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s.samaee\Desktop\"/>
    </mc:Choice>
  </mc:AlternateContent>
  <xr:revisionPtr revIDLastSave="0" documentId="13_ncr:1_{26CB831C-0538-43DC-825D-96C6906C4C95}" xr6:coauthVersionLast="47" xr6:coauthVersionMax="47" xr10:uidLastSave="{00000000-0000-0000-0000-000000000000}"/>
  <bookViews>
    <workbookView xWindow="-108" yWindow="-108" windowWidth="23256" windowHeight="12576" tabRatio="803" xr2:uid="{00000000-000D-0000-FFFF-FFFF00000000}"/>
  </bookViews>
  <sheets>
    <sheet name="روکش" sheetId="16" r:id="rId1"/>
    <sheet name=" سهام" sheetId="1" r:id="rId2"/>
    <sheet name="اوراق" sheetId="17" r:id="rId3"/>
    <sheet name="سپرده" sheetId="2" r:id="rId4"/>
    <sheet name="درآمدها" sheetId="11" r:id="rId5"/>
    <sheet name="درآمد سرمایه گذاری در سهام " sheetId="5" r:id="rId6"/>
    <sheet name="درآمد سرمایه گذاری در اوراق بها" sheetId="6" r:id="rId7"/>
    <sheet name="درآمد سپرده بانکی" sheetId="7" r:id="rId8"/>
    <sheet name="سایر درآمدها" sheetId="8" r:id="rId9"/>
    <sheet name="درآمد سود سهام" sheetId="18" r:id="rId10"/>
    <sheet name="سود سپرده بانکی" sheetId="13" r:id="rId11"/>
    <sheet name="درآمد ناشی ازفروش" sheetId="15" r:id="rId12"/>
    <sheet name="درآمد ناشی از تغییر قیمت اوراق " sheetId="14" r:id="rId13"/>
  </sheets>
  <definedNames>
    <definedName name="_xlnm._FilterDatabase" localSheetId="1" hidden="1">' سهام'!$A$8:$O$327</definedName>
    <definedName name="_xlnm._FilterDatabase" localSheetId="7" hidden="1">'درآمد سپرده بانکی'!$A$8:$J$8</definedName>
    <definedName name="_xlnm._FilterDatabase" localSheetId="6" hidden="1">'درآمد سرمایه گذاری در اوراق بها'!$A$10:$Q$10</definedName>
    <definedName name="_xlnm._FilterDatabase" localSheetId="5" hidden="1">'درآمد سرمایه گذاری در سهام '!$B$8:$B$384</definedName>
    <definedName name="_xlnm._FilterDatabase" localSheetId="9" hidden="1">'درآمد سود سهام'!$A$8:$A$219</definedName>
    <definedName name="_xlnm._FilterDatabase" localSheetId="12" hidden="1">'درآمد ناشی از تغییر قیمت اوراق '!$A$7:$Q$325</definedName>
    <definedName name="_xlnm._FilterDatabase" localSheetId="11" hidden="1">'درآمد ناشی ازفروش'!$A$7:$Q$372</definedName>
    <definedName name="_xlnm._FilterDatabase" localSheetId="3" hidden="1">سپرده!$A$9:$K$9</definedName>
    <definedName name="_xlnm._FilterDatabase" localSheetId="10" hidden="1">'سود سپرده بانکی'!$A$7:$M$7</definedName>
    <definedName name="a">'درآمد ناشی از تغییر قیمت اوراق '!$A$8:$Q$276</definedName>
    <definedName name="b">'درآمد ناشی ازفروش'!$A$8:$Q$372</definedName>
    <definedName name="_xlnm.Print_Area" localSheetId="1">' سهام'!$A$1:$Y$327</definedName>
    <definedName name="_xlnm.Print_Area" localSheetId="2">اوراق!$A$1:$AG$12</definedName>
    <definedName name="_xlnm.Print_Area" localSheetId="7">'درآمد سپرده بانکی'!$A$1:$J$14</definedName>
    <definedName name="_xlnm.Print_Area" localSheetId="6">'درآمد سرمایه گذاری در اوراق بها'!$A$1:$Q$13</definedName>
    <definedName name="_xlnm.Print_Area" localSheetId="5">'درآمد سرمایه گذاری در سهام '!$B$1:$V$385</definedName>
    <definedName name="_xlnm.Print_Area" localSheetId="9">'درآمد سود سهام'!$A$1:$S$220</definedName>
    <definedName name="_xlnm.Print_Area" localSheetId="12">'درآمد ناشی از تغییر قیمت اوراق '!$A$1:$Q$329</definedName>
    <definedName name="_xlnm.Print_Area" localSheetId="11">'درآمد ناشی ازفروش'!$A$1:$Q$376</definedName>
    <definedName name="_xlnm.Print_Area" localSheetId="4">درآمدها!$A$1:$I$12</definedName>
    <definedName name="_xlnm.Print_Area" localSheetId="0">روکش!$B$1:$K$36</definedName>
    <definedName name="_xlnm.Print_Area" localSheetId="8">'سایر درآمدها'!$A$1:$E$12</definedName>
    <definedName name="_xlnm.Print_Area" localSheetId="3">سپرده!$A$1:$K$17</definedName>
    <definedName name="_xlnm.Print_Area" localSheetId="10">'سود سپرده بانکی'!$A$1:$M$14</definedName>
    <definedName name="_xlnm.Print_Titles" localSheetId="1">' سهام'!$8:$10</definedName>
    <definedName name="_xlnm.Print_Titles" localSheetId="5">'درآمد سرمایه گذاری در سهام '!$7:$10</definedName>
    <definedName name="_xlnm.Print_Titles" localSheetId="12">'درآمد ناشی از تغییر قیمت اوراق '!$6:$7</definedName>
    <definedName name="_xlnm.Print_Titles" localSheetId="11">'درآمد ناشی ازفروش'!$6:$7</definedName>
    <definedName name="تحققنیافته">'درآمد ناشی از تغییر قیمت اوراق '!$A$8:$Q$184</definedName>
    <definedName name="درآمدسودسهام">'درآمد سود سهام'!$A$9:$S$94</definedName>
    <definedName name="سود">'درآمد سود سهام'!$A$9:$S$73</definedName>
    <definedName name="فروش">'درآمد ناشی ازفروش'!$A$8:$Q$372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2" l="1"/>
  <c r="K12" i="2"/>
  <c r="K372" i="15"/>
  <c r="S376" i="15"/>
  <c r="S375" i="15"/>
  <c r="T222" i="18"/>
  <c r="E13" i="7"/>
  <c r="I13" i="7"/>
  <c r="I12" i="7"/>
  <c r="I11" i="7"/>
  <c r="I10" i="7"/>
  <c r="I9" i="7"/>
  <c r="G13" i="7"/>
  <c r="C13" i="7"/>
  <c r="Y326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11" i="1"/>
  <c r="Z12" i="1"/>
  <c r="AV12" i="1"/>
  <c r="W335" i="1"/>
  <c r="R384" i="5" l="1"/>
  <c r="P384" i="5"/>
  <c r="N384" i="5"/>
  <c r="N387" i="5"/>
  <c r="F388" i="5"/>
  <c r="D76" i="5"/>
  <c r="D384" i="5" s="1"/>
  <c r="D388" i="5" s="1"/>
  <c r="D214" i="5"/>
  <c r="D287" i="5"/>
  <c r="D195" i="5"/>
  <c r="D352" i="5"/>
  <c r="D345" i="5"/>
  <c r="D332" i="5"/>
  <c r="D319" i="5"/>
  <c r="D313" i="5"/>
  <c r="D288" i="5"/>
  <c r="D278" i="5"/>
  <c r="D164" i="5"/>
  <c r="D50" i="5"/>
  <c r="D14" i="5"/>
  <c r="D387" i="5"/>
  <c r="O325" i="14"/>
  <c r="Q322" i="14"/>
  <c r="Q323" i="14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211" i="14"/>
  <c r="Q212" i="14"/>
  <c r="Q213" i="14"/>
  <c r="Q214" i="14"/>
  <c r="Q215" i="14"/>
  <c r="Q216" i="14"/>
  <c r="Q217" i="14"/>
  <c r="Q218" i="14"/>
  <c r="Q219" i="14"/>
  <c r="Q220" i="14"/>
  <c r="Q221" i="14"/>
  <c r="Q222" i="14"/>
  <c r="Q223" i="14"/>
  <c r="Q224" i="14"/>
  <c r="Q225" i="14"/>
  <c r="Q226" i="14"/>
  <c r="Q227" i="14"/>
  <c r="Q228" i="14"/>
  <c r="Q229" i="14"/>
  <c r="Q230" i="14"/>
  <c r="Q231" i="14"/>
  <c r="Q232" i="14"/>
  <c r="Q233" i="14"/>
  <c r="Q234" i="14"/>
  <c r="Q235" i="14"/>
  <c r="Q236" i="14"/>
  <c r="Q237" i="14"/>
  <c r="Q238" i="14"/>
  <c r="Q239" i="14"/>
  <c r="Q240" i="14"/>
  <c r="Q241" i="14"/>
  <c r="Q242" i="14"/>
  <c r="Q243" i="14"/>
  <c r="Q244" i="14"/>
  <c r="Q245" i="14"/>
  <c r="Q246" i="14"/>
  <c r="Q247" i="14"/>
  <c r="Q248" i="14"/>
  <c r="Q249" i="14"/>
  <c r="Q250" i="14"/>
  <c r="Q251" i="14"/>
  <c r="Q252" i="14"/>
  <c r="Q253" i="14"/>
  <c r="Q254" i="14"/>
  <c r="Q255" i="14"/>
  <c r="Q256" i="14"/>
  <c r="Q257" i="14"/>
  <c r="Q258" i="14"/>
  <c r="Q259" i="14"/>
  <c r="Q260" i="14"/>
  <c r="Q261" i="14"/>
  <c r="Q262" i="14"/>
  <c r="Q263" i="14"/>
  <c r="Q264" i="14"/>
  <c r="Q265" i="14"/>
  <c r="Q266" i="14"/>
  <c r="Q267" i="14"/>
  <c r="Q268" i="14"/>
  <c r="Q269" i="14"/>
  <c r="Q270" i="14"/>
  <c r="Q271" i="14"/>
  <c r="Q272" i="14"/>
  <c r="Q273" i="14"/>
  <c r="Q274" i="14"/>
  <c r="Q275" i="14"/>
  <c r="Q276" i="14"/>
  <c r="Q277" i="14"/>
  <c r="Q278" i="14"/>
  <c r="Q279" i="14"/>
  <c r="Q280" i="14"/>
  <c r="Q281" i="14"/>
  <c r="Q282" i="14"/>
  <c r="Q283" i="14"/>
  <c r="Q284" i="14"/>
  <c r="Q285" i="14"/>
  <c r="Q286" i="14"/>
  <c r="Q287" i="14"/>
  <c r="Q288" i="14"/>
  <c r="Q289" i="14"/>
  <c r="Q290" i="14"/>
  <c r="Q291" i="14"/>
  <c r="Q292" i="14"/>
  <c r="Q293" i="14"/>
  <c r="Q294" i="14"/>
  <c r="Q295" i="14"/>
  <c r="Q296" i="14"/>
  <c r="Q297" i="14"/>
  <c r="Q298" i="14"/>
  <c r="Q299" i="14"/>
  <c r="Q300" i="14"/>
  <c r="Q301" i="14"/>
  <c r="Q302" i="14"/>
  <c r="Q303" i="14"/>
  <c r="Q304" i="14"/>
  <c r="Q305" i="14"/>
  <c r="Q306" i="14"/>
  <c r="Q307" i="14"/>
  <c r="Q308" i="14"/>
  <c r="Q309" i="14"/>
  <c r="Q310" i="14"/>
  <c r="Q311" i="14"/>
  <c r="Q312" i="14"/>
  <c r="Q313" i="14"/>
  <c r="Q314" i="14"/>
  <c r="Q315" i="14"/>
  <c r="Q316" i="14"/>
  <c r="Q317" i="14"/>
  <c r="Q318" i="14"/>
  <c r="Q319" i="14"/>
  <c r="Q320" i="14"/>
  <c r="Q321" i="14"/>
  <c r="Q324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95" i="14"/>
  <c r="I96" i="14"/>
  <c r="I97" i="14"/>
  <c r="I98" i="14"/>
  <c r="I99" i="14"/>
  <c r="I100" i="14"/>
  <c r="I101" i="14"/>
  <c r="I102" i="14"/>
  <c r="I103" i="14"/>
  <c r="I104" i="14"/>
  <c r="I105" i="14"/>
  <c r="I106" i="14"/>
  <c r="I107" i="14"/>
  <c r="I108" i="14"/>
  <c r="I109" i="14"/>
  <c r="I110" i="14"/>
  <c r="I111" i="14"/>
  <c r="I112" i="14"/>
  <c r="I113" i="14"/>
  <c r="I114" i="14"/>
  <c r="I115" i="14"/>
  <c r="I116" i="14"/>
  <c r="I117" i="14"/>
  <c r="I118" i="14"/>
  <c r="I119" i="14"/>
  <c r="I120" i="14"/>
  <c r="I121" i="14"/>
  <c r="I122" i="14"/>
  <c r="I123" i="14"/>
  <c r="I124" i="14"/>
  <c r="I125" i="14"/>
  <c r="I126" i="14"/>
  <c r="I127" i="14"/>
  <c r="I128" i="14"/>
  <c r="I129" i="14"/>
  <c r="I130" i="14"/>
  <c r="I131" i="14"/>
  <c r="I132" i="14"/>
  <c r="I133" i="14"/>
  <c r="I134" i="14"/>
  <c r="I135" i="14"/>
  <c r="I136" i="14"/>
  <c r="I137" i="14"/>
  <c r="I138" i="14"/>
  <c r="I139" i="14"/>
  <c r="I140" i="14"/>
  <c r="I141" i="14"/>
  <c r="I142" i="14"/>
  <c r="I143" i="14"/>
  <c r="I144" i="14"/>
  <c r="I145" i="14"/>
  <c r="I146" i="14"/>
  <c r="I147" i="14"/>
  <c r="I148" i="14"/>
  <c r="I149" i="14"/>
  <c r="I150" i="14"/>
  <c r="I151" i="14"/>
  <c r="I152" i="14"/>
  <c r="I153" i="14"/>
  <c r="I154" i="14"/>
  <c r="I155" i="14"/>
  <c r="I156" i="14"/>
  <c r="I157" i="14"/>
  <c r="I158" i="14"/>
  <c r="I159" i="14"/>
  <c r="I160" i="14"/>
  <c r="I161" i="14"/>
  <c r="I162" i="14"/>
  <c r="I163" i="14"/>
  <c r="I164" i="14"/>
  <c r="I165" i="14"/>
  <c r="I166" i="14"/>
  <c r="I167" i="14"/>
  <c r="I168" i="14"/>
  <c r="I169" i="14"/>
  <c r="I170" i="14"/>
  <c r="I171" i="14"/>
  <c r="I172" i="14"/>
  <c r="I173" i="14"/>
  <c r="I174" i="14"/>
  <c r="I175" i="14"/>
  <c r="I176" i="14"/>
  <c r="I177" i="14"/>
  <c r="I178" i="14"/>
  <c r="I179" i="14"/>
  <c r="I180" i="14"/>
  <c r="I181" i="14"/>
  <c r="I182" i="14"/>
  <c r="I183" i="14"/>
  <c r="I184" i="14"/>
  <c r="I185" i="14"/>
  <c r="I186" i="14"/>
  <c r="I187" i="14"/>
  <c r="I188" i="14"/>
  <c r="I189" i="14"/>
  <c r="I190" i="14"/>
  <c r="I191" i="14"/>
  <c r="I192" i="14"/>
  <c r="I193" i="14"/>
  <c r="I194" i="14"/>
  <c r="I195" i="14"/>
  <c r="I196" i="14"/>
  <c r="I197" i="14"/>
  <c r="I198" i="14"/>
  <c r="I199" i="14"/>
  <c r="I200" i="14"/>
  <c r="I201" i="14"/>
  <c r="I202" i="14"/>
  <c r="I203" i="14"/>
  <c r="I204" i="14"/>
  <c r="I205" i="14"/>
  <c r="I206" i="14"/>
  <c r="I207" i="14"/>
  <c r="I208" i="14"/>
  <c r="I209" i="14"/>
  <c r="I210" i="14"/>
  <c r="I211" i="14"/>
  <c r="I212" i="14"/>
  <c r="I213" i="14"/>
  <c r="I214" i="14"/>
  <c r="I215" i="14"/>
  <c r="I216" i="14"/>
  <c r="I217" i="14"/>
  <c r="I218" i="14"/>
  <c r="I219" i="14"/>
  <c r="I220" i="14"/>
  <c r="I221" i="14"/>
  <c r="I222" i="14"/>
  <c r="I223" i="14"/>
  <c r="I224" i="14"/>
  <c r="I225" i="14"/>
  <c r="I226" i="14"/>
  <c r="I227" i="14"/>
  <c r="I228" i="14"/>
  <c r="I229" i="14"/>
  <c r="I230" i="14"/>
  <c r="I231" i="14"/>
  <c r="I232" i="14"/>
  <c r="I233" i="14"/>
  <c r="I234" i="14"/>
  <c r="I235" i="14"/>
  <c r="I236" i="14"/>
  <c r="I237" i="14"/>
  <c r="I238" i="14"/>
  <c r="I239" i="14"/>
  <c r="I240" i="14"/>
  <c r="I241" i="14"/>
  <c r="I242" i="14"/>
  <c r="I243" i="14"/>
  <c r="I244" i="14"/>
  <c r="I245" i="14"/>
  <c r="I246" i="14"/>
  <c r="I247" i="14"/>
  <c r="I248" i="14"/>
  <c r="I249" i="14"/>
  <c r="I250" i="14"/>
  <c r="I251" i="14"/>
  <c r="I252" i="14"/>
  <c r="I253" i="14"/>
  <c r="I254" i="14"/>
  <c r="I255" i="14"/>
  <c r="I256" i="14"/>
  <c r="I257" i="14"/>
  <c r="I258" i="14"/>
  <c r="I259" i="14"/>
  <c r="I260" i="14"/>
  <c r="I261" i="14"/>
  <c r="I262" i="14"/>
  <c r="I263" i="14"/>
  <c r="I264" i="14"/>
  <c r="I265" i="14"/>
  <c r="I266" i="14"/>
  <c r="I267" i="14"/>
  <c r="I268" i="14"/>
  <c r="I269" i="14"/>
  <c r="I270" i="14"/>
  <c r="I271" i="14"/>
  <c r="I272" i="14"/>
  <c r="I273" i="14"/>
  <c r="I274" i="14"/>
  <c r="I275" i="14"/>
  <c r="I276" i="14"/>
  <c r="I277" i="14"/>
  <c r="I278" i="14"/>
  <c r="I279" i="14"/>
  <c r="I280" i="14"/>
  <c r="I281" i="14"/>
  <c r="I282" i="14"/>
  <c r="I283" i="14"/>
  <c r="I284" i="14"/>
  <c r="I285" i="14"/>
  <c r="I286" i="14"/>
  <c r="I287" i="14"/>
  <c r="I288" i="14"/>
  <c r="I289" i="14"/>
  <c r="I290" i="14"/>
  <c r="I291" i="14"/>
  <c r="I292" i="14"/>
  <c r="I293" i="14"/>
  <c r="I294" i="14"/>
  <c r="I295" i="14"/>
  <c r="I296" i="14"/>
  <c r="I297" i="14"/>
  <c r="I298" i="14"/>
  <c r="I299" i="14"/>
  <c r="I300" i="14"/>
  <c r="I301" i="14"/>
  <c r="I302" i="14"/>
  <c r="I303" i="14"/>
  <c r="I304" i="14"/>
  <c r="I305" i="14"/>
  <c r="I306" i="14"/>
  <c r="I307" i="14"/>
  <c r="I308" i="14"/>
  <c r="I309" i="14"/>
  <c r="I310" i="14"/>
  <c r="I311" i="14"/>
  <c r="I312" i="14"/>
  <c r="I313" i="14"/>
  <c r="I314" i="14"/>
  <c r="I315" i="14"/>
  <c r="I316" i="14"/>
  <c r="I317" i="14"/>
  <c r="I318" i="14"/>
  <c r="I319" i="14"/>
  <c r="I320" i="14"/>
  <c r="I321" i="14"/>
  <c r="I324" i="14"/>
  <c r="E331" i="14"/>
  <c r="C331" i="14"/>
  <c r="Q383" i="15"/>
  <c r="Q386" i="15"/>
  <c r="O372" i="15"/>
  <c r="O378" i="15" s="1"/>
  <c r="M372" i="15"/>
  <c r="S222" i="18" l="1"/>
  <c r="M222" i="18"/>
  <c r="O219" i="18"/>
  <c r="K326" i="1"/>
  <c r="E12" i="7"/>
  <c r="J328" i="5"/>
  <c r="J329" i="5"/>
  <c r="J330" i="5"/>
  <c r="J331" i="5"/>
  <c r="J332" i="5"/>
  <c r="L332" i="5" s="1"/>
  <c r="J333" i="5"/>
  <c r="L333" i="5" s="1"/>
  <c r="J334" i="5"/>
  <c r="L334" i="5" s="1"/>
  <c r="J335" i="5"/>
  <c r="L335" i="5" s="1"/>
  <c r="J336" i="5"/>
  <c r="L336" i="5" s="1"/>
  <c r="J337" i="5"/>
  <c r="L337" i="5" s="1"/>
  <c r="J338" i="5"/>
  <c r="J339" i="5"/>
  <c r="L339" i="5" s="1"/>
  <c r="J340" i="5"/>
  <c r="L340" i="5" s="1"/>
  <c r="J341" i="5"/>
  <c r="L341" i="5" s="1"/>
  <c r="J342" i="5"/>
  <c r="L342" i="5" s="1"/>
  <c r="J343" i="5"/>
  <c r="L343" i="5" s="1"/>
  <c r="J344" i="5"/>
  <c r="L344" i="5" s="1"/>
  <c r="J345" i="5"/>
  <c r="L345" i="5" s="1"/>
  <c r="J346" i="5"/>
  <c r="L346" i="5" s="1"/>
  <c r="J347" i="5"/>
  <c r="L347" i="5" s="1"/>
  <c r="J348" i="5"/>
  <c r="L348" i="5" s="1"/>
  <c r="J349" i="5"/>
  <c r="L349" i="5" s="1"/>
  <c r="J350" i="5"/>
  <c r="L350" i="5" s="1"/>
  <c r="J351" i="5"/>
  <c r="L351" i="5" s="1"/>
  <c r="J352" i="5"/>
  <c r="L352" i="5" s="1"/>
  <c r="J353" i="5"/>
  <c r="L353" i="5" s="1"/>
  <c r="J354" i="5"/>
  <c r="J355" i="5"/>
  <c r="L355" i="5" s="1"/>
  <c r="J356" i="5"/>
  <c r="J357" i="5"/>
  <c r="L357" i="5" s="1"/>
  <c r="J358" i="5"/>
  <c r="L358" i="5" s="1"/>
  <c r="J359" i="5"/>
  <c r="L359" i="5" s="1"/>
  <c r="J360" i="5"/>
  <c r="L360" i="5" s="1"/>
  <c r="J361" i="5"/>
  <c r="L361" i="5" s="1"/>
  <c r="J362" i="5"/>
  <c r="L362" i="5" s="1"/>
  <c r="J363" i="5"/>
  <c r="L363" i="5" s="1"/>
  <c r="J364" i="5"/>
  <c r="L364" i="5" s="1"/>
  <c r="J365" i="5"/>
  <c r="L365" i="5" s="1"/>
  <c r="J366" i="5"/>
  <c r="L366" i="5" s="1"/>
  <c r="J367" i="5"/>
  <c r="L367" i="5" s="1"/>
  <c r="J368" i="5"/>
  <c r="L368" i="5" s="1"/>
  <c r="J369" i="5"/>
  <c r="L369" i="5" s="1"/>
  <c r="J370" i="5"/>
  <c r="L370" i="5" s="1"/>
  <c r="J371" i="5"/>
  <c r="L371" i="5" s="1"/>
  <c r="J372" i="5"/>
  <c r="L372" i="5" s="1"/>
  <c r="J373" i="5"/>
  <c r="L373" i="5" s="1"/>
  <c r="J374" i="5"/>
  <c r="L374" i="5" s="1"/>
  <c r="J375" i="5"/>
  <c r="L375" i="5" s="1"/>
  <c r="J376" i="5"/>
  <c r="L376" i="5" s="1"/>
  <c r="J377" i="5"/>
  <c r="L377" i="5" s="1"/>
  <c r="J378" i="5"/>
  <c r="L378" i="5" s="1"/>
  <c r="J379" i="5"/>
  <c r="L379" i="5" s="1"/>
  <c r="J380" i="5"/>
  <c r="L380" i="5" s="1"/>
  <c r="J381" i="5"/>
  <c r="L381" i="5" s="1"/>
  <c r="J382" i="5"/>
  <c r="L382" i="5" s="1"/>
  <c r="J383" i="5"/>
  <c r="L383" i="5" s="1"/>
  <c r="L331" i="5"/>
  <c r="L338" i="5"/>
  <c r="L354" i="5"/>
  <c r="L356" i="5"/>
  <c r="T331" i="5"/>
  <c r="V331" i="5" s="1"/>
  <c r="T332" i="5"/>
  <c r="V332" i="5" s="1"/>
  <c r="T333" i="5"/>
  <c r="V333" i="5" s="1"/>
  <c r="T334" i="5"/>
  <c r="V334" i="5" s="1"/>
  <c r="T335" i="5"/>
  <c r="V335" i="5" s="1"/>
  <c r="T336" i="5"/>
  <c r="V336" i="5" s="1"/>
  <c r="T337" i="5"/>
  <c r="V337" i="5" s="1"/>
  <c r="T338" i="5"/>
  <c r="V338" i="5" s="1"/>
  <c r="T339" i="5"/>
  <c r="V339" i="5" s="1"/>
  <c r="T340" i="5"/>
  <c r="V340" i="5" s="1"/>
  <c r="T341" i="5"/>
  <c r="V341" i="5" s="1"/>
  <c r="T342" i="5"/>
  <c r="V342" i="5" s="1"/>
  <c r="T343" i="5"/>
  <c r="V343" i="5" s="1"/>
  <c r="T344" i="5"/>
  <c r="V344" i="5" s="1"/>
  <c r="T345" i="5"/>
  <c r="V345" i="5" s="1"/>
  <c r="T346" i="5"/>
  <c r="V346" i="5" s="1"/>
  <c r="T347" i="5"/>
  <c r="V347" i="5" s="1"/>
  <c r="T348" i="5"/>
  <c r="V348" i="5" s="1"/>
  <c r="T349" i="5"/>
  <c r="V349" i="5" s="1"/>
  <c r="T350" i="5"/>
  <c r="V350" i="5" s="1"/>
  <c r="T351" i="5"/>
  <c r="V351" i="5" s="1"/>
  <c r="T352" i="5"/>
  <c r="V352" i="5" s="1"/>
  <c r="T353" i="5"/>
  <c r="V353" i="5" s="1"/>
  <c r="T354" i="5"/>
  <c r="V354" i="5" s="1"/>
  <c r="T355" i="5"/>
  <c r="V355" i="5" s="1"/>
  <c r="T356" i="5"/>
  <c r="V356" i="5" s="1"/>
  <c r="T357" i="5"/>
  <c r="V357" i="5" s="1"/>
  <c r="T358" i="5"/>
  <c r="V358" i="5" s="1"/>
  <c r="T359" i="5"/>
  <c r="V359" i="5" s="1"/>
  <c r="T360" i="5"/>
  <c r="V360" i="5" s="1"/>
  <c r="T361" i="5"/>
  <c r="V361" i="5" s="1"/>
  <c r="T362" i="5"/>
  <c r="V362" i="5" s="1"/>
  <c r="T363" i="5"/>
  <c r="V363" i="5" s="1"/>
  <c r="T364" i="5"/>
  <c r="V364" i="5" s="1"/>
  <c r="T365" i="5"/>
  <c r="V365" i="5" s="1"/>
  <c r="T366" i="5"/>
  <c r="V366" i="5" s="1"/>
  <c r="T367" i="5"/>
  <c r="V367" i="5" s="1"/>
  <c r="T368" i="5"/>
  <c r="V368" i="5" s="1"/>
  <c r="T369" i="5"/>
  <c r="V369" i="5" s="1"/>
  <c r="T370" i="5"/>
  <c r="V370" i="5" s="1"/>
  <c r="T371" i="5"/>
  <c r="V371" i="5" s="1"/>
  <c r="T372" i="5"/>
  <c r="V372" i="5" s="1"/>
  <c r="T373" i="5"/>
  <c r="V373" i="5" s="1"/>
  <c r="T374" i="5"/>
  <c r="V374" i="5" s="1"/>
  <c r="T375" i="5"/>
  <c r="V375" i="5" s="1"/>
  <c r="T376" i="5"/>
  <c r="V376" i="5" s="1"/>
  <c r="T377" i="5"/>
  <c r="V377" i="5" s="1"/>
  <c r="T378" i="5"/>
  <c r="V378" i="5" s="1"/>
  <c r="T379" i="5"/>
  <c r="V379" i="5" s="1"/>
  <c r="T380" i="5"/>
  <c r="V380" i="5" s="1"/>
  <c r="T381" i="5"/>
  <c r="V381" i="5" s="1"/>
  <c r="T382" i="5"/>
  <c r="V382" i="5" s="1"/>
  <c r="T383" i="5"/>
  <c r="V383" i="5" s="1"/>
  <c r="I306" i="15"/>
  <c r="I307" i="15"/>
  <c r="I308" i="15"/>
  <c r="I309" i="15"/>
  <c r="I310" i="15"/>
  <c r="I311" i="15"/>
  <c r="I312" i="15"/>
  <c r="I313" i="15"/>
  <c r="I314" i="15"/>
  <c r="I315" i="15"/>
  <c r="I316" i="15"/>
  <c r="I317" i="15"/>
  <c r="I318" i="15"/>
  <c r="I319" i="15"/>
  <c r="I320" i="15"/>
  <c r="I321" i="15"/>
  <c r="I322" i="15"/>
  <c r="I323" i="15"/>
  <c r="I324" i="15"/>
  <c r="I325" i="15"/>
  <c r="I326" i="15"/>
  <c r="I327" i="15"/>
  <c r="I328" i="15"/>
  <c r="I329" i="15"/>
  <c r="I330" i="15"/>
  <c r="I331" i="15"/>
  <c r="I332" i="15"/>
  <c r="I333" i="15"/>
  <c r="I334" i="15"/>
  <c r="I335" i="15"/>
  <c r="I336" i="15"/>
  <c r="I337" i="15"/>
  <c r="I338" i="15"/>
  <c r="I339" i="15"/>
  <c r="I340" i="15"/>
  <c r="I341" i="15"/>
  <c r="I342" i="15"/>
  <c r="I343" i="15"/>
  <c r="I344" i="15"/>
  <c r="I345" i="15"/>
  <c r="I346" i="15"/>
  <c r="I347" i="15"/>
  <c r="I348" i="15"/>
  <c r="I349" i="15"/>
  <c r="I350" i="15"/>
  <c r="I351" i="15"/>
  <c r="I352" i="15"/>
  <c r="I353" i="15"/>
  <c r="I354" i="15"/>
  <c r="I355" i="15"/>
  <c r="I356" i="15"/>
  <c r="I357" i="15"/>
  <c r="I358" i="15"/>
  <c r="I359" i="15"/>
  <c r="I360" i="15"/>
  <c r="I361" i="15"/>
  <c r="I362" i="15"/>
  <c r="I363" i="15"/>
  <c r="I364" i="15"/>
  <c r="I365" i="15"/>
  <c r="I366" i="15"/>
  <c r="I367" i="15"/>
  <c r="I368" i="15"/>
  <c r="I369" i="15"/>
  <c r="I370" i="15"/>
  <c r="I371" i="15"/>
  <c r="Q306" i="15"/>
  <c r="Q307" i="15"/>
  <c r="Q308" i="15"/>
  <c r="Q309" i="15"/>
  <c r="Q310" i="15"/>
  <c r="Q311" i="15"/>
  <c r="Q312" i="15"/>
  <c r="Q313" i="15"/>
  <c r="Q314" i="15"/>
  <c r="Q315" i="15"/>
  <c r="Q316" i="15"/>
  <c r="Q317" i="15"/>
  <c r="Q318" i="15"/>
  <c r="Q319" i="15"/>
  <c r="Q320" i="15"/>
  <c r="Q321" i="15"/>
  <c r="Q322" i="15"/>
  <c r="Q323" i="15"/>
  <c r="Q324" i="15"/>
  <c r="Q325" i="15"/>
  <c r="Q326" i="15"/>
  <c r="Q327" i="15"/>
  <c r="Q328" i="15"/>
  <c r="Q329" i="15"/>
  <c r="Q330" i="15"/>
  <c r="Q331" i="15"/>
  <c r="Q332" i="15"/>
  <c r="Q333" i="15"/>
  <c r="Q334" i="15"/>
  <c r="Q335" i="15"/>
  <c r="Q336" i="15"/>
  <c r="Q337" i="15"/>
  <c r="Q338" i="15"/>
  <c r="Q339" i="15"/>
  <c r="Q340" i="15"/>
  <c r="Q341" i="15"/>
  <c r="Q342" i="15"/>
  <c r="Q343" i="15"/>
  <c r="Q344" i="15"/>
  <c r="Q345" i="15"/>
  <c r="Q346" i="15"/>
  <c r="Q347" i="15"/>
  <c r="Q348" i="15"/>
  <c r="Q349" i="15"/>
  <c r="Q350" i="15"/>
  <c r="Q351" i="15"/>
  <c r="Q352" i="15"/>
  <c r="Q353" i="15"/>
  <c r="Q354" i="15"/>
  <c r="Q355" i="15"/>
  <c r="Q356" i="15"/>
  <c r="Q357" i="15"/>
  <c r="Q358" i="15"/>
  <c r="Q359" i="15"/>
  <c r="Q360" i="15"/>
  <c r="Q361" i="15"/>
  <c r="Q362" i="15"/>
  <c r="Q363" i="15"/>
  <c r="Q364" i="15"/>
  <c r="Q365" i="15"/>
  <c r="Q366" i="15"/>
  <c r="Q367" i="15"/>
  <c r="Q368" i="15"/>
  <c r="Q369" i="15"/>
  <c r="Q370" i="15"/>
  <c r="Q371" i="15"/>
  <c r="Q372" i="15" s="1"/>
  <c r="Q384" i="15" s="1"/>
  <c r="O382" i="15" s="1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Q42" i="15"/>
  <c r="Q43" i="15"/>
  <c r="Q44" i="15"/>
  <c r="Q45" i="15"/>
  <c r="Q46" i="15"/>
  <c r="Q47" i="15"/>
  <c r="Q48" i="15"/>
  <c r="Q49" i="15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Q117" i="15"/>
  <c r="Q118" i="15"/>
  <c r="Q119" i="15"/>
  <c r="Q120" i="15"/>
  <c r="Q121" i="15"/>
  <c r="Q122" i="15"/>
  <c r="Q123" i="15"/>
  <c r="Q124" i="15"/>
  <c r="Q125" i="15"/>
  <c r="Q126" i="15"/>
  <c r="Q127" i="15"/>
  <c r="Q128" i="15"/>
  <c r="Q129" i="15"/>
  <c r="Q130" i="15"/>
  <c r="Q131" i="15"/>
  <c r="Q132" i="15"/>
  <c r="Q133" i="15"/>
  <c r="Q134" i="15"/>
  <c r="Q135" i="15"/>
  <c r="Q136" i="15"/>
  <c r="Q137" i="15"/>
  <c r="Q138" i="15"/>
  <c r="Q139" i="15"/>
  <c r="Q140" i="15"/>
  <c r="Q141" i="15"/>
  <c r="Q142" i="15"/>
  <c r="Q143" i="15"/>
  <c r="Q144" i="15"/>
  <c r="Q145" i="15"/>
  <c r="Q146" i="15"/>
  <c r="Q147" i="15"/>
  <c r="Q148" i="15"/>
  <c r="Q149" i="15"/>
  <c r="Q150" i="15"/>
  <c r="Q151" i="15"/>
  <c r="Q152" i="15"/>
  <c r="Q153" i="15"/>
  <c r="Q154" i="15"/>
  <c r="Q155" i="15"/>
  <c r="Q156" i="15"/>
  <c r="Q157" i="15"/>
  <c r="Q158" i="15"/>
  <c r="Q159" i="15"/>
  <c r="Q160" i="15"/>
  <c r="Q161" i="15"/>
  <c r="Q162" i="15"/>
  <c r="Q163" i="15"/>
  <c r="Q164" i="15"/>
  <c r="Q165" i="15"/>
  <c r="Q166" i="15"/>
  <c r="Q167" i="15"/>
  <c r="Q168" i="15"/>
  <c r="Q169" i="15"/>
  <c r="Q170" i="15"/>
  <c r="Q171" i="15"/>
  <c r="Q172" i="15"/>
  <c r="Q173" i="15"/>
  <c r="Q174" i="15"/>
  <c r="Q175" i="15"/>
  <c r="Q176" i="15"/>
  <c r="Q177" i="15"/>
  <c r="Q178" i="15"/>
  <c r="Q179" i="15"/>
  <c r="Q180" i="15"/>
  <c r="Q181" i="15"/>
  <c r="Q182" i="15"/>
  <c r="Q183" i="15"/>
  <c r="Q184" i="15"/>
  <c r="Q185" i="15"/>
  <c r="Q186" i="15"/>
  <c r="Q187" i="15"/>
  <c r="Q188" i="15"/>
  <c r="Q189" i="15"/>
  <c r="Q190" i="15"/>
  <c r="Q191" i="15"/>
  <c r="Q192" i="15"/>
  <c r="Q193" i="15"/>
  <c r="Q194" i="15"/>
  <c r="Q195" i="15"/>
  <c r="Q196" i="15"/>
  <c r="Q197" i="15"/>
  <c r="Q198" i="15"/>
  <c r="Q199" i="15"/>
  <c r="Q200" i="15"/>
  <c r="Q201" i="15"/>
  <c r="Q202" i="15"/>
  <c r="Q203" i="15"/>
  <c r="Q204" i="15"/>
  <c r="Q205" i="15"/>
  <c r="Q206" i="15"/>
  <c r="Q207" i="15"/>
  <c r="Q208" i="15"/>
  <c r="Q209" i="15"/>
  <c r="Q210" i="15"/>
  <c r="Q211" i="15"/>
  <c r="Q212" i="15"/>
  <c r="Q213" i="15"/>
  <c r="Q214" i="15"/>
  <c r="Q215" i="15"/>
  <c r="Q216" i="15"/>
  <c r="Q217" i="15"/>
  <c r="Q218" i="15"/>
  <c r="Q219" i="15"/>
  <c r="Q220" i="15"/>
  <c r="Q221" i="15"/>
  <c r="Q222" i="15"/>
  <c r="Q223" i="15"/>
  <c r="Q224" i="15"/>
  <c r="Q225" i="15"/>
  <c r="Q226" i="15"/>
  <c r="Q227" i="15"/>
  <c r="Q228" i="15"/>
  <c r="Q229" i="15"/>
  <c r="Q230" i="15"/>
  <c r="Q231" i="15"/>
  <c r="Q232" i="15"/>
  <c r="Q233" i="15"/>
  <c r="Q234" i="15"/>
  <c r="Q235" i="15"/>
  <c r="Q236" i="15"/>
  <c r="Q237" i="15"/>
  <c r="Q238" i="15"/>
  <c r="Q239" i="15"/>
  <c r="Q240" i="15"/>
  <c r="Q241" i="15"/>
  <c r="Q242" i="15"/>
  <c r="Q243" i="15"/>
  <c r="Q244" i="15"/>
  <c r="Q245" i="15"/>
  <c r="Q246" i="15"/>
  <c r="Q247" i="15"/>
  <c r="Q248" i="15"/>
  <c r="Q249" i="15"/>
  <c r="Q250" i="15"/>
  <c r="Q251" i="15"/>
  <c r="Q252" i="15"/>
  <c r="Q253" i="15"/>
  <c r="Q254" i="15"/>
  <c r="Q255" i="15"/>
  <c r="Q256" i="15"/>
  <c r="Q257" i="15"/>
  <c r="Q258" i="15"/>
  <c r="Q259" i="15"/>
  <c r="Q260" i="15"/>
  <c r="Q261" i="15"/>
  <c r="Q262" i="15"/>
  <c r="Q263" i="15"/>
  <c r="Q264" i="15"/>
  <c r="Q265" i="15"/>
  <c r="Q266" i="15"/>
  <c r="Q267" i="15"/>
  <c r="Q268" i="15"/>
  <c r="Q269" i="15"/>
  <c r="Q270" i="15"/>
  <c r="Q271" i="15"/>
  <c r="Q272" i="15"/>
  <c r="Q273" i="15"/>
  <c r="Q274" i="15"/>
  <c r="Q275" i="15"/>
  <c r="Q276" i="15"/>
  <c r="Q277" i="15"/>
  <c r="Q278" i="15"/>
  <c r="Q279" i="15"/>
  <c r="Q280" i="15"/>
  <c r="Q281" i="15"/>
  <c r="Q282" i="15"/>
  <c r="Q283" i="15"/>
  <c r="Q284" i="15"/>
  <c r="Q285" i="15"/>
  <c r="Q286" i="15"/>
  <c r="Q287" i="15"/>
  <c r="Q288" i="15"/>
  <c r="Q289" i="15"/>
  <c r="Q290" i="15"/>
  <c r="Q291" i="15"/>
  <c r="Q292" i="15"/>
  <c r="Q293" i="15"/>
  <c r="Q294" i="15"/>
  <c r="Q295" i="15"/>
  <c r="Q296" i="15"/>
  <c r="Q297" i="15"/>
  <c r="Q298" i="15"/>
  <c r="Q299" i="15"/>
  <c r="Q300" i="15"/>
  <c r="Q301" i="15"/>
  <c r="Q302" i="15"/>
  <c r="Q303" i="15"/>
  <c r="Q304" i="15"/>
  <c r="Q305" i="15"/>
  <c r="Q9" i="15"/>
  <c r="Q10" i="15"/>
  <c r="Q11" i="15"/>
  <c r="Q12" i="15"/>
  <c r="Q13" i="15"/>
  <c r="M9" i="13"/>
  <c r="M10" i="13"/>
  <c r="M11" i="13"/>
  <c r="Q219" i="18"/>
  <c r="I219" i="18"/>
  <c r="K219" i="18"/>
  <c r="S99" i="18"/>
  <c r="S100" i="18"/>
  <c r="S101" i="18"/>
  <c r="S102" i="18"/>
  <c r="S103" i="18"/>
  <c r="S104" i="18"/>
  <c r="S105" i="18"/>
  <c r="S106" i="18"/>
  <c r="S107" i="18"/>
  <c r="S108" i="18"/>
  <c r="S109" i="18"/>
  <c r="S110" i="18"/>
  <c r="S111" i="18"/>
  <c r="S112" i="18"/>
  <c r="S113" i="18"/>
  <c r="S114" i="18"/>
  <c r="S115" i="18"/>
  <c r="S116" i="18"/>
  <c r="S117" i="18"/>
  <c r="S118" i="18"/>
  <c r="S119" i="18"/>
  <c r="S120" i="18"/>
  <c r="S121" i="18"/>
  <c r="S122" i="18"/>
  <c r="S123" i="18"/>
  <c r="S124" i="18"/>
  <c r="S125" i="18"/>
  <c r="S126" i="18"/>
  <c r="S127" i="18"/>
  <c r="S128" i="18"/>
  <c r="S129" i="18"/>
  <c r="S130" i="18"/>
  <c r="S131" i="18"/>
  <c r="S132" i="18"/>
  <c r="S133" i="18"/>
  <c r="S134" i="18"/>
  <c r="S135" i="18"/>
  <c r="S136" i="18"/>
  <c r="S137" i="18"/>
  <c r="S138" i="18"/>
  <c r="S139" i="18"/>
  <c r="S140" i="18"/>
  <c r="S141" i="18"/>
  <c r="S142" i="18"/>
  <c r="S143" i="18"/>
  <c r="S144" i="18"/>
  <c r="S145" i="18"/>
  <c r="S146" i="18"/>
  <c r="S147" i="18"/>
  <c r="S148" i="18"/>
  <c r="S149" i="18"/>
  <c r="S150" i="18"/>
  <c r="S151" i="18"/>
  <c r="S152" i="18"/>
  <c r="S153" i="18"/>
  <c r="S154" i="18"/>
  <c r="S155" i="18"/>
  <c r="S156" i="18"/>
  <c r="S157" i="18"/>
  <c r="S158" i="18"/>
  <c r="S159" i="18"/>
  <c r="S160" i="18"/>
  <c r="S161" i="18"/>
  <c r="S162" i="18"/>
  <c r="S163" i="18"/>
  <c r="S164" i="18"/>
  <c r="S165" i="18"/>
  <c r="S166" i="18"/>
  <c r="S167" i="18"/>
  <c r="S168" i="18"/>
  <c r="S169" i="18"/>
  <c r="S170" i="18"/>
  <c r="S171" i="18"/>
  <c r="S172" i="18"/>
  <c r="S173" i="18"/>
  <c r="S174" i="18"/>
  <c r="S175" i="18"/>
  <c r="S176" i="18"/>
  <c r="S177" i="18"/>
  <c r="S178" i="18"/>
  <c r="S179" i="18"/>
  <c r="S180" i="18"/>
  <c r="S181" i="18"/>
  <c r="S182" i="18"/>
  <c r="S183" i="18"/>
  <c r="S184" i="18"/>
  <c r="S185" i="18"/>
  <c r="S186" i="18"/>
  <c r="S187" i="18"/>
  <c r="S188" i="18"/>
  <c r="S189" i="18"/>
  <c r="S190" i="18"/>
  <c r="S191" i="18"/>
  <c r="S192" i="18"/>
  <c r="S193" i="18"/>
  <c r="S194" i="18"/>
  <c r="S195" i="18"/>
  <c r="S196" i="18"/>
  <c r="S197" i="18"/>
  <c r="S198" i="18"/>
  <c r="S199" i="18"/>
  <c r="S200" i="18"/>
  <c r="S201" i="18"/>
  <c r="S202" i="18"/>
  <c r="S203" i="18"/>
  <c r="S204" i="18"/>
  <c r="S205" i="18"/>
  <c r="S206" i="18"/>
  <c r="S207" i="18"/>
  <c r="S208" i="18"/>
  <c r="S209" i="18"/>
  <c r="S210" i="18"/>
  <c r="S211" i="18"/>
  <c r="S212" i="18"/>
  <c r="S213" i="18"/>
  <c r="S214" i="18"/>
  <c r="S215" i="18"/>
  <c r="S216" i="18"/>
  <c r="S217" i="18"/>
  <c r="S218" i="18"/>
  <c r="M99" i="18"/>
  <c r="M100" i="18"/>
  <c r="M101" i="18"/>
  <c r="M102" i="18"/>
  <c r="M103" i="18"/>
  <c r="M104" i="18"/>
  <c r="M105" i="18"/>
  <c r="M106" i="18"/>
  <c r="M107" i="18"/>
  <c r="M108" i="18"/>
  <c r="M109" i="18"/>
  <c r="M110" i="18"/>
  <c r="M111" i="18"/>
  <c r="M112" i="18"/>
  <c r="M113" i="18"/>
  <c r="M114" i="18"/>
  <c r="M115" i="18"/>
  <c r="M116" i="18"/>
  <c r="M117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M130" i="18"/>
  <c r="M131" i="18"/>
  <c r="M132" i="18"/>
  <c r="M133" i="18"/>
  <c r="M134" i="18"/>
  <c r="M135" i="18"/>
  <c r="M136" i="18"/>
  <c r="M137" i="18"/>
  <c r="M138" i="18"/>
  <c r="M139" i="18"/>
  <c r="M140" i="18"/>
  <c r="M141" i="18"/>
  <c r="M142" i="18"/>
  <c r="M143" i="18"/>
  <c r="M144" i="18"/>
  <c r="M145" i="18"/>
  <c r="M146" i="18"/>
  <c r="M147" i="18"/>
  <c r="M148" i="18"/>
  <c r="M149" i="18"/>
  <c r="M150" i="18"/>
  <c r="M151" i="18"/>
  <c r="M152" i="18"/>
  <c r="M153" i="18"/>
  <c r="M154" i="18"/>
  <c r="M155" i="18"/>
  <c r="M156" i="18"/>
  <c r="M157" i="18"/>
  <c r="M158" i="18"/>
  <c r="M159" i="18"/>
  <c r="M160" i="18"/>
  <c r="M161" i="18"/>
  <c r="M162" i="18"/>
  <c r="M163" i="18"/>
  <c r="M164" i="18"/>
  <c r="M165" i="18"/>
  <c r="M166" i="18"/>
  <c r="M167" i="18"/>
  <c r="M168" i="18"/>
  <c r="M169" i="18"/>
  <c r="M170" i="18"/>
  <c r="M171" i="18"/>
  <c r="M172" i="18"/>
  <c r="M173" i="18"/>
  <c r="M174" i="18"/>
  <c r="M175" i="18"/>
  <c r="M176" i="18"/>
  <c r="M177" i="18"/>
  <c r="M178" i="18"/>
  <c r="M179" i="18"/>
  <c r="M180" i="18"/>
  <c r="M181" i="18"/>
  <c r="M182" i="18"/>
  <c r="M183" i="18"/>
  <c r="M184" i="18"/>
  <c r="M185" i="18"/>
  <c r="M186" i="18"/>
  <c r="M187" i="18"/>
  <c r="M188" i="18"/>
  <c r="M189" i="18"/>
  <c r="M190" i="18"/>
  <c r="M191" i="18"/>
  <c r="M192" i="18"/>
  <c r="M193" i="18"/>
  <c r="M194" i="18"/>
  <c r="M195" i="18"/>
  <c r="M196" i="18"/>
  <c r="M197" i="18"/>
  <c r="M198" i="18"/>
  <c r="M199" i="18"/>
  <c r="M200" i="18"/>
  <c r="M201" i="18"/>
  <c r="M202" i="18"/>
  <c r="M203" i="18"/>
  <c r="M204" i="18"/>
  <c r="M205" i="18"/>
  <c r="M206" i="18"/>
  <c r="M207" i="18"/>
  <c r="M208" i="18"/>
  <c r="M209" i="18"/>
  <c r="M210" i="18"/>
  <c r="M211" i="18"/>
  <c r="M212" i="18"/>
  <c r="M213" i="18"/>
  <c r="M214" i="18"/>
  <c r="M215" i="18"/>
  <c r="M216" i="18"/>
  <c r="M217" i="18"/>
  <c r="M218" i="18"/>
  <c r="C15" i="2"/>
  <c r="E15" i="2"/>
  <c r="G15" i="2"/>
  <c r="I15" i="2"/>
  <c r="I11" i="2"/>
  <c r="I12" i="2"/>
  <c r="I13" i="2"/>
  <c r="I14" i="2"/>
  <c r="E326" i="1"/>
  <c r="O326" i="1"/>
  <c r="D7" i="5"/>
  <c r="O385" i="15"/>
  <c r="O332" i="14" l="1"/>
  <c r="K332" i="14"/>
  <c r="E332" i="14"/>
  <c r="K380" i="15"/>
  <c r="C373" i="15"/>
  <c r="C380" i="15" s="1"/>
  <c r="E380" i="15"/>
  <c r="Q223" i="18"/>
  <c r="O223" i="18"/>
  <c r="O225" i="18" s="1"/>
  <c r="K223" i="18"/>
  <c r="I223" i="18"/>
  <c r="S10" i="18"/>
  <c r="S11" i="18"/>
  <c r="S12" i="18"/>
  <c r="S13" i="18"/>
  <c r="S14" i="18"/>
  <c r="S15" i="18"/>
  <c r="S16" i="18"/>
  <c r="S17" i="18"/>
  <c r="S18" i="18"/>
  <c r="S19" i="18"/>
  <c r="S20" i="18"/>
  <c r="S21" i="18"/>
  <c r="S22" i="18"/>
  <c r="S23" i="18"/>
  <c r="S24" i="18"/>
  <c r="S25" i="18"/>
  <c r="S26" i="18"/>
  <c r="S27" i="18"/>
  <c r="S28" i="18"/>
  <c r="S29" i="18"/>
  <c r="S30" i="18"/>
  <c r="S31" i="18"/>
  <c r="S32" i="18"/>
  <c r="S33" i="18"/>
  <c r="S34" i="18"/>
  <c r="S35" i="18"/>
  <c r="S36" i="18"/>
  <c r="S37" i="18"/>
  <c r="S38" i="18"/>
  <c r="S39" i="18"/>
  <c r="S40" i="18"/>
  <c r="S41" i="18"/>
  <c r="S42" i="18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S70" i="18"/>
  <c r="S71" i="18"/>
  <c r="S72" i="18"/>
  <c r="S73" i="18"/>
  <c r="S74" i="18"/>
  <c r="S75" i="18"/>
  <c r="S76" i="18"/>
  <c r="S77" i="18"/>
  <c r="S78" i="18"/>
  <c r="S79" i="18"/>
  <c r="S80" i="18"/>
  <c r="S81" i="18"/>
  <c r="S82" i="18"/>
  <c r="S83" i="18"/>
  <c r="S84" i="18"/>
  <c r="S85" i="18"/>
  <c r="S86" i="18"/>
  <c r="S87" i="18"/>
  <c r="S88" i="18"/>
  <c r="S89" i="18"/>
  <c r="S90" i="18"/>
  <c r="S91" i="18"/>
  <c r="S92" i="18"/>
  <c r="S93" i="18"/>
  <c r="S94" i="18"/>
  <c r="S95" i="18"/>
  <c r="S96" i="18"/>
  <c r="S97" i="18"/>
  <c r="S98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84" i="18"/>
  <c r="M85" i="18"/>
  <c r="M86" i="18"/>
  <c r="M87" i="18"/>
  <c r="M88" i="18"/>
  <c r="M89" i="18"/>
  <c r="M90" i="18"/>
  <c r="M91" i="18"/>
  <c r="M92" i="18"/>
  <c r="M93" i="18"/>
  <c r="M94" i="18"/>
  <c r="M95" i="18"/>
  <c r="M96" i="18"/>
  <c r="M97" i="18"/>
  <c r="M98" i="18"/>
  <c r="M9" i="18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11" i="1"/>
  <c r="M219" i="18" l="1"/>
  <c r="M223" i="18" s="1"/>
  <c r="M332" i="14"/>
  <c r="J387" i="5" l="1"/>
  <c r="C335" i="1"/>
  <c r="E335" i="1"/>
  <c r="G335" i="1"/>
  <c r="M327" i="1"/>
  <c r="M335" i="1" s="1"/>
  <c r="Q335" i="1"/>
  <c r="O335" i="1"/>
  <c r="U335" i="1"/>
  <c r="Z328" i="1" l="1"/>
  <c r="Z330" i="1"/>
  <c r="AA11" i="1" l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Q329" i="1" l="1"/>
  <c r="M329" i="1" l="1"/>
  <c r="I329" i="1"/>
  <c r="Z329" i="1" l="1"/>
  <c r="I331" i="1"/>
  <c r="J38" i="5"/>
  <c r="L38" i="5" s="1"/>
  <c r="AJ12" i="1" l="1"/>
  <c r="AL12" i="1" s="1"/>
  <c r="AJ13" i="1"/>
  <c r="AL13" i="1" s="1"/>
  <c r="AJ14" i="1"/>
  <c r="AL14" i="1" s="1"/>
  <c r="AJ15" i="1"/>
  <c r="AL15" i="1" s="1"/>
  <c r="AJ16" i="1"/>
  <c r="AL16" i="1" s="1"/>
  <c r="AJ17" i="1"/>
  <c r="AL17" i="1" s="1"/>
  <c r="AJ18" i="1"/>
  <c r="AL18" i="1" s="1"/>
  <c r="AJ19" i="1"/>
  <c r="AL19" i="1" s="1"/>
  <c r="AJ20" i="1"/>
  <c r="AL20" i="1" s="1"/>
  <c r="AJ21" i="1"/>
  <c r="AL21" i="1" s="1"/>
  <c r="AJ22" i="1"/>
  <c r="AL22" i="1" s="1"/>
  <c r="AJ23" i="1"/>
  <c r="AL23" i="1" s="1"/>
  <c r="AJ24" i="1"/>
  <c r="AL24" i="1" s="1"/>
  <c r="AJ25" i="1"/>
  <c r="AL25" i="1" s="1"/>
  <c r="AJ26" i="1"/>
  <c r="AL26" i="1" s="1"/>
  <c r="AJ27" i="1"/>
  <c r="AL27" i="1" s="1"/>
  <c r="AJ28" i="1"/>
  <c r="AL28" i="1" s="1"/>
  <c r="AJ29" i="1"/>
  <c r="AL29" i="1" s="1"/>
  <c r="AJ30" i="1"/>
  <c r="AL30" i="1" s="1"/>
  <c r="AJ31" i="1"/>
  <c r="AL31" i="1" s="1"/>
  <c r="AJ32" i="1"/>
  <c r="AL32" i="1" s="1"/>
  <c r="AJ33" i="1"/>
  <c r="AL33" i="1" s="1"/>
  <c r="AJ34" i="1"/>
  <c r="AL34" i="1" s="1"/>
  <c r="AJ35" i="1"/>
  <c r="AL35" i="1" s="1"/>
  <c r="AJ36" i="1"/>
  <c r="AL36" i="1" s="1"/>
  <c r="AJ37" i="1"/>
  <c r="AL37" i="1" s="1"/>
  <c r="AJ38" i="1"/>
  <c r="AL38" i="1" s="1"/>
  <c r="AJ39" i="1"/>
  <c r="AL39" i="1" s="1"/>
  <c r="AJ40" i="1"/>
  <c r="AL40" i="1" s="1"/>
  <c r="AJ41" i="1"/>
  <c r="AL41" i="1" s="1"/>
  <c r="AJ42" i="1"/>
  <c r="AL42" i="1" s="1"/>
  <c r="AJ43" i="1"/>
  <c r="AL43" i="1" s="1"/>
  <c r="AJ44" i="1"/>
  <c r="AL44" i="1" s="1"/>
  <c r="AJ45" i="1"/>
  <c r="AL45" i="1" s="1"/>
  <c r="AJ46" i="1"/>
  <c r="AL46" i="1" s="1"/>
  <c r="AJ47" i="1"/>
  <c r="AL47" i="1" s="1"/>
  <c r="AJ48" i="1"/>
  <c r="AL48" i="1" s="1"/>
  <c r="AJ49" i="1"/>
  <c r="AL49" i="1" s="1"/>
  <c r="AJ50" i="1"/>
  <c r="AL50" i="1" s="1"/>
  <c r="AJ51" i="1"/>
  <c r="AL51" i="1" s="1"/>
  <c r="AJ52" i="1"/>
  <c r="AL52" i="1" s="1"/>
  <c r="AJ53" i="1"/>
  <c r="AL53" i="1" s="1"/>
  <c r="AJ54" i="1"/>
  <c r="AL54" i="1" s="1"/>
  <c r="AJ55" i="1"/>
  <c r="AL55" i="1" s="1"/>
  <c r="AJ56" i="1"/>
  <c r="AL56" i="1" s="1"/>
  <c r="AJ57" i="1"/>
  <c r="AL57" i="1" s="1"/>
  <c r="AJ58" i="1"/>
  <c r="AL58" i="1" s="1"/>
  <c r="AJ59" i="1"/>
  <c r="AL59" i="1" s="1"/>
  <c r="AJ60" i="1"/>
  <c r="AL60" i="1" s="1"/>
  <c r="AJ61" i="1"/>
  <c r="AL61" i="1" s="1"/>
  <c r="AJ62" i="1"/>
  <c r="AL62" i="1" s="1"/>
  <c r="AJ63" i="1"/>
  <c r="AL63" i="1" s="1"/>
  <c r="AJ64" i="1"/>
  <c r="AL64" i="1" s="1"/>
  <c r="AJ65" i="1"/>
  <c r="AL65" i="1" s="1"/>
  <c r="AJ66" i="1"/>
  <c r="AL66" i="1" s="1"/>
  <c r="AJ67" i="1"/>
  <c r="AL67" i="1" s="1"/>
  <c r="AJ68" i="1"/>
  <c r="AL68" i="1" s="1"/>
  <c r="AJ69" i="1"/>
  <c r="AL69" i="1" s="1"/>
  <c r="AJ70" i="1"/>
  <c r="AL70" i="1" s="1"/>
  <c r="AJ71" i="1"/>
  <c r="AL71" i="1" s="1"/>
  <c r="AJ72" i="1"/>
  <c r="AL72" i="1" s="1"/>
  <c r="AJ73" i="1"/>
  <c r="AL73" i="1" s="1"/>
  <c r="AJ74" i="1"/>
  <c r="AL74" i="1" s="1"/>
  <c r="AJ75" i="1"/>
  <c r="AL75" i="1" s="1"/>
  <c r="AJ76" i="1"/>
  <c r="AL76" i="1" s="1"/>
  <c r="AJ77" i="1"/>
  <c r="AL77" i="1" s="1"/>
  <c r="AJ78" i="1"/>
  <c r="AL78" i="1" s="1"/>
  <c r="AJ79" i="1"/>
  <c r="AL79" i="1" s="1"/>
  <c r="AJ80" i="1"/>
  <c r="AL80" i="1" s="1"/>
  <c r="AJ81" i="1"/>
  <c r="AL81" i="1" s="1"/>
  <c r="AJ82" i="1"/>
  <c r="AL82" i="1" s="1"/>
  <c r="AJ83" i="1"/>
  <c r="AL83" i="1" s="1"/>
  <c r="AJ84" i="1"/>
  <c r="AL84" i="1" s="1"/>
  <c r="AJ85" i="1"/>
  <c r="AL85" i="1" s="1"/>
  <c r="AJ86" i="1"/>
  <c r="AL86" i="1" s="1"/>
  <c r="AJ87" i="1"/>
  <c r="AL87" i="1" s="1"/>
  <c r="AJ88" i="1"/>
  <c r="AL88" i="1" s="1"/>
  <c r="AJ89" i="1"/>
  <c r="AL89" i="1" s="1"/>
  <c r="AJ90" i="1"/>
  <c r="AL90" i="1" s="1"/>
  <c r="AJ91" i="1"/>
  <c r="AL91" i="1" s="1"/>
  <c r="AJ92" i="1"/>
  <c r="AL92" i="1" s="1"/>
  <c r="AJ93" i="1"/>
  <c r="AL93" i="1" s="1"/>
  <c r="AJ94" i="1"/>
  <c r="AL94" i="1" s="1"/>
  <c r="AJ95" i="1"/>
  <c r="AL95" i="1" s="1"/>
  <c r="AJ96" i="1"/>
  <c r="AL96" i="1" s="1"/>
  <c r="AJ97" i="1"/>
  <c r="AL97" i="1" s="1"/>
  <c r="AJ98" i="1"/>
  <c r="AL98" i="1" s="1"/>
  <c r="AJ99" i="1"/>
  <c r="AL99" i="1" s="1"/>
  <c r="AJ100" i="1"/>
  <c r="AL100" i="1" s="1"/>
  <c r="AJ101" i="1"/>
  <c r="AL101" i="1" s="1"/>
  <c r="AJ102" i="1"/>
  <c r="AL102" i="1" s="1"/>
  <c r="AJ103" i="1"/>
  <c r="AL103" i="1" s="1"/>
  <c r="AJ104" i="1"/>
  <c r="AL104" i="1" s="1"/>
  <c r="AJ105" i="1"/>
  <c r="AL105" i="1" s="1"/>
  <c r="AJ106" i="1"/>
  <c r="AL106" i="1" s="1"/>
  <c r="AJ107" i="1"/>
  <c r="AL107" i="1" s="1"/>
  <c r="AJ108" i="1"/>
  <c r="AL108" i="1" s="1"/>
  <c r="AJ109" i="1"/>
  <c r="AL109" i="1" s="1"/>
  <c r="AJ110" i="1"/>
  <c r="AL110" i="1" s="1"/>
  <c r="AJ111" i="1"/>
  <c r="AL111" i="1" s="1"/>
  <c r="AJ112" i="1"/>
  <c r="AL112" i="1" s="1"/>
  <c r="AJ113" i="1"/>
  <c r="AL113" i="1" s="1"/>
  <c r="AJ114" i="1"/>
  <c r="AL114" i="1" s="1"/>
  <c r="AJ115" i="1"/>
  <c r="AL115" i="1" s="1"/>
  <c r="AJ116" i="1"/>
  <c r="AL116" i="1" s="1"/>
  <c r="AJ117" i="1"/>
  <c r="AL117" i="1" s="1"/>
  <c r="AJ118" i="1"/>
  <c r="AL118" i="1" s="1"/>
  <c r="AJ119" i="1"/>
  <c r="AL119" i="1" s="1"/>
  <c r="AJ120" i="1"/>
  <c r="AL120" i="1" s="1"/>
  <c r="AJ121" i="1"/>
  <c r="AL121" i="1" s="1"/>
  <c r="AJ122" i="1"/>
  <c r="AL122" i="1" s="1"/>
  <c r="AJ123" i="1"/>
  <c r="AL123" i="1" s="1"/>
  <c r="AJ124" i="1"/>
  <c r="AL124" i="1" s="1"/>
  <c r="AJ125" i="1"/>
  <c r="AL125" i="1" s="1"/>
  <c r="AJ126" i="1"/>
  <c r="AL126" i="1" s="1"/>
  <c r="AJ127" i="1"/>
  <c r="AL127" i="1" s="1"/>
  <c r="AJ128" i="1"/>
  <c r="AL128" i="1" s="1"/>
  <c r="AJ129" i="1"/>
  <c r="AL129" i="1" s="1"/>
  <c r="AJ130" i="1"/>
  <c r="AL130" i="1" s="1"/>
  <c r="AJ131" i="1"/>
  <c r="AL131" i="1" s="1"/>
  <c r="AJ132" i="1"/>
  <c r="AL132" i="1" s="1"/>
  <c r="AJ133" i="1"/>
  <c r="AL133" i="1" s="1"/>
  <c r="AJ134" i="1"/>
  <c r="AL134" i="1" s="1"/>
  <c r="AJ135" i="1"/>
  <c r="AL135" i="1" s="1"/>
  <c r="AJ136" i="1"/>
  <c r="AL136" i="1" s="1"/>
  <c r="AJ137" i="1"/>
  <c r="AL137" i="1" s="1"/>
  <c r="AJ138" i="1"/>
  <c r="AL138" i="1" s="1"/>
  <c r="AJ139" i="1"/>
  <c r="AL139" i="1" s="1"/>
  <c r="AJ140" i="1"/>
  <c r="AL140" i="1" s="1"/>
  <c r="AJ141" i="1"/>
  <c r="AL141" i="1" s="1"/>
  <c r="AJ142" i="1"/>
  <c r="AL142" i="1" s="1"/>
  <c r="AJ143" i="1"/>
  <c r="AL143" i="1" s="1"/>
  <c r="AJ144" i="1"/>
  <c r="AL144" i="1" s="1"/>
  <c r="AJ145" i="1"/>
  <c r="AL145" i="1" s="1"/>
  <c r="AJ146" i="1"/>
  <c r="AL146" i="1" s="1"/>
  <c r="AJ147" i="1"/>
  <c r="AL147" i="1" s="1"/>
  <c r="AJ148" i="1"/>
  <c r="AL148" i="1" s="1"/>
  <c r="AJ149" i="1"/>
  <c r="AL149" i="1" s="1"/>
  <c r="AJ150" i="1"/>
  <c r="AL150" i="1" s="1"/>
  <c r="AJ151" i="1"/>
  <c r="AL151" i="1" s="1"/>
  <c r="AJ152" i="1"/>
  <c r="AL152" i="1" s="1"/>
  <c r="AJ153" i="1"/>
  <c r="AL153" i="1" s="1"/>
  <c r="AJ154" i="1"/>
  <c r="AL154" i="1" s="1"/>
  <c r="AJ155" i="1"/>
  <c r="AL155" i="1" s="1"/>
  <c r="AJ156" i="1"/>
  <c r="AL156" i="1" s="1"/>
  <c r="AJ157" i="1"/>
  <c r="AL157" i="1" s="1"/>
  <c r="AJ158" i="1"/>
  <c r="AL158" i="1" s="1"/>
  <c r="AJ159" i="1"/>
  <c r="AL159" i="1" s="1"/>
  <c r="AJ160" i="1"/>
  <c r="AL160" i="1" s="1"/>
  <c r="AJ161" i="1"/>
  <c r="AL161" i="1" s="1"/>
  <c r="AJ162" i="1"/>
  <c r="AL162" i="1" s="1"/>
  <c r="AJ163" i="1"/>
  <c r="AL163" i="1" s="1"/>
  <c r="AJ164" i="1"/>
  <c r="AL164" i="1" s="1"/>
  <c r="AJ165" i="1"/>
  <c r="AL165" i="1" s="1"/>
  <c r="AJ166" i="1"/>
  <c r="AL166" i="1" s="1"/>
  <c r="AJ167" i="1"/>
  <c r="AL167" i="1" s="1"/>
  <c r="AJ168" i="1"/>
  <c r="AL168" i="1" s="1"/>
  <c r="AJ169" i="1"/>
  <c r="AL169" i="1" s="1"/>
  <c r="AJ170" i="1"/>
  <c r="AL170" i="1" s="1"/>
  <c r="AJ171" i="1"/>
  <c r="AL171" i="1" s="1"/>
  <c r="AJ172" i="1"/>
  <c r="AL172" i="1" s="1"/>
  <c r="AJ173" i="1"/>
  <c r="AL173" i="1" s="1"/>
  <c r="AJ174" i="1"/>
  <c r="AL174" i="1" s="1"/>
  <c r="AJ175" i="1"/>
  <c r="AL175" i="1" s="1"/>
  <c r="AJ176" i="1"/>
  <c r="AL176" i="1" s="1"/>
  <c r="AJ177" i="1"/>
  <c r="AL177" i="1" s="1"/>
  <c r="AJ178" i="1"/>
  <c r="AL178" i="1" s="1"/>
  <c r="AJ179" i="1"/>
  <c r="AL179" i="1" s="1"/>
  <c r="AJ180" i="1"/>
  <c r="AL180" i="1" s="1"/>
  <c r="AJ181" i="1"/>
  <c r="AL181" i="1" s="1"/>
  <c r="AJ182" i="1"/>
  <c r="AL182" i="1" s="1"/>
  <c r="AJ183" i="1"/>
  <c r="AL183" i="1" s="1"/>
  <c r="AJ184" i="1"/>
  <c r="AL184" i="1" s="1"/>
  <c r="AJ185" i="1"/>
  <c r="AL185" i="1" s="1"/>
  <c r="AJ186" i="1"/>
  <c r="AL186" i="1" s="1"/>
  <c r="AJ187" i="1"/>
  <c r="AL187" i="1" s="1"/>
  <c r="AJ188" i="1"/>
  <c r="AL188" i="1" s="1"/>
  <c r="AJ189" i="1"/>
  <c r="AL189" i="1" s="1"/>
  <c r="AJ190" i="1"/>
  <c r="AL190" i="1" s="1"/>
  <c r="AJ191" i="1"/>
  <c r="AL191" i="1" s="1"/>
  <c r="AJ192" i="1"/>
  <c r="AL192" i="1" s="1"/>
  <c r="AJ193" i="1"/>
  <c r="AL193" i="1" s="1"/>
  <c r="AJ194" i="1"/>
  <c r="AL194" i="1" s="1"/>
  <c r="AJ195" i="1"/>
  <c r="AL195" i="1" s="1"/>
  <c r="AJ196" i="1"/>
  <c r="AL196" i="1" s="1"/>
  <c r="AJ197" i="1"/>
  <c r="AL197" i="1" s="1"/>
  <c r="AJ198" i="1"/>
  <c r="AL198" i="1" s="1"/>
  <c r="AJ199" i="1"/>
  <c r="AL199" i="1" s="1"/>
  <c r="AJ200" i="1"/>
  <c r="AL200" i="1" s="1"/>
  <c r="AJ201" i="1"/>
  <c r="AL201" i="1" s="1"/>
  <c r="AJ202" i="1"/>
  <c r="AL202" i="1" s="1"/>
  <c r="AJ203" i="1"/>
  <c r="AL203" i="1" s="1"/>
  <c r="AJ204" i="1"/>
  <c r="AL204" i="1" s="1"/>
  <c r="AJ205" i="1"/>
  <c r="AL205" i="1" s="1"/>
  <c r="AJ206" i="1"/>
  <c r="AL206" i="1" s="1"/>
  <c r="AJ207" i="1"/>
  <c r="AL207" i="1" s="1"/>
  <c r="AJ208" i="1"/>
  <c r="AL208" i="1" s="1"/>
  <c r="AJ209" i="1"/>
  <c r="AL209" i="1" s="1"/>
  <c r="AJ210" i="1"/>
  <c r="AL210" i="1" s="1"/>
  <c r="AJ211" i="1"/>
  <c r="AL211" i="1" s="1"/>
  <c r="AJ212" i="1"/>
  <c r="AL212" i="1" s="1"/>
  <c r="AJ213" i="1"/>
  <c r="AL213" i="1" s="1"/>
  <c r="AJ214" i="1"/>
  <c r="AL214" i="1" s="1"/>
  <c r="AJ215" i="1"/>
  <c r="AL215" i="1" s="1"/>
  <c r="AJ216" i="1"/>
  <c r="AL216" i="1" s="1"/>
  <c r="AJ217" i="1"/>
  <c r="AL217" i="1" s="1"/>
  <c r="AJ218" i="1"/>
  <c r="AL218" i="1" s="1"/>
  <c r="AJ219" i="1"/>
  <c r="AL219" i="1" s="1"/>
  <c r="AJ220" i="1"/>
  <c r="AL220" i="1" s="1"/>
  <c r="AJ221" i="1"/>
  <c r="AL221" i="1" s="1"/>
  <c r="AJ222" i="1"/>
  <c r="AL222" i="1" s="1"/>
  <c r="AJ223" i="1"/>
  <c r="AL223" i="1" s="1"/>
  <c r="AJ224" i="1"/>
  <c r="AL224" i="1" s="1"/>
  <c r="AJ225" i="1"/>
  <c r="AL225" i="1" s="1"/>
  <c r="AJ226" i="1"/>
  <c r="AL226" i="1" s="1"/>
  <c r="AJ227" i="1"/>
  <c r="AL227" i="1" s="1"/>
  <c r="AJ228" i="1"/>
  <c r="AL228" i="1" s="1"/>
  <c r="AJ229" i="1"/>
  <c r="AL229" i="1" s="1"/>
  <c r="AJ230" i="1"/>
  <c r="AL230" i="1" s="1"/>
  <c r="AJ231" i="1"/>
  <c r="AL231" i="1" s="1"/>
  <c r="AJ232" i="1"/>
  <c r="AL232" i="1" s="1"/>
  <c r="AJ233" i="1"/>
  <c r="AL233" i="1" s="1"/>
  <c r="AJ234" i="1"/>
  <c r="AL234" i="1" s="1"/>
  <c r="AJ235" i="1"/>
  <c r="AL235" i="1" s="1"/>
  <c r="AJ236" i="1"/>
  <c r="AL236" i="1" s="1"/>
  <c r="AJ237" i="1"/>
  <c r="AL237" i="1" s="1"/>
  <c r="AJ238" i="1"/>
  <c r="AL238" i="1" s="1"/>
  <c r="AJ239" i="1"/>
  <c r="AL239" i="1" s="1"/>
  <c r="AJ240" i="1"/>
  <c r="AL240" i="1" s="1"/>
  <c r="AJ241" i="1"/>
  <c r="AL241" i="1" s="1"/>
  <c r="AJ242" i="1"/>
  <c r="AL242" i="1" s="1"/>
  <c r="AJ243" i="1"/>
  <c r="AL243" i="1" s="1"/>
  <c r="AJ244" i="1"/>
  <c r="AL244" i="1" s="1"/>
  <c r="AJ245" i="1"/>
  <c r="AL245" i="1" s="1"/>
  <c r="AJ246" i="1"/>
  <c r="AL246" i="1" s="1"/>
  <c r="AJ247" i="1"/>
  <c r="AL247" i="1" s="1"/>
  <c r="AJ248" i="1"/>
  <c r="AL248" i="1" s="1"/>
  <c r="AJ249" i="1"/>
  <c r="AL249" i="1" s="1"/>
  <c r="AJ250" i="1"/>
  <c r="AL250" i="1" s="1"/>
  <c r="AJ251" i="1"/>
  <c r="AL251" i="1" s="1"/>
  <c r="AJ252" i="1"/>
  <c r="AL252" i="1" s="1"/>
  <c r="AJ253" i="1"/>
  <c r="AL253" i="1" s="1"/>
  <c r="AJ254" i="1"/>
  <c r="AL254" i="1" s="1"/>
  <c r="AJ255" i="1"/>
  <c r="AL255" i="1" s="1"/>
  <c r="AJ256" i="1"/>
  <c r="AL256" i="1" s="1"/>
  <c r="AJ257" i="1"/>
  <c r="AL257" i="1" s="1"/>
  <c r="AJ258" i="1"/>
  <c r="AL258" i="1" s="1"/>
  <c r="AJ259" i="1"/>
  <c r="AL259" i="1" s="1"/>
  <c r="AJ260" i="1"/>
  <c r="AL260" i="1" s="1"/>
  <c r="AJ261" i="1"/>
  <c r="AL261" i="1" s="1"/>
  <c r="AJ262" i="1"/>
  <c r="AL262" i="1" s="1"/>
  <c r="AJ263" i="1"/>
  <c r="AL263" i="1" s="1"/>
  <c r="AJ264" i="1"/>
  <c r="AL264" i="1" s="1"/>
  <c r="AJ265" i="1"/>
  <c r="AL265" i="1" s="1"/>
  <c r="AJ266" i="1"/>
  <c r="AL266" i="1" s="1"/>
  <c r="AJ267" i="1"/>
  <c r="AL267" i="1" s="1"/>
  <c r="AJ268" i="1"/>
  <c r="AL268" i="1" s="1"/>
  <c r="AJ269" i="1"/>
  <c r="AL269" i="1" s="1"/>
  <c r="AJ270" i="1"/>
  <c r="AL270" i="1" s="1"/>
  <c r="AJ271" i="1"/>
  <c r="AL271" i="1" s="1"/>
  <c r="AJ272" i="1"/>
  <c r="AL272" i="1" s="1"/>
  <c r="AJ273" i="1"/>
  <c r="AL273" i="1" s="1"/>
  <c r="AJ274" i="1"/>
  <c r="AL274" i="1" s="1"/>
  <c r="AJ275" i="1"/>
  <c r="AL275" i="1" s="1"/>
  <c r="AJ276" i="1"/>
  <c r="AL276" i="1" s="1"/>
  <c r="AJ277" i="1"/>
  <c r="AL277" i="1" s="1"/>
  <c r="AJ278" i="1"/>
  <c r="AL278" i="1" s="1"/>
  <c r="AJ279" i="1"/>
  <c r="AL279" i="1" s="1"/>
  <c r="AJ280" i="1"/>
  <c r="AL280" i="1" s="1"/>
  <c r="AJ281" i="1"/>
  <c r="AL281" i="1" s="1"/>
  <c r="AJ282" i="1"/>
  <c r="AL282" i="1" s="1"/>
  <c r="AJ283" i="1"/>
  <c r="AL283" i="1" s="1"/>
  <c r="AJ284" i="1"/>
  <c r="AL284" i="1" s="1"/>
  <c r="AJ285" i="1"/>
  <c r="AL285" i="1" s="1"/>
  <c r="AJ286" i="1"/>
  <c r="AL286" i="1" s="1"/>
  <c r="AJ287" i="1"/>
  <c r="AL287" i="1" s="1"/>
  <c r="AJ288" i="1"/>
  <c r="AL288" i="1" s="1"/>
  <c r="AJ289" i="1"/>
  <c r="AL289" i="1" s="1"/>
  <c r="AJ290" i="1"/>
  <c r="AL290" i="1" s="1"/>
  <c r="AJ291" i="1"/>
  <c r="AL291" i="1" s="1"/>
  <c r="AJ292" i="1"/>
  <c r="AL292" i="1" s="1"/>
  <c r="AJ293" i="1"/>
  <c r="AL293" i="1" s="1"/>
  <c r="AJ294" i="1"/>
  <c r="AL294" i="1" s="1"/>
  <c r="AJ295" i="1"/>
  <c r="AL295" i="1" s="1"/>
  <c r="AJ296" i="1"/>
  <c r="AL296" i="1" s="1"/>
  <c r="AJ297" i="1"/>
  <c r="AL297" i="1" s="1"/>
  <c r="AJ298" i="1"/>
  <c r="AL298" i="1" s="1"/>
  <c r="AJ299" i="1"/>
  <c r="AL299" i="1" s="1"/>
  <c r="AJ300" i="1"/>
  <c r="AL300" i="1" s="1"/>
  <c r="AJ301" i="1"/>
  <c r="AL301" i="1" s="1"/>
  <c r="AJ302" i="1"/>
  <c r="AL302" i="1" s="1"/>
  <c r="AJ303" i="1"/>
  <c r="AL303" i="1" s="1"/>
  <c r="AJ304" i="1"/>
  <c r="AL304" i="1" s="1"/>
  <c r="AJ305" i="1"/>
  <c r="AL305" i="1" s="1"/>
  <c r="AJ306" i="1"/>
  <c r="AL306" i="1" s="1"/>
  <c r="AJ307" i="1"/>
  <c r="AL307" i="1" s="1"/>
  <c r="AJ308" i="1"/>
  <c r="AL308" i="1" s="1"/>
  <c r="AJ309" i="1"/>
  <c r="AL309" i="1" s="1"/>
  <c r="AJ310" i="1"/>
  <c r="AL310" i="1" s="1"/>
  <c r="AJ311" i="1"/>
  <c r="AL311" i="1" s="1"/>
  <c r="AJ312" i="1"/>
  <c r="AL312" i="1" s="1"/>
  <c r="AJ313" i="1"/>
  <c r="AL313" i="1" s="1"/>
  <c r="AJ314" i="1"/>
  <c r="AL314" i="1" s="1"/>
  <c r="AJ315" i="1"/>
  <c r="AL315" i="1" s="1"/>
  <c r="AJ316" i="1"/>
  <c r="AL316" i="1" s="1"/>
  <c r="AJ317" i="1"/>
  <c r="AL317" i="1" s="1"/>
  <c r="AJ318" i="1"/>
  <c r="AL318" i="1" s="1"/>
  <c r="AJ319" i="1"/>
  <c r="AL319" i="1" s="1"/>
  <c r="AJ320" i="1"/>
  <c r="AL320" i="1" s="1"/>
  <c r="AJ321" i="1"/>
  <c r="AL321" i="1" s="1"/>
  <c r="AJ322" i="1"/>
  <c r="AL322" i="1" s="1"/>
  <c r="AJ323" i="1"/>
  <c r="AL323" i="1" s="1"/>
  <c r="AJ324" i="1"/>
  <c r="AL324" i="1" s="1"/>
  <c r="AJ325" i="1"/>
  <c r="AL325" i="1" s="1"/>
  <c r="AJ11" i="1"/>
  <c r="AL11" i="1" s="1"/>
  <c r="AI12" i="1"/>
  <c r="AK12" i="1" s="1"/>
  <c r="AI13" i="1"/>
  <c r="AK13" i="1" s="1"/>
  <c r="AI14" i="1"/>
  <c r="AK14" i="1" s="1"/>
  <c r="AI15" i="1"/>
  <c r="AK15" i="1" s="1"/>
  <c r="AI16" i="1"/>
  <c r="AK16" i="1" s="1"/>
  <c r="AI17" i="1"/>
  <c r="AK17" i="1" s="1"/>
  <c r="AI18" i="1"/>
  <c r="AK18" i="1" s="1"/>
  <c r="AI19" i="1"/>
  <c r="AK19" i="1" s="1"/>
  <c r="AI20" i="1"/>
  <c r="AK20" i="1" s="1"/>
  <c r="AI21" i="1"/>
  <c r="AK21" i="1" s="1"/>
  <c r="AI22" i="1"/>
  <c r="AK22" i="1" s="1"/>
  <c r="AI23" i="1"/>
  <c r="AK23" i="1" s="1"/>
  <c r="AI24" i="1"/>
  <c r="AK24" i="1" s="1"/>
  <c r="AI25" i="1"/>
  <c r="AK25" i="1" s="1"/>
  <c r="AI26" i="1"/>
  <c r="AK26" i="1" s="1"/>
  <c r="AI27" i="1"/>
  <c r="AK27" i="1" s="1"/>
  <c r="AI28" i="1"/>
  <c r="AK28" i="1" s="1"/>
  <c r="AI29" i="1"/>
  <c r="AK29" i="1" s="1"/>
  <c r="AI30" i="1"/>
  <c r="AK30" i="1" s="1"/>
  <c r="AI31" i="1"/>
  <c r="AK31" i="1" s="1"/>
  <c r="AI32" i="1"/>
  <c r="AK32" i="1" s="1"/>
  <c r="AI33" i="1"/>
  <c r="AK33" i="1" s="1"/>
  <c r="AI34" i="1"/>
  <c r="AK34" i="1" s="1"/>
  <c r="AI35" i="1"/>
  <c r="AK35" i="1" s="1"/>
  <c r="AI36" i="1"/>
  <c r="AK36" i="1" s="1"/>
  <c r="AI37" i="1"/>
  <c r="AK37" i="1" s="1"/>
  <c r="AI38" i="1"/>
  <c r="AK38" i="1" s="1"/>
  <c r="AI39" i="1"/>
  <c r="AK39" i="1" s="1"/>
  <c r="AI40" i="1"/>
  <c r="AK40" i="1" s="1"/>
  <c r="AI41" i="1"/>
  <c r="AK41" i="1" s="1"/>
  <c r="AI42" i="1"/>
  <c r="AK42" i="1" s="1"/>
  <c r="AI43" i="1"/>
  <c r="AK43" i="1" s="1"/>
  <c r="AI44" i="1"/>
  <c r="AK44" i="1" s="1"/>
  <c r="AI45" i="1"/>
  <c r="AK45" i="1" s="1"/>
  <c r="AI46" i="1"/>
  <c r="AK46" i="1" s="1"/>
  <c r="AI47" i="1"/>
  <c r="AK47" i="1" s="1"/>
  <c r="AI48" i="1"/>
  <c r="AK48" i="1" s="1"/>
  <c r="AI49" i="1"/>
  <c r="AK49" i="1" s="1"/>
  <c r="AI50" i="1"/>
  <c r="AK50" i="1" s="1"/>
  <c r="AI51" i="1"/>
  <c r="AK51" i="1" s="1"/>
  <c r="AI52" i="1"/>
  <c r="AK52" i="1" s="1"/>
  <c r="AI53" i="1"/>
  <c r="AK53" i="1" s="1"/>
  <c r="AI54" i="1"/>
  <c r="AK54" i="1" s="1"/>
  <c r="AI55" i="1"/>
  <c r="AK55" i="1" s="1"/>
  <c r="AI56" i="1"/>
  <c r="AK56" i="1" s="1"/>
  <c r="AI57" i="1"/>
  <c r="AK57" i="1" s="1"/>
  <c r="AI58" i="1"/>
  <c r="AK58" i="1" s="1"/>
  <c r="AI59" i="1"/>
  <c r="AK59" i="1" s="1"/>
  <c r="AI60" i="1"/>
  <c r="AK60" i="1" s="1"/>
  <c r="AI61" i="1"/>
  <c r="AK61" i="1" s="1"/>
  <c r="AI62" i="1"/>
  <c r="AK62" i="1" s="1"/>
  <c r="AI63" i="1"/>
  <c r="AK63" i="1" s="1"/>
  <c r="AI64" i="1"/>
  <c r="AK64" i="1" s="1"/>
  <c r="AI65" i="1"/>
  <c r="AK65" i="1" s="1"/>
  <c r="AI66" i="1"/>
  <c r="AK66" i="1" s="1"/>
  <c r="AI67" i="1"/>
  <c r="AK67" i="1" s="1"/>
  <c r="AI68" i="1"/>
  <c r="AK68" i="1" s="1"/>
  <c r="AI69" i="1"/>
  <c r="AK69" i="1" s="1"/>
  <c r="AI70" i="1"/>
  <c r="AK70" i="1" s="1"/>
  <c r="AI71" i="1"/>
  <c r="AK71" i="1" s="1"/>
  <c r="AI72" i="1"/>
  <c r="AK72" i="1" s="1"/>
  <c r="AI73" i="1"/>
  <c r="AK73" i="1" s="1"/>
  <c r="AI74" i="1"/>
  <c r="AK74" i="1" s="1"/>
  <c r="AI75" i="1"/>
  <c r="AK75" i="1" s="1"/>
  <c r="AI76" i="1"/>
  <c r="AK76" i="1" s="1"/>
  <c r="AI77" i="1"/>
  <c r="AK77" i="1" s="1"/>
  <c r="AI78" i="1"/>
  <c r="AK78" i="1" s="1"/>
  <c r="AI79" i="1"/>
  <c r="AK79" i="1" s="1"/>
  <c r="AI80" i="1"/>
  <c r="AK80" i="1" s="1"/>
  <c r="AI81" i="1"/>
  <c r="AK81" i="1" s="1"/>
  <c r="AI82" i="1"/>
  <c r="AK82" i="1" s="1"/>
  <c r="AI83" i="1"/>
  <c r="AK83" i="1" s="1"/>
  <c r="AI84" i="1"/>
  <c r="AK84" i="1" s="1"/>
  <c r="AI85" i="1"/>
  <c r="AK85" i="1" s="1"/>
  <c r="AI86" i="1"/>
  <c r="AK86" i="1" s="1"/>
  <c r="AI87" i="1"/>
  <c r="AK87" i="1" s="1"/>
  <c r="AI88" i="1"/>
  <c r="AK88" i="1" s="1"/>
  <c r="AI89" i="1"/>
  <c r="AK89" i="1" s="1"/>
  <c r="AI90" i="1"/>
  <c r="AK90" i="1" s="1"/>
  <c r="AI91" i="1"/>
  <c r="AK91" i="1" s="1"/>
  <c r="AI92" i="1"/>
  <c r="AK92" i="1" s="1"/>
  <c r="AI93" i="1"/>
  <c r="AK93" i="1" s="1"/>
  <c r="AI94" i="1"/>
  <c r="AK94" i="1" s="1"/>
  <c r="AI95" i="1"/>
  <c r="AK95" i="1" s="1"/>
  <c r="AI96" i="1"/>
  <c r="AK96" i="1" s="1"/>
  <c r="AI97" i="1"/>
  <c r="AK97" i="1" s="1"/>
  <c r="AI98" i="1"/>
  <c r="AK98" i="1" s="1"/>
  <c r="AI99" i="1"/>
  <c r="AK99" i="1" s="1"/>
  <c r="AI100" i="1"/>
  <c r="AK100" i="1" s="1"/>
  <c r="AI101" i="1"/>
  <c r="AK101" i="1" s="1"/>
  <c r="AI102" i="1"/>
  <c r="AK102" i="1" s="1"/>
  <c r="AI103" i="1"/>
  <c r="AK103" i="1" s="1"/>
  <c r="AI104" i="1"/>
  <c r="AK104" i="1" s="1"/>
  <c r="AI105" i="1"/>
  <c r="AK105" i="1" s="1"/>
  <c r="AI106" i="1"/>
  <c r="AK106" i="1" s="1"/>
  <c r="AI107" i="1"/>
  <c r="AK107" i="1" s="1"/>
  <c r="AI108" i="1"/>
  <c r="AK108" i="1" s="1"/>
  <c r="AI109" i="1"/>
  <c r="AK109" i="1" s="1"/>
  <c r="AI110" i="1"/>
  <c r="AK110" i="1" s="1"/>
  <c r="AI111" i="1"/>
  <c r="AK111" i="1" s="1"/>
  <c r="AI112" i="1"/>
  <c r="AK112" i="1" s="1"/>
  <c r="AI113" i="1"/>
  <c r="AK113" i="1" s="1"/>
  <c r="AI114" i="1"/>
  <c r="AK114" i="1" s="1"/>
  <c r="AI115" i="1"/>
  <c r="AK115" i="1" s="1"/>
  <c r="AI116" i="1"/>
  <c r="AK116" i="1" s="1"/>
  <c r="AI117" i="1"/>
  <c r="AK117" i="1" s="1"/>
  <c r="AI118" i="1"/>
  <c r="AK118" i="1" s="1"/>
  <c r="AI119" i="1"/>
  <c r="AK119" i="1" s="1"/>
  <c r="AI120" i="1"/>
  <c r="AK120" i="1" s="1"/>
  <c r="AI121" i="1"/>
  <c r="AK121" i="1" s="1"/>
  <c r="AI122" i="1"/>
  <c r="AK122" i="1" s="1"/>
  <c r="AI123" i="1"/>
  <c r="AK123" i="1" s="1"/>
  <c r="AI124" i="1"/>
  <c r="AK124" i="1" s="1"/>
  <c r="AI125" i="1"/>
  <c r="AK125" i="1" s="1"/>
  <c r="AI126" i="1"/>
  <c r="AK126" i="1" s="1"/>
  <c r="AI127" i="1"/>
  <c r="AK127" i="1" s="1"/>
  <c r="AI128" i="1"/>
  <c r="AK128" i="1" s="1"/>
  <c r="AI129" i="1"/>
  <c r="AK129" i="1" s="1"/>
  <c r="AI130" i="1"/>
  <c r="AK130" i="1" s="1"/>
  <c r="AI131" i="1"/>
  <c r="AK131" i="1" s="1"/>
  <c r="AI132" i="1"/>
  <c r="AK132" i="1" s="1"/>
  <c r="AI133" i="1"/>
  <c r="AK133" i="1" s="1"/>
  <c r="AI134" i="1"/>
  <c r="AK134" i="1" s="1"/>
  <c r="AI135" i="1"/>
  <c r="AK135" i="1" s="1"/>
  <c r="AI136" i="1"/>
  <c r="AK136" i="1" s="1"/>
  <c r="AI137" i="1"/>
  <c r="AK137" i="1" s="1"/>
  <c r="AI138" i="1"/>
  <c r="AK138" i="1" s="1"/>
  <c r="AI139" i="1"/>
  <c r="AK139" i="1" s="1"/>
  <c r="AI140" i="1"/>
  <c r="AK140" i="1" s="1"/>
  <c r="AI141" i="1"/>
  <c r="AK141" i="1" s="1"/>
  <c r="AI142" i="1"/>
  <c r="AK142" i="1" s="1"/>
  <c r="AI143" i="1"/>
  <c r="AK143" i="1" s="1"/>
  <c r="AI144" i="1"/>
  <c r="AK144" i="1" s="1"/>
  <c r="AI145" i="1"/>
  <c r="AK145" i="1" s="1"/>
  <c r="AI146" i="1"/>
  <c r="AK146" i="1" s="1"/>
  <c r="AI147" i="1"/>
  <c r="AK147" i="1" s="1"/>
  <c r="AI148" i="1"/>
  <c r="AK148" i="1" s="1"/>
  <c r="AI149" i="1"/>
  <c r="AK149" i="1" s="1"/>
  <c r="AI150" i="1"/>
  <c r="AK150" i="1" s="1"/>
  <c r="AI151" i="1"/>
  <c r="AK151" i="1" s="1"/>
  <c r="AI152" i="1"/>
  <c r="AK152" i="1" s="1"/>
  <c r="AI153" i="1"/>
  <c r="AK153" i="1" s="1"/>
  <c r="AI154" i="1"/>
  <c r="AK154" i="1" s="1"/>
  <c r="AI155" i="1"/>
  <c r="AK155" i="1" s="1"/>
  <c r="AI156" i="1"/>
  <c r="AK156" i="1" s="1"/>
  <c r="AI157" i="1"/>
  <c r="AK157" i="1" s="1"/>
  <c r="AI158" i="1"/>
  <c r="AK158" i="1" s="1"/>
  <c r="AI159" i="1"/>
  <c r="AK159" i="1" s="1"/>
  <c r="AI160" i="1"/>
  <c r="AK160" i="1" s="1"/>
  <c r="AI161" i="1"/>
  <c r="AK161" i="1" s="1"/>
  <c r="AI162" i="1"/>
  <c r="AK162" i="1" s="1"/>
  <c r="AI163" i="1"/>
  <c r="AK163" i="1" s="1"/>
  <c r="AI164" i="1"/>
  <c r="AK164" i="1" s="1"/>
  <c r="AI165" i="1"/>
  <c r="AK165" i="1" s="1"/>
  <c r="AI166" i="1"/>
  <c r="AK166" i="1" s="1"/>
  <c r="AI167" i="1"/>
  <c r="AK167" i="1" s="1"/>
  <c r="AI168" i="1"/>
  <c r="AK168" i="1" s="1"/>
  <c r="AI169" i="1"/>
  <c r="AK169" i="1" s="1"/>
  <c r="AI170" i="1"/>
  <c r="AK170" i="1" s="1"/>
  <c r="AI171" i="1"/>
  <c r="AK171" i="1" s="1"/>
  <c r="AI172" i="1"/>
  <c r="AK172" i="1" s="1"/>
  <c r="AI173" i="1"/>
  <c r="AK173" i="1" s="1"/>
  <c r="AI174" i="1"/>
  <c r="AK174" i="1" s="1"/>
  <c r="AI175" i="1"/>
  <c r="AK175" i="1" s="1"/>
  <c r="AI176" i="1"/>
  <c r="AK176" i="1" s="1"/>
  <c r="AI177" i="1"/>
  <c r="AK177" i="1" s="1"/>
  <c r="AI178" i="1"/>
  <c r="AK178" i="1" s="1"/>
  <c r="AI179" i="1"/>
  <c r="AK179" i="1" s="1"/>
  <c r="AI180" i="1"/>
  <c r="AK180" i="1" s="1"/>
  <c r="AI181" i="1"/>
  <c r="AK181" i="1" s="1"/>
  <c r="AI182" i="1"/>
  <c r="AK182" i="1" s="1"/>
  <c r="AI183" i="1"/>
  <c r="AK183" i="1" s="1"/>
  <c r="AI184" i="1"/>
  <c r="AK184" i="1" s="1"/>
  <c r="AI185" i="1"/>
  <c r="AK185" i="1" s="1"/>
  <c r="AI186" i="1"/>
  <c r="AK186" i="1" s="1"/>
  <c r="AI187" i="1"/>
  <c r="AK187" i="1" s="1"/>
  <c r="AI188" i="1"/>
  <c r="AK188" i="1" s="1"/>
  <c r="AI189" i="1"/>
  <c r="AK189" i="1" s="1"/>
  <c r="AI190" i="1"/>
  <c r="AK190" i="1" s="1"/>
  <c r="AI191" i="1"/>
  <c r="AK191" i="1" s="1"/>
  <c r="AI192" i="1"/>
  <c r="AK192" i="1" s="1"/>
  <c r="AI193" i="1"/>
  <c r="AK193" i="1" s="1"/>
  <c r="AI194" i="1"/>
  <c r="AK194" i="1" s="1"/>
  <c r="AI195" i="1"/>
  <c r="AK195" i="1" s="1"/>
  <c r="AI196" i="1"/>
  <c r="AK196" i="1" s="1"/>
  <c r="AI197" i="1"/>
  <c r="AK197" i="1" s="1"/>
  <c r="AI198" i="1"/>
  <c r="AK198" i="1" s="1"/>
  <c r="AI199" i="1"/>
  <c r="AK199" i="1" s="1"/>
  <c r="AI200" i="1"/>
  <c r="AK200" i="1" s="1"/>
  <c r="AI201" i="1"/>
  <c r="AK201" i="1" s="1"/>
  <c r="AI202" i="1"/>
  <c r="AK202" i="1" s="1"/>
  <c r="AI203" i="1"/>
  <c r="AK203" i="1" s="1"/>
  <c r="AI204" i="1"/>
  <c r="AK204" i="1" s="1"/>
  <c r="AI205" i="1"/>
  <c r="AK205" i="1" s="1"/>
  <c r="AI206" i="1"/>
  <c r="AK206" i="1" s="1"/>
  <c r="AI207" i="1"/>
  <c r="AK207" i="1" s="1"/>
  <c r="AI208" i="1"/>
  <c r="AK208" i="1" s="1"/>
  <c r="AI209" i="1"/>
  <c r="AK209" i="1" s="1"/>
  <c r="AI210" i="1"/>
  <c r="AK210" i="1" s="1"/>
  <c r="AI211" i="1"/>
  <c r="AK211" i="1" s="1"/>
  <c r="AI212" i="1"/>
  <c r="AK212" i="1" s="1"/>
  <c r="AI213" i="1"/>
  <c r="AK213" i="1" s="1"/>
  <c r="AI214" i="1"/>
  <c r="AK214" i="1" s="1"/>
  <c r="AI215" i="1"/>
  <c r="AK215" i="1" s="1"/>
  <c r="AI216" i="1"/>
  <c r="AK216" i="1" s="1"/>
  <c r="AI217" i="1"/>
  <c r="AK217" i="1" s="1"/>
  <c r="AI218" i="1"/>
  <c r="AK218" i="1" s="1"/>
  <c r="AI219" i="1"/>
  <c r="AK219" i="1" s="1"/>
  <c r="AI220" i="1"/>
  <c r="AK220" i="1" s="1"/>
  <c r="AI221" i="1"/>
  <c r="AK221" i="1" s="1"/>
  <c r="AI222" i="1"/>
  <c r="AK222" i="1" s="1"/>
  <c r="AI223" i="1"/>
  <c r="AK223" i="1" s="1"/>
  <c r="AI224" i="1"/>
  <c r="AK224" i="1" s="1"/>
  <c r="AI225" i="1"/>
  <c r="AK225" i="1" s="1"/>
  <c r="AI226" i="1"/>
  <c r="AK226" i="1" s="1"/>
  <c r="AI227" i="1"/>
  <c r="AK227" i="1" s="1"/>
  <c r="AI228" i="1"/>
  <c r="AK228" i="1" s="1"/>
  <c r="AI229" i="1"/>
  <c r="AK229" i="1" s="1"/>
  <c r="AI230" i="1"/>
  <c r="AK230" i="1" s="1"/>
  <c r="AI231" i="1"/>
  <c r="AK231" i="1" s="1"/>
  <c r="AI232" i="1"/>
  <c r="AK232" i="1" s="1"/>
  <c r="AI233" i="1"/>
  <c r="AK233" i="1" s="1"/>
  <c r="AI234" i="1"/>
  <c r="AK234" i="1" s="1"/>
  <c r="AI235" i="1"/>
  <c r="AK235" i="1" s="1"/>
  <c r="AI236" i="1"/>
  <c r="AK236" i="1" s="1"/>
  <c r="AI237" i="1"/>
  <c r="AK237" i="1" s="1"/>
  <c r="AI238" i="1"/>
  <c r="AK238" i="1" s="1"/>
  <c r="AI239" i="1"/>
  <c r="AK239" i="1" s="1"/>
  <c r="AI240" i="1"/>
  <c r="AK240" i="1" s="1"/>
  <c r="AI241" i="1"/>
  <c r="AK241" i="1" s="1"/>
  <c r="AI242" i="1"/>
  <c r="AK242" i="1" s="1"/>
  <c r="AI243" i="1"/>
  <c r="AK243" i="1" s="1"/>
  <c r="AI244" i="1"/>
  <c r="AK244" i="1" s="1"/>
  <c r="AI245" i="1"/>
  <c r="AK245" i="1" s="1"/>
  <c r="AI246" i="1"/>
  <c r="AK246" i="1" s="1"/>
  <c r="AI247" i="1"/>
  <c r="AK247" i="1" s="1"/>
  <c r="AI248" i="1"/>
  <c r="AK248" i="1" s="1"/>
  <c r="AI249" i="1"/>
  <c r="AK249" i="1" s="1"/>
  <c r="AI250" i="1"/>
  <c r="AK250" i="1" s="1"/>
  <c r="AI251" i="1"/>
  <c r="AK251" i="1" s="1"/>
  <c r="AI252" i="1"/>
  <c r="AK252" i="1" s="1"/>
  <c r="AI253" i="1"/>
  <c r="AK253" i="1" s="1"/>
  <c r="AI254" i="1"/>
  <c r="AK254" i="1" s="1"/>
  <c r="AI255" i="1"/>
  <c r="AK255" i="1" s="1"/>
  <c r="AI256" i="1"/>
  <c r="AK256" i="1" s="1"/>
  <c r="AI257" i="1"/>
  <c r="AK257" i="1" s="1"/>
  <c r="AI258" i="1"/>
  <c r="AK258" i="1" s="1"/>
  <c r="AI259" i="1"/>
  <c r="AK259" i="1" s="1"/>
  <c r="AI260" i="1"/>
  <c r="AK260" i="1" s="1"/>
  <c r="AI261" i="1"/>
  <c r="AK261" i="1" s="1"/>
  <c r="AI262" i="1"/>
  <c r="AK262" i="1" s="1"/>
  <c r="AI263" i="1"/>
  <c r="AK263" i="1" s="1"/>
  <c r="AI264" i="1"/>
  <c r="AK264" i="1" s="1"/>
  <c r="AI265" i="1"/>
  <c r="AK265" i="1" s="1"/>
  <c r="AI266" i="1"/>
  <c r="AK266" i="1" s="1"/>
  <c r="AI267" i="1"/>
  <c r="AK267" i="1" s="1"/>
  <c r="AI268" i="1"/>
  <c r="AK268" i="1" s="1"/>
  <c r="AI269" i="1"/>
  <c r="AK269" i="1" s="1"/>
  <c r="AI270" i="1"/>
  <c r="AK270" i="1" s="1"/>
  <c r="AI271" i="1"/>
  <c r="AK271" i="1" s="1"/>
  <c r="AI272" i="1"/>
  <c r="AK272" i="1" s="1"/>
  <c r="AI273" i="1"/>
  <c r="AK273" i="1" s="1"/>
  <c r="AI274" i="1"/>
  <c r="AK274" i="1" s="1"/>
  <c r="AI275" i="1"/>
  <c r="AK275" i="1" s="1"/>
  <c r="AI276" i="1"/>
  <c r="AK276" i="1" s="1"/>
  <c r="AI277" i="1"/>
  <c r="AK277" i="1" s="1"/>
  <c r="AI278" i="1"/>
  <c r="AK278" i="1" s="1"/>
  <c r="AI279" i="1"/>
  <c r="AK279" i="1" s="1"/>
  <c r="AI280" i="1"/>
  <c r="AK280" i="1" s="1"/>
  <c r="AI281" i="1"/>
  <c r="AK281" i="1" s="1"/>
  <c r="AI282" i="1"/>
  <c r="AK282" i="1" s="1"/>
  <c r="AI283" i="1"/>
  <c r="AK283" i="1" s="1"/>
  <c r="AI284" i="1"/>
  <c r="AK284" i="1" s="1"/>
  <c r="AI285" i="1"/>
  <c r="AK285" i="1" s="1"/>
  <c r="AI286" i="1"/>
  <c r="AK286" i="1" s="1"/>
  <c r="AI287" i="1"/>
  <c r="AK287" i="1" s="1"/>
  <c r="AI288" i="1"/>
  <c r="AK288" i="1" s="1"/>
  <c r="AI289" i="1"/>
  <c r="AK289" i="1" s="1"/>
  <c r="AI290" i="1"/>
  <c r="AK290" i="1" s="1"/>
  <c r="AI291" i="1"/>
  <c r="AK291" i="1" s="1"/>
  <c r="AI292" i="1"/>
  <c r="AK292" i="1" s="1"/>
  <c r="AI293" i="1"/>
  <c r="AK293" i="1" s="1"/>
  <c r="AI294" i="1"/>
  <c r="AK294" i="1" s="1"/>
  <c r="AI295" i="1"/>
  <c r="AK295" i="1" s="1"/>
  <c r="AI296" i="1"/>
  <c r="AK296" i="1" s="1"/>
  <c r="AI297" i="1"/>
  <c r="AK297" i="1" s="1"/>
  <c r="AI298" i="1"/>
  <c r="AK298" i="1" s="1"/>
  <c r="AI299" i="1"/>
  <c r="AK299" i="1" s="1"/>
  <c r="AI300" i="1"/>
  <c r="AK300" i="1" s="1"/>
  <c r="AI301" i="1"/>
  <c r="AK301" i="1" s="1"/>
  <c r="AI302" i="1"/>
  <c r="AK302" i="1" s="1"/>
  <c r="AI303" i="1"/>
  <c r="AK303" i="1" s="1"/>
  <c r="AI304" i="1"/>
  <c r="AK304" i="1" s="1"/>
  <c r="AI305" i="1"/>
  <c r="AK305" i="1" s="1"/>
  <c r="AI306" i="1"/>
  <c r="AK306" i="1" s="1"/>
  <c r="AI307" i="1"/>
  <c r="AK307" i="1" s="1"/>
  <c r="AI308" i="1"/>
  <c r="AK308" i="1" s="1"/>
  <c r="AI309" i="1"/>
  <c r="AK309" i="1" s="1"/>
  <c r="AI310" i="1"/>
  <c r="AK310" i="1" s="1"/>
  <c r="AI311" i="1"/>
  <c r="AK311" i="1" s="1"/>
  <c r="AI312" i="1"/>
  <c r="AK312" i="1" s="1"/>
  <c r="AI313" i="1"/>
  <c r="AK313" i="1" s="1"/>
  <c r="AI314" i="1"/>
  <c r="AK314" i="1" s="1"/>
  <c r="AI315" i="1"/>
  <c r="AK315" i="1" s="1"/>
  <c r="AI316" i="1"/>
  <c r="AK316" i="1" s="1"/>
  <c r="AI317" i="1"/>
  <c r="AK317" i="1" s="1"/>
  <c r="AI318" i="1"/>
  <c r="AK318" i="1" s="1"/>
  <c r="AI319" i="1"/>
  <c r="AK319" i="1" s="1"/>
  <c r="AI320" i="1"/>
  <c r="AK320" i="1" s="1"/>
  <c r="AI321" i="1"/>
  <c r="AK321" i="1" s="1"/>
  <c r="AI322" i="1"/>
  <c r="AK322" i="1" s="1"/>
  <c r="AI323" i="1"/>
  <c r="AK323" i="1" s="1"/>
  <c r="AI324" i="1"/>
  <c r="AK324" i="1" s="1"/>
  <c r="AI325" i="1"/>
  <c r="AK325" i="1" s="1"/>
  <c r="AI11" i="1"/>
  <c r="AK11" i="1" s="1"/>
  <c r="W329" i="1" l="1"/>
  <c r="U329" i="1"/>
  <c r="C331" i="1"/>
  <c r="M331" i="1"/>
  <c r="O330" i="1"/>
  <c r="K330" i="1"/>
  <c r="G331" i="1"/>
  <c r="E331" i="1"/>
  <c r="Q331" i="1" l="1"/>
  <c r="Z331" i="1" s="1"/>
  <c r="T329" i="5" l="1"/>
  <c r="V329" i="5" s="1"/>
  <c r="T330" i="5"/>
  <c r="V330" i="5" s="1"/>
  <c r="J325" i="5"/>
  <c r="L325" i="5" s="1"/>
  <c r="J326" i="5"/>
  <c r="L326" i="5" s="1"/>
  <c r="J327" i="5"/>
  <c r="L327" i="5" s="1"/>
  <c r="L328" i="5"/>
  <c r="L329" i="5"/>
  <c r="L330" i="5"/>
  <c r="E6" i="8" l="1"/>
  <c r="T328" i="5"/>
  <c r="V328" i="5" s="1"/>
  <c r="T316" i="5"/>
  <c r="V316" i="5" s="1"/>
  <c r="T317" i="5"/>
  <c r="V317" i="5" s="1"/>
  <c r="T318" i="5"/>
  <c r="V318" i="5" s="1"/>
  <c r="T319" i="5"/>
  <c r="V319" i="5" s="1"/>
  <c r="T320" i="5"/>
  <c r="V320" i="5" s="1"/>
  <c r="T321" i="5"/>
  <c r="V321" i="5" s="1"/>
  <c r="T322" i="5"/>
  <c r="V322" i="5" s="1"/>
  <c r="T323" i="5"/>
  <c r="V323" i="5" s="1"/>
  <c r="T324" i="5"/>
  <c r="V324" i="5" s="1"/>
  <c r="T325" i="5"/>
  <c r="V325" i="5" s="1"/>
  <c r="T326" i="5"/>
  <c r="V326" i="5" s="1"/>
  <c r="T327" i="5"/>
  <c r="V327" i="5" s="1"/>
  <c r="J316" i="5"/>
  <c r="L316" i="5" s="1"/>
  <c r="J317" i="5"/>
  <c r="L317" i="5" s="1"/>
  <c r="J318" i="5"/>
  <c r="L318" i="5" s="1"/>
  <c r="J319" i="5"/>
  <c r="L319" i="5" s="1"/>
  <c r="J320" i="5"/>
  <c r="L320" i="5" s="1"/>
  <c r="J321" i="5"/>
  <c r="L321" i="5" s="1"/>
  <c r="J322" i="5"/>
  <c r="L322" i="5" s="1"/>
  <c r="J323" i="5"/>
  <c r="L323" i="5" s="1"/>
  <c r="J324" i="5"/>
  <c r="L324" i="5" s="1"/>
  <c r="I290" i="15" l="1"/>
  <c r="I291" i="15"/>
  <c r="I292" i="15"/>
  <c r="I293" i="15"/>
  <c r="I294" i="15"/>
  <c r="I295" i="15"/>
  <c r="I296" i="15"/>
  <c r="I297" i="15"/>
  <c r="I298" i="15"/>
  <c r="I299" i="15"/>
  <c r="I300" i="15"/>
  <c r="I301" i="15"/>
  <c r="I302" i="15"/>
  <c r="I303" i="15"/>
  <c r="I304" i="15"/>
  <c r="I305" i="15"/>
  <c r="G12" i="13" l="1"/>
  <c r="T286" i="5"/>
  <c r="V286" i="5" s="1"/>
  <c r="T315" i="5"/>
  <c r="V315" i="5" s="1"/>
  <c r="T314" i="5"/>
  <c r="V314" i="5" s="1"/>
  <c r="T313" i="5"/>
  <c r="V313" i="5" s="1"/>
  <c r="T312" i="5"/>
  <c r="V312" i="5" s="1"/>
  <c r="T311" i="5"/>
  <c r="V311" i="5" s="1"/>
  <c r="T310" i="5"/>
  <c r="V310" i="5" s="1"/>
  <c r="T309" i="5"/>
  <c r="V309" i="5" s="1"/>
  <c r="T308" i="5"/>
  <c r="V308" i="5" s="1"/>
  <c r="T307" i="5"/>
  <c r="V307" i="5" s="1"/>
  <c r="T306" i="5"/>
  <c r="V306" i="5" s="1"/>
  <c r="T305" i="5"/>
  <c r="V305" i="5" s="1"/>
  <c r="T304" i="5"/>
  <c r="V304" i="5" s="1"/>
  <c r="T303" i="5"/>
  <c r="V303" i="5" s="1"/>
  <c r="T302" i="5"/>
  <c r="V302" i="5" s="1"/>
  <c r="T301" i="5"/>
  <c r="V301" i="5" s="1"/>
  <c r="T300" i="5"/>
  <c r="V300" i="5" s="1"/>
  <c r="T299" i="5"/>
  <c r="V299" i="5" s="1"/>
  <c r="T298" i="5"/>
  <c r="V298" i="5" s="1"/>
  <c r="T297" i="5"/>
  <c r="V297" i="5" s="1"/>
  <c r="T296" i="5"/>
  <c r="V296" i="5" s="1"/>
  <c r="T295" i="5"/>
  <c r="V295" i="5" s="1"/>
  <c r="T294" i="5"/>
  <c r="V294" i="5" s="1"/>
  <c r="T293" i="5"/>
  <c r="V293" i="5" s="1"/>
  <c r="T292" i="5"/>
  <c r="V292" i="5" s="1"/>
  <c r="T291" i="5"/>
  <c r="V291" i="5" s="1"/>
  <c r="T290" i="5"/>
  <c r="V290" i="5" s="1"/>
  <c r="T289" i="5"/>
  <c r="V289" i="5" s="1"/>
  <c r="T288" i="5"/>
  <c r="V288" i="5" s="1"/>
  <c r="T287" i="5"/>
  <c r="V287" i="5" s="1"/>
  <c r="T285" i="5"/>
  <c r="V285" i="5" s="1"/>
  <c r="T284" i="5"/>
  <c r="V284" i="5" s="1"/>
  <c r="T283" i="5"/>
  <c r="V283" i="5" s="1"/>
  <c r="T282" i="5"/>
  <c r="V282" i="5" s="1"/>
  <c r="T281" i="5"/>
  <c r="V281" i="5" s="1"/>
  <c r="T280" i="5"/>
  <c r="V280" i="5" s="1"/>
  <c r="T279" i="5"/>
  <c r="V279" i="5" s="1"/>
  <c r="T278" i="5"/>
  <c r="V278" i="5" s="1"/>
  <c r="T277" i="5"/>
  <c r="V277" i="5" s="1"/>
  <c r="T276" i="5"/>
  <c r="V276" i="5" s="1"/>
  <c r="T275" i="5"/>
  <c r="V275" i="5" s="1"/>
  <c r="T274" i="5"/>
  <c r="V274" i="5" s="1"/>
  <c r="T273" i="5"/>
  <c r="V273" i="5" s="1"/>
  <c r="T272" i="5"/>
  <c r="V272" i="5" s="1"/>
  <c r="T271" i="5"/>
  <c r="V271" i="5" s="1"/>
  <c r="T270" i="5"/>
  <c r="V270" i="5" s="1"/>
  <c r="T269" i="5"/>
  <c r="V269" i="5" s="1"/>
  <c r="T268" i="5"/>
  <c r="V268" i="5" s="1"/>
  <c r="T267" i="5"/>
  <c r="V267" i="5" s="1"/>
  <c r="T266" i="5"/>
  <c r="V266" i="5" s="1"/>
  <c r="T265" i="5"/>
  <c r="V265" i="5" s="1"/>
  <c r="T264" i="5"/>
  <c r="V264" i="5" s="1"/>
  <c r="T263" i="5"/>
  <c r="V263" i="5" s="1"/>
  <c r="T262" i="5"/>
  <c r="V262" i="5" s="1"/>
  <c r="T261" i="5"/>
  <c r="V261" i="5" s="1"/>
  <c r="T260" i="5"/>
  <c r="V260" i="5" s="1"/>
  <c r="T259" i="5"/>
  <c r="V259" i="5" s="1"/>
  <c r="T258" i="5"/>
  <c r="V258" i="5" s="1"/>
  <c r="T257" i="5"/>
  <c r="V257" i="5" s="1"/>
  <c r="T256" i="5"/>
  <c r="V256" i="5" s="1"/>
  <c r="T255" i="5"/>
  <c r="V255" i="5" s="1"/>
  <c r="T254" i="5"/>
  <c r="V254" i="5" s="1"/>
  <c r="T253" i="5"/>
  <c r="V253" i="5" s="1"/>
  <c r="T252" i="5"/>
  <c r="V252" i="5" s="1"/>
  <c r="T251" i="5"/>
  <c r="V251" i="5" s="1"/>
  <c r="T250" i="5"/>
  <c r="V250" i="5" s="1"/>
  <c r="T249" i="5"/>
  <c r="V249" i="5" s="1"/>
  <c r="T248" i="5"/>
  <c r="V248" i="5" s="1"/>
  <c r="T247" i="5"/>
  <c r="V247" i="5" s="1"/>
  <c r="T246" i="5"/>
  <c r="V246" i="5" s="1"/>
  <c r="T245" i="5"/>
  <c r="V245" i="5" s="1"/>
  <c r="T244" i="5"/>
  <c r="V244" i="5" s="1"/>
  <c r="T243" i="5"/>
  <c r="V243" i="5" s="1"/>
  <c r="T242" i="5"/>
  <c r="V242" i="5" s="1"/>
  <c r="T241" i="5"/>
  <c r="V241" i="5" s="1"/>
  <c r="T240" i="5"/>
  <c r="V240" i="5" s="1"/>
  <c r="T239" i="5"/>
  <c r="V239" i="5" s="1"/>
  <c r="T238" i="5"/>
  <c r="V238" i="5" s="1"/>
  <c r="T237" i="5"/>
  <c r="V237" i="5" s="1"/>
  <c r="T236" i="5"/>
  <c r="V236" i="5" s="1"/>
  <c r="T235" i="5"/>
  <c r="V235" i="5" s="1"/>
  <c r="T234" i="5"/>
  <c r="V234" i="5" s="1"/>
  <c r="T233" i="5"/>
  <c r="V233" i="5" s="1"/>
  <c r="T232" i="5"/>
  <c r="V232" i="5" s="1"/>
  <c r="T231" i="5"/>
  <c r="V231" i="5" s="1"/>
  <c r="T230" i="5"/>
  <c r="V230" i="5" s="1"/>
  <c r="T229" i="5"/>
  <c r="V229" i="5" s="1"/>
  <c r="T228" i="5"/>
  <c r="V228" i="5" s="1"/>
  <c r="T227" i="5"/>
  <c r="V227" i="5" s="1"/>
  <c r="T226" i="5"/>
  <c r="V226" i="5" s="1"/>
  <c r="T225" i="5"/>
  <c r="V225" i="5" s="1"/>
  <c r="T224" i="5"/>
  <c r="V224" i="5" s="1"/>
  <c r="T223" i="5"/>
  <c r="V223" i="5" s="1"/>
  <c r="T222" i="5"/>
  <c r="V222" i="5" s="1"/>
  <c r="T221" i="5"/>
  <c r="V221" i="5" s="1"/>
  <c r="T220" i="5"/>
  <c r="V220" i="5" s="1"/>
  <c r="T219" i="5"/>
  <c r="V219" i="5" s="1"/>
  <c r="T218" i="5"/>
  <c r="V218" i="5" s="1"/>
  <c r="T217" i="5"/>
  <c r="V217" i="5" s="1"/>
  <c r="T216" i="5"/>
  <c r="V216" i="5" s="1"/>
  <c r="T215" i="5"/>
  <c r="V215" i="5" s="1"/>
  <c r="T214" i="5"/>
  <c r="V214" i="5" s="1"/>
  <c r="T213" i="5"/>
  <c r="V213" i="5" s="1"/>
  <c r="T212" i="5"/>
  <c r="V212" i="5" s="1"/>
  <c r="T211" i="5"/>
  <c r="V211" i="5" s="1"/>
  <c r="T210" i="5"/>
  <c r="V210" i="5" s="1"/>
  <c r="T209" i="5"/>
  <c r="V209" i="5" s="1"/>
  <c r="T208" i="5"/>
  <c r="V208" i="5" s="1"/>
  <c r="T207" i="5"/>
  <c r="V207" i="5" s="1"/>
  <c r="T206" i="5"/>
  <c r="V206" i="5" s="1"/>
  <c r="T205" i="5"/>
  <c r="V205" i="5" s="1"/>
  <c r="T204" i="5"/>
  <c r="V204" i="5" s="1"/>
  <c r="T203" i="5"/>
  <c r="V203" i="5" s="1"/>
  <c r="T202" i="5"/>
  <c r="V202" i="5" s="1"/>
  <c r="T201" i="5"/>
  <c r="V201" i="5" s="1"/>
  <c r="T200" i="5"/>
  <c r="V200" i="5" s="1"/>
  <c r="T199" i="5"/>
  <c r="V199" i="5" s="1"/>
  <c r="T198" i="5"/>
  <c r="V198" i="5" s="1"/>
  <c r="T197" i="5"/>
  <c r="V197" i="5" s="1"/>
  <c r="T196" i="5"/>
  <c r="V196" i="5" s="1"/>
  <c r="T195" i="5"/>
  <c r="V195" i="5" s="1"/>
  <c r="T194" i="5"/>
  <c r="V194" i="5" s="1"/>
  <c r="T193" i="5"/>
  <c r="V193" i="5" s="1"/>
  <c r="T192" i="5"/>
  <c r="V192" i="5" s="1"/>
  <c r="T191" i="5"/>
  <c r="V191" i="5" s="1"/>
  <c r="T190" i="5"/>
  <c r="V190" i="5" s="1"/>
  <c r="T189" i="5"/>
  <c r="V189" i="5" s="1"/>
  <c r="T188" i="5"/>
  <c r="V188" i="5" s="1"/>
  <c r="T187" i="5"/>
  <c r="V187" i="5" s="1"/>
  <c r="T186" i="5"/>
  <c r="V186" i="5" s="1"/>
  <c r="T185" i="5"/>
  <c r="V185" i="5" s="1"/>
  <c r="T184" i="5"/>
  <c r="V184" i="5" s="1"/>
  <c r="T183" i="5"/>
  <c r="V183" i="5" s="1"/>
  <c r="T182" i="5"/>
  <c r="V182" i="5" s="1"/>
  <c r="T181" i="5"/>
  <c r="V181" i="5" s="1"/>
  <c r="T180" i="5"/>
  <c r="V180" i="5" s="1"/>
  <c r="T179" i="5"/>
  <c r="V179" i="5" s="1"/>
  <c r="T178" i="5"/>
  <c r="V178" i="5" s="1"/>
  <c r="T177" i="5"/>
  <c r="V177" i="5" s="1"/>
  <c r="T176" i="5"/>
  <c r="V176" i="5" s="1"/>
  <c r="T175" i="5"/>
  <c r="V175" i="5" s="1"/>
  <c r="T174" i="5"/>
  <c r="V174" i="5" s="1"/>
  <c r="T173" i="5"/>
  <c r="V173" i="5" s="1"/>
  <c r="T172" i="5"/>
  <c r="V172" i="5" s="1"/>
  <c r="T171" i="5"/>
  <c r="V171" i="5" s="1"/>
  <c r="T170" i="5"/>
  <c r="V170" i="5" s="1"/>
  <c r="T169" i="5"/>
  <c r="V169" i="5" s="1"/>
  <c r="T168" i="5"/>
  <c r="V168" i="5" s="1"/>
  <c r="T167" i="5"/>
  <c r="V167" i="5" s="1"/>
  <c r="T166" i="5"/>
  <c r="V166" i="5" s="1"/>
  <c r="T165" i="5"/>
  <c r="V165" i="5" s="1"/>
  <c r="T164" i="5"/>
  <c r="V164" i="5" s="1"/>
  <c r="T163" i="5"/>
  <c r="V163" i="5" s="1"/>
  <c r="T162" i="5"/>
  <c r="V162" i="5" s="1"/>
  <c r="T161" i="5"/>
  <c r="V161" i="5" s="1"/>
  <c r="T160" i="5"/>
  <c r="V160" i="5" s="1"/>
  <c r="T159" i="5"/>
  <c r="V159" i="5" s="1"/>
  <c r="T158" i="5"/>
  <c r="V158" i="5" s="1"/>
  <c r="T157" i="5"/>
  <c r="V157" i="5" s="1"/>
  <c r="T156" i="5"/>
  <c r="V156" i="5" s="1"/>
  <c r="T155" i="5"/>
  <c r="V155" i="5" s="1"/>
  <c r="T154" i="5"/>
  <c r="V154" i="5" s="1"/>
  <c r="T153" i="5"/>
  <c r="V153" i="5" s="1"/>
  <c r="T152" i="5"/>
  <c r="V152" i="5" s="1"/>
  <c r="T151" i="5"/>
  <c r="V151" i="5" s="1"/>
  <c r="T150" i="5"/>
  <c r="V150" i="5" s="1"/>
  <c r="T149" i="5"/>
  <c r="V149" i="5" s="1"/>
  <c r="T148" i="5"/>
  <c r="V148" i="5" s="1"/>
  <c r="T147" i="5"/>
  <c r="V147" i="5" s="1"/>
  <c r="T146" i="5"/>
  <c r="V146" i="5" s="1"/>
  <c r="T145" i="5"/>
  <c r="V145" i="5" s="1"/>
  <c r="T144" i="5"/>
  <c r="V144" i="5" s="1"/>
  <c r="T143" i="5"/>
  <c r="V143" i="5" s="1"/>
  <c r="T142" i="5"/>
  <c r="V142" i="5" s="1"/>
  <c r="T141" i="5"/>
  <c r="V141" i="5" s="1"/>
  <c r="T140" i="5"/>
  <c r="V140" i="5" s="1"/>
  <c r="T139" i="5"/>
  <c r="V139" i="5" s="1"/>
  <c r="T138" i="5"/>
  <c r="V138" i="5" s="1"/>
  <c r="T137" i="5"/>
  <c r="V137" i="5" s="1"/>
  <c r="T136" i="5"/>
  <c r="V136" i="5" s="1"/>
  <c r="T135" i="5"/>
  <c r="V135" i="5" s="1"/>
  <c r="T134" i="5"/>
  <c r="V134" i="5" s="1"/>
  <c r="T133" i="5"/>
  <c r="V133" i="5" s="1"/>
  <c r="T132" i="5"/>
  <c r="V132" i="5" s="1"/>
  <c r="T131" i="5"/>
  <c r="V131" i="5" s="1"/>
  <c r="T130" i="5"/>
  <c r="V130" i="5" s="1"/>
  <c r="T129" i="5"/>
  <c r="V129" i="5" s="1"/>
  <c r="T128" i="5"/>
  <c r="V128" i="5" s="1"/>
  <c r="T127" i="5"/>
  <c r="V127" i="5" s="1"/>
  <c r="T126" i="5"/>
  <c r="V126" i="5" s="1"/>
  <c r="T125" i="5"/>
  <c r="V125" i="5" s="1"/>
  <c r="T124" i="5"/>
  <c r="V124" i="5" s="1"/>
  <c r="T123" i="5"/>
  <c r="V123" i="5" s="1"/>
  <c r="T122" i="5"/>
  <c r="V122" i="5" s="1"/>
  <c r="T121" i="5"/>
  <c r="V121" i="5" s="1"/>
  <c r="T120" i="5"/>
  <c r="V120" i="5" s="1"/>
  <c r="T119" i="5"/>
  <c r="V119" i="5" s="1"/>
  <c r="T118" i="5"/>
  <c r="V118" i="5" s="1"/>
  <c r="T117" i="5"/>
  <c r="V117" i="5" s="1"/>
  <c r="T116" i="5"/>
  <c r="V116" i="5" s="1"/>
  <c r="T115" i="5"/>
  <c r="V115" i="5" s="1"/>
  <c r="T114" i="5"/>
  <c r="V114" i="5" s="1"/>
  <c r="T113" i="5"/>
  <c r="V113" i="5" s="1"/>
  <c r="T112" i="5"/>
  <c r="V112" i="5" s="1"/>
  <c r="T111" i="5"/>
  <c r="V111" i="5" s="1"/>
  <c r="T110" i="5"/>
  <c r="V110" i="5" s="1"/>
  <c r="T109" i="5"/>
  <c r="V109" i="5" s="1"/>
  <c r="T108" i="5"/>
  <c r="V108" i="5" s="1"/>
  <c r="T107" i="5"/>
  <c r="V107" i="5" s="1"/>
  <c r="T106" i="5"/>
  <c r="V106" i="5" s="1"/>
  <c r="T105" i="5"/>
  <c r="V105" i="5" s="1"/>
  <c r="T104" i="5"/>
  <c r="V104" i="5" s="1"/>
  <c r="T103" i="5"/>
  <c r="V103" i="5" s="1"/>
  <c r="T102" i="5"/>
  <c r="V102" i="5" s="1"/>
  <c r="T101" i="5"/>
  <c r="V101" i="5" s="1"/>
  <c r="T100" i="5"/>
  <c r="V100" i="5" s="1"/>
  <c r="T99" i="5"/>
  <c r="V99" i="5" s="1"/>
  <c r="T98" i="5"/>
  <c r="V98" i="5" s="1"/>
  <c r="T97" i="5"/>
  <c r="V97" i="5" s="1"/>
  <c r="T96" i="5"/>
  <c r="V96" i="5" s="1"/>
  <c r="T95" i="5"/>
  <c r="V95" i="5" s="1"/>
  <c r="T94" i="5"/>
  <c r="V94" i="5" s="1"/>
  <c r="T93" i="5"/>
  <c r="V93" i="5" s="1"/>
  <c r="T92" i="5"/>
  <c r="V92" i="5" s="1"/>
  <c r="T91" i="5"/>
  <c r="V91" i="5" s="1"/>
  <c r="T90" i="5"/>
  <c r="V90" i="5" s="1"/>
  <c r="T89" i="5"/>
  <c r="V89" i="5" s="1"/>
  <c r="T88" i="5"/>
  <c r="V88" i="5" s="1"/>
  <c r="T87" i="5"/>
  <c r="V87" i="5" s="1"/>
  <c r="T86" i="5"/>
  <c r="V86" i="5" s="1"/>
  <c r="T85" i="5"/>
  <c r="V85" i="5" s="1"/>
  <c r="T84" i="5"/>
  <c r="V84" i="5" s="1"/>
  <c r="T83" i="5"/>
  <c r="V83" i="5" s="1"/>
  <c r="T82" i="5"/>
  <c r="V82" i="5" s="1"/>
  <c r="T81" i="5"/>
  <c r="V81" i="5" s="1"/>
  <c r="T80" i="5"/>
  <c r="V80" i="5" s="1"/>
  <c r="T79" i="5"/>
  <c r="V79" i="5" s="1"/>
  <c r="T78" i="5"/>
  <c r="V78" i="5" s="1"/>
  <c r="T77" i="5"/>
  <c r="V77" i="5" s="1"/>
  <c r="T76" i="5"/>
  <c r="V76" i="5" s="1"/>
  <c r="T75" i="5"/>
  <c r="V75" i="5" s="1"/>
  <c r="T74" i="5"/>
  <c r="V74" i="5" s="1"/>
  <c r="T73" i="5"/>
  <c r="V73" i="5" s="1"/>
  <c r="T72" i="5"/>
  <c r="V72" i="5" s="1"/>
  <c r="T71" i="5"/>
  <c r="V71" i="5" s="1"/>
  <c r="T70" i="5"/>
  <c r="V70" i="5" s="1"/>
  <c r="T69" i="5"/>
  <c r="V69" i="5" s="1"/>
  <c r="T68" i="5"/>
  <c r="V68" i="5" s="1"/>
  <c r="T67" i="5"/>
  <c r="V67" i="5" s="1"/>
  <c r="T66" i="5"/>
  <c r="V66" i="5" s="1"/>
  <c r="T65" i="5"/>
  <c r="V65" i="5" s="1"/>
  <c r="T64" i="5"/>
  <c r="V64" i="5" s="1"/>
  <c r="T63" i="5"/>
  <c r="V63" i="5" s="1"/>
  <c r="T62" i="5"/>
  <c r="V62" i="5" s="1"/>
  <c r="T61" i="5"/>
  <c r="V61" i="5" s="1"/>
  <c r="T60" i="5"/>
  <c r="V60" i="5" s="1"/>
  <c r="T59" i="5"/>
  <c r="V59" i="5" s="1"/>
  <c r="T58" i="5"/>
  <c r="V58" i="5" s="1"/>
  <c r="T57" i="5"/>
  <c r="V57" i="5" s="1"/>
  <c r="T56" i="5"/>
  <c r="V56" i="5" s="1"/>
  <c r="T55" i="5"/>
  <c r="V55" i="5" s="1"/>
  <c r="T54" i="5"/>
  <c r="V54" i="5" s="1"/>
  <c r="T53" i="5"/>
  <c r="V53" i="5" s="1"/>
  <c r="T52" i="5"/>
  <c r="V52" i="5" s="1"/>
  <c r="T51" i="5"/>
  <c r="V51" i="5" s="1"/>
  <c r="T50" i="5"/>
  <c r="V50" i="5" s="1"/>
  <c r="T49" i="5"/>
  <c r="V49" i="5" s="1"/>
  <c r="T48" i="5"/>
  <c r="V48" i="5" s="1"/>
  <c r="T47" i="5"/>
  <c r="V47" i="5" s="1"/>
  <c r="T46" i="5"/>
  <c r="V46" i="5" s="1"/>
  <c r="T45" i="5"/>
  <c r="V45" i="5" s="1"/>
  <c r="T44" i="5"/>
  <c r="V44" i="5" s="1"/>
  <c r="T43" i="5"/>
  <c r="V43" i="5" s="1"/>
  <c r="T42" i="5"/>
  <c r="V42" i="5" s="1"/>
  <c r="T41" i="5"/>
  <c r="V41" i="5" s="1"/>
  <c r="T40" i="5"/>
  <c r="V40" i="5" s="1"/>
  <c r="T39" i="5"/>
  <c r="V39" i="5" s="1"/>
  <c r="T38" i="5"/>
  <c r="V38" i="5" s="1"/>
  <c r="T37" i="5"/>
  <c r="V37" i="5" s="1"/>
  <c r="T36" i="5"/>
  <c r="V36" i="5" s="1"/>
  <c r="T35" i="5"/>
  <c r="V35" i="5" s="1"/>
  <c r="T34" i="5"/>
  <c r="V34" i="5" s="1"/>
  <c r="T33" i="5"/>
  <c r="V33" i="5" s="1"/>
  <c r="T32" i="5"/>
  <c r="V32" i="5" s="1"/>
  <c r="T31" i="5"/>
  <c r="V31" i="5" s="1"/>
  <c r="T30" i="5"/>
  <c r="V30" i="5" s="1"/>
  <c r="T29" i="5"/>
  <c r="V29" i="5" s="1"/>
  <c r="T28" i="5"/>
  <c r="V28" i="5" s="1"/>
  <c r="T27" i="5"/>
  <c r="V27" i="5" s="1"/>
  <c r="T26" i="5"/>
  <c r="V26" i="5" s="1"/>
  <c r="T25" i="5"/>
  <c r="V25" i="5" s="1"/>
  <c r="T24" i="5"/>
  <c r="V24" i="5" s="1"/>
  <c r="T23" i="5"/>
  <c r="V23" i="5" s="1"/>
  <c r="T22" i="5"/>
  <c r="V22" i="5" s="1"/>
  <c r="T21" i="5"/>
  <c r="V21" i="5" s="1"/>
  <c r="T20" i="5"/>
  <c r="V20" i="5" s="1"/>
  <c r="T19" i="5"/>
  <c r="V19" i="5" s="1"/>
  <c r="T18" i="5"/>
  <c r="V18" i="5" s="1"/>
  <c r="T17" i="5"/>
  <c r="V17" i="5" s="1"/>
  <c r="T16" i="5"/>
  <c r="V16" i="5" s="1"/>
  <c r="T15" i="5"/>
  <c r="V15" i="5" s="1"/>
  <c r="T14" i="5"/>
  <c r="V14" i="5" s="1"/>
  <c r="T13" i="5"/>
  <c r="V13" i="5" s="1"/>
  <c r="T12" i="5"/>
  <c r="V12" i="5" s="1"/>
  <c r="T11" i="5"/>
  <c r="T384" i="5" l="1"/>
  <c r="J296" i="5"/>
  <c r="L296" i="5" s="1"/>
  <c r="J297" i="5"/>
  <c r="L297" i="5" s="1"/>
  <c r="J298" i="5"/>
  <c r="L298" i="5" s="1"/>
  <c r="J299" i="5"/>
  <c r="L299" i="5" s="1"/>
  <c r="J300" i="5"/>
  <c r="L300" i="5" s="1"/>
  <c r="J301" i="5"/>
  <c r="L301" i="5" s="1"/>
  <c r="J302" i="5"/>
  <c r="L302" i="5" s="1"/>
  <c r="J303" i="5"/>
  <c r="L303" i="5" s="1"/>
  <c r="J304" i="5"/>
  <c r="L304" i="5" s="1"/>
  <c r="J305" i="5"/>
  <c r="L305" i="5" s="1"/>
  <c r="J306" i="5"/>
  <c r="L306" i="5" s="1"/>
  <c r="J307" i="5"/>
  <c r="L307" i="5" s="1"/>
  <c r="J308" i="5"/>
  <c r="L308" i="5" s="1"/>
  <c r="J309" i="5"/>
  <c r="L309" i="5" s="1"/>
  <c r="J310" i="5"/>
  <c r="L310" i="5" s="1"/>
  <c r="J311" i="5"/>
  <c r="L311" i="5" s="1"/>
  <c r="J312" i="5"/>
  <c r="L312" i="5" s="1"/>
  <c r="J313" i="5"/>
  <c r="L313" i="5" s="1"/>
  <c r="J314" i="5"/>
  <c r="L314" i="5" s="1"/>
  <c r="J315" i="5"/>
  <c r="L315" i="5" s="1"/>
  <c r="I285" i="15" l="1"/>
  <c r="I286" i="15"/>
  <c r="I287" i="15"/>
  <c r="I288" i="15"/>
  <c r="I289" i="15"/>
  <c r="C6" i="8"/>
  <c r="C7" i="7"/>
  <c r="C7" i="6"/>
  <c r="J292" i="5"/>
  <c r="L292" i="5" s="1"/>
  <c r="I8" i="14" l="1"/>
  <c r="I325" i="14" s="1"/>
  <c r="I180" i="15" l="1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I268" i="15"/>
  <c r="I269" i="15"/>
  <c r="I270" i="15"/>
  <c r="I271" i="15"/>
  <c r="I272" i="15"/>
  <c r="I273" i="15"/>
  <c r="I274" i="15"/>
  <c r="I275" i="15"/>
  <c r="I276" i="15"/>
  <c r="I277" i="15"/>
  <c r="I278" i="15"/>
  <c r="I279" i="15"/>
  <c r="I280" i="15"/>
  <c r="I281" i="15"/>
  <c r="I282" i="15"/>
  <c r="I283" i="15"/>
  <c r="I284" i="15"/>
  <c r="J293" i="5"/>
  <c r="L293" i="5" s="1"/>
  <c r="J294" i="5"/>
  <c r="L294" i="5" s="1"/>
  <c r="J295" i="5" l="1"/>
  <c r="L295" i="5" s="1"/>
  <c r="G7" i="7" l="1"/>
  <c r="K7" i="6"/>
  <c r="N7" i="5"/>
  <c r="C11" i="8" l="1"/>
  <c r="M8" i="13"/>
  <c r="A3" i="6" l="1"/>
  <c r="Q8" i="14" l="1"/>
  <c r="Q325" i="14" s="1"/>
  <c r="P387" i="5" s="1"/>
  <c r="P388" i="5" s="1"/>
  <c r="E9" i="7"/>
  <c r="Q332" i="14" l="1"/>
  <c r="I104" i="15"/>
  <c r="I121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2" i="15"/>
  <c r="I123" i="15"/>
  <c r="I124" i="15"/>
  <c r="I125" i="15"/>
  <c r="I126" i="15"/>
  <c r="I127" i="15"/>
  <c r="I128" i="15"/>
  <c r="I129" i="15"/>
  <c r="I130" i="15"/>
  <c r="I131" i="15"/>
  <c r="I132" i="15"/>
  <c r="I133" i="15"/>
  <c r="I13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I178" i="15"/>
  <c r="I179" i="15"/>
  <c r="I10" i="2"/>
  <c r="A3" i="17"/>
  <c r="A3" i="2"/>
  <c r="A3" i="11" s="1"/>
  <c r="K10" i="2" l="1"/>
  <c r="I158" i="15"/>
  <c r="K11" i="2" l="1"/>
  <c r="K13" i="2"/>
  <c r="Q8" i="15"/>
  <c r="I8" i="15"/>
  <c r="I372" i="15" s="1"/>
  <c r="K12" i="13"/>
  <c r="I12" i="13"/>
  <c r="E12" i="13"/>
  <c r="C12" i="13"/>
  <c r="S9" i="18"/>
  <c r="S219" i="18" s="1"/>
  <c r="J26" i="5"/>
  <c r="L26" i="5" s="1"/>
  <c r="J21" i="5"/>
  <c r="L21" i="5" s="1"/>
  <c r="J209" i="5"/>
  <c r="L209" i="5" s="1"/>
  <c r="J198" i="5"/>
  <c r="L198" i="5" s="1"/>
  <c r="J150" i="5"/>
  <c r="L150" i="5" s="1"/>
  <c r="J200" i="5"/>
  <c r="L200" i="5" s="1"/>
  <c r="J274" i="5"/>
  <c r="L274" i="5" s="1"/>
  <c r="J18" i="5"/>
  <c r="L18" i="5" s="1"/>
  <c r="J158" i="5"/>
  <c r="L158" i="5" s="1"/>
  <c r="J260" i="5"/>
  <c r="L260" i="5" s="1"/>
  <c r="J157" i="5"/>
  <c r="L157" i="5" s="1"/>
  <c r="J111" i="5"/>
  <c r="L111" i="5" s="1"/>
  <c r="J203" i="5"/>
  <c r="L203" i="5" s="1"/>
  <c r="J147" i="5"/>
  <c r="L147" i="5" s="1"/>
  <c r="J279" i="5"/>
  <c r="L279" i="5" s="1"/>
  <c r="J126" i="5"/>
  <c r="L126" i="5" s="1"/>
  <c r="J166" i="5"/>
  <c r="L166" i="5" s="1"/>
  <c r="J289" i="5"/>
  <c r="L289" i="5" s="1"/>
  <c r="J285" i="5"/>
  <c r="L285" i="5" s="1"/>
  <c r="J133" i="5"/>
  <c r="L133" i="5" s="1"/>
  <c r="J145" i="5"/>
  <c r="L145" i="5" s="1"/>
  <c r="J115" i="5"/>
  <c r="L115" i="5" s="1"/>
  <c r="J205" i="5"/>
  <c r="L205" i="5" s="1"/>
  <c r="J243" i="5"/>
  <c r="L243" i="5" s="1"/>
  <c r="J129" i="5"/>
  <c r="L129" i="5" s="1"/>
  <c r="J75" i="5"/>
  <c r="L75" i="5" s="1"/>
  <c r="J168" i="5"/>
  <c r="L168" i="5" s="1"/>
  <c r="J123" i="5"/>
  <c r="L123" i="5" s="1"/>
  <c r="J95" i="5"/>
  <c r="L95" i="5" s="1"/>
  <c r="J197" i="5"/>
  <c r="L197" i="5" s="1"/>
  <c r="J32" i="5"/>
  <c r="L32" i="5" s="1"/>
  <c r="J236" i="5"/>
  <c r="L236" i="5" s="1"/>
  <c r="J284" i="5"/>
  <c r="L284" i="5" s="1"/>
  <c r="J246" i="5"/>
  <c r="L246" i="5" s="1"/>
  <c r="J23" i="5"/>
  <c r="L23" i="5" s="1"/>
  <c r="J247" i="5"/>
  <c r="L247" i="5" s="1"/>
  <c r="J136" i="5"/>
  <c r="L136" i="5" s="1"/>
  <c r="J245" i="5"/>
  <c r="L245" i="5" s="1"/>
  <c r="J179" i="5"/>
  <c r="L179" i="5" s="1"/>
  <c r="J181" i="5"/>
  <c r="L181" i="5" s="1"/>
  <c r="J270" i="5"/>
  <c r="L270" i="5" s="1"/>
  <c r="J74" i="5"/>
  <c r="L74" i="5" s="1"/>
  <c r="J63" i="5"/>
  <c r="L63" i="5" s="1"/>
  <c r="J78" i="5"/>
  <c r="L78" i="5" s="1"/>
  <c r="J31" i="5"/>
  <c r="L31" i="5" s="1"/>
  <c r="J43" i="5"/>
  <c r="L43" i="5" s="1"/>
  <c r="J163" i="5"/>
  <c r="L163" i="5" s="1"/>
  <c r="J71" i="5"/>
  <c r="L71" i="5" s="1"/>
  <c r="J169" i="5"/>
  <c r="L169" i="5" s="1"/>
  <c r="J259" i="5"/>
  <c r="L259" i="5" s="1"/>
  <c r="J153" i="5"/>
  <c r="L153" i="5" s="1"/>
  <c r="J139" i="5"/>
  <c r="L139" i="5" s="1"/>
  <c r="J138" i="5"/>
  <c r="L138" i="5" s="1"/>
  <c r="J222" i="5"/>
  <c r="L222" i="5" s="1"/>
  <c r="J212" i="5"/>
  <c r="L212" i="5" s="1"/>
  <c r="J29" i="5"/>
  <c r="L29" i="5" s="1"/>
  <c r="J99" i="5"/>
  <c r="L99" i="5" s="1"/>
  <c r="J288" i="5"/>
  <c r="L288" i="5" s="1"/>
  <c r="J237" i="5"/>
  <c r="L237" i="5" s="1"/>
  <c r="J24" i="5"/>
  <c r="L24" i="5" s="1"/>
  <c r="J49" i="5"/>
  <c r="L49" i="5" s="1"/>
  <c r="E10" i="7"/>
  <c r="J12" i="5"/>
  <c r="L12" i="5" s="1"/>
  <c r="J13" i="5"/>
  <c r="L13" i="5" s="1"/>
  <c r="J14" i="5"/>
  <c r="L14" i="5" s="1"/>
  <c r="J15" i="5"/>
  <c r="L15" i="5" s="1"/>
  <c r="J16" i="5"/>
  <c r="L16" i="5" s="1"/>
  <c r="J17" i="5"/>
  <c r="L17" i="5" s="1"/>
  <c r="J19" i="5"/>
  <c r="L19" i="5" s="1"/>
  <c r="J20" i="5"/>
  <c r="L20" i="5" s="1"/>
  <c r="J22" i="5"/>
  <c r="L22" i="5" s="1"/>
  <c r="J25" i="5"/>
  <c r="L25" i="5" s="1"/>
  <c r="J27" i="5"/>
  <c r="L27" i="5" s="1"/>
  <c r="J28" i="5"/>
  <c r="L28" i="5" s="1"/>
  <c r="J30" i="5"/>
  <c r="L30" i="5" s="1"/>
  <c r="J34" i="5"/>
  <c r="L34" i="5" s="1"/>
  <c r="J35" i="5"/>
  <c r="L35" i="5" s="1"/>
  <c r="J36" i="5"/>
  <c r="L36" i="5" s="1"/>
  <c r="J37" i="5"/>
  <c r="L37" i="5" s="1"/>
  <c r="J39" i="5"/>
  <c r="L39" i="5" s="1"/>
  <c r="J40" i="5"/>
  <c r="L40" i="5" s="1"/>
  <c r="J41" i="5"/>
  <c r="L41" i="5" s="1"/>
  <c r="J42" i="5"/>
  <c r="L42" i="5" s="1"/>
  <c r="J44" i="5"/>
  <c r="L44" i="5" s="1"/>
  <c r="J45" i="5"/>
  <c r="L45" i="5" s="1"/>
  <c r="J46" i="5"/>
  <c r="L46" i="5" s="1"/>
  <c r="J47" i="5"/>
  <c r="L47" i="5" s="1"/>
  <c r="J48" i="5"/>
  <c r="L48" i="5" s="1"/>
  <c r="J50" i="5"/>
  <c r="L50" i="5" s="1"/>
  <c r="J52" i="5"/>
  <c r="L52" i="5" s="1"/>
  <c r="J53" i="5"/>
  <c r="L53" i="5" s="1"/>
  <c r="J54" i="5"/>
  <c r="L54" i="5" s="1"/>
  <c r="J55" i="5"/>
  <c r="L55" i="5" s="1"/>
  <c r="J56" i="5"/>
  <c r="L56" i="5" s="1"/>
  <c r="J57" i="5"/>
  <c r="L57" i="5" s="1"/>
  <c r="J59" i="5"/>
  <c r="L59" i="5" s="1"/>
  <c r="J60" i="5"/>
  <c r="L60" i="5" s="1"/>
  <c r="J61" i="5"/>
  <c r="L61" i="5" s="1"/>
  <c r="J62" i="5"/>
  <c r="L62" i="5" s="1"/>
  <c r="J64" i="5"/>
  <c r="L64" i="5" s="1"/>
  <c r="J65" i="5"/>
  <c r="L65" i="5" s="1"/>
  <c r="J66" i="5"/>
  <c r="L66" i="5" s="1"/>
  <c r="J67" i="5"/>
  <c r="L67" i="5" s="1"/>
  <c r="J68" i="5"/>
  <c r="L68" i="5" s="1"/>
  <c r="J69" i="5"/>
  <c r="L69" i="5" s="1"/>
  <c r="J70" i="5"/>
  <c r="L70" i="5" s="1"/>
  <c r="J72" i="5"/>
  <c r="L72" i="5" s="1"/>
  <c r="J73" i="5"/>
  <c r="L73" i="5" s="1"/>
  <c r="J76" i="5"/>
  <c r="L76" i="5" s="1"/>
  <c r="J77" i="5"/>
  <c r="L77" i="5" s="1"/>
  <c r="J79" i="5"/>
  <c r="L79" i="5" s="1"/>
  <c r="J80" i="5"/>
  <c r="L80" i="5" s="1"/>
  <c r="J81" i="5"/>
  <c r="L81" i="5" s="1"/>
  <c r="J82" i="5"/>
  <c r="L82" i="5" s="1"/>
  <c r="J83" i="5"/>
  <c r="L83" i="5" s="1"/>
  <c r="J84" i="5"/>
  <c r="L84" i="5" s="1"/>
  <c r="J85" i="5"/>
  <c r="L85" i="5" s="1"/>
  <c r="J86" i="5"/>
  <c r="L86" i="5" s="1"/>
  <c r="J87" i="5"/>
  <c r="L87" i="5" s="1"/>
  <c r="J88" i="5"/>
  <c r="L88" i="5" s="1"/>
  <c r="J89" i="5"/>
  <c r="L89" i="5" s="1"/>
  <c r="J90" i="5"/>
  <c r="L90" i="5" s="1"/>
  <c r="J91" i="5"/>
  <c r="L91" i="5" s="1"/>
  <c r="J92" i="5"/>
  <c r="L92" i="5" s="1"/>
  <c r="J93" i="5"/>
  <c r="L93" i="5" s="1"/>
  <c r="J94" i="5"/>
  <c r="L94" i="5" s="1"/>
  <c r="J96" i="5"/>
  <c r="L96" i="5" s="1"/>
  <c r="J97" i="5"/>
  <c r="L97" i="5" s="1"/>
  <c r="J98" i="5"/>
  <c r="L98" i="5" s="1"/>
  <c r="J100" i="5"/>
  <c r="L100" i="5" s="1"/>
  <c r="J101" i="5"/>
  <c r="L101" i="5" s="1"/>
  <c r="J102" i="5"/>
  <c r="L102" i="5" s="1"/>
  <c r="J103" i="5"/>
  <c r="L103" i="5" s="1"/>
  <c r="J104" i="5"/>
  <c r="L104" i="5" s="1"/>
  <c r="J105" i="5"/>
  <c r="L105" i="5" s="1"/>
  <c r="J106" i="5"/>
  <c r="L106" i="5" s="1"/>
  <c r="J107" i="5"/>
  <c r="L107" i="5" s="1"/>
  <c r="J108" i="5"/>
  <c r="L108" i="5" s="1"/>
  <c r="J109" i="5"/>
  <c r="L109" i="5" s="1"/>
  <c r="J110" i="5"/>
  <c r="L110" i="5" s="1"/>
  <c r="J112" i="5"/>
  <c r="L112" i="5" s="1"/>
  <c r="J113" i="5"/>
  <c r="L113" i="5" s="1"/>
  <c r="J114" i="5"/>
  <c r="L114" i="5" s="1"/>
  <c r="J116" i="5"/>
  <c r="L116" i="5" s="1"/>
  <c r="J117" i="5"/>
  <c r="L117" i="5" s="1"/>
  <c r="J118" i="5"/>
  <c r="L118" i="5" s="1"/>
  <c r="J119" i="5"/>
  <c r="L119" i="5" s="1"/>
  <c r="J120" i="5"/>
  <c r="L120" i="5" s="1"/>
  <c r="J121" i="5"/>
  <c r="L121" i="5" s="1"/>
  <c r="J122" i="5"/>
  <c r="L122" i="5" s="1"/>
  <c r="J124" i="5"/>
  <c r="L124" i="5" s="1"/>
  <c r="J125" i="5"/>
  <c r="L125" i="5" s="1"/>
  <c r="J127" i="5"/>
  <c r="L127" i="5" s="1"/>
  <c r="J128" i="5"/>
  <c r="L128" i="5" s="1"/>
  <c r="J130" i="5"/>
  <c r="L130" i="5" s="1"/>
  <c r="J131" i="5"/>
  <c r="L131" i="5" s="1"/>
  <c r="J132" i="5"/>
  <c r="L132" i="5" s="1"/>
  <c r="J134" i="5"/>
  <c r="L134" i="5" s="1"/>
  <c r="J135" i="5"/>
  <c r="L135" i="5" s="1"/>
  <c r="J137" i="5"/>
  <c r="L137" i="5" s="1"/>
  <c r="J140" i="5"/>
  <c r="L140" i="5" s="1"/>
  <c r="J141" i="5"/>
  <c r="L141" i="5" s="1"/>
  <c r="J142" i="5"/>
  <c r="L142" i="5" s="1"/>
  <c r="J143" i="5"/>
  <c r="L143" i="5" s="1"/>
  <c r="J144" i="5"/>
  <c r="L144" i="5" s="1"/>
  <c r="J146" i="5"/>
  <c r="L146" i="5" s="1"/>
  <c r="J148" i="5"/>
  <c r="L148" i="5" s="1"/>
  <c r="J149" i="5"/>
  <c r="L149" i="5" s="1"/>
  <c r="J151" i="5"/>
  <c r="L151" i="5" s="1"/>
  <c r="J152" i="5"/>
  <c r="L152" i="5" s="1"/>
  <c r="J154" i="5"/>
  <c r="L154" i="5" s="1"/>
  <c r="J155" i="5"/>
  <c r="L155" i="5" s="1"/>
  <c r="J156" i="5"/>
  <c r="L156" i="5" s="1"/>
  <c r="J159" i="5"/>
  <c r="L159" i="5" s="1"/>
  <c r="J160" i="5"/>
  <c r="L160" i="5" s="1"/>
  <c r="J161" i="5"/>
  <c r="L161" i="5" s="1"/>
  <c r="J162" i="5"/>
  <c r="L162" i="5" s="1"/>
  <c r="J164" i="5"/>
  <c r="L164" i="5" s="1"/>
  <c r="J165" i="5"/>
  <c r="L165" i="5" s="1"/>
  <c r="J167" i="5"/>
  <c r="L167" i="5" s="1"/>
  <c r="J170" i="5"/>
  <c r="L170" i="5" s="1"/>
  <c r="J171" i="5"/>
  <c r="L171" i="5" s="1"/>
  <c r="J172" i="5"/>
  <c r="L172" i="5" s="1"/>
  <c r="J173" i="5"/>
  <c r="L173" i="5" s="1"/>
  <c r="J174" i="5"/>
  <c r="L174" i="5" s="1"/>
  <c r="J175" i="5"/>
  <c r="L175" i="5" s="1"/>
  <c r="J176" i="5"/>
  <c r="L176" i="5" s="1"/>
  <c r="J177" i="5"/>
  <c r="L177" i="5" s="1"/>
  <c r="J178" i="5"/>
  <c r="L178" i="5" s="1"/>
  <c r="J180" i="5"/>
  <c r="L180" i="5" s="1"/>
  <c r="J182" i="5"/>
  <c r="L182" i="5" s="1"/>
  <c r="J183" i="5"/>
  <c r="L183" i="5" s="1"/>
  <c r="J184" i="5"/>
  <c r="L184" i="5" s="1"/>
  <c r="J185" i="5"/>
  <c r="L185" i="5" s="1"/>
  <c r="J186" i="5"/>
  <c r="L186" i="5" s="1"/>
  <c r="J187" i="5"/>
  <c r="L187" i="5" s="1"/>
  <c r="J188" i="5"/>
  <c r="L188" i="5" s="1"/>
  <c r="J189" i="5"/>
  <c r="L189" i="5" s="1"/>
  <c r="J190" i="5"/>
  <c r="L190" i="5" s="1"/>
  <c r="J191" i="5"/>
  <c r="L191" i="5" s="1"/>
  <c r="J192" i="5"/>
  <c r="L192" i="5" s="1"/>
  <c r="J193" i="5"/>
  <c r="L193" i="5" s="1"/>
  <c r="J194" i="5"/>
  <c r="L194" i="5" s="1"/>
  <c r="J195" i="5"/>
  <c r="L195" i="5" s="1"/>
  <c r="J196" i="5"/>
  <c r="L196" i="5" s="1"/>
  <c r="J199" i="5"/>
  <c r="L199" i="5" s="1"/>
  <c r="J201" i="5"/>
  <c r="L201" i="5" s="1"/>
  <c r="J202" i="5"/>
  <c r="L202" i="5" s="1"/>
  <c r="J204" i="5"/>
  <c r="L204" i="5" s="1"/>
  <c r="J206" i="5"/>
  <c r="L206" i="5" s="1"/>
  <c r="J207" i="5"/>
  <c r="L207" i="5" s="1"/>
  <c r="J208" i="5"/>
  <c r="L208" i="5" s="1"/>
  <c r="J210" i="5"/>
  <c r="L210" i="5" s="1"/>
  <c r="J211" i="5"/>
  <c r="L211" i="5" s="1"/>
  <c r="J213" i="5"/>
  <c r="L213" i="5" s="1"/>
  <c r="J214" i="5"/>
  <c r="L214" i="5" s="1"/>
  <c r="J215" i="5"/>
  <c r="L215" i="5" s="1"/>
  <c r="J216" i="5"/>
  <c r="L216" i="5" s="1"/>
  <c r="J217" i="5"/>
  <c r="L217" i="5" s="1"/>
  <c r="J218" i="5"/>
  <c r="L218" i="5" s="1"/>
  <c r="J219" i="5"/>
  <c r="L219" i="5" s="1"/>
  <c r="J220" i="5"/>
  <c r="L220" i="5" s="1"/>
  <c r="J221" i="5"/>
  <c r="L221" i="5" s="1"/>
  <c r="J223" i="5"/>
  <c r="L223" i="5" s="1"/>
  <c r="J225" i="5"/>
  <c r="L225" i="5" s="1"/>
  <c r="J226" i="5"/>
  <c r="L226" i="5" s="1"/>
  <c r="J227" i="5"/>
  <c r="L227" i="5" s="1"/>
  <c r="J228" i="5"/>
  <c r="L228" i="5" s="1"/>
  <c r="J229" i="5"/>
  <c r="L229" i="5" s="1"/>
  <c r="J230" i="5"/>
  <c r="L230" i="5" s="1"/>
  <c r="J231" i="5"/>
  <c r="L231" i="5" s="1"/>
  <c r="J232" i="5"/>
  <c r="L232" i="5" s="1"/>
  <c r="J233" i="5"/>
  <c r="L233" i="5" s="1"/>
  <c r="J234" i="5"/>
  <c r="L234" i="5" s="1"/>
  <c r="J235" i="5"/>
  <c r="L235" i="5" s="1"/>
  <c r="J238" i="5"/>
  <c r="L238" i="5" s="1"/>
  <c r="J239" i="5"/>
  <c r="L239" i="5" s="1"/>
  <c r="J240" i="5"/>
  <c r="L240" i="5" s="1"/>
  <c r="J241" i="5"/>
  <c r="L241" i="5" s="1"/>
  <c r="J242" i="5"/>
  <c r="L242" i="5" s="1"/>
  <c r="J244" i="5"/>
  <c r="L244" i="5" s="1"/>
  <c r="J248" i="5"/>
  <c r="L248" i="5" s="1"/>
  <c r="J249" i="5"/>
  <c r="L249" i="5" s="1"/>
  <c r="J250" i="5"/>
  <c r="L250" i="5" s="1"/>
  <c r="J251" i="5"/>
  <c r="L251" i="5" s="1"/>
  <c r="J252" i="5"/>
  <c r="L252" i="5" s="1"/>
  <c r="J253" i="5"/>
  <c r="L253" i="5" s="1"/>
  <c r="J254" i="5"/>
  <c r="L254" i="5" s="1"/>
  <c r="J255" i="5"/>
  <c r="L255" i="5" s="1"/>
  <c r="J256" i="5"/>
  <c r="L256" i="5" s="1"/>
  <c r="J257" i="5"/>
  <c r="L257" i="5" s="1"/>
  <c r="J258" i="5"/>
  <c r="L258" i="5" s="1"/>
  <c r="J261" i="5"/>
  <c r="L261" i="5" s="1"/>
  <c r="J262" i="5"/>
  <c r="L262" i="5" s="1"/>
  <c r="J263" i="5"/>
  <c r="L263" i="5" s="1"/>
  <c r="J264" i="5"/>
  <c r="L264" i="5" s="1"/>
  <c r="J265" i="5"/>
  <c r="L265" i="5" s="1"/>
  <c r="J266" i="5"/>
  <c r="L266" i="5" s="1"/>
  <c r="J267" i="5"/>
  <c r="L267" i="5" s="1"/>
  <c r="J268" i="5"/>
  <c r="L268" i="5" s="1"/>
  <c r="J269" i="5"/>
  <c r="L269" i="5" s="1"/>
  <c r="J271" i="5"/>
  <c r="L271" i="5" s="1"/>
  <c r="J272" i="5"/>
  <c r="L272" i="5" s="1"/>
  <c r="J273" i="5"/>
  <c r="L273" i="5" s="1"/>
  <c r="J275" i="5"/>
  <c r="L275" i="5" s="1"/>
  <c r="J276" i="5"/>
  <c r="L276" i="5" s="1"/>
  <c r="J277" i="5"/>
  <c r="L277" i="5" s="1"/>
  <c r="J278" i="5"/>
  <c r="L278" i="5" s="1"/>
  <c r="J280" i="5"/>
  <c r="L280" i="5" s="1"/>
  <c r="J281" i="5"/>
  <c r="L281" i="5" s="1"/>
  <c r="J282" i="5"/>
  <c r="L282" i="5" s="1"/>
  <c r="J283" i="5"/>
  <c r="L283" i="5" s="1"/>
  <c r="J286" i="5"/>
  <c r="L286" i="5" s="1"/>
  <c r="J287" i="5"/>
  <c r="L287" i="5" s="1"/>
  <c r="J290" i="5"/>
  <c r="L290" i="5" s="1"/>
  <c r="J291" i="5"/>
  <c r="L291" i="5" s="1"/>
  <c r="J11" i="5"/>
  <c r="L11" i="5" l="1"/>
  <c r="R387" i="5"/>
  <c r="R388" i="5" s="1"/>
  <c r="H387" i="5"/>
  <c r="H388" i="5" s="1"/>
  <c r="I384" i="15"/>
  <c r="S223" i="18"/>
  <c r="K15" i="2"/>
  <c r="J58" i="5"/>
  <c r="L58" i="5" s="1"/>
  <c r="J33" i="5"/>
  <c r="L33" i="5" s="1"/>
  <c r="M12" i="13"/>
  <c r="E11" i="7"/>
  <c r="J51" i="5"/>
  <c r="L51" i="5" s="1"/>
  <c r="E11" i="8"/>
  <c r="N388" i="5" l="1"/>
  <c r="T387" i="5"/>
  <c r="T388" i="5" s="1"/>
  <c r="J224" i="5"/>
  <c r="L224" i="5" s="1"/>
  <c r="L384" i="5" s="1"/>
  <c r="XFD13" i="7" l="1"/>
  <c r="J384" i="5"/>
  <c r="J388" i="5" s="1"/>
  <c r="B3" i="5"/>
  <c r="C6" i="15" l="1"/>
  <c r="C6" i="13"/>
  <c r="K6" i="15"/>
  <c r="I6" i="13"/>
  <c r="Y7" i="17"/>
  <c r="E6" i="11" s="1"/>
  <c r="M7" i="17"/>
  <c r="C7" i="2" s="1"/>
  <c r="I7" i="2" l="1"/>
  <c r="A3" i="8" l="1"/>
  <c r="A3" i="7" l="1"/>
  <c r="A3" i="13"/>
  <c r="E11" i="11" l="1"/>
  <c r="I11" i="11" s="1"/>
  <c r="E10" i="11"/>
  <c r="I10" i="11" s="1"/>
  <c r="C12" i="6"/>
  <c r="I11" i="6"/>
  <c r="Q11" i="6"/>
  <c r="V11" i="5" l="1"/>
  <c r="V384" i="5" s="1"/>
  <c r="E8" i="11" l="1"/>
  <c r="I8" i="11" s="1"/>
  <c r="A3" i="18" l="1"/>
  <c r="A3" i="15" l="1"/>
  <c r="Q12" i="6" l="1"/>
  <c r="O12" i="6"/>
  <c r="E9" i="11" l="1"/>
  <c r="E12" i="11" s="1"/>
  <c r="M12" i="6"/>
  <c r="I9" i="11" l="1"/>
  <c r="I12" i="11" s="1"/>
  <c r="XEB372" i="15"/>
  <c r="XEX372" i="15" s="1"/>
  <c r="G8" i="11" l="1"/>
  <c r="G10" i="11"/>
  <c r="G11" i="11"/>
  <c r="G9" i="11"/>
  <c r="AG10" i="17"/>
  <c r="G12" i="11" l="1"/>
  <c r="AE11" i="17"/>
  <c r="AC11" i="17"/>
  <c r="W11" i="17"/>
  <c r="T11" i="17"/>
  <c r="O11" i="17"/>
  <c r="Q11" i="17"/>
  <c r="E12" i="6" l="1"/>
  <c r="G12" i="6"/>
  <c r="AG11" i="17" l="1"/>
  <c r="I12" i="6" l="1"/>
  <c r="L12" i="13" l="1"/>
  <c r="D12" i="6" l="1"/>
  <c r="F12" i="6"/>
  <c r="H12" i="6"/>
  <c r="J12" i="6"/>
  <c r="XCX198" i="5" l="1"/>
  <c r="XET325" i="14"/>
  <c r="I332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 Akbar Iranshahi</author>
  </authors>
  <commentList>
    <comment ref="I8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Ali Akbar Iranshahi:</t>
        </r>
        <r>
          <rPr>
            <sz val="9"/>
            <color indexed="81"/>
            <rFont val="Tahoma"/>
            <family val="2"/>
          </rPr>
          <t xml:space="preserve">
از حاصل تقسیم ستون
E  
بر مجموع کل دارایی محاسبه می شود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Mehri Ghasabi</author>
  </authors>
  <commentList>
    <comment ref="A376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Mehri Ghasabi: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<sst xmlns="http://schemas.openxmlformats.org/spreadsheetml/2006/main" count="2675" uniqueCount="604">
  <si>
    <t>بهای تمام شده</t>
  </si>
  <si>
    <t>شرکت</t>
  </si>
  <si>
    <t>جمع</t>
  </si>
  <si>
    <t>تعداد</t>
  </si>
  <si>
    <t>خرید طی دوره</t>
  </si>
  <si>
    <t>فروش طی دوره</t>
  </si>
  <si>
    <t>مبلغ</t>
  </si>
  <si>
    <t>تغییرات طی دوره</t>
  </si>
  <si>
    <t>سپرده های بانکی</t>
  </si>
  <si>
    <t>درآمد سود سهام</t>
  </si>
  <si>
    <t>درآمد تغییر ارزش</t>
  </si>
  <si>
    <t>درآمد فروش</t>
  </si>
  <si>
    <t>درآمد سود اوراق</t>
  </si>
  <si>
    <t>نام سپرده</t>
  </si>
  <si>
    <t>سود سپرده بانکی و گواهی سپرده</t>
  </si>
  <si>
    <t>درصد سود به میانگین سپرده</t>
  </si>
  <si>
    <t>درصد از کل درآمدها</t>
  </si>
  <si>
    <t>نام سپرده بانکی</t>
  </si>
  <si>
    <t>خالص ارزش فروش</t>
  </si>
  <si>
    <t>درصد به کل دارایی‌ها</t>
  </si>
  <si>
    <t>تاریخ سررسید</t>
  </si>
  <si>
    <t>سهام</t>
  </si>
  <si>
    <t>1- سرمایه گذاری ها</t>
  </si>
  <si>
    <t>1-1-سرمایه‌گذاری در سهام و حق تقدم سهام</t>
  </si>
  <si>
    <t>2- درآمد حاصل از سرمایه گذاری ها</t>
  </si>
  <si>
    <t>1-2-درآمد حاصل از سرمایه­گذاری در سهام و حق تقدم سهام:</t>
  </si>
  <si>
    <t>2-2-درآمد حاصل از سرمایه­گذاری در اوراق بهادار با درآمد ثابت:</t>
  </si>
  <si>
    <t>3-2-درآمد حاصل از سرمایه­گذاری در سپرده بانکی و گواهی سپرده:</t>
  </si>
  <si>
    <t>4-2-سایر درآمدها:</t>
  </si>
  <si>
    <t>سایر درآمدها</t>
  </si>
  <si>
    <t>افزایش</t>
  </si>
  <si>
    <t>کاهش</t>
  </si>
  <si>
    <t>شرح</t>
  </si>
  <si>
    <t>یادداشت</t>
  </si>
  <si>
    <t>هزینه تنزیل</t>
  </si>
  <si>
    <t>خالص درآمد</t>
  </si>
  <si>
    <t>ارزش دفتری</t>
  </si>
  <si>
    <t>ارزش دفتری برابر است با میانگین موزون خالص ارزش فروش هر سهم/ورقه در ابتدای دوره با خرید طی دوره ضربدر تعداد در پایان دوره</t>
  </si>
  <si>
    <t>درآمد حاصل از سرمایه گذاری در سهام و حق تقدم سهام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</si>
  <si>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</si>
  <si>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</si>
  <si>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مبلغ فروش</t>
  </si>
  <si>
    <t xml:space="preserve">صورت وضعیت پرتفوی </t>
  </si>
  <si>
    <t>3-1- سرمایه‌گذاری در  سپرده‌ بانکی</t>
  </si>
  <si>
    <t>1-2</t>
  </si>
  <si>
    <t>2-2</t>
  </si>
  <si>
    <t>3-2</t>
  </si>
  <si>
    <t>4-2</t>
  </si>
  <si>
    <t xml:space="preserve">صورت وضعیت درآمدها </t>
  </si>
  <si>
    <t xml:space="preserve">درآمد سود </t>
  </si>
  <si>
    <t xml:space="preserve"> </t>
  </si>
  <si>
    <t>یادداشت الف</t>
  </si>
  <si>
    <t>یادداشت ب</t>
  </si>
  <si>
    <t>یادداشت ج</t>
  </si>
  <si>
    <t>یادداشت د</t>
  </si>
  <si>
    <t>2-1-سرمایه‌گذاری در اوراق بهادار با درآمد ثابت یا علی‌الحساب</t>
  </si>
  <si>
    <t>اطلاعات اوراق بهادار با درآمد ثابت</t>
  </si>
  <si>
    <t>نام اوراق</t>
  </si>
  <si>
    <t>دارای مجوز از سازمان</t>
  </si>
  <si>
    <t>تاریخ انتشار اوراق</t>
  </si>
  <si>
    <t>نرخ سود اسمی</t>
  </si>
  <si>
    <t>قیمت بازار هر ورقه</t>
  </si>
  <si>
    <t>گزارش وضعیت پرتفوی ماهانه</t>
  </si>
  <si>
    <t>‫پذیرفته شده در بورس یا فرابورس</t>
  </si>
  <si>
    <t>‫درآمد سود سهام</t>
  </si>
  <si>
    <t>‫اطلاعات مجمع</t>
  </si>
  <si>
    <t>‫نام سهام</t>
  </si>
  <si>
    <t>‫سود متعلق به هر سهم</t>
  </si>
  <si>
    <t>‫جمع درآمد سود سهام</t>
  </si>
  <si>
    <t>‫هزینه تنزیل</t>
  </si>
  <si>
    <t>‫خالص درآمد سود سهام</t>
  </si>
  <si>
    <t>درصد از کل داراییها</t>
  </si>
  <si>
    <t>درآمدها</t>
  </si>
  <si>
    <t>-</t>
  </si>
  <si>
    <t>تعدیل کارمزد کارگزاری‫</t>
  </si>
  <si>
    <t>صندوق سرمایه گذاری قابل معامله شاخصی  کیان</t>
  </si>
  <si>
    <t>صندوق سرمایه گذاری قابل معامله شاخصی کیان</t>
  </si>
  <si>
    <t>صندوق سرمایه گذاری  قابل معامله شاخصی کیان</t>
  </si>
  <si>
    <t>گسترش نفت و گاز پارسیان (پارسان)</t>
  </si>
  <si>
    <t>سالمین (غسالم)</t>
  </si>
  <si>
    <t>بیمه آسیا (آسیا)</t>
  </si>
  <si>
    <t>تراکتورسازی (تایرا)</t>
  </si>
  <si>
    <t>کاشی حافظ (کحافظ)</t>
  </si>
  <si>
    <t>معدنی املاح ایران (شاملا)</t>
  </si>
  <si>
    <t>مدیریت صنعت شوینده ت.ص بهشهر (شوینده)</t>
  </si>
  <si>
    <t>لیزینگ صنعت و معدن (ولصنم)</t>
  </si>
  <si>
    <t>آلومینیوم ایران (فایرا)</t>
  </si>
  <si>
    <t>فرآورده های نسوز آذر (کاذر)</t>
  </si>
  <si>
    <t>فرآورده های نسوز ایران (کفرا)</t>
  </si>
  <si>
    <t>حفاری شمال (حفاری)</t>
  </si>
  <si>
    <t>سیمان صوفیان (سصوفی)</t>
  </si>
  <si>
    <t>صنعتی بهشهر (غبشهر)</t>
  </si>
  <si>
    <t>سیمان فارس و خوزستان (سفارس)</t>
  </si>
  <si>
    <t>پارس دارو (دپارس)</t>
  </si>
  <si>
    <t>ایرکا پارت صنعت (خکار)</t>
  </si>
  <si>
    <t>بیمه ما (ما)</t>
  </si>
  <si>
    <t>نورد قطعات فولادی (فنورد)</t>
  </si>
  <si>
    <t>بهساز کاشانه تهران (ثبهساز)</t>
  </si>
  <si>
    <t>کارت اعتباری ایران کیش (رکیش)</t>
  </si>
  <si>
    <t>س.ص. بازنشستگی کارکنان بانکها (وسکاب)</t>
  </si>
  <si>
    <t>ارتباطات سیار (همراه)</t>
  </si>
  <si>
    <t>فولاد کاوه جنوب کیش (کاوه)</t>
  </si>
  <si>
    <t>مواد داروپخش (دتماد)</t>
  </si>
  <si>
    <t>سر. شاهد (ثشاهد)</t>
  </si>
  <si>
    <t>صنعتی بارز (پکرمان)</t>
  </si>
  <si>
    <t>سر. صدر تامین (تاصیکو)</t>
  </si>
  <si>
    <t>پتروشیمی شیراز (شیراز)</t>
  </si>
  <si>
    <t>کاشی سینا (کساوه)</t>
  </si>
  <si>
    <t>باما (کاما)</t>
  </si>
  <si>
    <t>ماشین سازی اراک (فاراک)</t>
  </si>
  <si>
    <t>خاک چینی ایران (کخاک)</t>
  </si>
  <si>
    <t>واسپاری ملت (ولملت)</t>
  </si>
  <si>
    <t>سر. ملی (ونیکی)</t>
  </si>
  <si>
    <t>فولادخراسان (فخاس)</t>
  </si>
  <si>
    <t>بانک ملت (وبملت)</t>
  </si>
  <si>
    <t>سیمان تهران (ستران)</t>
  </si>
  <si>
    <t>گروه مپنا (رمپنا)</t>
  </si>
  <si>
    <t>سر. ایران خودرو (خگستر)</t>
  </si>
  <si>
    <t>دارو فارابی (دفارا)</t>
  </si>
  <si>
    <t>صنایع شیمیایی ایران (شیران)</t>
  </si>
  <si>
    <t>خدمات انفورماتیک (رانفور)</t>
  </si>
  <si>
    <t>نفت سپاهان (شسپا)</t>
  </si>
  <si>
    <t>بیمه البرز (البرز)</t>
  </si>
  <si>
    <t>کاغذ پارس (چکاپا)</t>
  </si>
  <si>
    <t>فروسیلیس ایران (فروس)</t>
  </si>
  <si>
    <t>صنعتی سپاهان (فسپا)</t>
  </si>
  <si>
    <t>لیزینگ کارآفرین (ولکار)</t>
  </si>
  <si>
    <t>تاید واتر خاورمیانه (حتاید)</t>
  </si>
  <si>
    <t>سر. غدیر (وغدیر)</t>
  </si>
  <si>
    <t>سر. صندوق بازنشستگی (وصندوق)</t>
  </si>
  <si>
    <t>سر. دارویی تامین (تیپیکو)</t>
  </si>
  <si>
    <t>قطعات اتومبیل (ختوقا)</t>
  </si>
  <si>
    <t>سر. سایپا (وساپا)</t>
  </si>
  <si>
    <t>کاشی الوند (کلوند)</t>
  </si>
  <si>
    <t>صنایع پتروشیمی کرمانشاه (کرماشا)</t>
  </si>
  <si>
    <t>کاشی پارس (کپارس)</t>
  </si>
  <si>
    <t>داروپخش (وپخش)</t>
  </si>
  <si>
    <t>نوسازی و ساختمان تهران (ثنوسا)</t>
  </si>
  <si>
    <t>آذراب (فاذر)</t>
  </si>
  <si>
    <t>موتورسازان تراکتور (خموتور)</t>
  </si>
  <si>
    <t>لیزینگ رایان سایپا (ولساپا)</t>
  </si>
  <si>
    <t>دارو جابرابن حیان (دجابر)</t>
  </si>
  <si>
    <t>مهرام (غمهرا)</t>
  </si>
  <si>
    <t>کشت و صنعت چین چین (غچین)</t>
  </si>
  <si>
    <t>رینگ سازی مشهد (خرینگ)</t>
  </si>
  <si>
    <t>کالسیمین (فاسمین)</t>
  </si>
  <si>
    <t>سر. توسعه صنعتی ایران (وتوصا)</t>
  </si>
  <si>
    <t>دارو اکسیر (دلر)</t>
  </si>
  <si>
    <t>پدیده شیمی قرن (قرن)</t>
  </si>
  <si>
    <t>سیمان مازندران (سمازن)</t>
  </si>
  <si>
    <t>پتروشیمی جم (جم)</t>
  </si>
  <si>
    <t>سیمان هگمتان (سهگمت)</t>
  </si>
  <si>
    <t>مبین انرژی خلیج فارس (مبین)</t>
  </si>
  <si>
    <t>ایران ترانسفو (بترانس)</t>
  </si>
  <si>
    <t>فولاد مبارکه اصفهان (فولاد)</t>
  </si>
  <si>
    <t>کیمیدارو (دکیمی)</t>
  </si>
  <si>
    <t>مس باهنر (فباهنر)</t>
  </si>
  <si>
    <t>سر. شفا دارو (شفا)</t>
  </si>
  <si>
    <t>شیمی داروپخش (دشیمی)</t>
  </si>
  <si>
    <t>سیمان خاش (سخاش)</t>
  </si>
  <si>
    <t>تامین سرمایه نوین (تنوین)</t>
  </si>
  <si>
    <t>فنرسازی زر (خزر)</t>
  </si>
  <si>
    <t>لاستیک سهند (پسهند)</t>
  </si>
  <si>
    <t>سر. توسعه ملی (وتوسم)</t>
  </si>
  <si>
    <t>سر. پارس توشه (وتوشه)</t>
  </si>
  <si>
    <t>فولاد امیرکبیر کاشان (فجر)</t>
  </si>
  <si>
    <t>قند هگمتان (قهکمت)</t>
  </si>
  <si>
    <t>پمپ ایران (تپمپی)</t>
  </si>
  <si>
    <t>صنعت غذایی کورش (غکورش)</t>
  </si>
  <si>
    <t>بانک خاورمیانه (وخاور)</t>
  </si>
  <si>
    <t>سپید ماکیان (سپید)</t>
  </si>
  <si>
    <t>توسعه معدنی و صنعتی صبانور (کنور)</t>
  </si>
  <si>
    <t>گروه بهمن (خبهمن)</t>
  </si>
  <si>
    <t>شهد ایران (غشهد)</t>
  </si>
  <si>
    <t>کویر تایر (پکویر)</t>
  </si>
  <si>
    <t>شیشه همدان (کهمدا)</t>
  </si>
  <si>
    <t>پتروشیمی خارک (شخارک)</t>
  </si>
  <si>
    <t>به پرداخت ملت (پرداخت)</t>
  </si>
  <si>
    <t>قند قزوین (قزوین)</t>
  </si>
  <si>
    <t>توسعه و عمران امید (ثامید)</t>
  </si>
  <si>
    <t>قند لرستان (قلرست)</t>
  </si>
  <si>
    <t>فرآورده نسوز پارس (کفپارس)</t>
  </si>
  <si>
    <t>فرابورس</t>
  </si>
  <si>
    <t>شیشه دارویی رازی (کرازی)</t>
  </si>
  <si>
    <t>پگاه اصفهان (غشصفا)</t>
  </si>
  <si>
    <t>پگاه خراسان (غشان)</t>
  </si>
  <si>
    <t>لامپ پارس شهاب (بشهاب)</t>
  </si>
  <si>
    <t>فنرسازی خاور (خفنر)</t>
  </si>
  <si>
    <t>سر. نفت (ونفت)</t>
  </si>
  <si>
    <t>سرماآفرین (لسرما)</t>
  </si>
  <si>
    <t>پشم شیشه ایران (کپشیر)</t>
  </si>
  <si>
    <t>کشتیرانی ایران (حکشتی)</t>
  </si>
  <si>
    <t>ذغالسنگ نگین (کطبس)</t>
  </si>
  <si>
    <t>گلوکوزان (غگل)</t>
  </si>
  <si>
    <t>موتوژن (بموتو)</t>
  </si>
  <si>
    <t>دوده صنعتی پارس (شدوص)</t>
  </si>
  <si>
    <t>قند اصفهان (قصفها)</t>
  </si>
  <si>
    <t>پارس مینو (غپینو)</t>
  </si>
  <si>
    <t>پارس خزر (لخزر)</t>
  </si>
  <si>
    <t>ندارد</t>
  </si>
  <si>
    <t>ریخته گری تراکتور (ختراک)</t>
  </si>
  <si>
    <t>حمل و نقل توکا (حتوکا)</t>
  </si>
  <si>
    <t>سود و زیان ناشی
از فروش</t>
  </si>
  <si>
    <t>خالص ارزش
فروش</t>
  </si>
  <si>
    <t>سود و زیان ناشی
از تغییر قیمت</t>
  </si>
  <si>
    <t>ارزش دفتری برابر است با میانگین موزون خالص ارزش فروش هر سهم/ورقه در ابتدای دوره با خرید طی دوره ضربدر تعداد در پایان</t>
  </si>
  <si>
    <t>قیمت بازار
هر سهم</t>
  </si>
  <si>
    <t>درصد به 
کل دارایی‌ها</t>
  </si>
  <si>
    <t>‫تاریخ تشکیل
مجمع</t>
  </si>
  <si>
    <t>‫تعداد سهام متعلقه
در زمان مجمع</t>
  </si>
  <si>
    <t>برق آبادان (آبادا)</t>
  </si>
  <si>
    <t>بورس اوراق بهادار تهران (بورس)</t>
  </si>
  <si>
    <t>بورس کالای ایران (کالا)</t>
  </si>
  <si>
    <t>جوشکاب یزد (بکاب)</t>
  </si>
  <si>
    <t>چدن سازان (چدن)</t>
  </si>
  <si>
    <t>دارویی برکت (برکت)</t>
  </si>
  <si>
    <t>زامیاد (خزامیا)</t>
  </si>
  <si>
    <t>سر. مسکن (ثمسکن)</t>
  </si>
  <si>
    <t>سیمرغ (سیمرغ)</t>
  </si>
  <si>
    <t>شهد (قشهد)</t>
  </si>
  <si>
    <t>شهید قندی (بکام)</t>
  </si>
  <si>
    <t>کارخانجات داروپخش (دارو)</t>
  </si>
  <si>
    <t>نفت بهران (شبهرن)</t>
  </si>
  <si>
    <t>نیروکلر (شکلر)</t>
  </si>
  <si>
    <t>ایران یاسا (پاسا)</t>
  </si>
  <si>
    <t>زر ماکارون (غزر)</t>
  </si>
  <si>
    <t>سیمان آبیک (سآبیک)</t>
  </si>
  <si>
    <t>پتروشیمی فن آوران (شفن)</t>
  </si>
  <si>
    <t>انتقال داده های آسیاتک (اسیاتک)</t>
  </si>
  <si>
    <t>مخابرات ایران (اخابر)</t>
  </si>
  <si>
    <t>پالایش نفت تبریز (شبریز)</t>
  </si>
  <si>
    <t>توسعه ساختمان (ثاخت)</t>
  </si>
  <si>
    <t>دارو رازک (درازک)</t>
  </si>
  <si>
    <t>سر. تامین اجتماعی (شستا)</t>
  </si>
  <si>
    <t>سر. توکا فولاد (وتوکا)</t>
  </si>
  <si>
    <t>کربن ایران (شکربن)</t>
  </si>
  <si>
    <t>پارس فولاد سبزوار (فسبزوار)</t>
  </si>
  <si>
    <t>دارو لقمان (دلقما)</t>
  </si>
  <si>
    <t>سیمان شرق (سشرق)</t>
  </si>
  <si>
    <t>سیمان شمال (سشمال)</t>
  </si>
  <si>
    <t>سینادارو (دسینا)</t>
  </si>
  <si>
    <t>الکتریک خودرو شرق (خشرق)</t>
  </si>
  <si>
    <t>آهنگری تراکتور (خاهن)</t>
  </si>
  <si>
    <t>پتروشیمی شازند (شاراک)</t>
  </si>
  <si>
    <t>تامین سرمایه لوتوس پارسیان (لوتوس)</t>
  </si>
  <si>
    <t>تجارت الکترونیک پارسیان (رتاپ)</t>
  </si>
  <si>
    <t>داروسازی دانا (ددانا)</t>
  </si>
  <si>
    <t>رادیاتور ایران (ختور)</t>
  </si>
  <si>
    <t>سر. گروه توسعه ملی (وبانک)</t>
  </si>
  <si>
    <t>صبا فولاد خلیج فارس (فصبا)</t>
  </si>
  <si>
    <t>صنایع غذایی مینو شرق (غمینو)</t>
  </si>
  <si>
    <t>آریان کیمیا تک (کیمیاتک)</t>
  </si>
  <si>
    <t>بیمه اتکائی امین (اتکام)</t>
  </si>
  <si>
    <t>پاکسان (شپاکسا)</t>
  </si>
  <si>
    <t>داده پردازی ایران (مداران)</t>
  </si>
  <si>
    <t>داده گستر عصر نوین - های وب (های وب)</t>
  </si>
  <si>
    <t>صنعتی بوتان (لبوتان)</t>
  </si>
  <si>
    <t>نیرو ترانس (بنیرو)</t>
  </si>
  <si>
    <t>بانک سینا (وسینا)</t>
  </si>
  <si>
    <t>پست بانک ایران (وپست)</t>
  </si>
  <si>
    <t>سازه پویش (خپویش)</t>
  </si>
  <si>
    <t>سر. ساختمان ایران (وساخت)</t>
  </si>
  <si>
    <t>سیمان ارومیه (ساروم)</t>
  </si>
  <si>
    <t>سیمان شاهرود (سرود)</t>
  </si>
  <si>
    <t>فرآورده تزریقی (دفرا)</t>
  </si>
  <si>
    <t>معادن منگنز ایران (کمنگنز)</t>
  </si>
  <si>
    <t>مگسال (زمگسا)</t>
  </si>
  <si>
    <t>کشاورزی و دامپروری بینالود (زبینا)</t>
  </si>
  <si>
    <t>نفت پارس (شنفت)</t>
  </si>
  <si>
    <t>ایران خودرو (خودرو)</t>
  </si>
  <si>
    <t>دارو ابوریحان (دابور)</t>
  </si>
  <si>
    <t>گروه دارویی سبحان (دسبحا)</t>
  </si>
  <si>
    <t>سیمان خوزستان (سخوز)</t>
  </si>
  <si>
    <t>افست (چافست)</t>
  </si>
  <si>
    <t>بانک تجارت (وتجارت)</t>
  </si>
  <si>
    <t>بانک صادرات ایران (وبصادر)</t>
  </si>
  <si>
    <t>بهنوش (غبهنوش)</t>
  </si>
  <si>
    <t>بیمه کارآفرین (وآفری)</t>
  </si>
  <si>
    <t>پالایش نفت بندر عباس (شبندر)</t>
  </si>
  <si>
    <t>پخش هجرت (هجرت)</t>
  </si>
  <si>
    <t>پرداخت الکترونیک بانک پاسارگاد (پی پاد)</t>
  </si>
  <si>
    <t>توریستی و رفاهی آبادگران ایران (آباد)</t>
  </si>
  <si>
    <t>چرخشگر (خچرخش)</t>
  </si>
  <si>
    <t>خدمات کشاورزی (تکشا)</t>
  </si>
  <si>
    <t>سر. توسعه آذربایجان (وآذر)</t>
  </si>
  <si>
    <t>سر. توسعه صنعت و تجارت (وصنعت)</t>
  </si>
  <si>
    <t>سر. توسعه معادن و فلزات (ومعادن)</t>
  </si>
  <si>
    <t>سر. صنعت بیمه (وبیمه)</t>
  </si>
  <si>
    <t>سیمان اصفهان (سصفها)</t>
  </si>
  <si>
    <t>سیمان خزر (سخزر)</t>
  </si>
  <si>
    <t>سیمان کردستان (سکرد)</t>
  </si>
  <si>
    <t>صنعتی مینو (خرمدره) (غصینو)</t>
  </si>
  <si>
    <t>غلتک سازان سپاهان (فسازان)</t>
  </si>
  <si>
    <t>فجر انرژی خلیج فارس (بفجر)</t>
  </si>
  <si>
    <t>قند ثابت خراسان (قثابت)</t>
  </si>
  <si>
    <t>کارتن ایران (چکارن)</t>
  </si>
  <si>
    <t>کاغذ سازی کاوه (چکاوه)</t>
  </si>
  <si>
    <t>کشت و صنعت پیاذر (غاذر)</t>
  </si>
  <si>
    <t>کشت و صنعت و دامپروری پارس (زپارس)</t>
  </si>
  <si>
    <t>کیمیای زنجان گستران (کیمیا)</t>
  </si>
  <si>
    <t>گروه مالی صبا تامین (صبا)</t>
  </si>
  <si>
    <t>گلتاش (شگل)</t>
  </si>
  <si>
    <t>لامیران (فلامی)</t>
  </si>
  <si>
    <t>لبنیات پاک (غپاک)</t>
  </si>
  <si>
    <t>لعابیران (شلعاب)</t>
  </si>
  <si>
    <t>لیزینگ ایرانیان (وایران)</t>
  </si>
  <si>
    <t>ملی سرب و روی (فسرب)</t>
  </si>
  <si>
    <t>نصیر ماشین (خنصیر)</t>
  </si>
  <si>
    <t>نیرو محرکه (خمحرکه)</t>
  </si>
  <si>
    <t>سیمان فارس نو (سفانو)</t>
  </si>
  <si>
    <t>سر. خوارزمی (وخارزم)</t>
  </si>
  <si>
    <t>سایپا (خساپا)</t>
  </si>
  <si>
    <t>سر. بهمن (وبهمن)</t>
  </si>
  <si>
    <t>بانک اقتصاد نوین (ونوین)</t>
  </si>
  <si>
    <t>فرآوری مواد معدنی (فرآور)</t>
  </si>
  <si>
    <t>ایران مرینوس (نمرینو)</t>
  </si>
  <si>
    <t>قند پیرانشهر (قپیرا)</t>
  </si>
  <si>
    <t>بهار رز عالیس چناران (عالیس)</t>
  </si>
  <si>
    <t>سر. پردیس (پردیس)</t>
  </si>
  <si>
    <t>سیمان ایلام (سیلام)</t>
  </si>
  <si>
    <t>سپنتا (فپنتا)</t>
  </si>
  <si>
    <t>لوله و ماشین سازی (فلوله)</t>
  </si>
  <si>
    <t>سیمان اردستان (اردستان)</t>
  </si>
  <si>
    <t>گروه توسعه مالی مهر آیندگان (ومهان)</t>
  </si>
  <si>
    <t>تکميلی پتروشیمی خلیج فارس (پترول)</t>
  </si>
  <si>
    <t>معدنی دماوند (کدما)</t>
  </si>
  <si>
    <t>معادن بافق (کبافق)</t>
  </si>
  <si>
    <t>کابل البرز (بالبر)</t>
  </si>
  <si>
    <t>آما (فاما)</t>
  </si>
  <si>
    <t>گروه مالی شهر (شهر)</t>
  </si>
  <si>
    <t>کمک فنر ایندامین (خکمک)</t>
  </si>
  <si>
    <t>فیبر ایران (چفیبر)</t>
  </si>
  <si>
    <t>سر. آتیه دماوند (واتی)</t>
  </si>
  <si>
    <t>سر. کشاورزی کوثر (زکوثر)</t>
  </si>
  <si>
    <t>فولاد خوزستان (فخوز)</t>
  </si>
  <si>
    <t>پتروشیمی پارس (پارس)</t>
  </si>
  <si>
    <t>لیزینگ خودرو غدیر (ولغدر)</t>
  </si>
  <si>
    <t>سایپا آذین (خاذین)</t>
  </si>
  <si>
    <t>ساروج بوشهر (ساروج)</t>
  </si>
  <si>
    <t xml:space="preserve"> سود(زیان) حاصل از فروش سهام</t>
  </si>
  <si>
    <t xml:space="preserve"> سود سپرده بانکی</t>
  </si>
  <si>
    <t>کوتاه مدت سامان 864-810-4013857-1</t>
  </si>
  <si>
    <t>کوتاه مدت پاسارگاد 209.8100.18499402.1</t>
  </si>
  <si>
    <t>کوتاه مدت خاورمیانه 1005-10-810-707074271</t>
  </si>
  <si>
    <t>ب- درآمد ناشی از تغییر قیمت سهام</t>
  </si>
  <si>
    <t>سیمان غرب (سغرب)</t>
  </si>
  <si>
    <t>زاگرس فارمد پارس (ددام)</t>
  </si>
  <si>
    <t>نورد آلومینیوم (فنوال)</t>
  </si>
  <si>
    <t>لنت ترمز (خلنت)</t>
  </si>
  <si>
    <t>سبحان دارو (دسبحان)</t>
  </si>
  <si>
    <t>ایران دارو (دیران)</t>
  </si>
  <si>
    <t>سر. رنا (ورنا)</t>
  </si>
  <si>
    <t>البرزدارو (دالبر)</t>
  </si>
  <si>
    <t>سر. سیمان تامین (سیتا)</t>
  </si>
  <si>
    <t>قند مرودشت (قمرو)</t>
  </si>
  <si>
    <t>ایران تایر (پتایر)</t>
  </si>
  <si>
    <t>سرامیک اردکان (کسرا)</t>
  </si>
  <si>
    <t>تامین سرمایه کاردان (تکاردان)</t>
  </si>
  <si>
    <t>سر. پتروشیمی (وپترو)</t>
  </si>
  <si>
    <t>پتروشیمی غدیر (شغدیر)</t>
  </si>
  <si>
    <t>دارایی ها</t>
  </si>
  <si>
    <t>کشت و صنعت شریف آباد (زشریف)</t>
  </si>
  <si>
    <t>گروه مالی داتام (داتام)</t>
  </si>
  <si>
    <t>محورسازان (خوساز)</t>
  </si>
  <si>
    <t>نوش مازندران (غنوش)</t>
  </si>
  <si>
    <t>درخشان تهران (پدرخش)</t>
  </si>
  <si>
    <t>بیسکویت گرجی (غگرجی)</t>
  </si>
  <si>
    <t>پارس الکتریک (لپارس)</t>
  </si>
  <si>
    <t>پگاه آذربایجان (غشاذر)</t>
  </si>
  <si>
    <t>سر. امید (وامید)</t>
  </si>
  <si>
    <t>آلومراد (فمراد)</t>
  </si>
  <si>
    <t>بین المللی محصولات پارس (شپارس)</t>
  </si>
  <si>
    <t>روز دارو (دروز)</t>
  </si>
  <si>
    <t>شیمیایی سینا (شسینا)</t>
  </si>
  <si>
    <t>تامین ماسه ریخته گری (کماسه)</t>
  </si>
  <si>
    <t>سر. اعتبار ایران (واعتبار)</t>
  </si>
  <si>
    <t>مهرکام پارس (خمهر)</t>
  </si>
  <si>
    <t>خوراک دام پارس (غدام)</t>
  </si>
  <si>
    <t>شیمیایی فارس (شفارس)</t>
  </si>
  <si>
    <t>پخش البرز (پخش)</t>
  </si>
  <si>
    <t>بانک پارسیان (وپارس)</t>
  </si>
  <si>
    <t>توسعه صنایع بهشهر (وبشهر)</t>
  </si>
  <si>
    <t>سیمان آرتا اردبیل (ساربیل)</t>
  </si>
  <si>
    <t>سیمان سپاهان (سپاها)</t>
  </si>
  <si>
    <t>سیمان هرمزگان (سهرمز)</t>
  </si>
  <si>
    <t>ذوب آهن اصفهان (ذوب)</t>
  </si>
  <si>
    <t>کاشی تکسرام (کترام)</t>
  </si>
  <si>
    <t>گسترش سوخت سبز زاگرس (شگستر)</t>
  </si>
  <si>
    <t>چادرملو (کچاد)</t>
  </si>
  <si>
    <t>شیشه و گاز (کگاز)</t>
  </si>
  <si>
    <t>تکنوتار (تکنو)</t>
  </si>
  <si>
    <t>پتروشیمی زاگرس (زاگرس)</t>
  </si>
  <si>
    <t>آبسال (لابسا)</t>
  </si>
  <si>
    <t>ملی صنایع مس ایران (فملی)</t>
  </si>
  <si>
    <t>صنعتی دوده فام (شصدف)</t>
  </si>
  <si>
    <t>پارس سرام (کسرام)</t>
  </si>
  <si>
    <t>جام دارو (فجام)</t>
  </si>
  <si>
    <t>داروسازی کوثر (دکوثر)</t>
  </si>
  <si>
    <t>قند نیشابور (قنیشا)</t>
  </si>
  <si>
    <t>دارو زهراوی (دزهراوی)</t>
  </si>
  <si>
    <t>دشت مرغاب (غدشت)</t>
  </si>
  <si>
    <t>تولیدی برنا باطری (خبرنا)</t>
  </si>
  <si>
    <t>پلاسکوکار سایپا (پلاسک)</t>
  </si>
  <si>
    <t>فولاد شاهرود (فرود)</t>
  </si>
  <si>
    <t>عمران و توسعه فارس (ثفارس)</t>
  </si>
  <si>
    <t>سایپا شیشه (کساپا)</t>
  </si>
  <si>
    <t>بیمه دانا (دانا)</t>
  </si>
  <si>
    <t>دارو اسوه (داسوه)</t>
  </si>
  <si>
    <t>سیمان کرمان (سکرما)</t>
  </si>
  <si>
    <t>شکر شاهرود (قشکر)</t>
  </si>
  <si>
    <t>لبنیات کالبر (غالبر)</t>
  </si>
  <si>
    <t>دارویی و نهاده های زاگرس دارو (دزاگرس)</t>
  </si>
  <si>
    <t>سیمان سفیدنی ریز (سنیر)</t>
  </si>
  <si>
    <t>کلر پارس (کلر)</t>
  </si>
  <si>
    <t>سر. البرز (والبر)</t>
  </si>
  <si>
    <t>دانش بنیان پویا نیرو (بپویا)</t>
  </si>
  <si>
    <t>صنایع ارتباطی آوا (آواک)</t>
  </si>
  <si>
    <t>تامین سرمایه امین (امین)</t>
  </si>
  <si>
    <t>کاشی سعدی (کسعدی)</t>
  </si>
  <si>
    <t>سیمان دورود (سدور)</t>
  </si>
  <si>
    <t>سر. مالی سپهر صادرات (وسپهر)</t>
  </si>
  <si>
    <t>کاسپین تامین (کاسپین)</t>
  </si>
  <si>
    <t>کمباین سازی (تکمبا)</t>
  </si>
  <si>
    <t>بانک پاسارگاد (وپاسار)</t>
  </si>
  <si>
    <t>توسعه نیشکر و صنایع جانبی (نیشکر)</t>
  </si>
  <si>
    <t>پویا زرکان آق دره (فزر)</t>
  </si>
  <si>
    <t>صنایع الکترونیک مادیران (الکتروماد)</t>
  </si>
  <si>
    <t>تولید انرژی برق شمس پاسارگاد (شمس)</t>
  </si>
  <si>
    <t>ایمن خودرو شرق (خیمن)</t>
  </si>
  <si>
    <t>فولاد سپید فراب کویر (کویر)</t>
  </si>
  <si>
    <t>بیمه معلم (ومعلم)</t>
  </si>
  <si>
    <t>سبحان دارو (حق تقدم) (دسبحانح)</t>
  </si>
  <si>
    <t>سر. توسعه معادن و فلزات (حق تقدم) (ومعادنح)</t>
  </si>
  <si>
    <t>البرزدارو (حق تقدم) (دالبرح)</t>
  </si>
  <si>
    <t>Row Labels</t>
  </si>
  <si>
    <t>Sum of تعداد</t>
  </si>
  <si>
    <t>Sum of بهای تمام شده کل</t>
  </si>
  <si>
    <t>Sum of خالص ارزش فروش با آخرین قیمت</t>
  </si>
  <si>
    <t>پتروشیمی پردیس (شپدیس)</t>
  </si>
  <si>
    <t>معدنکاران نسوز (کانسار)</t>
  </si>
  <si>
    <t>نساجی هدیه البرز مشهد (محتشم)</t>
  </si>
  <si>
    <t>آلومینای ایران (آلومینا)</t>
  </si>
  <si>
    <t>حمل و نقل بین المللی خلیج فارس (حفارس)</t>
  </si>
  <si>
    <t>لیزینگ پارسیان (ولپارس)</t>
  </si>
  <si>
    <t>پلی پروپیلن جم (جم پیلن)</t>
  </si>
  <si>
    <t>گ مدیریت ارزش سرمایه ص ب کشوری (ومدیر)</t>
  </si>
  <si>
    <t>سر. پایا تدبیر پارسا (وپایا)</t>
  </si>
  <si>
    <t>1404/04/31</t>
  </si>
  <si>
    <t>سر. گروه بهشهر (وصنا)</t>
  </si>
  <si>
    <t>سر. توسعه شهری توس گستر (وتوس)</t>
  </si>
  <si>
    <t>دارو عبیدی (دعبید)</t>
  </si>
  <si>
    <t>صنایع پتروشیمی خلیج فارس (فارس)</t>
  </si>
  <si>
    <t>توسعه سرمایه و صنعت غدیر (سغدیر)</t>
  </si>
  <si>
    <t>دارو امین (دامین)</t>
  </si>
  <si>
    <t>سر. بوعلی (وبوعلی)</t>
  </si>
  <si>
    <t>سر. نفت و گاز تامین (تاپیکو)</t>
  </si>
  <si>
    <t>سر. توسعه ملی (حق تقدم) (وتوسمح)</t>
  </si>
  <si>
    <t>سر. البرز (حق تقدم) (والبرح)</t>
  </si>
  <si>
    <t>لعابیران (حق تقدم) (شلعابح)</t>
  </si>
  <si>
    <t>کاغذ پارس (حق تقدم) (چکاپاح)</t>
  </si>
  <si>
    <t>لیزینگ بانک اقتصاد نوین (ولنوین)</t>
  </si>
  <si>
    <t>گروه مالی کیان (کیانا)</t>
  </si>
  <si>
    <t>سر. مهر (مهر)</t>
  </si>
  <si>
    <t>1404/04/01</t>
  </si>
  <si>
    <t>1404/04/02</t>
  </si>
  <si>
    <t>1404/04/04</t>
  </si>
  <si>
    <t>1404/04/05</t>
  </si>
  <si>
    <t>1404/04/07</t>
  </si>
  <si>
    <t>1404/04/10</t>
  </si>
  <si>
    <t>1404/04/11</t>
  </si>
  <si>
    <t>1404/04/12</t>
  </si>
  <si>
    <t>1404/04/16</t>
  </si>
  <si>
    <t>1404/04/17</t>
  </si>
  <si>
    <t>1404/04/18</t>
  </si>
  <si>
    <t>1404/04/19</t>
  </si>
  <si>
    <t>1404/04/21</t>
  </si>
  <si>
    <t>1404/04/22</t>
  </si>
  <si>
    <t>1404/04/23</t>
  </si>
  <si>
    <t>1404/04/24</t>
  </si>
  <si>
    <t>1404/04/25</t>
  </si>
  <si>
    <t>1404/04/26</t>
  </si>
  <si>
    <t>1404/04/28</t>
  </si>
  <si>
    <t>1404/04/29</t>
  </si>
  <si>
    <t>1404/04/30</t>
  </si>
  <si>
    <t>کوتاه مدت پاسارگاد</t>
  </si>
  <si>
    <t xml:space="preserve">کوتاه مدت خاورمیانه </t>
  </si>
  <si>
    <t>کوتاه مدت سامان</t>
  </si>
  <si>
    <t>منتهی به 1405/01/31</t>
  </si>
  <si>
    <t>برای ماه منتهی به 1405/01/31</t>
  </si>
  <si>
    <t>1404/12/29</t>
  </si>
  <si>
    <t>1405/01/31</t>
  </si>
  <si>
    <t>طی فروردین ماه</t>
  </si>
  <si>
    <t>از ابتدای سال مالی تا پایان فروردین ماه</t>
  </si>
  <si>
    <t>گروه صنعتی پاکشو (پاکشو)</t>
  </si>
  <si>
    <t>پالایش نفت اصفهان (شپنا)</t>
  </si>
  <si>
    <t>محورخودرو (خمحور)</t>
  </si>
  <si>
    <t>پالایش نفت شیراز (شراز)</t>
  </si>
  <si>
    <t>گل گهر (کگل)</t>
  </si>
  <si>
    <t>مهندسی حمل و نقل پتروشیمی (حپترو)</t>
  </si>
  <si>
    <t>صنایع ریخته گری ایران (خریخت)</t>
  </si>
  <si>
    <t>گروه صنعتی ملی (هلدینگ) (وملی)</t>
  </si>
  <si>
    <t>سر. ایران خودرو (حق تقدم) (خگسترح)</t>
  </si>
  <si>
    <t>سیمان شمال (حق تقدم) (سشمالح)</t>
  </si>
  <si>
    <t>سر. امید (حق تقدم) (وامیدح)</t>
  </si>
  <si>
    <t>شیشه دارویی رازی (حق تقدم) (کرازیح)</t>
  </si>
  <si>
    <t>توسعه صنایع بهشهر (حق تقدم) (وبشهرح)</t>
  </si>
  <si>
    <t>گل گهر (حق تقدم) (کگلح)</t>
  </si>
  <si>
    <t>شهید قندی (حق تقدم) (بکامح)</t>
  </si>
  <si>
    <t>سر. خوارزمی (حق تقدم) (وخارزمح)</t>
  </si>
  <si>
    <t>پالایش نفت تهران (شتران)</t>
  </si>
  <si>
    <t>همکاران سیستم (سیستم)</t>
  </si>
  <si>
    <t>فروشگاه های افق کوروش (افق)</t>
  </si>
  <si>
    <t>تامین سرمایه لوتوس پارسیان (حق تقدم) (لوتوسح)</t>
  </si>
  <si>
    <t>توزیع داروپخش (دتوزیع)</t>
  </si>
  <si>
    <t>پتروشیمی اروند (اروند)</t>
  </si>
  <si>
    <t>گروه مالی نماد غدیر (نماد)</t>
  </si>
  <si>
    <t>گروه مالی مهرگان تامین پارس (مهرگان)</t>
  </si>
  <si>
    <t>فرآورده های دامی ولبنی دالاهو (غانیزان)</t>
  </si>
  <si>
    <t>لیزینگ بانک اقتصاد نوین (حق تقدم) (ولنوینح)</t>
  </si>
  <si>
    <t>کیمیا کالای رازی (کیمازی)</t>
  </si>
  <si>
    <t>بانک ملت</t>
  </si>
  <si>
    <t>بانک گردشگری</t>
  </si>
  <si>
    <t>تکمیلی پتروشیمی خلیج فارس (پترول)</t>
  </si>
  <si>
    <t>پگاه آذربایجان غربی (غشاذر)</t>
  </si>
  <si>
    <t>1404/05/01</t>
  </si>
  <si>
    <t>1404/05/02</t>
  </si>
  <si>
    <t>1404/05/04</t>
  </si>
  <si>
    <t>1404/05/05</t>
  </si>
  <si>
    <t>1404/05/07</t>
  </si>
  <si>
    <t>1404/05/08</t>
  </si>
  <si>
    <t>1404/05/09</t>
  </si>
  <si>
    <t>1404/05/11</t>
  </si>
  <si>
    <t>1404/05/12</t>
  </si>
  <si>
    <t>1404/05/13</t>
  </si>
  <si>
    <t>1404/05/14</t>
  </si>
  <si>
    <t>1404/05/15</t>
  </si>
  <si>
    <t>1404/05/25</t>
  </si>
  <si>
    <t>1404/05/27</t>
  </si>
  <si>
    <t>1404/05/28</t>
  </si>
  <si>
    <t>1404/05/29</t>
  </si>
  <si>
    <t>1404/06/03</t>
  </si>
  <si>
    <t>1404/06/09</t>
  </si>
  <si>
    <t>1404/06/17</t>
  </si>
  <si>
    <t>1404/06/23</t>
  </si>
  <si>
    <t>1404/06/25</t>
  </si>
  <si>
    <t>1404/06/26</t>
  </si>
  <si>
    <t>1404/06/30</t>
  </si>
  <si>
    <t>1404/06/31</t>
  </si>
  <si>
    <t>1404/07/02</t>
  </si>
  <si>
    <t>1404/07/06</t>
  </si>
  <si>
    <t>1404/07/15</t>
  </si>
  <si>
    <t>1404/07/20</t>
  </si>
  <si>
    <t>1404/07/26</t>
  </si>
  <si>
    <t>1404/07/29</t>
  </si>
  <si>
    <t>1404/07/30</t>
  </si>
  <si>
    <t>1404/08/04</t>
  </si>
  <si>
    <t>1404/08/13</t>
  </si>
  <si>
    <t>1404/08/24</t>
  </si>
  <si>
    <t>1404/08/27</t>
  </si>
  <si>
    <t>1404/09/05</t>
  </si>
  <si>
    <t>1404/09/11</t>
  </si>
  <si>
    <t>1404/09/15</t>
  </si>
  <si>
    <t>1404/09/17</t>
  </si>
  <si>
    <t>1404/09/22</t>
  </si>
  <si>
    <t>1404/10/02</t>
  </si>
  <si>
    <t>1404/10/09</t>
  </si>
  <si>
    <t>1404/10/10</t>
  </si>
  <si>
    <t>1404/10/11</t>
  </si>
  <si>
    <t>1404/10/23</t>
  </si>
  <si>
    <t>1404/10/28</t>
  </si>
  <si>
    <t>1404/10/29</t>
  </si>
  <si>
    <t>1404/10/30</t>
  </si>
  <si>
    <t>1404/11/01</t>
  </si>
  <si>
    <t>1404/11/09</t>
  </si>
  <si>
    <t>1404/11/18</t>
  </si>
  <si>
    <t>1404/11/19</t>
  </si>
  <si>
    <t>1404/11/20</t>
  </si>
  <si>
    <t>1404/11/21</t>
  </si>
  <si>
    <t>1404/11/26</t>
  </si>
  <si>
    <t>1404/11/28</t>
  </si>
  <si>
    <t>1404/11/29</t>
  </si>
  <si>
    <t>1404/12/03</t>
  </si>
  <si>
    <t>1404/12/05</t>
  </si>
  <si>
    <t>1404/12/06</t>
  </si>
  <si>
    <t>1404/12/10</t>
  </si>
  <si>
    <t>1404/12/09</t>
  </si>
  <si>
    <t>1404/12/17</t>
  </si>
  <si>
    <t>1404/12/19</t>
  </si>
  <si>
    <t>1404/12/27</t>
  </si>
  <si>
    <t>1405/01/16</t>
  </si>
  <si>
    <t>1405/01/26</t>
  </si>
  <si>
    <t>1405/01/29</t>
  </si>
  <si>
    <t>1405/01/30</t>
  </si>
  <si>
    <t>ملت</t>
  </si>
  <si>
    <t>گروه سرمایه گذاری انرژی امید تابان هور (وهور)</t>
  </si>
  <si>
    <t>پتروشیمی نوری (نوری)</t>
  </si>
  <si>
    <t>آهن و فولاد ارفع (ارفع)</t>
  </si>
  <si>
    <t>پتروشیمی بوعلی سینا (بوعلی)</t>
  </si>
  <si>
    <t>پرداخت الکترونیک بانک پاسارگاد (حق تقدم) (پی پادح)</t>
  </si>
  <si>
    <t>فرآورده های نسوز ایران (حق تقدم) (کفراح)</t>
  </si>
  <si>
    <t>سر. ملی (حق تقدم) (ونیکیح)</t>
  </si>
  <si>
    <t>سیمان هرمزگان (حق تقدم) (سهرمزح)</t>
  </si>
  <si>
    <t>ملت  2971071708</t>
  </si>
  <si>
    <t> سر. توسعه ملی (حق تقدم) (وتوسمح)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</si>
</sst>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#,##0_-;[Red]\(#,##0\)"/>
    <numFmt numFmtId="167" formatCode="_(* #,##0.000000_);_(* \(#,##0.000000\);_(* &quot;-&quot;??_);_(@_)"/>
  </numFmts>
  <fonts count="5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charset val="178"/>
      <scheme val="minor"/>
    </font>
    <font>
      <b/>
      <sz val="20"/>
      <color theme="1"/>
      <name val="B Mitra"/>
      <charset val="178"/>
    </font>
    <font>
      <sz val="20"/>
      <color theme="1"/>
      <name val="B Mitra"/>
      <charset val="178"/>
    </font>
    <font>
      <sz val="14"/>
      <color theme="1"/>
      <name val="B Mitra"/>
      <charset val="178"/>
    </font>
    <font>
      <b/>
      <sz val="10"/>
      <color theme="1"/>
      <name val="B Mitra"/>
      <charset val="178"/>
    </font>
    <font>
      <sz val="11"/>
      <color theme="1"/>
      <name val="B Mitra"/>
      <charset val="178"/>
    </font>
    <font>
      <sz val="10"/>
      <color theme="1"/>
      <name val="B Mitra"/>
      <charset val="178"/>
    </font>
    <font>
      <b/>
      <sz val="12"/>
      <color theme="1"/>
      <name val="B Mitra"/>
      <charset val="178"/>
    </font>
    <font>
      <sz val="12"/>
      <color theme="1"/>
      <name val="B Mitra"/>
      <charset val="178"/>
    </font>
    <font>
      <b/>
      <sz val="12"/>
      <color rgb="FFC00000"/>
      <name val="B Mitra"/>
      <charset val="178"/>
    </font>
    <font>
      <b/>
      <sz val="26"/>
      <color theme="1"/>
      <name val="B Mitra"/>
      <charset val="178"/>
    </font>
    <font>
      <b/>
      <sz val="12"/>
      <color theme="1"/>
      <name val="B Nazanin"/>
      <charset val="178"/>
    </font>
    <font>
      <sz val="11"/>
      <color indexed="8"/>
      <name val="B Nazanin"/>
      <charset val="178"/>
    </font>
    <font>
      <b/>
      <sz val="12"/>
      <color rgb="FF0062AC"/>
      <name val="B Nazanin"/>
      <charset val="178"/>
    </font>
    <font>
      <u/>
      <sz val="11"/>
      <color theme="10"/>
      <name val="Calibri"/>
      <family val="2"/>
      <scheme val="minor"/>
    </font>
    <font>
      <sz val="16"/>
      <color rgb="FFFF0000"/>
      <name val="B Mitra"/>
      <charset val="178"/>
    </font>
    <font>
      <b/>
      <sz val="16"/>
      <color theme="1"/>
      <name val="B Nazanin"/>
      <charset val="178"/>
    </font>
    <font>
      <sz val="8"/>
      <name val="Calibri"/>
      <family val="2"/>
      <charset val="178"/>
      <scheme val="minor"/>
    </font>
    <font>
      <u/>
      <sz val="11"/>
      <color theme="1"/>
      <name val="B Mitra"/>
      <charset val="178"/>
    </font>
    <font>
      <sz val="20"/>
      <color theme="1" tint="0.14999847407452621"/>
      <name val="B Mitra"/>
      <charset val="178"/>
    </font>
    <font>
      <sz val="14"/>
      <color theme="1" tint="0.14999847407452621"/>
      <name val="B Mitra"/>
      <charset val="178"/>
    </font>
    <font>
      <sz val="22"/>
      <color theme="1"/>
      <name val="B Mitra"/>
      <charset val="178"/>
    </font>
    <font>
      <sz val="20"/>
      <color theme="1" tint="4.9989318521683403E-2"/>
      <name val="B Mitra"/>
      <charset val="178"/>
    </font>
    <font>
      <sz val="22"/>
      <color theme="1" tint="4.9989318521683403E-2"/>
      <name val="B Mitra"/>
      <charset val="178"/>
    </font>
    <font>
      <sz val="20"/>
      <color theme="2" tint="-0.89999084444715716"/>
      <name val="B Mitra"/>
      <charset val="178"/>
    </font>
    <font>
      <b/>
      <sz val="20"/>
      <color theme="2" tint="-0.89999084444715716"/>
      <name val="B Mitra"/>
      <charset val="178"/>
    </font>
    <font>
      <b/>
      <sz val="16"/>
      <color theme="2" tint="-0.89999084444715716"/>
      <name val="B Mitra"/>
      <charset val="178"/>
    </font>
    <font>
      <sz val="14"/>
      <color theme="2" tint="-0.89999084444715716"/>
      <name val="B Mitra"/>
      <charset val="178"/>
    </font>
    <font>
      <b/>
      <sz val="10"/>
      <color theme="2" tint="-0.89999084444715716"/>
      <name val="B Mitra"/>
      <charset val="178"/>
    </font>
    <font>
      <sz val="18"/>
      <color theme="2" tint="-0.89999084444715716"/>
      <name val="B Mitra"/>
      <charset val="178"/>
    </font>
    <font>
      <b/>
      <sz val="12"/>
      <color theme="2" tint="-0.89999084444715716"/>
      <name val="B Mitra"/>
      <charset val="178"/>
    </font>
    <font>
      <sz val="12"/>
      <color theme="2" tint="-0.89999084444715716"/>
      <name val="B Mitra"/>
      <charset val="178"/>
    </font>
    <font>
      <sz val="11"/>
      <color theme="2" tint="-0.89999084444715716"/>
      <name val="B Mitra"/>
      <charset val="178"/>
    </font>
    <font>
      <b/>
      <sz val="14"/>
      <color theme="2" tint="-0.89999084444715716"/>
      <name val="B Mitra"/>
      <charset val="178"/>
    </font>
    <font>
      <sz val="12"/>
      <color theme="2" tint="-0.89999084444715716"/>
      <name val="B Nazanin"/>
      <charset val="178"/>
    </font>
    <font>
      <b/>
      <sz val="20"/>
      <name val="B Mitra"/>
      <charset val="178"/>
    </font>
    <font>
      <sz val="20"/>
      <name val="B Mitra"/>
      <charset val="178"/>
    </font>
    <font>
      <b/>
      <sz val="12"/>
      <name val="B Mitra"/>
      <charset val="178"/>
    </font>
    <font>
      <sz val="12"/>
      <name val="B Mitra"/>
      <charset val="178"/>
    </font>
    <font>
      <sz val="10"/>
      <name val="B Mitra"/>
      <charset val="178"/>
    </font>
    <font>
      <sz val="22"/>
      <name val="B Mitra"/>
      <charset val="178"/>
    </font>
    <font>
      <sz val="14"/>
      <name val="B Mitra"/>
      <charset val="178"/>
    </font>
    <font>
      <b/>
      <sz val="16"/>
      <name val="B Mitra"/>
      <charset val="178"/>
    </font>
    <font>
      <sz val="16"/>
      <name val="B Mitra"/>
      <charset val="178"/>
    </font>
    <font>
      <sz val="20"/>
      <color rgb="FFFF0000"/>
      <name val="B Mitra"/>
      <charset val="178"/>
    </font>
    <font>
      <b/>
      <sz val="14"/>
      <color theme="1"/>
      <name val="B Mitra"/>
      <charset val="178"/>
    </font>
    <font>
      <sz val="16"/>
      <color theme="1"/>
      <name val="B Mitra"/>
      <charset val="178"/>
    </font>
    <font>
      <sz val="9"/>
      <color theme="1"/>
      <name val="WYekan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0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20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352">
    <xf numFmtId="0" fontId="0" fillId="0" borderId="0" xfId="0"/>
    <xf numFmtId="0" fontId="9" fillId="0" borderId="0" xfId="0" applyFont="1"/>
    <xf numFmtId="0" fontId="14" fillId="0" borderId="0" xfId="0" applyFont="1"/>
    <xf numFmtId="165" fontId="8" fillId="0" borderId="0" xfId="1" applyNumberFormat="1" applyFont="1" applyFill="1" applyAlignment="1">
      <alignment vertical="center"/>
    </xf>
    <xf numFmtId="38" fontId="15" fillId="0" borderId="13" xfId="1" applyNumberFormat="1" applyFont="1" applyFill="1" applyBorder="1" applyAlignment="1">
      <alignment horizontal="right" vertical="center" readingOrder="2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5" fontId="9" fillId="0" borderId="0" xfId="1" applyNumberFormat="1" applyFont="1" applyFill="1"/>
    <xf numFmtId="0" fontId="11" fillId="0" borderId="0" xfId="0" applyFont="1"/>
    <xf numFmtId="165" fontId="11" fillId="0" borderId="0" xfId="0" applyNumberFormat="1" applyFont="1"/>
    <xf numFmtId="165" fontId="21" fillId="0" borderId="0" xfId="1" applyNumberFormat="1" applyFont="1" applyFill="1" applyAlignment="1">
      <alignment vertical="center"/>
    </xf>
    <xf numFmtId="0" fontId="16" fillId="0" borderId="0" xfId="0" applyFont="1" applyAlignment="1">
      <alignment vertical="center"/>
    </xf>
    <xf numFmtId="0" fontId="24" fillId="0" borderId="0" xfId="0" applyFont="1"/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 readingOrder="2"/>
    </xf>
    <xf numFmtId="165" fontId="22" fillId="0" borderId="0" xfId="0" applyNumberFormat="1" applyFont="1" applyAlignment="1">
      <alignment vertical="center" wrapText="1"/>
    </xf>
    <xf numFmtId="3" fontId="11" fillId="0" borderId="0" xfId="0" applyNumberFormat="1" applyFont="1"/>
    <xf numFmtId="0" fontId="18" fillId="0" borderId="0" xfId="0" applyFont="1"/>
    <xf numFmtId="165" fontId="26" fillId="0" borderId="0" xfId="1" applyNumberFormat="1" applyFont="1" applyFill="1" applyBorder="1" applyAlignment="1">
      <alignment vertical="center" wrapText="1"/>
    </xf>
    <xf numFmtId="0" fontId="28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2" fillId="0" borderId="0" xfId="0" applyFont="1"/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3" fillId="0" borderId="0" xfId="0" applyFont="1"/>
    <xf numFmtId="165" fontId="9" fillId="0" borderId="0" xfId="1" applyNumberFormat="1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165" fontId="30" fillId="0" borderId="0" xfId="1" applyNumberFormat="1" applyFont="1" applyFill="1" applyAlignment="1">
      <alignment horizontal="center" vertical="center"/>
    </xf>
    <xf numFmtId="165" fontId="30" fillId="0" borderId="0" xfId="1" applyNumberFormat="1" applyFont="1" applyFill="1" applyAlignment="1">
      <alignment vertical="center"/>
    </xf>
    <xf numFmtId="10" fontId="30" fillId="0" borderId="0" xfId="2" applyNumberFormat="1" applyFont="1" applyFill="1" applyAlignment="1">
      <alignment horizontal="center" vertical="center"/>
    </xf>
    <xf numFmtId="0" fontId="33" fillId="0" borderId="0" xfId="0" applyFont="1"/>
    <xf numFmtId="165" fontId="30" fillId="0" borderId="0" xfId="1" applyNumberFormat="1" applyFont="1" applyFill="1" applyAlignment="1">
      <alignment vertical="center" wrapText="1"/>
    </xf>
    <xf numFmtId="0" fontId="36" fillId="0" borderId="0" xfId="0" applyFont="1" applyAlignment="1">
      <alignment horizontal="center"/>
    </xf>
    <xf numFmtId="0" fontId="37" fillId="0" borderId="0" xfId="0" applyFont="1"/>
    <xf numFmtId="165" fontId="37" fillId="0" borderId="1" xfId="1" applyNumberFormat="1" applyFont="1" applyFill="1" applyBorder="1"/>
    <xf numFmtId="0" fontId="37" fillId="0" borderId="0" xfId="0" applyFont="1" applyAlignment="1">
      <alignment horizontal="center"/>
    </xf>
    <xf numFmtId="165" fontId="37" fillId="0" borderId="0" xfId="1" applyNumberFormat="1" applyFont="1" applyFill="1" applyAlignment="1">
      <alignment vertical="center"/>
    </xf>
    <xf numFmtId="0" fontId="36" fillId="0" borderId="0" xfId="0" applyFont="1" applyAlignment="1">
      <alignment horizontal="right" vertical="center" readingOrder="2"/>
    </xf>
    <xf numFmtId="0" fontId="36" fillId="0" borderId="0" xfId="0" applyFont="1" applyAlignment="1">
      <alignment vertical="center" readingOrder="2"/>
    </xf>
    <xf numFmtId="0" fontId="37" fillId="0" borderId="1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1" xfId="0" applyFont="1" applyBorder="1" applyAlignment="1">
      <alignment horizontal="center"/>
    </xf>
    <xf numFmtId="165" fontId="37" fillId="0" borderId="1" xfId="1" applyNumberFormat="1" applyFont="1" applyFill="1" applyBorder="1" applyAlignment="1">
      <alignment horizontal="center"/>
    </xf>
    <xf numFmtId="49" fontId="37" fillId="0" borderId="0" xfId="0" applyNumberFormat="1" applyFont="1" applyAlignment="1">
      <alignment horizontal="center" vertical="center" readingOrder="2"/>
    </xf>
    <xf numFmtId="165" fontId="36" fillId="0" borderId="0" xfId="1" applyNumberFormat="1" applyFont="1" applyFill="1" applyAlignment="1">
      <alignment horizontal="center" readingOrder="2"/>
    </xf>
    <xf numFmtId="10" fontId="36" fillId="0" borderId="0" xfId="2" applyNumberFormat="1" applyFont="1" applyFill="1" applyAlignment="1">
      <alignment horizontal="center" vertical="center" wrapText="1" readingOrder="2"/>
    </xf>
    <xf numFmtId="0" fontId="36" fillId="0" borderId="0" xfId="0" applyFont="1" applyAlignment="1">
      <alignment horizontal="center" vertical="center" readingOrder="2"/>
    </xf>
    <xf numFmtId="165" fontId="36" fillId="0" borderId="0" xfId="1" applyNumberFormat="1" applyFont="1" applyFill="1" applyAlignment="1">
      <alignment vertical="center" readingOrder="2"/>
    </xf>
    <xf numFmtId="40" fontId="36" fillId="0" borderId="0" xfId="0" applyNumberFormat="1" applyFont="1" applyAlignment="1">
      <alignment horizontal="center" vertical="center" wrapText="1" readingOrder="2"/>
    </xf>
    <xf numFmtId="165" fontId="36" fillId="0" borderId="1" xfId="1" applyNumberFormat="1" applyFont="1" applyFill="1" applyBorder="1" applyAlignment="1">
      <alignment vertical="center" readingOrder="2"/>
    </xf>
    <xf numFmtId="0" fontId="37" fillId="0" borderId="0" xfId="0" applyFont="1" applyAlignment="1">
      <alignment horizontal="right" vertical="center"/>
    </xf>
    <xf numFmtId="165" fontId="36" fillId="0" borderId="10" xfId="1" applyNumberFormat="1" applyFont="1" applyFill="1" applyBorder="1" applyAlignment="1">
      <alignment vertical="center" readingOrder="2"/>
    </xf>
    <xf numFmtId="9" fontId="36" fillId="0" borderId="3" xfId="2" applyFont="1" applyFill="1" applyBorder="1" applyAlignment="1">
      <alignment horizontal="center" vertical="center" readingOrder="2"/>
    </xf>
    <xf numFmtId="10" fontId="36" fillId="0" borderId="3" xfId="2" applyNumberFormat="1" applyFont="1" applyFill="1" applyBorder="1" applyAlignment="1">
      <alignment horizontal="center" vertical="center" readingOrder="2"/>
    </xf>
    <xf numFmtId="0" fontId="38" fillId="0" borderId="0" xfId="0" applyFont="1" applyAlignment="1">
      <alignment horizontal="right" vertical="center"/>
    </xf>
    <xf numFmtId="0" fontId="38" fillId="0" borderId="0" xfId="0" applyFont="1"/>
    <xf numFmtId="165" fontId="38" fillId="0" borderId="0" xfId="1" applyNumberFormat="1" applyFont="1" applyFill="1"/>
    <xf numFmtId="165" fontId="33" fillId="0" borderId="0" xfId="1" applyNumberFormat="1" applyFont="1" applyFill="1" applyAlignment="1">
      <alignment vertical="center"/>
    </xf>
    <xf numFmtId="165" fontId="36" fillId="0" borderId="8" xfId="1" applyNumberFormat="1" applyFont="1" applyFill="1" applyBorder="1" applyAlignment="1">
      <alignment vertical="center"/>
    </xf>
    <xf numFmtId="165" fontId="33" fillId="0" borderId="0" xfId="1" applyNumberFormat="1" applyFont="1" applyFill="1" applyBorder="1" applyAlignment="1">
      <alignment vertical="center" wrapText="1" readingOrder="2"/>
    </xf>
    <xf numFmtId="165" fontId="34" fillId="0" borderId="8" xfId="1" applyNumberFormat="1" applyFont="1" applyFill="1" applyBorder="1" applyAlignment="1">
      <alignment vertical="center"/>
    </xf>
    <xf numFmtId="165" fontId="33" fillId="0" borderId="0" xfId="1" applyNumberFormat="1" applyFont="1" applyFill="1"/>
    <xf numFmtId="0" fontId="39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6" fillId="0" borderId="1" xfId="0" applyFont="1" applyBorder="1" applyAlignment="1">
      <alignment horizontal="right" vertical="center" wrapText="1" readingOrder="2"/>
    </xf>
    <xf numFmtId="0" fontId="36" fillId="0" borderId="0" xfId="0" applyFont="1" applyAlignment="1">
      <alignment vertical="center" wrapText="1" readingOrder="2"/>
    </xf>
    <xf numFmtId="37" fontId="36" fillId="0" borderId="1" xfId="0" applyNumberFormat="1" applyFont="1" applyBorder="1" applyAlignment="1">
      <alignment horizontal="center" vertical="center" wrapText="1" readingOrder="2"/>
    </xf>
    <xf numFmtId="0" fontId="37" fillId="0" borderId="0" xfId="0" applyFont="1" applyAlignment="1">
      <alignment vertical="center" wrapText="1"/>
    </xf>
    <xf numFmtId="0" fontId="36" fillId="0" borderId="0" xfId="0" applyFont="1" applyAlignment="1">
      <alignment horizontal="center" vertical="center" wrapText="1" readingOrder="2"/>
    </xf>
    <xf numFmtId="0" fontId="37" fillId="0" borderId="0" xfId="0" applyFont="1" applyAlignment="1">
      <alignment horizontal="center" vertical="center" wrapText="1" readingOrder="2"/>
    </xf>
    <xf numFmtId="37" fontId="37" fillId="0" borderId="0" xfId="0" quotePrefix="1" applyNumberFormat="1" applyFont="1" applyAlignment="1">
      <alignment horizontal="center" vertical="center" wrapText="1"/>
    </xf>
    <xf numFmtId="0" fontId="37" fillId="0" borderId="0" xfId="0" applyFont="1" applyAlignment="1">
      <alignment horizontal="right" vertical="center" wrapText="1" readingOrder="2"/>
    </xf>
    <xf numFmtId="165" fontId="37" fillId="0" borderId="0" xfId="0" applyNumberFormat="1" applyFont="1"/>
    <xf numFmtId="0" fontId="36" fillId="0" borderId="0" xfId="0" applyFont="1"/>
    <xf numFmtId="0" fontId="37" fillId="0" borderId="1" xfId="0" applyFont="1" applyBorder="1"/>
    <xf numFmtId="0" fontId="36" fillId="0" borderId="14" xfId="0" applyFont="1" applyBorder="1" applyAlignment="1">
      <alignment horizontal="center" vertical="center" wrapText="1" readingOrder="2"/>
    </xf>
    <xf numFmtId="165" fontId="36" fillId="0" borderId="14" xfId="1" applyNumberFormat="1" applyFont="1" applyFill="1" applyBorder="1" applyAlignment="1">
      <alignment horizontal="center" vertical="center" wrapText="1" readingOrder="2"/>
    </xf>
    <xf numFmtId="165" fontId="37" fillId="0" borderId="0" xfId="1" applyNumberFormat="1" applyFont="1" applyFill="1" applyAlignment="1">
      <alignment vertical="center" wrapText="1"/>
    </xf>
    <xf numFmtId="165" fontId="37" fillId="0" borderId="3" xfId="1" applyNumberFormat="1" applyFont="1" applyFill="1" applyBorder="1" applyAlignment="1">
      <alignment vertical="center" wrapText="1"/>
    </xf>
    <xf numFmtId="37" fontId="40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right" vertical="center" wrapText="1" readingOrder="2"/>
    </xf>
    <xf numFmtId="0" fontId="33" fillId="0" borderId="0" xfId="0" applyFont="1" applyAlignment="1">
      <alignment vertical="center" wrapText="1"/>
    </xf>
    <xf numFmtId="10" fontId="34" fillId="0" borderId="2" xfId="2" applyNumberFormat="1" applyFont="1" applyFill="1" applyBorder="1" applyAlignment="1">
      <alignment horizontal="center" vertical="center" wrapText="1" readingOrder="2"/>
    </xf>
    <xf numFmtId="0" fontId="36" fillId="0" borderId="1" xfId="0" applyFont="1" applyBorder="1" applyAlignment="1">
      <alignment vertical="center" wrapText="1" readingOrder="2"/>
    </xf>
    <xf numFmtId="37" fontId="37" fillId="0" borderId="0" xfId="0" applyNumberFormat="1" applyFont="1" applyAlignment="1">
      <alignment horizontal="right" vertical="center" wrapText="1"/>
    </xf>
    <xf numFmtId="165" fontId="33" fillId="0" borderId="0" xfId="0" applyNumberFormat="1" applyFont="1"/>
    <xf numFmtId="3" fontId="33" fillId="0" borderId="0" xfId="0" applyNumberFormat="1" applyFont="1"/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 readingOrder="2"/>
    </xf>
    <xf numFmtId="0" fontId="34" fillId="0" borderId="0" xfId="0" applyFont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 readingOrder="2"/>
    </xf>
    <xf numFmtId="0" fontId="32" fillId="0" borderId="0" xfId="0" applyFont="1" applyAlignment="1">
      <alignment horizontal="center" wrapText="1"/>
    </xf>
    <xf numFmtId="0" fontId="32" fillId="0" borderId="0" xfId="0" applyFont="1" applyAlignment="1">
      <alignment horizontal="center" vertical="center" readingOrder="2"/>
    </xf>
    <xf numFmtId="0" fontId="32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165" fontId="34" fillId="0" borderId="0" xfId="0" applyNumberFormat="1" applyFont="1" applyAlignment="1">
      <alignment horizontal="center" vertical="center"/>
    </xf>
    <xf numFmtId="37" fontId="35" fillId="0" borderId="0" xfId="0" quotePrefix="1" applyNumberFormat="1" applyFont="1" applyAlignment="1">
      <alignment horizontal="right" vertical="center" wrapText="1"/>
    </xf>
    <xf numFmtId="0" fontId="30" fillId="0" borderId="0" xfId="0" applyFont="1" applyAlignment="1">
      <alignment horizontal="center" vertical="center"/>
    </xf>
    <xf numFmtId="37" fontId="30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 readingOrder="2"/>
    </xf>
    <xf numFmtId="165" fontId="30" fillId="0" borderId="2" xfId="0" applyNumberFormat="1" applyFont="1" applyBorder="1" applyAlignment="1">
      <alignment horizontal="center" vertical="center" readingOrder="2"/>
    </xf>
    <xf numFmtId="10" fontId="30" fillId="0" borderId="8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165" fontId="25" fillId="0" borderId="0" xfId="0" applyNumberFormat="1" applyFont="1" applyAlignment="1">
      <alignment vertical="center"/>
    </xf>
    <xf numFmtId="165" fontId="25" fillId="0" borderId="0" xfId="1" applyNumberFormat="1" applyFont="1" applyAlignment="1">
      <alignment vertical="center"/>
    </xf>
    <xf numFmtId="165" fontId="8" fillId="0" borderId="0" xfId="1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10" fontId="37" fillId="0" borderId="0" xfId="0" applyNumberFormat="1" applyFont="1" applyAlignment="1">
      <alignment horizontal="center" vertical="center"/>
    </xf>
    <xf numFmtId="165" fontId="25" fillId="2" borderId="0" xfId="0" applyNumberFormat="1" applyFont="1" applyFill="1" applyAlignment="1">
      <alignment vertical="center"/>
    </xf>
    <xf numFmtId="0" fontId="42" fillId="0" borderId="0" xfId="0" applyFont="1" applyAlignment="1">
      <alignment vertical="center"/>
    </xf>
    <xf numFmtId="165" fontId="42" fillId="0" borderId="0" xfId="1" applyNumberFormat="1" applyFont="1" applyFill="1" applyAlignment="1">
      <alignment horizontal="center" vertical="center"/>
    </xf>
    <xf numFmtId="165" fontId="42" fillId="0" borderId="0" xfId="1" applyNumberFormat="1" applyFont="1" applyFill="1" applyAlignment="1">
      <alignment vertical="center"/>
    </xf>
    <xf numFmtId="10" fontId="42" fillId="0" borderId="0" xfId="2" applyNumberFormat="1" applyFont="1" applyFill="1" applyAlignment="1">
      <alignment horizontal="center" vertical="center"/>
    </xf>
    <xf numFmtId="0" fontId="41" fillId="0" borderId="0" xfId="0" applyFont="1" applyAlignment="1">
      <alignment horizontal="center" vertical="center" wrapText="1" readingOrder="2"/>
    </xf>
    <xf numFmtId="0" fontId="41" fillId="0" borderId="0" xfId="0" applyFont="1" applyAlignment="1">
      <alignment vertical="center" wrapText="1" readingOrder="2"/>
    </xf>
    <xf numFmtId="165" fontId="41" fillId="0" borderId="0" xfId="1" applyNumberFormat="1" applyFont="1" applyFill="1" applyBorder="1" applyAlignment="1">
      <alignment vertical="center" wrapText="1" readingOrder="2"/>
    </xf>
    <xf numFmtId="165" fontId="42" fillId="0" borderId="1" xfId="1" applyNumberFormat="1" applyFont="1" applyFill="1" applyBorder="1" applyAlignment="1">
      <alignment horizontal="center" vertical="center"/>
    </xf>
    <xf numFmtId="165" fontId="42" fillId="0" borderId="0" xfId="1" applyNumberFormat="1" applyFont="1" applyFill="1" applyBorder="1" applyAlignment="1">
      <alignment horizontal="center" vertical="center" readingOrder="2"/>
    </xf>
    <xf numFmtId="165" fontId="42" fillId="0" borderId="3" xfId="1" applyNumberFormat="1" applyFont="1" applyFill="1" applyBorder="1" applyAlignment="1">
      <alignment horizontal="center" vertical="center"/>
    </xf>
    <xf numFmtId="165" fontId="42" fillId="0" borderId="0" xfId="1" applyNumberFormat="1" applyFont="1" applyFill="1" applyBorder="1" applyAlignment="1">
      <alignment horizontal="center" vertical="center" wrapText="1" readingOrder="2"/>
    </xf>
    <xf numFmtId="165" fontId="42" fillId="0" borderId="1" xfId="1" applyNumberFormat="1" applyFont="1" applyFill="1" applyBorder="1" applyAlignment="1">
      <alignment horizontal="center" vertical="center" wrapText="1" readingOrder="2"/>
    </xf>
    <xf numFmtId="165" fontId="42" fillId="0" borderId="0" xfId="5" applyNumberFormat="1" applyFont="1" applyFill="1" applyAlignment="1">
      <alignment horizontal="center" vertical="center"/>
    </xf>
    <xf numFmtId="165" fontId="42" fillId="0" borderId="0" xfId="5" applyNumberFormat="1" applyFont="1" applyFill="1" applyAlignment="1">
      <alignment horizontal="left" vertical="center"/>
    </xf>
    <xf numFmtId="165" fontId="42" fillId="0" borderId="0" xfId="5" applyNumberFormat="1" applyFont="1" applyFill="1" applyBorder="1" applyAlignment="1">
      <alignment horizontal="center" vertical="center"/>
    </xf>
    <xf numFmtId="165" fontId="42" fillId="0" borderId="0" xfId="5" applyNumberFormat="1" applyFont="1" applyFill="1" applyBorder="1" applyAlignment="1">
      <alignment horizontal="left" vertical="center"/>
    </xf>
    <xf numFmtId="165" fontId="42" fillId="0" borderId="0" xfId="1" applyNumberFormat="1" applyFont="1" applyFill="1" applyBorder="1" applyAlignment="1">
      <alignment horizontal="center" vertical="center"/>
    </xf>
    <xf numFmtId="3" fontId="42" fillId="0" borderId="0" xfId="1" applyNumberFormat="1" applyFont="1" applyFill="1" applyAlignment="1">
      <alignment horizontal="right" vertical="center"/>
    </xf>
    <xf numFmtId="165" fontId="42" fillId="0" borderId="0" xfId="1" applyNumberFormat="1" applyFont="1" applyFill="1" applyBorder="1" applyAlignment="1">
      <alignment vertical="center"/>
    </xf>
    <xf numFmtId="165" fontId="42" fillId="0" borderId="0" xfId="1" applyNumberFormat="1" applyFont="1" applyFill="1" applyBorder="1" applyAlignment="1">
      <alignment vertical="center" readingOrder="2"/>
    </xf>
    <xf numFmtId="165" fontId="42" fillId="0" borderId="0" xfId="1" applyNumberFormat="1" applyFont="1" applyFill="1" applyAlignment="1">
      <alignment horizontal="right" vertical="center"/>
    </xf>
    <xf numFmtId="165" fontId="42" fillId="0" borderId="2" xfId="5" applyNumberFormat="1" applyFont="1" applyFill="1" applyBorder="1" applyAlignment="1">
      <alignment horizontal="center" vertical="center"/>
    </xf>
    <xf numFmtId="3" fontId="42" fillId="0" borderId="0" xfId="1" applyNumberFormat="1" applyFont="1" applyFill="1" applyAlignment="1">
      <alignment horizontal="center" vertical="center"/>
    </xf>
    <xf numFmtId="0" fontId="43" fillId="0" borderId="0" xfId="0" applyFont="1" applyAlignment="1">
      <alignment horizontal="center"/>
    </xf>
    <xf numFmtId="0" fontId="44" fillId="0" borderId="0" xfId="0" applyFont="1"/>
    <xf numFmtId="165" fontId="44" fillId="0" borderId="1" xfId="1" applyNumberFormat="1" applyFont="1" applyFill="1" applyBorder="1"/>
    <xf numFmtId="0" fontId="44" fillId="0" borderId="1" xfId="0" applyFont="1" applyBorder="1"/>
    <xf numFmtId="0" fontId="43" fillId="0" borderId="0" xfId="0" applyFont="1" applyAlignment="1">
      <alignment horizontal="center" vertical="center" wrapText="1" readingOrder="2"/>
    </xf>
    <xf numFmtId="165" fontId="43" fillId="0" borderId="1" xfId="1" applyNumberFormat="1" applyFont="1" applyFill="1" applyBorder="1" applyAlignment="1">
      <alignment horizontal="center" vertical="center" wrapText="1" readingOrder="2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horizontal="center" vertical="center" wrapText="1" readingOrder="2"/>
    </xf>
    <xf numFmtId="0" fontId="44" fillId="0" borderId="0" xfId="0" applyFont="1" applyAlignment="1">
      <alignment vertical="center" wrapText="1" readingOrder="2"/>
    </xf>
    <xf numFmtId="165" fontId="44" fillId="0" borderId="0" xfId="1" applyNumberFormat="1" applyFont="1" applyFill="1" applyBorder="1" applyAlignment="1">
      <alignment horizontal="center" vertical="center" readingOrder="2"/>
    </xf>
    <xf numFmtId="0" fontId="44" fillId="0" borderId="0" xfId="0" applyFont="1" applyAlignment="1">
      <alignment horizontal="center"/>
    </xf>
    <xf numFmtId="165" fontId="44" fillId="0" borderId="0" xfId="1" applyNumberFormat="1" applyFont="1" applyFill="1" applyBorder="1" applyAlignment="1">
      <alignment horizontal="center" vertical="center"/>
    </xf>
    <xf numFmtId="165" fontId="44" fillId="0" borderId="0" xfId="1" applyNumberFormat="1" applyFont="1" applyFill="1" applyBorder="1"/>
    <xf numFmtId="165" fontId="44" fillId="0" borderId="0" xfId="1" applyNumberFormat="1" applyFont="1" applyFill="1"/>
    <xf numFmtId="10" fontId="44" fillId="0" borderId="0" xfId="2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165" fontId="44" fillId="0" borderId="0" xfId="1" applyNumberFormat="1" applyFont="1" applyFill="1" applyAlignment="1">
      <alignment vertical="center"/>
    </xf>
    <xf numFmtId="37" fontId="44" fillId="0" borderId="0" xfId="0" applyNumberFormat="1" applyFont="1" applyAlignment="1">
      <alignment horizontal="center" vertical="center" wrapText="1"/>
    </xf>
    <xf numFmtId="165" fontId="44" fillId="0" borderId="2" xfId="1" applyNumberFormat="1" applyFont="1" applyFill="1" applyBorder="1" applyAlignment="1">
      <alignment horizontal="center" vertical="center" readingOrder="2"/>
    </xf>
    <xf numFmtId="10" fontId="44" fillId="0" borderId="8" xfId="2" applyNumberFormat="1" applyFont="1" applyFill="1" applyBorder="1" applyAlignment="1">
      <alignment horizontal="center" vertical="center"/>
    </xf>
    <xf numFmtId="0" fontId="45" fillId="0" borderId="0" xfId="0" applyFont="1"/>
    <xf numFmtId="165" fontId="45" fillId="0" borderId="0" xfId="1" applyNumberFormat="1" applyFont="1" applyFill="1"/>
    <xf numFmtId="166" fontId="42" fillId="0" borderId="0" xfId="1" applyNumberFormat="1" applyFont="1" applyFill="1" applyAlignment="1">
      <alignment vertical="center"/>
    </xf>
    <xf numFmtId="165" fontId="41" fillId="0" borderId="3" xfId="1" applyNumberFormat="1" applyFont="1" applyFill="1" applyBorder="1" applyAlignment="1">
      <alignment horizontal="center" vertical="center" wrapText="1" readingOrder="2"/>
    </xf>
    <xf numFmtId="166" fontId="41" fillId="0" borderId="3" xfId="1" applyNumberFormat="1" applyFont="1" applyFill="1" applyBorder="1" applyAlignment="1">
      <alignment horizontal="center" vertical="center" wrapText="1" readingOrder="2"/>
    </xf>
    <xf numFmtId="165" fontId="41" fillId="0" borderId="0" xfId="1" applyNumberFormat="1" applyFont="1" applyFill="1" applyBorder="1" applyAlignment="1">
      <alignment horizontal="center" vertical="center" wrapText="1" readingOrder="2"/>
    </xf>
    <xf numFmtId="166" fontId="41" fillId="0" borderId="0" xfId="1" applyNumberFormat="1" applyFont="1" applyFill="1" applyBorder="1" applyAlignment="1">
      <alignment horizontal="center" vertical="center" wrapText="1" readingOrder="2"/>
    </xf>
    <xf numFmtId="166" fontId="42" fillId="0" borderId="1" xfId="1" applyNumberFormat="1" applyFont="1" applyFill="1" applyBorder="1" applyAlignment="1">
      <alignment horizontal="center" vertical="center" wrapText="1" readingOrder="2"/>
    </xf>
    <xf numFmtId="166" fontId="41" fillId="0" borderId="4" xfId="1" applyNumberFormat="1" applyFont="1" applyFill="1" applyBorder="1" applyAlignment="1">
      <alignment horizontal="center" vertical="center" wrapText="1" readingOrder="2"/>
    </xf>
    <xf numFmtId="165" fontId="41" fillId="0" borderId="0" xfId="1" applyNumberFormat="1" applyFont="1" applyFill="1" applyBorder="1" applyAlignment="1">
      <alignment horizontal="center" vertical="center" readingOrder="2"/>
    </xf>
    <xf numFmtId="165" fontId="46" fillId="0" borderId="8" xfId="1" applyNumberFormat="1" applyFont="1" applyFill="1" applyBorder="1" applyAlignment="1">
      <alignment horizontal="center" vertical="center" readingOrder="2"/>
    </xf>
    <xf numFmtId="165" fontId="46" fillId="0" borderId="0" xfId="1" applyNumberFormat="1" applyFont="1" applyFill="1" applyBorder="1" applyAlignment="1">
      <alignment horizontal="center" vertical="center" readingOrder="2"/>
    </xf>
    <xf numFmtId="165" fontId="46" fillId="0" borderId="8" xfId="1" applyNumberFormat="1" applyFont="1" applyFill="1" applyBorder="1" applyAlignment="1">
      <alignment horizontal="left" vertical="center" readingOrder="2"/>
    </xf>
    <xf numFmtId="166" fontId="46" fillId="0" borderId="0" xfId="1" applyNumberFormat="1" applyFont="1" applyFill="1" applyBorder="1" applyAlignment="1">
      <alignment horizontal="center" vertical="center" wrapText="1" readingOrder="2"/>
    </xf>
    <xf numFmtId="165" fontId="49" fillId="0" borderId="0" xfId="1" applyNumberFormat="1" applyFont="1" applyFill="1" applyAlignment="1">
      <alignment horizontal="center"/>
    </xf>
    <xf numFmtId="165" fontId="49" fillId="0" borderId="0" xfId="1" applyNumberFormat="1" applyFont="1" applyFill="1"/>
    <xf numFmtId="165" fontId="49" fillId="0" borderId="4" xfId="1" applyNumberFormat="1" applyFont="1" applyFill="1" applyBorder="1" applyAlignment="1">
      <alignment horizontal="center" vertical="center" wrapText="1"/>
    </xf>
    <xf numFmtId="165" fontId="49" fillId="0" borderId="0" xfId="1" applyNumberFormat="1" applyFont="1" applyFill="1" applyAlignment="1">
      <alignment horizontal="center" vertical="center" wrapText="1"/>
    </xf>
    <xf numFmtId="165" fontId="47" fillId="0" borderId="0" xfId="1" applyNumberFormat="1" applyFont="1" applyFill="1" applyAlignment="1">
      <alignment vertical="center"/>
    </xf>
    <xf numFmtId="165" fontId="47" fillId="0" borderId="8" xfId="1" applyNumberFormat="1" applyFont="1" applyFill="1" applyBorder="1" applyAlignment="1">
      <alignment vertical="center"/>
    </xf>
    <xf numFmtId="165" fontId="49" fillId="0" borderId="8" xfId="1" applyNumberFormat="1" applyFont="1" applyFill="1" applyBorder="1" applyAlignment="1">
      <alignment horizontal="right" vertical="center" wrapText="1" readingOrder="2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49" fillId="0" borderId="0" xfId="0" applyFont="1"/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 wrapText="1"/>
    </xf>
    <xf numFmtId="0" fontId="47" fillId="0" borderId="0" xfId="0" applyFont="1"/>
    <xf numFmtId="0" fontId="47" fillId="0" borderId="0" xfId="0" applyFont="1" applyAlignment="1">
      <alignment horizontal="right" vertical="center"/>
    </xf>
    <xf numFmtId="165" fontId="50" fillId="0" borderId="0" xfId="1" applyNumberFormat="1" applyFont="1" applyFill="1" applyAlignment="1">
      <alignment horizontal="center" vertical="center"/>
    </xf>
    <xf numFmtId="165" fontId="50" fillId="0" borderId="0" xfId="5" applyNumberFormat="1" applyFont="1" applyFill="1" applyBorder="1" applyAlignment="1">
      <alignment horizontal="center" vertical="center"/>
    </xf>
    <xf numFmtId="165" fontId="50" fillId="0" borderId="0" xfId="1" applyNumberFormat="1" applyFont="1" applyFill="1" applyBorder="1" applyAlignment="1">
      <alignment horizontal="center" vertical="center"/>
    </xf>
    <xf numFmtId="165" fontId="50" fillId="0" borderId="0" xfId="1" applyNumberFormat="1" applyFont="1" applyFill="1" applyAlignment="1">
      <alignment vertical="center"/>
    </xf>
    <xf numFmtId="3" fontId="50" fillId="0" borderId="0" xfId="1" applyNumberFormat="1" applyFont="1" applyFill="1" applyAlignment="1">
      <alignment horizontal="center" vertical="center"/>
    </xf>
    <xf numFmtId="0" fontId="25" fillId="2" borderId="0" xfId="0" applyFont="1" applyFill="1" applyAlignment="1">
      <alignment vertical="center"/>
    </xf>
    <xf numFmtId="165" fontId="25" fillId="2" borderId="0" xfId="1" applyNumberFormat="1" applyFont="1" applyFill="1" applyAlignment="1">
      <alignment vertical="center"/>
    </xf>
    <xf numFmtId="165" fontId="9" fillId="0" borderId="0" xfId="0" applyNumberFormat="1" applyFont="1"/>
    <xf numFmtId="0" fontId="11" fillId="2" borderId="0" xfId="0" applyFont="1" applyFill="1"/>
    <xf numFmtId="0" fontId="2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7" fontId="25" fillId="0" borderId="0" xfId="0" applyNumberFormat="1" applyFont="1" applyAlignment="1">
      <alignment vertical="center"/>
    </xf>
    <xf numFmtId="3" fontId="9" fillId="0" borderId="0" xfId="0" applyNumberFormat="1" applyFont="1"/>
    <xf numFmtId="0" fontId="41" fillId="0" borderId="0" xfId="0" applyFont="1" applyAlignment="1">
      <alignment horizontal="center" vertical="center"/>
    </xf>
    <xf numFmtId="0" fontId="42" fillId="0" borderId="0" xfId="0" applyFont="1" applyAlignment="1">
      <alignment vertical="center" wrapText="1" readingOrder="2"/>
    </xf>
    <xf numFmtId="0" fontId="42" fillId="0" borderId="0" xfId="0" applyFont="1" applyAlignment="1">
      <alignment horizontal="center" vertical="center" readingOrder="2"/>
    </xf>
    <xf numFmtId="37" fontId="42" fillId="0" borderId="0" xfId="0" applyNumberFormat="1" applyFont="1" applyAlignment="1">
      <alignment horizontal="center" vertical="center"/>
    </xf>
    <xf numFmtId="37" fontId="42" fillId="0" borderId="0" xfId="0" quotePrefix="1" applyNumberFormat="1" applyFont="1" applyAlignment="1">
      <alignment horizontal="right" vertical="center" wrapText="1"/>
    </xf>
    <xf numFmtId="0" fontId="42" fillId="0" borderId="0" xfId="0" applyFont="1" applyAlignment="1">
      <alignment horizontal="center" vertical="center"/>
    </xf>
    <xf numFmtId="165" fontId="50" fillId="0" borderId="0" xfId="0" applyNumberFormat="1" applyFont="1" applyAlignment="1">
      <alignment vertical="center"/>
    </xf>
    <xf numFmtId="37" fontId="50" fillId="0" borderId="0" xfId="0" applyNumberFormat="1" applyFont="1" applyAlignment="1">
      <alignment horizontal="center" vertical="center"/>
    </xf>
    <xf numFmtId="10" fontId="50" fillId="0" borderId="0" xfId="0" applyNumberFormat="1" applyFont="1" applyAlignment="1">
      <alignment horizontal="center" vertical="center"/>
    </xf>
    <xf numFmtId="0" fontId="41" fillId="0" borderId="1" xfId="0" applyFont="1" applyBorder="1" applyAlignment="1">
      <alignment horizontal="center" vertical="center" wrapText="1" readingOrder="2"/>
    </xf>
    <xf numFmtId="166" fontId="42" fillId="0" borderId="0" xfId="0" applyNumberFormat="1" applyFont="1" applyAlignment="1">
      <alignment horizontal="left" vertical="center"/>
    </xf>
    <xf numFmtId="0" fontId="42" fillId="0" borderId="0" xfId="0" applyFont="1" applyAlignment="1">
      <alignment horizontal="right" vertical="center"/>
    </xf>
    <xf numFmtId="0" fontId="42" fillId="0" borderId="1" xfId="0" applyFont="1" applyBorder="1" applyAlignment="1">
      <alignment vertical="center"/>
    </xf>
    <xf numFmtId="0" fontId="42" fillId="0" borderId="0" xfId="0" applyFont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 readingOrder="2"/>
    </xf>
    <xf numFmtId="166" fontId="41" fillId="0" borderId="4" xfId="0" applyNumberFormat="1" applyFont="1" applyBorder="1" applyAlignment="1">
      <alignment horizontal="center" vertical="center" wrapText="1" readingOrder="2"/>
    </xf>
    <xf numFmtId="0" fontId="41" fillId="0" borderId="4" xfId="0" applyFont="1" applyBorder="1" applyAlignment="1">
      <alignment horizontal="center" vertical="center" wrapText="1" readingOrder="2"/>
    </xf>
    <xf numFmtId="0" fontId="42" fillId="0" borderId="0" xfId="0" applyFont="1" applyAlignment="1">
      <alignment horizontal="right" vertical="center" wrapText="1"/>
    </xf>
    <xf numFmtId="10" fontId="42" fillId="0" borderId="0" xfId="0" applyNumberFormat="1" applyFont="1" applyAlignment="1">
      <alignment horizontal="center" vertical="center"/>
    </xf>
    <xf numFmtId="0" fontId="41" fillId="0" borderId="0" xfId="0" applyFont="1" applyAlignment="1">
      <alignment vertical="center"/>
    </xf>
    <xf numFmtId="37" fontId="41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right" vertical="center" wrapText="1"/>
    </xf>
    <xf numFmtId="0" fontId="46" fillId="0" borderId="0" xfId="0" applyFont="1" applyAlignment="1">
      <alignment horizontal="center" vertical="center" wrapText="1"/>
    </xf>
    <xf numFmtId="10" fontId="46" fillId="0" borderId="8" xfId="0" applyNumberFormat="1" applyFont="1" applyBorder="1" applyAlignment="1">
      <alignment horizontal="center" vertical="center"/>
    </xf>
    <xf numFmtId="10" fontId="46" fillId="0" borderId="0" xfId="0" applyNumberFormat="1" applyFont="1" applyAlignment="1">
      <alignment horizontal="center" vertical="center"/>
    </xf>
    <xf numFmtId="166" fontId="42" fillId="0" borderId="0" xfId="0" applyNumberFormat="1" applyFont="1" applyAlignment="1">
      <alignment vertical="center"/>
    </xf>
    <xf numFmtId="0" fontId="51" fillId="0" borderId="0" xfId="0" applyFont="1" applyAlignment="1">
      <alignment horizontal="center"/>
    </xf>
    <xf numFmtId="37" fontId="13" fillId="0" borderId="11" xfId="0" applyNumberFormat="1" applyFont="1" applyBorder="1" applyAlignment="1">
      <alignment horizontal="center" vertical="center"/>
    </xf>
    <xf numFmtId="37" fontId="13" fillId="0" borderId="11" xfId="0" applyNumberFormat="1" applyFont="1" applyBorder="1" applyAlignment="1">
      <alignment horizontal="center" vertical="center" wrapText="1"/>
    </xf>
    <xf numFmtId="3" fontId="13" fillId="0" borderId="11" xfId="0" applyNumberFormat="1" applyFont="1" applyBorder="1" applyAlignment="1">
      <alignment horizontal="center" vertical="center" wrapText="1"/>
    </xf>
    <xf numFmtId="37" fontId="14" fillId="0" borderId="0" xfId="0" quotePrefix="1" applyNumberFormat="1" applyFont="1" applyAlignment="1">
      <alignment horizontal="right" vertical="center" wrapText="1"/>
    </xf>
    <xf numFmtId="0" fontId="9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37" fontId="14" fillId="0" borderId="0" xfId="0" applyNumberFormat="1" applyFont="1" applyAlignment="1">
      <alignment horizontal="center" vertical="center"/>
    </xf>
    <xf numFmtId="3" fontId="14" fillId="0" borderId="0" xfId="0" applyNumberFormat="1" applyFont="1" applyAlignment="1">
      <alignment horizontal="center" vertical="center" wrapText="1"/>
    </xf>
    <xf numFmtId="165" fontId="14" fillId="0" borderId="0" xfId="1" applyNumberFormat="1" applyFont="1" applyFill="1" applyAlignment="1">
      <alignment horizontal="center" vertical="center" wrapText="1" shrinkToFit="1"/>
    </xf>
    <xf numFmtId="165" fontId="14" fillId="0" borderId="0" xfId="1" applyNumberFormat="1" applyFont="1" applyFill="1" applyAlignment="1">
      <alignment vertical="center"/>
    </xf>
    <xf numFmtId="165" fontId="14" fillId="0" borderId="0" xfId="1" applyNumberFormat="1" applyFont="1" applyFill="1" applyBorder="1" applyAlignment="1">
      <alignment horizontal="center" vertical="center" wrapText="1" shrinkToFit="1"/>
    </xf>
    <xf numFmtId="165" fontId="14" fillId="0" borderId="0" xfId="1" applyNumberFormat="1" applyFont="1" applyFill="1" applyBorder="1" applyAlignment="1">
      <alignment vertical="center"/>
    </xf>
    <xf numFmtId="165" fontId="14" fillId="0" borderId="8" xfId="1" applyNumberFormat="1" applyFont="1" applyFill="1" applyBorder="1" applyAlignment="1">
      <alignment vertical="center"/>
    </xf>
    <xf numFmtId="1" fontId="11" fillId="0" borderId="0" xfId="0" applyNumberFormat="1" applyFont="1"/>
    <xf numFmtId="0" fontId="51" fillId="0" borderId="0" xfId="0" applyFont="1" applyAlignment="1">
      <alignment vertical="center" readingOrder="2"/>
    </xf>
    <xf numFmtId="166" fontId="51" fillId="0" borderId="0" xfId="1" applyNumberFormat="1" applyFont="1" applyFill="1" applyAlignment="1">
      <alignment vertical="center" readingOrder="2"/>
    </xf>
    <xf numFmtId="166" fontId="9" fillId="0" borderId="0" xfId="1" applyNumberFormat="1" applyFont="1" applyFill="1"/>
    <xf numFmtId="0" fontId="9" fillId="0" borderId="1" xfId="0" applyFont="1" applyBorder="1" applyAlignment="1">
      <alignment horizontal="center" vertical="center"/>
    </xf>
    <xf numFmtId="165" fontId="9" fillId="0" borderId="1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Alignment="1">
      <alignment horizontal="center" vertical="center"/>
    </xf>
    <xf numFmtId="165" fontId="9" fillId="0" borderId="1" xfId="1" applyNumberFormat="1" applyFont="1" applyFill="1" applyBorder="1" applyAlignment="1">
      <alignment horizontal="center" vertical="center"/>
    </xf>
    <xf numFmtId="166" fontId="9" fillId="0" borderId="1" xfId="1" applyNumberFormat="1" applyFont="1" applyFill="1" applyBorder="1" applyAlignment="1">
      <alignment horizontal="center" vertical="center" wrapText="1"/>
    </xf>
    <xf numFmtId="166" fontId="9" fillId="0" borderId="1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Alignment="1">
      <alignment horizontal="center" vertical="center"/>
    </xf>
    <xf numFmtId="0" fontId="9" fillId="0" borderId="0" xfId="0" quotePrefix="1" applyFont="1" applyAlignment="1">
      <alignment horizontal="right"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Fill="1" applyAlignment="1">
      <alignment vertical="center"/>
    </xf>
    <xf numFmtId="165" fontId="9" fillId="0" borderId="8" xfId="1" applyNumberFormat="1" applyFont="1" applyFill="1" applyBorder="1" applyAlignment="1">
      <alignment vertical="center" wrapText="1"/>
    </xf>
    <xf numFmtId="166" fontId="11" fillId="0" borderId="0" xfId="1" applyNumberFormat="1" applyFont="1" applyFill="1"/>
    <xf numFmtId="165" fontId="52" fillId="0" borderId="0" xfId="1" applyNumberFormat="1" applyFont="1" applyFill="1" applyAlignment="1">
      <alignment vertical="center"/>
    </xf>
    <xf numFmtId="3" fontId="53" fillId="0" borderId="0" xfId="0" applyNumberFormat="1" applyFont="1"/>
    <xf numFmtId="2" fontId="9" fillId="0" borderId="9" xfId="0" applyNumberFormat="1" applyFont="1" applyBorder="1" applyAlignment="1">
      <alignment vertical="center"/>
    </xf>
    <xf numFmtId="165" fontId="11" fillId="0" borderId="0" xfId="1" applyNumberFormat="1" applyFont="1" applyFill="1"/>
    <xf numFmtId="0" fontId="13" fillId="0" borderId="0" xfId="0" applyFont="1" applyAlignment="1">
      <alignment horizontal="right" vertical="center" readingOrder="2"/>
    </xf>
    <xf numFmtId="166" fontId="51" fillId="0" borderId="1" xfId="1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9" fillId="0" borderId="0" xfId="1" applyNumberFormat="1" applyFont="1" applyFill="1" applyAlignment="1">
      <alignment horizontal="right" vertical="center"/>
    </xf>
    <xf numFmtId="165" fontId="51" fillId="0" borderId="8" xfId="1" applyNumberFormat="1" applyFont="1" applyFill="1" applyBorder="1" applyAlignment="1">
      <alignment vertical="center"/>
    </xf>
    <xf numFmtId="166" fontId="51" fillId="0" borderId="0" xfId="1" applyNumberFormat="1" applyFont="1" applyFill="1" applyBorder="1" applyAlignment="1">
      <alignment vertic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166" fontId="51" fillId="0" borderId="1" xfId="1" applyNumberFormat="1" applyFont="1" applyFill="1" applyBorder="1" applyAlignment="1">
      <alignment horizontal="center" vertical="center" wrapText="1" readingOrder="2"/>
    </xf>
    <xf numFmtId="37" fontId="51" fillId="0" borderId="1" xfId="0" applyNumberFormat="1" applyFont="1" applyBorder="1" applyAlignment="1">
      <alignment horizontal="center" vertical="center" wrapText="1" readingOrder="2"/>
    </xf>
    <xf numFmtId="0" fontId="51" fillId="0" borderId="1" xfId="0" applyFont="1" applyBorder="1" applyAlignment="1">
      <alignment horizontal="center" vertical="center" wrapText="1" readingOrder="2"/>
    </xf>
    <xf numFmtId="0" fontId="51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165" fontId="41" fillId="0" borderId="1" xfId="1" applyNumberFormat="1" applyFont="1" applyFill="1" applyBorder="1" applyAlignment="1">
      <alignment horizontal="center" vertical="center" wrapText="1" readingOrder="2"/>
    </xf>
    <xf numFmtId="0" fontId="41" fillId="0" borderId="1" xfId="0" applyFont="1" applyBorder="1" applyAlignment="1">
      <alignment horizontal="center" vertical="center" wrapText="1" readingOrder="2"/>
    </xf>
    <xf numFmtId="165" fontId="42" fillId="0" borderId="3" xfId="1" applyNumberFormat="1" applyFont="1" applyFill="1" applyBorder="1" applyAlignment="1">
      <alignment horizontal="center" vertical="center" wrapText="1" readingOrder="2"/>
    </xf>
    <xf numFmtId="165" fontId="42" fillId="0" borderId="0" xfId="1" applyNumberFormat="1" applyFont="1" applyFill="1" applyBorder="1" applyAlignment="1">
      <alignment horizontal="center" vertical="center" wrapText="1" readingOrder="2"/>
    </xf>
    <xf numFmtId="165" fontId="42" fillId="0" borderId="1" xfId="1" applyNumberFormat="1" applyFont="1" applyFill="1" applyBorder="1" applyAlignment="1">
      <alignment horizontal="center" vertical="center" wrapText="1" readingOrder="2"/>
    </xf>
    <xf numFmtId="10" fontId="42" fillId="0" borderId="3" xfId="2" applyNumberFormat="1" applyFont="1" applyFill="1" applyBorder="1" applyAlignment="1">
      <alignment horizontal="center" vertical="center" wrapText="1" readingOrder="2"/>
    </xf>
    <xf numFmtId="10" fontId="42" fillId="0" borderId="1" xfId="2" applyNumberFormat="1" applyFont="1" applyFill="1" applyBorder="1" applyAlignment="1">
      <alignment horizontal="center" vertical="center" wrapText="1" readingOrder="2"/>
    </xf>
    <xf numFmtId="0" fontId="41" fillId="0" borderId="0" xfId="0" applyFont="1" applyAlignment="1">
      <alignment horizontal="center" vertical="center"/>
    </xf>
    <xf numFmtId="0" fontId="42" fillId="0" borderId="15" xfId="0" applyFont="1" applyBorder="1" applyAlignment="1">
      <alignment horizontal="center" vertical="center" wrapText="1" readingOrder="2"/>
    </xf>
    <xf numFmtId="0" fontId="42" fillId="0" borderId="16" xfId="0" applyFont="1" applyBorder="1" applyAlignment="1">
      <alignment horizontal="center" vertical="center" wrapText="1" readingOrder="2"/>
    </xf>
    <xf numFmtId="165" fontId="42" fillId="0" borderId="3" xfId="1" applyNumberFormat="1" applyFont="1" applyFill="1" applyBorder="1" applyAlignment="1">
      <alignment horizontal="center" vertical="center"/>
    </xf>
    <xf numFmtId="165" fontId="42" fillId="0" borderId="3" xfId="1" applyNumberFormat="1" applyFont="1" applyFill="1" applyBorder="1" applyAlignment="1">
      <alignment horizontal="center" vertical="center" readingOrder="2"/>
    </xf>
    <xf numFmtId="165" fontId="42" fillId="0" borderId="1" xfId="1" applyNumberFormat="1" applyFont="1" applyFill="1" applyBorder="1" applyAlignment="1">
      <alignment horizontal="center" vertical="center" readingOrder="2"/>
    </xf>
    <xf numFmtId="0" fontId="41" fillId="0" borderId="0" xfId="0" applyFont="1" applyAlignment="1">
      <alignment horizontal="right" vertical="center" readingOrder="2"/>
    </xf>
    <xf numFmtId="165" fontId="42" fillId="0" borderId="1" xfId="1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 wrapText="1" readingOrder="2"/>
    </xf>
    <xf numFmtId="0" fontId="32" fillId="0" borderId="3" xfId="0" applyFont="1" applyBorder="1" applyAlignment="1">
      <alignment horizontal="center" vertical="center" wrapText="1" readingOrder="2"/>
    </xf>
    <xf numFmtId="0" fontId="32" fillId="0" borderId="1" xfId="0" applyFont="1" applyBorder="1" applyAlignment="1">
      <alignment horizontal="center" vertical="center" wrapText="1" readingOrder="2"/>
    </xf>
    <xf numFmtId="0" fontId="32" fillId="0" borderId="0" xfId="0" applyFont="1" applyAlignment="1">
      <alignment horizontal="center"/>
    </xf>
    <xf numFmtId="0" fontId="32" fillId="0" borderId="3" xfId="0" applyFont="1" applyBorder="1" applyAlignment="1">
      <alignment horizontal="center" vertical="center" readingOrder="2"/>
    </xf>
    <xf numFmtId="0" fontId="32" fillId="0" borderId="1" xfId="0" applyFont="1" applyBorder="1" applyAlignment="1">
      <alignment horizontal="center" vertical="center" readingOrder="2"/>
    </xf>
    <xf numFmtId="0" fontId="32" fillId="0" borderId="3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right" vertical="center" readingOrder="2"/>
    </xf>
    <xf numFmtId="0" fontId="32" fillId="0" borderId="1" xfId="0" applyFont="1" applyBorder="1" applyAlignment="1">
      <alignment horizontal="center"/>
    </xf>
    <xf numFmtId="0" fontId="44" fillId="0" borderId="3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4" fillId="0" borderId="3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readingOrder="2"/>
    </xf>
    <xf numFmtId="0" fontId="43" fillId="0" borderId="1" xfId="0" applyFont="1" applyBorder="1" applyAlignment="1">
      <alignment horizontal="center" vertical="center" wrapText="1" readingOrder="2"/>
    </xf>
    <xf numFmtId="0" fontId="44" fillId="0" borderId="3" xfId="0" applyFont="1" applyBorder="1" applyAlignment="1">
      <alignment horizontal="center" vertical="center" readingOrder="2"/>
    </xf>
    <xf numFmtId="0" fontId="44" fillId="0" borderId="1" xfId="0" applyFont="1" applyBorder="1" applyAlignment="1">
      <alignment horizontal="center" vertical="center" readingOrder="2"/>
    </xf>
    <xf numFmtId="0" fontId="44" fillId="0" borderId="0" xfId="0" applyFont="1" applyAlignment="1">
      <alignment horizontal="center" vertical="center" wrapText="1" readingOrder="2"/>
    </xf>
    <xf numFmtId="0" fontId="44" fillId="0" borderId="1" xfId="0" applyFont="1" applyBorder="1" applyAlignment="1">
      <alignment horizontal="center" vertical="center" wrapText="1" readingOrder="2"/>
    </xf>
    <xf numFmtId="165" fontId="44" fillId="0" borderId="0" xfId="1" applyNumberFormat="1" applyFont="1" applyFill="1" applyBorder="1" applyAlignment="1">
      <alignment horizontal="center" vertical="center" readingOrder="2"/>
    </xf>
    <xf numFmtId="165" fontId="44" fillId="0" borderId="1" xfId="1" applyNumberFormat="1" applyFont="1" applyFill="1" applyBorder="1" applyAlignment="1">
      <alignment horizontal="center" vertical="center" readingOrder="2"/>
    </xf>
    <xf numFmtId="0" fontId="36" fillId="0" borderId="1" xfId="0" applyFont="1" applyBorder="1" applyAlignment="1">
      <alignment horizontal="center" vertical="center" wrapText="1" readingOrder="2"/>
    </xf>
    <xf numFmtId="0" fontId="36" fillId="0" borderId="0" xfId="0" applyFont="1" applyAlignment="1">
      <alignment horizontal="center"/>
    </xf>
    <xf numFmtId="37" fontId="41" fillId="0" borderId="1" xfId="0" applyNumberFormat="1" applyFont="1" applyBorder="1" applyAlignment="1">
      <alignment horizontal="center" vertical="center" wrapText="1" readingOrder="2"/>
    </xf>
    <xf numFmtId="0" fontId="42" fillId="0" borderId="3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165" fontId="41" fillId="0" borderId="3" xfId="1" applyNumberFormat="1" applyFont="1" applyFill="1" applyBorder="1" applyAlignment="1">
      <alignment horizontal="center" vertical="center" wrapText="1" readingOrder="2"/>
    </xf>
    <xf numFmtId="165" fontId="41" fillId="0" borderId="0" xfId="1" applyNumberFormat="1" applyFont="1" applyFill="1" applyBorder="1" applyAlignment="1">
      <alignment horizontal="center" vertical="center" wrapText="1" readingOrder="2"/>
    </xf>
    <xf numFmtId="166" fontId="41" fillId="0" borderId="3" xfId="1" applyNumberFormat="1" applyFont="1" applyFill="1" applyBorder="1" applyAlignment="1">
      <alignment horizontal="center" vertical="center" wrapText="1" readingOrder="2"/>
    </xf>
    <xf numFmtId="166" fontId="41" fillId="0" borderId="0" xfId="1" applyNumberFormat="1" applyFont="1" applyFill="1" applyBorder="1" applyAlignment="1">
      <alignment horizontal="center" vertical="center" wrapText="1" readingOrder="2"/>
    </xf>
    <xf numFmtId="0" fontId="41" fillId="0" borderId="3" xfId="0" applyFont="1" applyBorder="1" applyAlignment="1">
      <alignment horizontal="center" vertical="center" wrapText="1" readingOrder="2"/>
    </xf>
    <xf numFmtId="0" fontId="37" fillId="0" borderId="3" xfId="0" applyFont="1" applyBorder="1" applyAlignment="1">
      <alignment vertical="center" wrapText="1"/>
    </xf>
    <xf numFmtId="0" fontId="37" fillId="0" borderId="0" xfId="0" applyFont="1" applyAlignment="1">
      <alignment vertical="center" wrapText="1"/>
    </xf>
    <xf numFmtId="0" fontId="36" fillId="0" borderId="3" xfId="0" applyFont="1" applyBorder="1" applyAlignment="1">
      <alignment horizontal="center" vertical="center" wrapText="1" readingOrder="2"/>
    </xf>
    <xf numFmtId="0" fontId="36" fillId="0" borderId="0" xfId="0" applyFont="1" applyAlignment="1">
      <alignment horizontal="center" vertical="center" wrapText="1" readingOrder="2"/>
    </xf>
    <xf numFmtId="0" fontId="39" fillId="0" borderId="0" xfId="0" applyFont="1" applyAlignment="1">
      <alignment horizontal="center"/>
    </xf>
    <xf numFmtId="0" fontId="36" fillId="0" borderId="0" xfId="0" applyFont="1" applyAlignment="1">
      <alignment horizontal="right" vertical="center" readingOrder="2"/>
    </xf>
    <xf numFmtId="37" fontId="36" fillId="0" borderId="1" xfId="0" applyNumberFormat="1" applyFont="1" applyBorder="1" applyAlignment="1">
      <alignment horizontal="center" vertical="center" wrapText="1" readingOrder="2"/>
    </xf>
    <xf numFmtId="165" fontId="36" fillId="0" borderId="1" xfId="0" applyNumberFormat="1" applyFont="1" applyBorder="1" applyAlignment="1">
      <alignment horizontal="center" vertical="center" wrapText="1" readingOrder="2"/>
    </xf>
    <xf numFmtId="0" fontId="36" fillId="0" borderId="4" xfId="0" applyFont="1" applyBorder="1" applyAlignment="1">
      <alignment horizontal="center" vertical="center" wrapText="1" readingOrder="2"/>
    </xf>
    <xf numFmtId="165" fontId="36" fillId="0" borderId="4" xfId="1" applyNumberFormat="1" applyFont="1" applyFill="1" applyBorder="1" applyAlignment="1">
      <alignment horizontal="center" vertical="center" wrapText="1"/>
    </xf>
    <xf numFmtId="37" fontId="36" fillId="0" borderId="4" xfId="0" applyNumberFormat="1" applyFont="1" applyBorder="1" applyAlignment="1">
      <alignment horizontal="center" vertical="center" wrapText="1" readingOrder="2"/>
    </xf>
    <xf numFmtId="37" fontId="13" fillId="0" borderId="11" xfId="0" applyNumberFormat="1" applyFont="1" applyBorder="1" applyAlignment="1">
      <alignment horizontal="center" vertical="center"/>
    </xf>
    <xf numFmtId="0" fontId="11" fillId="0" borderId="12" xfId="0" applyFont="1" applyBorder="1"/>
    <xf numFmtId="0" fontId="51" fillId="0" borderId="0" xfId="0" applyFont="1" applyAlignment="1">
      <alignment horizontal="right" vertical="center" readingOrder="2"/>
    </xf>
    <xf numFmtId="166" fontId="51" fillId="0" borderId="0" xfId="1" applyNumberFormat="1" applyFont="1" applyFill="1" applyAlignment="1">
      <alignment horizontal="right" vertical="center" readingOrder="2"/>
    </xf>
    <xf numFmtId="0" fontId="48" fillId="0" borderId="0" xfId="0" applyFont="1" applyAlignment="1">
      <alignment horizontal="right" vertical="center" readingOrder="2"/>
    </xf>
    <xf numFmtId="165" fontId="48" fillId="0" borderId="1" xfId="1" applyNumberFormat="1" applyFont="1" applyFill="1" applyBorder="1" applyAlignment="1">
      <alignment horizontal="center" vertical="center" wrapText="1" readingOrder="2"/>
    </xf>
    <xf numFmtId="0" fontId="48" fillId="0" borderId="0" xfId="0" applyFont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166" fontId="51" fillId="0" borderId="1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 readingOrder="2"/>
    </xf>
  </cellXfs>
  <cellStyles count="10">
    <cellStyle name="Comma" xfId="1" builtinId="3"/>
    <cellStyle name="Comma 2" xfId="5" xr:uid="{854F9E09-734A-4D7F-8E1A-643FB28D90FE}"/>
    <cellStyle name="Comma 3" xfId="7" xr:uid="{18E9F58A-6832-41ED-8519-A411F1D457C4}"/>
    <cellStyle name="Comma 4" xfId="9" xr:uid="{83F5AC70-CC24-4D48-ADE1-2C1BE6EFDEC3}"/>
    <cellStyle name="Hyperlink 2" xfId="4" xr:uid="{00000000-0005-0000-0000-000001000000}"/>
    <cellStyle name="Normal" xfId="0" builtinId="0"/>
    <cellStyle name="Normal 2" xfId="3" xr:uid="{00000000-0005-0000-0000-000003000000}"/>
    <cellStyle name="Normal 3" xfId="6" xr:uid="{1E76CC9A-A1C1-4C69-82F2-CB2C6C3B4E7E}"/>
    <cellStyle name="Normal 4" xfId="8" xr:uid="{44CD4CC0-6457-4689-B60D-1AFE2C4BE83F}"/>
    <cellStyle name="Percent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408</xdr:col>
      <xdr:colOff>215265</xdr:colOff>
      <xdr:row>0</xdr:row>
      <xdr:rowOff>1</xdr:rowOff>
    </xdr:from>
    <xdr:to>
      <xdr:col>420</xdr:col>
      <xdr:colOff>69566</xdr:colOff>
      <xdr:row>45</xdr:row>
      <xdr:rowOff>153143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427583-F1C3-8DB6-8890-71949C6D7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4876194" y="1"/>
          <a:ext cx="7352381" cy="9304762"/>
        </a:xfrm>
        <a:prstGeom prst="rect">
          <a:avLst/>
        </a:prstGeom>
      </xdr:spPr>
    </xdr:pic>
    <xdr:clientData/>
  </xdr:twoCellAnchor>
  <xdr:twoCellAnchor editAs="oneCell">
    <xdr:from>
      <xdr:col>407</xdr:col>
      <xdr:colOff>240030</xdr:colOff>
      <xdr:row>6</xdr:row>
      <xdr:rowOff>0</xdr:rowOff>
    </xdr:from>
    <xdr:to>
      <xdr:col>428</xdr:col>
      <xdr:colOff>318390</xdr:colOff>
      <xdr:row>89</xdr:row>
      <xdr:rowOff>115974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11B5A49-1B50-AF30-0B8A-24577AA6D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9628650" y="2114550"/>
          <a:ext cx="13200000" cy="1708571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11</xdr:col>
      <xdr:colOff>38100</xdr:colOff>
      <xdr:row>36</xdr:row>
      <xdr:rowOff>45720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9FE1B2F-3A3C-2939-DC46-DF31AE01F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30467220" y="0"/>
          <a:ext cx="6286500" cy="7345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M26"/>
  <sheetViews>
    <sheetView rightToLeft="1" tabSelected="1" view="pageBreakPreview" zoomScaleNormal="100" zoomScaleSheetLayoutView="100" workbookViewId="0">
      <selection activeCell="M17" sqref="M17"/>
    </sheetView>
  </sheetViews>
  <sheetFormatPr defaultColWidth="9.109375" defaultRowHeight="16.2"/>
  <cols>
    <col min="1" max="1" width="2.6640625" style="11" customWidth="1"/>
    <col min="2" max="16384" width="9.109375" style="11"/>
  </cols>
  <sheetData>
    <row r="5" spans="2:13">
      <c r="J5"/>
    </row>
    <row r="7" spans="2:13">
      <c r="F7"/>
    </row>
    <row r="8" spans="2:13">
      <c r="M8" s="11" t="s">
        <v>50</v>
      </c>
    </row>
    <row r="10" spans="2:13">
      <c r="J10" s="15"/>
    </row>
    <row r="12" spans="2:13">
      <c r="F12"/>
    </row>
    <row r="13" spans="2:13">
      <c r="M13"/>
    </row>
    <row r="14" spans="2:13" ht="15" customHeight="1">
      <c r="B14" s="277" t="s">
        <v>62</v>
      </c>
      <c r="C14" s="277"/>
      <c r="D14" s="277"/>
      <c r="E14" s="277"/>
      <c r="F14" s="277"/>
      <c r="G14" s="277"/>
      <c r="H14" s="277"/>
      <c r="I14" s="277"/>
      <c r="J14" s="277"/>
      <c r="K14" s="277"/>
    </row>
    <row r="15" spans="2:13" ht="15" customHeight="1">
      <c r="B15" s="277"/>
      <c r="C15" s="277"/>
      <c r="D15" s="277"/>
      <c r="E15" s="277"/>
      <c r="F15" s="277"/>
      <c r="G15" s="277"/>
      <c r="H15" s="277"/>
      <c r="I15" s="277"/>
      <c r="J15" s="277"/>
      <c r="K15" s="277"/>
    </row>
    <row r="16" spans="2:13" ht="15" customHeight="1">
      <c r="B16" s="277"/>
      <c r="C16" s="277"/>
      <c r="D16" s="277"/>
      <c r="E16" s="277"/>
      <c r="F16" s="277"/>
      <c r="G16" s="277"/>
      <c r="H16" s="277"/>
      <c r="I16" s="277"/>
      <c r="J16" s="277"/>
      <c r="K16" s="277"/>
    </row>
    <row r="18" spans="2:11" ht="15" customHeight="1">
      <c r="B18" s="277" t="s">
        <v>487</v>
      </c>
      <c r="C18" s="277"/>
      <c r="D18" s="277"/>
      <c r="E18" s="277"/>
      <c r="F18" s="277"/>
      <c r="G18" s="277"/>
      <c r="H18" s="277"/>
      <c r="I18" s="277"/>
      <c r="J18" s="277"/>
      <c r="K18" s="277"/>
    </row>
    <row r="19" spans="2:11" ht="15" customHeight="1">
      <c r="B19" s="277"/>
      <c r="C19" s="277"/>
      <c r="D19" s="277"/>
      <c r="E19" s="277"/>
      <c r="F19" s="277"/>
      <c r="G19" s="277"/>
      <c r="H19" s="277"/>
      <c r="I19" s="277"/>
      <c r="J19" s="277"/>
      <c r="K19" s="277"/>
    </row>
    <row r="20" spans="2:11" ht="15" customHeight="1">
      <c r="B20" s="277"/>
      <c r="C20" s="277"/>
      <c r="D20" s="277"/>
      <c r="E20" s="277"/>
      <c r="F20" s="277"/>
      <c r="G20" s="277"/>
      <c r="H20" s="277"/>
      <c r="I20" s="277"/>
      <c r="J20" s="277"/>
      <c r="K20" s="277"/>
    </row>
    <row r="21" spans="2:11" ht="15" customHeight="1"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4" spans="2:11">
      <c r="G24"/>
    </row>
    <row r="26" spans="2:11">
      <c r="G26"/>
    </row>
  </sheetData>
  <mergeCells count="2">
    <mergeCell ref="B14:K16"/>
    <mergeCell ref="B18:K20"/>
  </mergeCells>
  <printOptions horizontalCentered="1"/>
  <pageMargins left="0.25" right="0.25" top="0.75" bottom="0.75" header="0" footer="0"/>
  <pageSetup paperSize="9" fitToWidth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226"/>
  <sheetViews>
    <sheetView rightToLeft="1" view="pageBreakPreview" topLeftCell="A4" zoomScaleNormal="100" zoomScaleSheetLayoutView="100" workbookViewId="0">
      <selection activeCell="M20" sqref="M20"/>
    </sheetView>
  </sheetViews>
  <sheetFormatPr defaultColWidth="9.109375" defaultRowHeight="16.2"/>
  <cols>
    <col min="1" max="1" width="35.109375" style="11" customWidth="1"/>
    <col min="2" max="2" width="0.5546875" style="11" customWidth="1"/>
    <col min="3" max="3" width="11.33203125" style="11" customWidth="1"/>
    <col min="4" max="4" width="0.88671875" style="11" customWidth="1"/>
    <col min="5" max="5" width="16" style="20" customWidth="1"/>
    <col min="6" max="6" width="0.6640625" style="11" customWidth="1"/>
    <col min="7" max="7" width="9.44140625" style="11" bestFit="1" customWidth="1"/>
    <col min="8" max="8" width="0.5546875" style="11" customWidth="1"/>
    <col min="9" max="9" width="15.88671875" style="11" bestFit="1" customWidth="1"/>
    <col min="10" max="10" width="1" style="11" customWidth="1"/>
    <col min="11" max="11" width="13.5546875" style="11" customWidth="1"/>
    <col min="12" max="12" width="1.109375" style="11" customWidth="1"/>
    <col min="13" max="13" width="15.44140625" style="11" customWidth="1"/>
    <col min="14" max="14" width="1" style="11" customWidth="1"/>
    <col min="15" max="15" width="17.109375" style="11" customWidth="1"/>
    <col min="16" max="16" width="1.109375" style="11" customWidth="1"/>
    <col min="17" max="17" width="16.33203125" style="11" bestFit="1" customWidth="1"/>
    <col min="18" max="18" width="1.109375" style="11" customWidth="1"/>
    <col min="19" max="19" width="16.6640625" style="11" bestFit="1" customWidth="1"/>
    <col min="20" max="20" width="15.109375" style="11" hidden="1" customWidth="1"/>
    <col min="21" max="16384" width="9.109375" style="11"/>
  </cols>
  <sheetData>
    <row r="1" spans="1:20" ht="21.6">
      <c r="A1" s="276" t="s">
        <v>76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</row>
    <row r="2" spans="1:20" ht="21.6">
      <c r="A2" s="276" t="s">
        <v>48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</row>
    <row r="3" spans="1:20" ht="21.6">
      <c r="A3" s="276" t="str">
        <f>روکش!B18</f>
        <v>منتهی به 1405/01/31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</row>
    <row r="4" spans="1:20" ht="21.6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</row>
    <row r="5" spans="1:20" ht="21.6">
      <c r="A5" s="342" t="s">
        <v>64</v>
      </c>
      <c r="B5" s="342"/>
      <c r="C5" s="342"/>
      <c r="D5" s="342"/>
      <c r="E5" s="342"/>
      <c r="F5" s="342"/>
      <c r="G5" s="342"/>
      <c r="H5" s="342"/>
      <c r="I5" s="343"/>
      <c r="J5" s="343"/>
      <c r="K5" s="343"/>
      <c r="L5" s="343"/>
      <c r="M5" s="343"/>
      <c r="N5" s="343"/>
      <c r="O5" s="343"/>
      <c r="P5" s="343"/>
      <c r="Q5" s="342"/>
      <c r="R5" s="342"/>
      <c r="S5" s="342"/>
    </row>
    <row r="6" spans="1:20">
      <c r="E6" s="11"/>
    </row>
    <row r="7" spans="1:20" ht="18.600000000000001">
      <c r="C7" s="340" t="s">
        <v>65</v>
      </c>
      <c r="D7" s="341"/>
      <c r="E7" s="341"/>
      <c r="F7" s="341"/>
      <c r="G7" s="341"/>
      <c r="I7" s="340" t="s">
        <v>491</v>
      </c>
      <c r="J7" s="341"/>
      <c r="K7" s="341"/>
      <c r="L7" s="341"/>
      <c r="M7" s="341"/>
      <c r="O7" s="340" t="s">
        <v>492</v>
      </c>
      <c r="P7" s="341"/>
      <c r="Q7" s="341"/>
      <c r="R7" s="341"/>
      <c r="S7" s="341"/>
    </row>
    <row r="8" spans="1:20" ht="55.8">
      <c r="A8" s="231" t="s">
        <v>66</v>
      </c>
      <c r="C8" s="232" t="s">
        <v>208</v>
      </c>
      <c r="E8" s="233" t="s">
        <v>209</v>
      </c>
      <c r="G8" s="232" t="s">
        <v>67</v>
      </c>
      <c r="I8" s="232" t="s">
        <v>68</v>
      </c>
      <c r="K8" s="232" t="s">
        <v>69</v>
      </c>
      <c r="M8" s="232" t="s">
        <v>70</v>
      </c>
      <c r="O8" s="232" t="s">
        <v>68</v>
      </c>
      <c r="Q8" s="232" t="s">
        <v>69</v>
      </c>
      <c r="S8" s="232" t="s">
        <v>70</v>
      </c>
    </row>
    <row r="9" spans="1:20" ht="21">
      <c r="A9" s="234" t="s">
        <v>192</v>
      </c>
      <c r="B9" s="235"/>
      <c r="C9" s="236" t="s">
        <v>463</v>
      </c>
      <c r="D9" s="237"/>
      <c r="E9" s="238">
        <v>25730124</v>
      </c>
      <c r="F9" s="237"/>
      <c r="G9" s="239">
        <v>480</v>
      </c>
      <c r="H9" s="237"/>
      <c r="I9" s="240">
        <v>0</v>
      </c>
      <c r="J9" s="240"/>
      <c r="K9" s="240">
        <v>0</v>
      </c>
      <c r="L9" s="240"/>
      <c r="M9" s="240">
        <f>I9+K9</f>
        <v>0</v>
      </c>
      <c r="N9" s="240"/>
      <c r="O9" s="240">
        <v>12350459520</v>
      </c>
      <c r="P9" s="240"/>
      <c r="Q9" s="240">
        <v>0</v>
      </c>
      <c r="R9" s="240"/>
      <c r="S9" s="240">
        <f t="shared" ref="S9:S72" si="0">O9+Q9</f>
        <v>12350459520</v>
      </c>
      <c r="T9" s="11">
        <v>7105756</v>
      </c>
    </row>
    <row r="10" spans="1:20" ht="21">
      <c r="A10" s="234" t="s">
        <v>264</v>
      </c>
      <c r="B10" s="235"/>
      <c r="C10" s="236" t="s">
        <v>464</v>
      </c>
      <c r="D10" s="237"/>
      <c r="E10" s="238">
        <v>1422004</v>
      </c>
      <c r="F10" s="237"/>
      <c r="G10" s="239">
        <v>1540</v>
      </c>
      <c r="H10" s="237"/>
      <c r="I10" s="240">
        <v>0</v>
      </c>
      <c r="J10" s="240"/>
      <c r="K10" s="240">
        <v>0</v>
      </c>
      <c r="L10" s="240"/>
      <c r="M10" s="240">
        <f t="shared" ref="M10:M73" si="1">I10+K10</f>
        <v>0</v>
      </c>
      <c r="N10" s="240"/>
      <c r="O10" s="240">
        <v>2189886160</v>
      </c>
      <c r="P10" s="240"/>
      <c r="Q10" s="240">
        <v>0</v>
      </c>
      <c r="R10" s="240"/>
      <c r="S10" s="240">
        <f t="shared" si="0"/>
        <v>2189886160</v>
      </c>
    </row>
    <row r="11" spans="1:20" ht="21">
      <c r="A11" s="234" t="s">
        <v>110</v>
      </c>
      <c r="B11" s="235"/>
      <c r="C11" s="236" t="s">
        <v>465</v>
      </c>
      <c r="D11" s="237">
        <v>2821</v>
      </c>
      <c r="E11" s="238">
        <v>2017992</v>
      </c>
      <c r="F11" s="237"/>
      <c r="G11" s="239">
        <v>2300</v>
      </c>
      <c r="H11" s="237"/>
      <c r="I11" s="240">
        <v>0</v>
      </c>
      <c r="J11" s="240"/>
      <c r="K11" s="240">
        <v>0</v>
      </c>
      <c r="L11" s="240"/>
      <c r="M11" s="240">
        <f t="shared" si="1"/>
        <v>0</v>
      </c>
      <c r="N11" s="240"/>
      <c r="O11" s="240">
        <v>4641381600</v>
      </c>
      <c r="P11" s="240"/>
      <c r="Q11" s="240">
        <v>0</v>
      </c>
      <c r="R11" s="240"/>
      <c r="S11" s="240">
        <f t="shared" si="0"/>
        <v>4641381600</v>
      </c>
    </row>
    <row r="12" spans="1:20" ht="21">
      <c r="A12" s="234" t="s">
        <v>153</v>
      </c>
      <c r="B12" s="235"/>
      <c r="C12" s="236" t="s">
        <v>466</v>
      </c>
      <c r="D12" s="237">
        <v>1290936</v>
      </c>
      <c r="E12" s="238">
        <v>13196922</v>
      </c>
      <c r="F12" s="237"/>
      <c r="G12" s="239">
        <v>135</v>
      </c>
      <c r="H12" s="237"/>
      <c r="I12" s="240">
        <v>0</v>
      </c>
      <c r="J12" s="240"/>
      <c r="K12" s="240">
        <v>0</v>
      </c>
      <c r="L12" s="240"/>
      <c r="M12" s="240">
        <f t="shared" si="1"/>
        <v>0</v>
      </c>
      <c r="N12" s="240"/>
      <c r="O12" s="240">
        <v>1781584470</v>
      </c>
      <c r="P12" s="240"/>
      <c r="Q12" s="240">
        <v>0</v>
      </c>
      <c r="R12" s="240"/>
      <c r="S12" s="240">
        <f t="shared" si="0"/>
        <v>1781584470</v>
      </c>
    </row>
    <row r="13" spans="1:20" ht="21">
      <c r="A13" s="234" t="s">
        <v>402</v>
      </c>
      <c r="B13" s="235"/>
      <c r="C13" s="236" t="s">
        <v>467</v>
      </c>
      <c r="D13" s="237"/>
      <c r="E13" s="238">
        <v>2236683</v>
      </c>
      <c r="F13" s="237"/>
      <c r="G13" s="239">
        <v>6</v>
      </c>
      <c r="H13" s="237"/>
      <c r="I13" s="240">
        <v>0</v>
      </c>
      <c r="J13" s="240"/>
      <c r="K13" s="240">
        <v>0</v>
      </c>
      <c r="L13" s="240"/>
      <c r="M13" s="240">
        <f t="shared" si="1"/>
        <v>0</v>
      </c>
      <c r="N13" s="240"/>
      <c r="O13" s="240">
        <v>13420098</v>
      </c>
      <c r="P13" s="240"/>
      <c r="Q13" s="240">
        <v>0</v>
      </c>
      <c r="R13" s="240"/>
      <c r="S13" s="240">
        <f t="shared" si="0"/>
        <v>13420098</v>
      </c>
    </row>
    <row r="14" spans="1:20" ht="21">
      <c r="A14" s="234" t="s">
        <v>178</v>
      </c>
      <c r="B14" s="235"/>
      <c r="C14" s="236" t="s">
        <v>467</v>
      </c>
      <c r="D14" s="237"/>
      <c r="E14" s="238">
        <v>5813381</v>
      </c>
      <c r="F14" s="237"/>
      <c r="G14" s="239">
        <v>1000</v>
      </c>
      <c r="H14" s="237"/>
      <c r="I14" s="240">
        <v>0</v>
      </c>
      <c r="J14" s="240"/>
      <c r="K14" s="240">
        <v>0</v>
      </c>
      <c r="L14" s="240"/>
      <c r="M14" s="240">
        <f t="shared" si="1"/>
        <v>0</v>
      </c>
      <c r="N14" s="240"/>
      <c r="O14" s="240">
        <v>5813381000</v>
      </c>
      <c r="P14" s="240"/>
      <c r="Q14" s="240">
        <v>0</v>
      </c>
      <c r="R14" s="240"/>
      <c r="S14" s="240">
        <f t="shared" si="0"/>
        <v>5813381000</v>
      </c>
    </row>
    <row r="15" spans="1:20" ht="21">
      <c r="A15" s="234" t="s">
        <v>124</v>
      </c>
      <c r="B15" s="235"/>
      <c r="C15" s="236" t="s">
        <v>468</v>
      </c>
      <c r="D15" s="237"/>
      <c r="E15" s="238">
        <v>11462239</v>
      </c>
      <c r="F15" s="237"/>
      <c r="G15" s="239">
        <v>30</v>
      </c>
      <c r="H15" s="237"/>
      <c r="I15" s="240">
        <v>0</v>
      </c>
      <c r="J15" s="240"/>
      <c r="K15" s="240">
        <v>0</v>
      </c>
      <c r="L15" s="240"/>
      <c r="M15" s="240">
        <f t="shared" si="1"/>
        <v>0</v>
      </c>
      <c r="N15" s="240"/>
      <c r="O15" s="240">
        <v>343867170</v>
      </c>
      <c r="P15" s="240"/>
      <c r="Q15" s="240">
        <v>0</v>
      </c>
      <c r="R15" s="240"/>
      <c r="S15" s="240">
        <f t="shared" si="0"/>
        <v>343867170</v>
      </c>
    </row>
    <row r="16" spans="1:20" ht="21">
      <c r="A16" s="234" t="s">
        <v>108</v>
      </c>
      <c r="B16" s="235"/>
      <c r="C16" s="236" t="s">
        <v>469</v>
      </c>
      <c r="D16" s="237">
        <v>1119769</v>
      </c>
      <c r="E16" s="238">
        <v>10788229</v>
      </c>
      <c r="F16" s="237"/>
      <c r="G16" s="239">
        <v>54</v>
      </c>
      <c r="H16" s="237"/>
      <c r="I16" s="240">
        <v>0</v>
      </c>
      <c r="J16" s="240"/>
      <c r="K16" s="240">
        <v>0</v>
      </c>
      <c r="L16" s="240"/>
      <c r="M16" s="240">
        <f t="shared" si="1"/>
        <v>0</v>
      </c>
      <c r="N16" s="240"/>
      <c r="O16" s="240">
        <v>582564366</v>
      </c>
      <c r="P16" s="240"/>
      <c r="Q16" s="240">
        <v>0</v>
      </c>
      <c r="R16" s="240"/>
      <c r="S16" s="240">
        <f t="shared" si="0"/>
        <v>582564366</v>
      </c>
    </row>
    <row r="17" spans="1:19" ht="21">
      <c r="A17" s="234" t="s">
        <v>229</v>
      </c>
      <c r="B17" s="235"/>
      <c r="C17" s="236" t="s">
        <v>470</v>
      </c>
      <c r="D17" s="237"/>
      <c r="E17" s="238">
        <v>64698689</v>
      </c>
      <c r="F17" s="237"/>
      <c r="G17" s="239">
        <v>40</v>
      </c>
      <c r="H17" s="237"/>
      <c r="I17" s="240">
        <v>0</v>
      </c>
      <c r="J17" s="240"/>
      <c r="K17" s="240">
        <v>0</v>
      </c>
      <c r="L17" s="240"/>
      <c r="M17" s="240">
        <f t="shared" si="1"/>
        <v>0</v>
      </c>
      <c r="N17" s="240"/>
      <c r="O17" s="240">
        <v>2587947560</v>
      </c>
      <c r="P17" s="240"/>
      <c r="Q17" s="240">
        <v>0</v>
      </c>
      <c r="R17" s="240"/>
      <c r="S17" s="240">
        <f t="shared" si="0"/>
        <v>2587947560</v>
      </c>
    </row>
    <row r="18" spans="1:19" ht="21">
      <c r="A18" s="234" t="s">
        <v>251</v>
      </c>
      <c r="B18" s="235"/>
      <c r="C18" s="236" t="s">
        <v>471</v>
      </c>
      <c r="D18" s="237">
        <v>125122</v>
      </c>
      <c r="E18" s="238">
        <v>2953158</v>
      </c>
      <c r="F18" s="237"/>
      <c r="G18" s="239">
        <v>600</v>
      </c>
      <c r="H18" s="237"/>
      <c r="I18" s="240">
        <v>0</v>
      </c>
      <c r="J18" s="240"/>
      <c r="K18" s="240">
        <v>0</v>
      </c>
      <c r="L18" s="240"/>
      <c r="M18" s="240">
        <f t="shared" si="1"/>
        <v>0</v>
      </c>
      <c r="N18" s="240"/>
      <c r="O18" s="240">
        <v>1771894800</v>
      </c>
      <c r="P18" s="240"/>
      <c r="Q18" s="240">
        <v>0</v>
      </c>
      <c r="R18" s="240"/>
      <c r="S18" s="240">
        <f t="shared" si="0"/>
        <v>1771894800</v>
      </c>
    </row>
    <row r="19" spans="1:19" ht="21">
      <c r="A19" s="234" t="s">
        <v>240</v>
      </c>
      <c r="B19" s="235"/>
      <c r="C19" s="236" t="s">
        <v>471</v>
      </c>
      <c r="D19" s="237">
        <v>302497</v>
      </c>
      <c r="E19" s="238">
        <v>1019446</v>
      </c>
      <c r="F19" s="237"/>
      <c r="G19" s="241">
        <v>2440</v>
      </c>
      <c r="H19" s="237"/>
      <c r="I19" s="242">
        <v>0</v>
      </c>
      <c r="J19" s="242"/>
      <c r="K19" s="242">
        <v>0</v>
      </c>
      <c r="L19" s="242"/>
      <c r="M19" s="240">
        <f t="shared" si="1"/>
        <v>0</v>
      </c>
      <c r="N19" s="242"/>
      <c r="O19" s="242">
        <v>2487448240</v>
      </c>
      <c r="P19" s="242"/>
      <c r="Q19" s="242">
        <v>0</v>
      </c>
      <c r="R19" s="242"/>
      <c r="S19" s="240">
        <f t="shared" si="0"/>
        <v>2487448240</v>
      </c>
    </row>
    <row r="20" spans="1:19" ht="21">
      <c r="A20" s="234" t="s">
        <v>426</v>
      </c>
      <c r="B20" s="235"/>
      <c r="C20" s="236" t="s">
        <v>472</v>
      </c>
      <c r="D20" s="237">
        <v>4644799</v>
      </c>
      <c r="E20" s="238">
        <v>1500000</v>
      </c>
      <c r="F20" s="237"/>
      <c r="G20" s="239">
        <v>150</v>
      </c>
      <c r="H20" s="237"/>
      <c r="I20" s="240">
        <v>0</v>
      </c>
      <c r="J20" s="240"/>
      <c r="K20" s="240">
        <v>0</v>
      </c>
      <c r="L20" s="240"/>
      <c r="M20" s="240">
        <f t="shared" si="1"/>
        <v>0</v>
      </c>
      <c r="N20" s="240"/>
      <c r="O20" s="240">
        <v>225000000</v>
      </c>
      <c r="P20" s="240"/>
      <c r="Q20" s="240">
        <v>0</v>
      </c>
      <c r="R20" s="240"/>
      <c r="S20" s="240">
        <f t="shared" si="0"/>
        <v>225000000</v>
      </c>
    </row>
    <row r="21" spans="1:19" ht="21">
      <c r="A21" s="234" t="s">
        <v>113</v>
      </c>
      <c r="B21" s="235"/>
      <c r="C21" s="236" t="s">
        <v>472</v>
      </c>
      <c r="D21" s="237"/>
      <c r="E21" s="238">
        <v>22711408</v>
      </c>
      <c r="F21" s="237"/>
      <c r="G21" s="239">
        <v>280</v>
      </c>
      <c r="H21" s="237"/>
      <c r="I21" s="240">
        <v>0</v>
      </c>
      <c r="J21" s="240"/>
      <c r="K21" s="240">
        <v>0</v>
      </c>
      <c r="L21" s="240"/>
      <c r="M21" s="240">
        <f t="shared" si="1"/>
        <v>0</v>
      </c>
      <c r="N21" s="240"/>
      <c r="O21" s="240">
        <v>6359194240</v>
      </c>
      <c r="P21" s="240"/>
      <c r="Q21" s="240">
        <v>0</v>
      </c>
      <c r="R21" s="240"/>
      <c r="S21" s="240">
        <f t="shared" si="0"/>
        <v>6359194240</v>
      </c>
    </row>
    <row r="22" spans="1:19" ht="21">
      <c r="A22" s="234" t="s">
        <v>126</v>
      </c>
      <c r="B22" s="235"/>
      <c r="C22" s="236" t="s">
        <v>473</v>
      </c>
      <c r="D22" s="237">
        <v>521923</v>
      </c>
      <c r="E22" s="238">
        <v>11300899</v>
      </c>
      <c r="F22" s="237"/>
      <c r="G22" s="239">
        <v>366</v>
      </c>
      <c r="H22" s="237"/>
      <c r="I22" s="240">
        <v>0</v>
      </c>
      <c r="J22" s="240"/>
      <c r="K22" s="240">
        <v>0</v>
      </c>
      <c r="L22" s="240"/>
      <c r="M22" s="240">
        <f t="shared" si="1"/>
        <v>0</v>
      </c>
      <c r="N22" s="240"/>
      <c r="O22" s="240">
        <v>4136129034</v>
      </c>
      <c r="P22" s="240"/>
      <c r="Q22" s="240">
        <v>0</v>
      </c>
      <c r="R22" s="240"/>
      <c r="S22" s="240">
        <f t="shared" si="0"/>
        <v>4136129034</v>
      </c>
    </row>
    <row r="23" spans="1:19" ht="21">
      <c r="A23" s="234" t="s">
        <v>171</v>
      </c>
      <c r="B23" s="235"/>
      <c r="C23" s="236" t="s">
        <v>474</v>
      </c>
      <c r="D23" s="237"/>
      <c r="E23" s="238">
        <v>4089150</v>
      </c>
      <c r="F23" s="237"/>
      <c r="G23" s="239">
        <v>650</v>
      </c>
      <c r="H23" s="237"/>
      <c r="I23" s="240">
        <v>0</v>
      </c>
      <c r="J23" s="240"/>
      <c r="K23" s="240">
        <v>0</v>
      </c>
      <c r="L23" s="240"/>
      <c r="M23" s="240">
        <f t="shared" si="1"/>
        <v>0</v>
      </c>
      <c r="N23" s="240"/>
      <c r="O23" s="240">
        <v>2657947500</v>
      </c>
      <c r="P23" s="240"/>
      <c r="Q23" s="240">
        <v>0</v>
      </c>
      <c r="R23" s="240"/>
      <c r="S23" s="240">
        <f t="shared" si="0"/>
        <v>2657947500</v>
      </c>
    </row>
    <row r="24" spans="1:19" ht="21">
      <c r="A24" s="234" t="s">
        <v>405</v>
      </c>
      <c r="B24" s="235"/>
      <c r="C24" s="236" t="s">
        <v>473</v>
      </c>
      <c r="D24" s="237"/>
      <c r="E24" s="238">
        <v>4065049</v>
      </c>
      <c r="F24" s="237"/>
      <c r="G24" s="239">
        <v>14</v>
      </c>
      <c r="H24" s="237"/>
      <c r="I24" s="240">
        <v>0</v>
      </c>
      <c r="J24" s="240"/>
      <c r="K24" s="240">
        <v>0</v>
      </c>
      <c r="L24" s="240"/>
      <c r="M24" s="240">
        <f t="shared" si="1"/>
        <v>0</v>
      </c>
      <c r="N24" s="240"/>
      <c r="O24" s="240">
        <v>56910686</v>
      </c>
      <c r="P24" s="240"/>
      <c r="Q24" s="240">
        <v>0</v>
      </c>
      <c r="R24" s="240"/>
      <c r="S24" s="240">
        <f t="shared" si="0"/>
        <v>56910686</v>
      </c>
    </row>
    <row r="25" spans="1:19" ht="21">
      <c r="A25" s="234" t="s">
        <v>277</v>
      </c>
      <c r="B25" s="235"/>
      <c r="C25" s="236" t="s">
        <v>474</v>
      </c>
      <c r="D25" s="237"/>
      <c r="E25" s="238">
        <v>12332119</v>
      </c>
      <c r="F25" s="237"/>
      <c r="G25" s="239">
        <v>220</v>
      </c>
      <c r="H25" s="237"/>
      <c r="I25" s="240">
        <v>0</v>
      </c>
      <c r="J25" s="240"/>
      <c r="K25" s="240">
        <v>0</v>
      </c>
      <c r="L25" s="240"/>
      <c r="M25" s="240">
        <f t="shared" si="1"/>
        <v>0</v>
      </c>
      <c r="N25" s="240"/>
      <c r="O25" s="240">
        <v>2713066180</v>
      </c>
      <c r="P25" s="240"/>
      <c r="Q25" s="240">
        <v>0</v>
      </c>
      <c r="R25" s="240"/>
      <c r="S25" s="240">
        <f t="shared" si="0"/>
        <v>2713066180</v>
      </c>
    </row>
    <row r="26" spans="1:19" ht="21">
      <c r="A26" s="234" t="s">
        <v>104</v>
      </c>
      <c r="B26" s="235"/>
      <c r="C26" s="236" t="s">
        <v>474</v>
      </c>
      <c r="D26" s="237"/>
      <c r="E26" s="238">
        <v>4148296</v>
      </c>
      <c r="F26" s="237"/>
      <c r="G26" s="239">
        <v>1430</v>
      </c>
      <c r="H26" s="237"/>
      <c r="I26" s="240">
        <v>0</v>
      </c>
      <c r="J26" s="240"/>
      <c r="K26" s="240">
        <v>0</v>
      </c>
      <c r="L26" s="240"/>
      <c r="M26" s="240">
        <f t="shared" si="1"/>
        <v>0</v>
      </c>
      <c r="N26" s="240"/>
      <c r="O26" s="240">
        <v>5932063280</v>
      </c>
      <c r="P26" s="240"/>
      <c r="Q26" s="240">
        <v>0</v>
      </c>
      <c r="R26" s="240"/>
      <c r="S26" s="240">
        <f t="shared" si="0"/>
        <v>5932063280</v>
      </c>
    </row>
    <row r="27" spans="1:19" ht="21">
      <c r="A27" s="234" t="s">
        <v>323</v>
      </c>
      <c r="B27" s="235"/>
      <c r="C27" s="236" t="s">
        <v>475</v>
      </c>
      <c r="D27" s="237">
        <v>105355</v>
      </c>
      <c r="E27" s="238">
        <v>4752603</v>
      </c>
      <c r="F27" s="237"/>
      <c r="G27" s="239">
        <v>800</v>
      </c>
      <c r="H27" s="237"/>
      <c r="I27" s="240">
        <v>0</v>
      </c>
      <c r="J27" s="240"/>
      <c r="K27" s="240">
        <v>0</v>
      </c>
      <c r="L27" s="240"/>
      <c r="M27" s="240">
        <f t="shared" si="1"/>
        <v>0</v>
      </c>
      <c r="N27" s="240"/>
      <c r="O27" s="240">
        <v>3802082400</v>
      </c>
      <c r="P27" s="240"/>
      <c r="Q27" s="240">
        <v>0</v>
      </c>
      <c r="R27" s="240"/>
      <c r="S27" s="240">
        <f t="shared" si="0"/>
        <v>3802082400</v>
      </c>
    </row>
    <row r="28" spans="1:19" ht="21">
      <c r="A28" s="234" t="s">
        <v>453</v>
      </c>
      <c r="B28" s="235"/>
      <c r="C28" s="236" t="s">
        <v>473</v>
      </c>
      <c r="D28" s="237">
        <v>870763</v>
      </c>
      <c r="E28" s="238">
        <v>1764044</v>
      </c>
      <c r="F28" s="237"/>
      <c r="G28" s="239">
        <v>21</v>
      </c>
      <c r="H28" s="237"/>
      <c r="I28" s="240">
        <v>0</v>
      </c>
      <c r="J28" s="240"/>
      <c r="K28" s="240">
        <v>0</v>
      </c>
      <c r="L28" s="240"/>
      <c r="M28" s="240">
        <f t="shared" si="1"/>
        <v>0</v>
      </c>
      <c r="N28" s="240"/>
      <c r="O28" s="240">
        <v>37044924</v>
      </c>
      <c r="P28" s="240"/>
      <c r="Q28" s="240">
        <v>0</v>
      </c>
      <c r="R28" s="240"/>
      <c r="S28" s="240">
        <f t="shared" si="0"/>
        <v>37044924</v>
      </c>
    </row>
    <row r="29" spans="1:19" ht="21">
      <c r="A29" s="234" t="s">
        <v>220</v>
      </c>
      <c r="B29" s="235"/>
      <c r="C29" s="236" t="s">
        <v>475</v>
      </c>
      <c r="D29" s="237"/>
      <c r="E29" s="238">
        <v>3516217</v>
      </c>
      <c r="F29" s="237"/>
      <c r="G29" s="239">
        <v>11</v>
      </c>
      <c r="H29" s="237"/>
      <c r="I29" s="240">
        <v>0</v>
      </c>
      <c r="J29" s="240"/>
      <c r="K29" s="240">
        <v>0</v>
      </c>
      <c r="L29" s="240"/>
      <c r="M29" s="240">
        <f t="shared" si="1"/>
        <v>0</v>
      </c>
      <c r="N29" s="240"/>
      <c r="O29" s="240">
        <v>38678387</v>
      </c>
      <c r="P29" s="240"/>
      <c r="Q29" s="240">
        <v>0</v>
      </c>
      <c r="R29" s="240"/>
      <c r="S29" s="240">
        <f t="shared" si="0"/>
        <v>38678387</v>
      </c>
    </row>
    <row r="30" spans="1:19" ht="21">
      <c r="A30" s="234" t="s">
        <v>307</v>
      </c>
      <c r="B30" s="235"/>
      <c r="C30" s="236" t="s">
        <v>476</v>
      </c>
      <c r="D30" s="237">
        <v>6436755</v>
      </c>
      <c r="E30" s="238">
        <v>13020130</v>
      </c>
      <c r="F30" s="237"/>
      <c r="G30" s="239">
        <v>40</v>
      </c>
      <c r="H30" s="237"/>
      <c r="I30" s="240">
        <v>0</v>
      </c>
      <c r="J30" s="240"/>
      <c r="K30" s="240">
        <v>0</v>
      </c>
      <c r="L30" s="240"/>
      <c r="M30" s="240">
        <f t="shared" si="1"/>
        <v>0</v>
      </c>
      <c r="N30" s="240"/>
      <c r="O30" s="240">
        <v>520805200</v>
      </c>
      <c r="P30" s="240"/>
      <c r="Q30" s="240">
        <v>0</v>
      </c>
      <c r="R30" s="240"/>
      <c r="S30" s="240">
        <f t="shared" si="0"/>
        <v>520805200</v>
      </c>
    </row>
    <row r="31" spans="1:19" ht="21">
      <c r="A31" s="234" t="s">
        <v>313</v>
      </c>
      <c r="B31" s="235"/>
      <c r="C31" s="236" t="s">
        <v>476</v>
      </c>
      <c r="D31" s="237">
        <v>922577</v>
      </c>
      <c r="E31" s="238">
        <v>14735084</v>
      </c>
      <c r="F31" s="237"/>
      <c r="G31" s="239">
        <v>240</v>
      </c>
      <c r="H31" s="237"/>
      <c r="I31" s="240">
        <v>0</v>
      </c>
      <c r="J31" s="240"/>
      <c r="K31" s="240">
        <v>0</v>
      </c>
      <c r="L31" s="240"/>
      <c r="M31" s="240">
        <f t="shared" si="1"/>
        <v>0</v>
      </c>
      <c r="N31" s="240"/>
      <c r="O31" s="240">
        <v>3536420160</v>
      </c>
      <c r="P31" s="240"/>
      <c r="Q31" s="240">
        <v>0</v>
      </c>
      <c r="R31" s="240"/>
      <c r="S31" s="240">
        <f t="shared" si="0"/>
        <v>3536420160</v>
      </c>
    </row>
    <row r="32" spans="1:19" ht="21">
      <c r="A32" s="234" t="s">
        <v>247</v>
      </c>
      <c r="B32" s="235"/>
      <c r="C32" s="236" t="s">
        <v>476</v>
      </c>
      <c r="D32" s="237">
        <v>69093</v>
      </c>
      <c r="E32" s="238">
        <v>21227133</v>
      </c>
      <c r="F32" s="237"/>
      <c r="G32" s="239">
        <v>40</v>
      </c>
      <c r="H32" s="237"/>
      <c r="I32" s="240">
        <v>0</v>
      </c>
      <c r="J32" s="240"/>
      <c r="K32" s="240">
        <v>0</v>
      </c>
      <c r="L32" s="240"/>
      <c r="M32" s="240">
        <f t="shared" si="1"/>
        <v>0</v>
      </c>
      <c r="N32" s="240"/>
      <c r="O32" s="240">
        <v>849085320</v>
      </c>
      <c r="P32" s="240"/>
      <c r="Q32" s="240">
        <v>0</v>
      </c>
      <c r="R32" s="240"/>
      <c r="S32" s="240">
        <f t="shared" si="0"/>
        <v>849085320</v>
      </c>
    </row>
    <row r="33" spans="1:19" ht="21">
      <c r="A33" s="234" t="s">
        <v>93</v>
      </c>
      <c r="B33" s="235"/>
      <c r="C33" s="236" t="s">
        <v>477</v>
      </c>
      <c r="D33" s="237"/>
      <c r="E33" s="238">
        <v>1407238</v>
      </c>
      <c r="F33" s="237"/>
      <c r="G33" s="239">
        <v>12050</v>
      </c>
      <c r="H33" s="237"/>
      <c r="I33" s="240">
        <v>0</v>
      </c>
      <c r="J33" s="240"/>
      <c r="K33" s="240">
        <v>0</v>
      </c>
      <c r="L33" s="240"/>
      <c r="M33" s="240">
        <f t="shared" si="1"/>
        <v>0</v>
      </c>
      <c r="N33" s="240"/>
      <c r="O33" s="240">
        <v>16957217900</v>
      </c>
      <c r="P33" s="240"/>
      <c r="Q33" s="240">
        <v>0</v>
      </c>
      <c r="R33" s="240"/>
      <c r="S33" s="240">
        <f t="shared" si="0"/>
        <v>16957217900</v>
      </c>
    </row>
    <row r="34" spans="1:19" ht="21">
      <c r="A34" s="234" t="s">
        <v>373</v>
      </c>
      <c r="B34" s="235"/>
      <c r="C34" s="236" t="s">
        <v>476</v>
      </c>
      <c r="D34" s="237"/>
      <c r="E34" s="238">
        <v>7495701</v>
      </c>
      <c r="F34" s="237"/>
      <c r="G34" s="239">
        <v>155</v>
      </c>
      <c r="H34" s="237"/>
      <c r="I34" s="240">
        <v>0</v>
      </c>
      <c r="J34" s="240"/>
      <c r="K34" s="240">
        <v>0</v>
      </c>
      <c r="L34" s="240"/>
      <c r="M34" s="240">
        <f t="shared" si="1"/>
        <v>0</v>
      </c>
      <c r="N34" s="240"/>
      <c r="O34" s="240">
        <v>1161833655</v>
      </c>
      <c r="P34" s="240"/>
      <c r="Q34" s="240">
        <v>0</v>
      </c>
      <c r="R34" s="240"/>
      <c r="S34" s="240">
        <f t="shared" si="0"/>
        <v>1161833655</v>
      </c>
    </row>
    <row r="35" spans="1:19" ht="21">
      <c r="A35" s="234" t="s">
        <v>388</v>
      </c>
      <c r="B35" s="235"/>
      <c r="C35" s="236" t="s">
        <v>477</v>
      </c>
      <c r="D35" s="237">
        <v>727710</v>
      </c>
      <c r="E35" s="238">
        <v>34943809</v>
      </c>
      <c r="F35" s="237"/>
      <c r="G35" s="239">
        <v>380</v>
      </c>
      <c r="H35" s="237"/>
      <c r="I35" s="240">
        <v>0</v>
      </c>
      <c r="J35" s="240"/>
      <c r="K35" s="240">
        <v>0</v>
      </c>
      <c r="L35" s="240"/>
      <c r="M35" s="240">
        <f t="shared" si="1"/>
        <v>0</v>
      </c>
      <c r="N35" s="240"/>
      <c r="O35" s="240">
        <v>13278647420</v>
      </c>
      <c r="P35" s="240"/>
      <c r="Q35" s="240">
        <v>0</v>
      </c>
      <c r="R35" s="240"/>
      <c r="S35" s="240">
        <f t="shared" si="0"/>
        <v>13278647420</v>
      </c>
    </row>
    <row r="36" spans="1:19" ht="21">
      <c r="A36" s="234" t="s">
        <v>211</v>
      </c>
      <c r="B36" s="235"/>
      <c r="C36" s="236" t="s">
        <v>478</v>
      </c>
      <c r="D36" s="237">
        <v>882636</v>
      </c>
      <c r="E36" s="238">
        <v>3329553</v>
      </c>
      <c r="F36" s="237"/>
      <c r="G36" s="239">
        <v>20</v>
      </c>
      <c r="H36" s="237"/>
      <c r="I36" s="240">
        <v>0</v>
      </c>
      <c r="J36" s="240"/>
      <c r="K36" s="240">
        <v>0</v>
      </c>
      <c r="L36" s="240"/>
      <c r="M36" s="240">
        <f t="shared" si="1"/>
        <v>0</v>
      </c>
      <c r="N36" s="240"/>
      <c r="O36" s="240">
        <v>66591060</v>
      </c>
      <c r="P36" s="240"/>
      <c r="Q36" s="240">
        <v>0</v>
      </c>
      <c r="R36" s="240"/>
      <c r="S36" s="240">
        <f t="shared" si="0"/>
        <v>66591060</v>
      </c>
    </row>
    <row r="37" spans="1:19" ht="21">
      <c r="A37" s="234" t="s">
        <v>282</v>
      </c>
      <c r="B37" s="235"/>
      <c r="C37" s="236" t="s">
        <v>478</v>
      </c>
      <c r="D37" s="237"/>
      <c r="E37" s="238">
        <v>1882198</v>
      </c>
      <c r="F37" s="237"/>
      <c r="G37" s="239">
        <v>31</v>
      </c>
      <c r="H37" s="237"/>
      <c r="I37" s="240">
        <v>0</v>
      </c>
      <c r="J37" s="240"/>
      <c r="K37" s="240">
        <v>0</v>
      </c>
      <c r="L37" s="240"/>
      <c r="M37" s="240">
        <f t="shared" si="1"/>
        <v>0</v>
      </c>
      <c r="N37" s="240"/>
      <c r="O37" s="240">
        <v>58348138</v>
      </c>
      <c r="P37" s="240"/>
      <c r="Q37" s="240">
        <v>0</v>
      </c>
      <c r="R37" s="240"/>
      <c r="S37" s="240">
        <f t="shared" si="0"/>
        <v>58348138</v>
      </c>
    </row>
    <row r="38" spans="1:19" ht="21">
      <c r="A38" s="234" t="s">
        <v>322</v>
      </c>
      <c r="B38" s="235"/>
      <c r="C38" s="236" t="s">
        <v>478</v>
      </c>
      <c r="D38" s="237"/>
      <c r="E38" s="238">
        <v>1306069</v>
      </c>
      <c r="F38" s="237"/>
      <c r="G38" s="239">
        <v>3400</v>
      </c>
      <c r="H38" s="237"/>
      <c r="I38" s="240">
        <v>0</v>
      </c>
      <c r="J38" s="240"/>
      <c r="K38" s="240">
        <v>0</v>
      </c>
      <c r="L38" s="240"/>
      <c r="M38" s="240">
        <f t="shared" si="1"/>
        <v>0</v>
      </c>
      <c r="N38" s="240"/>
      <c r="O38" s="240">
        <v>4440634600</v>
      </c>
      <c r="P38" s="240"/>
      <c r="Q38" s="240">
        <v>0</v>
      </c>
      <c r="R38" s="240"/>
      <c r="S38" s="240">
        <f t="shared" si="0"/>
        <v>4440634600</v>
      </c>
    </row>
    <row r="39" spans="1:19" ht="21">
      <c r="A39" s="234" t="s">
        <v>214</v>
      </c>
      <c r="B39" s="235"/>
      <c r="C39" s="236" t="s">
        <v>479</v>
      </c>
      <c r="D39" s="237"/>
      <c r="E39" s="238">
        <v>53259437</v>
      </c>
      <c r="F39" s="237"/>
      <c r="G39" s="239">
        <v>120</v>
      </c>
      <c r="H39" s="237"/>
      <c r="I39" s="240">
        <v>0</v>
      </c>
      <c r="J39" s="240"/>
      <c r="K39" s="240">
        <v>0</v>
      </c>
      <c r="L39" s="240"/>
      <c r="M39" s="240">
        <f t="shared" si="1"/>
        <v>0</v>
      </c>
      <c r="N39" s="240"/>
      <c r="O39" s="240">
        <v>6391132440</v>
      </c>
      <c r="P39" s="240"/>
      <c r="Q39" s="240">
        <v>0</v>
      </c>
      <c r="R39" s="240"/>
      <c r="S39" s="240">
        <f t="shared" si="0"/>
        <v>6391132440</v>
      </c>
    </row>
    <row r="40" spans="1:19" ht="21">
      <c r="A40" s="234" t="s">
        <v>148</v>
      </c>
      <c r="B40" s="235"/>
      <c r="C40" s="236" t="s">
        <v>479</v>
      </c>
      <c r="D40" s="237">
        <v>1045247</v>
      </c>
      <c r="E40" s="238">
        <v>4660137</v>
      </c>
      <c r="F40" s="237"/>
      <c r="G40" s="239">
        <v>900</v>
      </c>
      <c r="H40" s="237"/>
      <c r="I40" s="240">
        <v>0</v>
      </c>
      <c r="J40" s="240"/>
      <c r="K40" s="240">
        <v>0</v>
      </c>
      <c r="L40" s="240"/>
      <c r="M40" s="240">
        <f t="shared" si="1"/>
        <v>0</v>
      </c>
      <c r="N40" s="240"/>
      <c r="O40" s="240">
        <v>4194123300</v>
      </c>
      <c r="P40" s="240"/>
      <c r="Q40" s="240">
        <v>0</v>
      </c>
      <c r="R40" s="240"/>
      <c r="S40" s="240">
        <f t="shared" si="0"/>
        <v>4194123300</v>
      </c>
    </row>
    <row r="41" spans="1:19" ht="21">
      <c r="A41" s="234" t="s">
        <v>131</v>
      </c>
      <c r="B41" s="235"/>
      <c r="C41" s="236" t="s">
        <v>479</v>
      </c>
      <c r="D41" s="237">
        <v>642599</v>
      </c>
      <c r="E41" s="238">
        <v>3309340</v>
      </c>
      <c r="F41" s="237"/>
      <c r="G41" s="239">
        <v>20</v>
      </c>
      <c r="H41" s="237"/>
      <c r="I41" s="240">
        <v>0</v>
      </c>
      <c r="J41" s="240"/>
      <c r="K41" s="240">
        <v>0</v>
      </c>
      <c r="L41" s="240"/>
      <c r="M41" s="240">
        <f t="shared" si="1"/>
        <v>0</v>
      </c>
      <c r="N41" s="240"/>
      <c r="O41" s="240">
        <v>66186800</v>
      </c>
      <c r="P41" s="240"/>
      <c r="Q41" s="240">
        <v>0</v>
      </c>
      <c r="R41" s="240"/>
      <c r="S41" s="240">
        <f t="shared" si="0"/>
        <v>66186800</v>
      </c>
    </row>
    <row r="42" spans="1:19" ht="21">
      <c r="A42" s="234" t="s">
        <v>257</v>
      </c>
      <c r="B42" s="235"/>
      <c r="C42" s="236" t="s">
        <v>480</v>
      </c>
      <c r="D42" s="237"/>
      <c r="E42" s="238">
        <v>14419572</v>
      </c>
      <c r="F42" s="237"/>
      <c r="G42" s="239">
        <v>110</v>
      </c>
      <c r="H42" s="237"/>
      <c r="I42" s="240">
        <v>0</v>
      </c>
      <c r="J42" s="240"/>
      <c r="K42" s="240">
        <v>0</v>
      </c>
      <c r="L42" s="240"/>
      <c r="M42" s="240">
        <f t="shared" si="1"/>
        <v>0</v>
      </c>
      <c r="N42" s="240"/>
      <c r="O42" s="240">
        <v>1586152920</v>
      </c>
      <c r="P42" s="240"/>
      <c r="Q42" s="240">
        <v>0</v>
      </c>
      <c r="R42" s="240"/>
      <c r="S42" s="240">
        <f t="shared" si="0"/>
        <v>1586152920</v>
      </c>
    </row>
    <row r="43" spans="1:19" ht="21">
      <c r="A43" s="234" t="s">
        <v>243</v>
      </c>
      <c r="B43" s="235"/>
      <c r="C43" s="236" t="s">
        <v>480</v>
      </c>
      <c r="D43" s="237"/>
      <c r="E43" s="238">
        <v>1951261</v>
      </c>
      <c r="F43" s="237"/>
      <c r="G43" s="239">
        <v>300</v>
      </c>
      <c r="H43" s="237"/>
      <c r="I43" s="240">
        <v>0</v>
      </c>
      <c r="J43" s="240"/>
      <c r="K43" s="240">
        <v>0</v>
      </c>
      <c r="L43" s="240"/>
      <c r="M43" s="240">
        <f t="shared" si="1"/>
        <v>0</v>
      </c>
      <c r="N43" s="240"/>
      <c r="O43" s="240">
        <v>585378300</v>
      </c>
      <c r="P43" s="240"/>
      <c r="Q43" s="240">
        <v>0</v>
      </c>
      <c r="R43" s="240"/>
      <c r="S43" s="240">
        <f t="shared" si="0"/>
        <v>585378300</v>
      </c>
    </row>
    <row r="44" spans="1:19" ht="21">
      <c r="A44" s="234" t="s">
        <v>266</v>
      </c>
      <c r="B44" s="235"/>
      <c r="C44" s="236" t="s">
        <v>480</v>
      </c>
      <c r="D44" s="237">
        <v>3166253</v>
      </c>
      <c r="E44" s="238">
        <v>1395651</v>
      </c>
      <c r="F44" s="237"/>
      <c r="G44" s="239">
        <v>4100</v>
      </c>
      <c r="H44" s="237"/>
      <c r="I44" s="240">
        <v>0</v>
      </c>
      <c r="J44" s="240"/>
      <c r="K44" s="240">
        <v>0</v>
      </c>
      <c r="L44" s="240"/>
      <c r="M44" s="240">
        <f t="shared" si="1"/>
        <v>0</v>
      </c>
      <c r="N44" s="240"/>
      <c r="O44" s="240">
        <v>5722169100</v>
      </c>
      <c r="P44" s="240"/>
      <c r="Q44" s="240">
        <v>0</v>
      </c>
      <c r="R44" s="240"/>
      <c r="S44" s="240">
        <f t="shared" si="0"/>
        <v>5722169100</v>
      </c>
    </row>
    <row r="45" spans="1:19" ht="21">
      <c r="A45" s="234" t="s">
        <v>173</v>
      </c>
      <c r="B45" s="235"/>
      <c r="C45" s="236" t="s">
        <v>481</v>
      </c>
      <c r="D45" s="237"/>
      <c r="E45" s="238">
        <v>9702982</v>
      </c>
      <c r="F45" s="237"/>
      <c r="G45" s="239">
        <v>400</v>
      </c>
      <c r="H45" s="237"/>
      <c r="I45" s="240">
        <v>0</v>
      </c>
      <c r="J45" s="240"/>
      <c r="K45" s="240">
        <v>0</v>
      </c>
      <c r="L45" s="240"/>
      <c r="M45" s="240">
        <f t="shared" si="1"/>
        <v>0</v>
      </c>
      <c r="N45" s="240"/>
      <c r="O45" s="240">
        <v>3881192800</v>
      </c>
      <c r="P45" s="240"/>
      <c r="Q45" s="240">
        <v>0</v>
      </c>
      <c r="R45" s="240"/>
      <c r="S45" s="240">
        <f t="shared" si="0"/>
        <v>3881192800</v>
      </c>
    </row>
    <row r="46" spans="1:19" ht="21">
      <c r="A46" s="234" t="s">
        <v>115</v>
      </c>
      <c r="B46" s="235"/>
      <c r="C46" s="236" t="s">
        <v>481</v>
      </c>
      <c r="D46" s="237">
        <v>240173</v>
      </c>
      <c r="E46" s="238">
        <v>8918958</v>
      </c>
      <c r="F46" s="237"/>
      <c r="G46" s="239">
        <v>1050</v>
      </c>
      <c r="H46" s="237"/>
      <c r="I46" s="240">
        <v>0</v>
      </c>
      <c r="J46" s="240"/>
      <c r="K46" s="240">
        <v>0</v>
      </c>
      <c r="L46" s="240"/>
      <c r="M46" s="240">
        <f t="shared" si="1"/>
        <v>0</v>
      </c>
      <c r="N46" s="240"/>
      <c r="O46" s="240">
        <v>9364905900</v>
      </c>
      <c r="P46" s="240"/>
      <c r="Q46" s="240">
        <v>0</v>
      </c>
      <c r="R46" s="240"/>
      <c r="S46" s="240">
        <f t="shared" si="0"/>
        <v>9364905900</v>
      </c>
    </row>
    <row r="47" spans="1:19" ht="21">
      <c r="A47" s="234" t="s">
        <v>161</v>
      </c>
      <c r="B47" s="235"/>
      <c r="C47" s="236" t="s">
        <v>481</v>
      </c>
      <c r="D47" s="237"/>
      <c r="E47" s="238">
        <v>24271859</v>
      </c>
      <c r="F47" s="237"/>
      <c r="G47" s="239">
        <v>50</v>
      </c>
      <c r="H47" s="237"/>
      <c r="I47" s="240">
        <v>0</v>
      </c>
      <c r="J47" s="240"/>
      <c r="K47" s="240">
        <v>0</v>
      </c>
      <c r="L47" s="240"/>
      <c r="M47" s="240">
        <f t="shared" si="1"/>
        <v>0</v>
      </c>
      <c r="N47" s="240"/>
      <c r="O47" s="240">
        <v>1213592950</v>
      </c>
      <c r="P47" s="240"/>
      <c r="Q47" s="240">
        <v>0</v>
      </c>
      <c r="R47" s="240"/>
      <c r="S47" s="240">
        <f t="shared" si="0"/>
        <v>1213592950</v>
      </c>
    </row>
    <row r="48" spans="1:19" ht="21">
      <c r="A48" s="234" t="s">
        <v>140</v>
      </c>
      <c r="B48" s="235"/>
      <c r="C48" s="236" t="s">
        <v>481</v>
      </c>
      <c r="D48" s="237"/>
      <c r="E48" s="238">
        <v>39075834</v>
      </c>
      <c r="F48" s="237"/>
      <c r="G48" s="239">
        <v>5</v>
      </c>
      <c r="H48" s="237"/>
      <c r="I48" s="240">
        <v>0</v>
      </c>
      <c r="J48" s="240"/>
      <c r="K48" s="240">
        <v>0</v>
      </c>
      <c r="L48" s="240"/>
      <c r="M48" s="240">
        <f t="shared" si="1"/>
        <v>0</v>
      </c>
      <c r="N48" s="240"/>
      <c r="O48" s="240">
        <v>195379170</v>
      </c>
      <c r="P48" s="240"/>
      <c r="Q48" s="240">
        <v>0</v>
      </c>
      <c r="R48" s="240"/>
      <c r="S48" s="240">
        <f t="shared" si="0"/>
        <v>195379170</v>
      </c>
    </row>
    <row r="49" spans="1:19" ht="21">
      <c r="A49" s="234" t="s">
        <v>133</v>
      </c>
      <c r="B49" s="235"/>
      <c r="C49" s="236" t="s">
        <v>481</v>
      </c>
      <c r="D49" s="237"/>
      <c r="E49" s="238">
        <v>16912063</v>
      </c>
      <c r="F49" s="237"/>
      <c r="G49" s="239">
        <v>800</v>
      </c>
      <c r="H49" s="237"/>
      <c r="I49" s="240">
        <v>0</v>
      </c>
      <c r="J49" s="240"/>
      <c r="K49" s="240">
        <v>0</v>
      </c>
      <c r="L49" s="240"/>
      <c r="M49" s="240">
        <f t="shared" si="1"/>
        <v>0</v>
      </c>
      <c r="N49" s="240"/>
      <c r="O49" s="240">
        <v>13529650400</v>
      </c>
      <c r="P49" s="240"/>
      <c r="Q49" s="240">
        <v>0</v>
      </c>
      <c r="R49" s="240"/>
      <c r="S49" s="240">
        <f t="shared" si="0"/>
        <v>13529650400</v>
      </c>
    </row>
    <row r="50" spans="1:19" ht="21">
      <c r="A50" s="234" t="s">
        <v>237</v>
      </c>
      <c r="B50" s="235"/>
      <c r="C50" s="236" t="s">
        <v>481</v>
      </c>
      <c r="D50" s="237"/>
      <c r="E50" s="238">
        <v>2276824</v>
      </c>
      <c r="F50" s="237"/>
      <c r="G50" s="239">
        <v>114</v>
      </c>
      <c r="H50" s="237"/>
      <c r="I50" s="240">
        <v>0</v>
      </c>
      <c r="J50" s="240"/>
      <c r="K50" s="240">
        <v>0</v>
      </c>
      <c r="L50" s="240"/>
      <c r="M50" s="240">
        <f t="shared" si="1"/>
        <v>0</v>
      </c>
      <c r="N50" s="240"/>
      <c r="O50" s="240">
        <v>259557936</v>
      </c>
      <c r="P50" s="240"/>
      <c r="Q50" s="240">
        <v>0</v>
      </c>
      <c r="R50" s="240"/>
      <c r="S50" s="240">
        <f t="shared" si="0"/>
        <v>259557936</v>
      </c>
    </row>
    <row r="51" spans="1:19" ht="21">
      <c r="A51" s="234" t="s">
        <v>258</v>
      </c>
      <c r="B51" s="235"/>
      <c r="C51" s="236" t="s">
        <v>481</v>
      </c>
      <c r="D51" s="237"/>
      <c r="E51" s="238">
        <v>20910715</v>
      </c>
      <c r="F51" s="237"/>
      <c r="G51" s="239">
        <v>60</v>
      </c>
      <c r="H51" s="237"/>
      <c r="I51" s="240">
        <v>0</v>
      </c>
      <c r="J51" s="240"/>
      <c r="K51" s="240">
        <v>0</v>
      </c>
      <c r="L51" s="240"/>
      <c r="M51" s="240">
        <f t="shared" si="1"/>
        <v>0</v>
      </c>
      <c r="N51" s="240"/>
      <c r="O51" s="240">
        <v>1254642900</v>
      </c>
      <c r="P51" s="240"/>
      <c r="Q51" s="240">
        <v>0</v>
      </c>
      <c r="R51" s="240"/>
      <c r="S51" s="240">
        <f t="shared" si="0"/>
        <v>1254642900</v>
      </c>
    </row>
    <row r="52" spans="1:19" ht="21">
      <c r="A52" s="234" t="s">
        <v>317</v>
      </c>
      <c r="B52" s="235"/>
      <c r="C52" s="236" t="s">
        <v>481</v>
      </c>
      <c r="D52" s="237"/>
      <c r="E52" s="238">
        <v>6377048</v>
      </c>
      <c r="F52" s="237"/>
      <c r="G52" s="239">
        <v>248</v>
      </c>
      <c r="H52" s="237"/>
      <c r="I52" s="240">
        <v>0</v>
      </c>
      <c r="J52" s="240"/>
      <c r="K52" s="240">
        <v>0</v>
      </c>
      <c r="L52" s="240"/>
      <c r="M52" s="240">
        <f t="shared" si="1"/>
        <v>0</v>
      </c>
      <c r="N52" s="240"/>
      <c r="O52" s="240">
        <v>1581507904</v>
      </c>
      <c r="P52" s="240"/>
      <c r="Q52" s="240">
        <v>0</v>
      </c>
      <c r="R52" s="240"/>
      <c r="S52" s="240">
        <f t="shared" si="0"/>
        <v>1581507904</v>
      </c>
    </row>
    <row r="53" spans="1:19" ht="21">
      <c r="A53" s="234" t="s">
        <v>166</v>
      </c>
      <c r="B53" s="235"/>
      <c r="C53" s="236" t="s">
        <v>481</v>
      </c>
      <c r="D53" s="237"/>
      <c r="E53" s="238">
        <v>8695114</v>
      </c>
      <c r="F53" s="237"/>
      <c r="G53" s="239">
        <v>700</v>
      </c>
      <c r="H53" s="237"/>
      <c r="I53" s="240">
        <v>0</v>
      </c>
      <c r="J53" s="240"/>
      <c r="K53" s="240">
        <v>0</v>
      </c>
      <c r="L53" s="240"/>
      <c r="M53" s="240">
        <f t="shared" si="1"/>
        <v>0</v>
      </c>
      <c r="N53" s="240"/>
      <c r="O53" s="240">
        <v>6086579800</v>
      </c>
      <c r="P53" s="240"/>
      <c r="Q53" s="240">
        <v>0</v>
      </c>
      <c r="R53" s="240"/>
      <c r="S53" s="240">
        <f t="shared" si="0"/>
        <v>6086579800</v>
      </c>
    </row>
    <row r="54" spans="1:19" ht="21">
      <c r="A54" s="234" t="s">
        <v>150</v>
      </c>
      <c r="B54" s="235"/>
      <c r="C54" s="236" t="s">
        <v>481</v>
      </c>
      <c r="D54" s="237"/>
      <c r="E54" s="238">
        <v>732100</v>
      </c>
      <c r="F54" s="237"/>
      <c r="G54" s="239">
        <v>4200</v>
      </c>
      <c r="H54" s="237"/>
      <c r="I54" s="240">
        <v>0</v>
      </c>
      <c r="J54" s="240"/>
      <c r="K54" s="240">
        <v>0</v>
      </c>
      <c r="L54" s="240"/>
      <c r="M54" s="240">
        <f t="shared" si="1"/>
        <v>0</v>
      </c>
      <c r="N54" s="240"/>
      <c r="O54" s="240">
        <v>3074820000</v>
      </c>
      <c r="P54" s="240"/>
      <c r="Q54" s="240">
        <v>0</v>
      </c>
      <c r="R54" s="240"/>
      <c r="S54" s="240">
        <f t="shared" si="0"/>
        <v>3074820000</v>
      </c>
    </row>
    <row r="55" spans="1:19" ht="21">
      <c r="A55" s="234" t="s">
        <v>127</v>
      </c>
      <c r="B55" s="235"/>
      <c r="C55" s="236" t="s">
        <v>481</v>
      </c>
      <c r="D55" s="237"/>
      <c r="E55" s="238">
        <v>5612721</v>
      </c>
      <c r="F55" s="237"/>
      <c r="G55" s="239">
        <v>1000</v>
      </c>
      <c r="H55" s="237"/>
      <c r="I55" s="240">
        <v>0</v>
      </c>
      <c r="J55" s="240"/>
      <c r="K55" s="240">
        <v>0</v>
      </c>
      <c r="L55" s="240"/>
      <c r="M55" s="240">
        <f t="shared" si="1"/>
        <v>0</v>
      </c>
      <c r="N55" s="240"/>
      <c r="O55" s="240">
        <v>5612721000</v>
      </c>
      <c r="P55" s="240"/>
      <c r="Q55" s="240">
        <v>0</v>
      </c>
      <c r="R55" s="240"/>
      <c r="S55" s="240">
        <f t="shared" si="0"/>
        <v>5612721000</v>
      </c>
    </row>
    <row r="56" spans="1:19" ht="21">
      <c r="A56" s="234" t="s">
        <v>117</v>
      </c>
      <c r="B56" s="235"/>
      <c r="C56" s="236" t="s">
        <v>481</v>
      </c>
      <c r="D56" s="237">
        <v>1677595</v>
      </c>
      <c r="E56" s="238">
        <v>4767849</v>
      </c>
      <c r="F56" s="237"/>
      <c r="G56" s="239">
        <v>7</v>
      </c>
      <c r="H56" s="237"/>
      <c r="I56" s="240">
        <v>0</v>
      </c>
      <c r="J56" s="240"/>
      <c r="K56" s="240">
        <v>0</v>
      </c>
      <c r="L56" s="240"/>
      <c r="M56" s="240">
        <f t="shared" si="1"/>
        <v>0</v>
      </c>
      <c r="N56" s="240"/>
      <c r="O56" s="240">
        <v>33374943</v>
      </c>
      <c r="P56" s="240"/>
      <c r="Q56" s="240">
        <v>0</v>
      </c>
      <c r="R56" s="240"/>
      <c r="S56" s="240">
        <f t="shared" si="0"/>
        <v>33374943</v>
      </c>
    </row>
    <row r="57" spans="1:19" ht="21">
      <c r="A57" s="234" t="s">
        <v>230</v>
      </c>
      <c r="B57" s="235"/>
      <c r="C57" s="236" t="s">
        <v>481</v>
      </c>
      <c r="D57" s="237"/>
      <c r="E57" s="238">
        <v>9056635</v>
      </c>
      <c r="F57" s="237"/>
      <c r="G57" s="239">
        <v>1997</v>
      </c>
      <c r="H57" s="237"/>
      <c r="I57" s="240">
        <v>0</v>
      </c>
      <c r="J57" s="240"/>
      <c r="K57" s="240">
        <v>0</v>
      </c>
      <c r="L57" s="240"/>
      <c r="M57" s="240">
        <f t="shared" si="1"/>
        <v>0</v>
      </c>
      <c r="N57" s="240"/>
      <c r="O57" s="240">
        <v>18086100095</v>
      </c>
      <c r="P57" s="240"/>
      <c r="Q57" s="240">
        <v>0</v>
      </c>
      <c r="R57" s="240"/>
      <c r="S57" s="240">
        <f t="shared" si="0"/>
        <v>18086100095</v>
      </c>
    </row>
    <row r="58" spans="1:19" ht="21">
      <c r="A58" s="234" t="s">
        <v>254</v>
      </c>
      <c r="B58" s="235"/>
      <c r="C58" s="236" t="s">
        <v>482</v>
      </c>
      <c r="D58" s="237"/>
      <c r="E58" s="238">
        <v>8550599</v>
      </c>
      <c r="F58" s="237"/>
      <c r="G58" s="239">
        <v>600</v>
      </c>
      <c r="H58" s="237"/>
      <c r="I58" s="240">
        <v>0</v>
      </c>
      <c r="J58" s="240"/>
      <c r="K58" s="240">
        <v>0</v>
      </c>
      <c r="L58" s="240"/>
      <c r="M58" s="240">
        <f t="shared" si="1"/>
        <v>0</v>
      </c>
      <c r="N58" s="240"/>
      <c r="O58" s="240">
        <v>5130359400</v>
      </c>
      <c r="P58" s="240"/>
      <c r="Q58" s="240">
        <v>0</v>
      </c>
      <c r="R58" s="240"/>
      <c r="S58" s="240">
        <f t="shared" si="0"/>
        <v>5130359400</v>
      </c>
    </row>
    <row r="59" spans="1:19" ht="21">
      <c r="A59" s="234" t="s">
        <v>286</v>
      </c>
      <c r="B59" s="235"/>
      <c r="C59" s="236" t="s">
        <v>482</v>
      </c>
      <c r="D59" s="237"/>
      <c r="E59" s="238">
        <v>53021124</v>
      </c>
      <c r="F59" s="237"/>
      <c r="G59" s="239">
        <v>170</v>
      </c>
      <c r="H59" s="237"/>
      <c r="I59" s="240">
        <v>0</v>
      </c>
      <c r="J59" s="240"/>
      <c r="K59" s="240">
        <v>0</v>
      </c>
      <c r="L59" s="240"/>
      <c r="M59" s="240">
        <f t="shared" si="1"/>
        <v>0</v>
      </c>
      <c r="N59" s="240"/>
      <c r="O59" s="240">
        <v>9013591080</v>
      </c>
      <c r="P59" s="240"/>
      <c r="Q59" s="240">
        <v>0</v>
      </c>
      <c r="R59" s="240"/>
      <c r="S59" s="240">
        <f t="shared" si="0"/>
        <v>9013591080</v>
      </c>
    </row>
    <row r="60" spans="1:19" ht="21">
      <c r="A60" s="234" t="s">
        <v>107</v>
      </c>
      <c r="B60" s="235"/>
      <c r="C60" s="236" t="s">
        <v>482</v>
      </c>
      <c r="D60" s="237"/>
      <c r="E60" s="238">
        <v>4126219</v>
      </c>
      <c r="F60" s="237"/>
      <c r="G60" s="239">
        <v>1300</v>
      </c>
      <c r="H60" s="237"/>
      <c r="I60" s="240">
        <v>0</v>
      </c>
      <c r="J60" s="240"/>
      <c r="K60" s="240">
        <v>0</v>
      </c>
      <c r="L60" s="240"/>
      <c r="M60" s="240">
        <f t="shared" si="1"/>
        <v>0</v>
      </c>
      <c r="N60" s="240"/>
      <c r="O60" s="240">
        <v>5364084700</v>
      </c>
      <c r="P60" s="240"/>
      <c r="Q60" s="240">
        <v>0</v>
      </c>
      <c r="R60" s="240"/>
      <c r="S60" s="240">
        <f t="shared" si="0"/>
        <v>5364084700</v>
      </c>
    </row>
    <row r="61" spans="1:19" ht="21">
      <c r="A61" s="234" t="s">
        <v>265</v>
      </c>
      <c r="B61" s="235"/>
      <c r="C61" s="236" t="s">
        <v>482</v>
      </c>
      <c r="D61" s="237"/>
      <c r="E61" s="238">
        <v>7142885</v>
      </c>
      <c r="F61" s="237"/>
      <c r="G61" s="239">
        <v>220</v>
      </c>
      <c r="H61" s="237"/>
      <c r="I61" s="240">
        <v>0</v>
      </c>
      <c r="J61" s="240"/>
      <c r="K61" s="240">
        <v>0</v>
      </c>
      <c r="L61" s="240"/>
      <c r="M61" s="240">
        <f t="shared" si="1"/>
        <v>0</v>
      </c>
      <c r="N61" s="240"/>
      <c r="O61" s="240">
        <v>1571434700</v>
      </c>
      <c r="P61" s="240"/>
      <c r="Q61" s="240">
        <v>0</v>
      </c>
      <c r="R61" s="240"/>
      <c r="S61" s="240">
        <f t="shared" si="0"/>
        <v>1571434700</v>
      </c>
    </row>
    <row r="62" spans="1:19" ht="21">
      <c r="A62" s="234" t="s">
        <v>304</v>
      </c>
      <c r="B62" s="235"/>
      <c r="C62" s="236" t="s">
        <v>482</v>
      </c>
      <c r="D62" s="237"/>
      <c r="E62" s="238">
        <v>16191387</v>
      </c>
      <c r="F62" s="237"/>
      <c r="G62" s="239">
        <v>48</v>
      </c>
      <c r="H62" s="237"/>
      <c r="I62" s="240">
        <v>0</v>
      </c>
      <c r="J62" s="240"/>
      <c r="K62" s="240">
        <v>0</v>
      </c>
      <c r="L62" s="240"/>
      <c r="M62" s="240">
        <f t="shared" si="1"/>
        <v>0</v>
      </c>
      <c r="N62" s="240"/>
      <c r="O62" s="240">
        <v>777186576</v>
      </c>
      <c r="P62" s="240"/>
      <c r="Q62" s="240">
        <v>0</v>
      </c>
      <c r="R62" s="240"/>
      <c r="S62" s="240">
        <f t="shared" si="0"/>
        <v>777186576</v>
      </c>
    </row>
    <row r="63" spans="1:19" ht="21">
      <c r="A63" s="234" t="s">
        <v>228</v>
      </c>
      <c r="B63" s="235"/>
      <c r="C63" s="236" t="s">
        <v>482</v>
      </c>
      <c r="D63" s="237"/>
      <c r="E63" s="238">
        <v>15367604</v>
      </c>
      <c r="F63" s="237"/>
      <c r="G63" s="239">
        <v>280</v>
      </c>
      <c r="H63" s="237"/>
      <c r="I63" s="240">
        <v>0</v>
      </c>
      <c r="J63" s="240"/>
      <c r="K63" s="240">
        <v>0</v>
      </c>
      <c r="L63" s="240"/>
      <c r="M63" s="240">
        <f t="shared" si="1"/>
        <v>0</v>
      </c>
      <c r="N63" s="240"/>
      <c r="O63" s="240">
        <v>4302929120</v>
      </c>
      <c r="P63" s="240"/>
      <c r="Q63" s="240">
        <v>0</v>
      </c>
      <c r="R63" s="240"/>
      <c r="S63" s="240">
        <f t="shared" si="0"/>
        <v>4302929120</v>
      </c>
    </row>
    <row r="64" spans="1:19" ht="21">
      <c r="A64" s="234" t="s">
        <v>299</v>
      </c>
      <c r="B64" s="235"/>
      <c r="C64" s="236" t="s">
        <v>482</v>
      </c>
      <c r="D64" s="237">
        <v>4047359</v>
      </c>
      <c r="E64" s="238">
        <v>21303694</v>
      </c>
      <c r="F64" s="237"/>
      <c r="G64" s="239">
        <v>80</v>
      </c>
      <c r="H64" s="237"/>
      <c r="I64" s="240">
        <v>0</v>
      </c>
      <c r="J64" s="240"/>
      <c r="K64" s="240">
        <v>0</v>
      </c>
      <c r="L64" s="240"/>
      <c r="M64" s="240">
        <f t="shared" si="1"/>
        <v>0</v>
      </c>
      <c r="N64" s="240"/>
      <c r="O64" s="240">
        <v>1704295520</v>
      </c>
      <c r="P64" s="240"/>
      <c r="Q64" s="240">
        <v>0</v>
      </c>
      <c r="R64" s="240"/>
      <c r="S64" s="240">
        <f t="shared" si="0"/>
        <v>1704295520</v>
      </c>
    </row>
    <row r="65" spans="1:19" ht="21">
      <c r="A65" s="234" t="s">
        <v>259</v>
      </c>
      <c r="B65" s="235"/>
      <c r="C65" s="236" t="s">
        <v>482</v>
      </c>
      <c r="D65" s="237">
        <v>355050</v>
      </c>
      <c r="E65" s="238">
        <v>15376056</v>
      </c>
      <c r="F65" s="237"/>
      <c r="G65" s="239">
        <v>1624</v>
      </c>
      <c r="H65" s="237"/>
      <c r="I65" s="240">
        <v>0</v>
      </c>
      <c r="J65" s="240"/>
      <c r="K65" s="240">
        <v>0</v>
      </c>
      <c r="L65" s="240"/>
      <c r="M65" s="240">
        <f t="shared" si="1"/>
        <v>0</v>
      </c>
      <c r="N65" s="240"/>
      <c r="O65" s="240">
        <v>24970714944</v>
      </c>
      <c r="P65" s="240"/>
      <c r="Q65" s="240">
        <v>0</v>
      </c>
      <c r="R65" s="240"/>
      <c r="S65" s="240">
        <f t="shared" si="0"/>
        <v>24970714944</v>
      </c>
    </row>
    <row r="66" spans="1:19" ht="21">
      <c r="A66" s="234" t="s">
        <v>89</v>
      </c>
      <c r="B66" s="235"/>
      <c r="C66" s="236" t="s">
        <v>482</v>
      </c>
      <c r="D66" s="237"/>
      <c r="E66" s="238">
        <v>3907065</v>
      </c>
      <c r="F66" s="237"/>
      <c r="G66" s="239">
        <v>750</v>
      </c>
      <c r="H66" s="237"/>
      <c r="I66" s="240">
        <v>0</v>
      </c>
      <c r="J66" s="240"/>
      <c r="K66" s="240">
        <v>0</v>
      </c>
      <c r="L66" s="240"/>
      <c r="M66" s="240">
        <f t="shared" si="1"/>
        <v>0</v>
      </c>
      <c r="N66" s="240"/>
      <c r="O66" s="240">
        <v>2930298750</v>
      </c>
      <c r="P66" s="240"/>
      <c r="Q66" s="240">
        <v>0</v>
      </c>
      <c r="R66" s="240"/>
      <c r="S66" s="240">
        <f t="shared" si="0"/>
        <v>2930298750</v>
      </c>
    </row>
    <row r="67" spans="1:19" ht="21">
      <c r="A67" s="234" t="s">
        <v>256</v>
      </c>
      <c r="B67" s="235"/>
      <c r="C67" s="236" t="s">
        <v>483</v>
      </c>
      <c r="D67" s="237"/>
      <c r="E67" s="238">
        <v>3694702</v>
      </c>
      <c r="F67" s="237"/>
      <c r="G67" s="239">
        <v>140</v>
      </c>
      <c r="H67" s="237"/>
      <c r="I67" s="240">
        <v>0</v>
      </c>
      <c r="J67" s="240"/>
      <c r="K67" s="240">
        <v>0</v>
      </c>
      <c r="L67" s="240"/>
      <c r="M67" s="240">
        <f t="shared" si="1"/>
        <v>0</v>
      </c>
      <c r="N67" s="240"/>
      <c r="O67" s="240">
        <v>517258280</v>
      </c>
      <c r="P67" s="240"/>
      <c r="Q67" s="240">
        <v>0</v>
      </c>
      <c r="R67" s="240"/>
      <c r="S67" s="240">
        <f t="shared" si="0"/>
        <v>517258280</v>
      </c>
    </row>
    <row r="68" spans="1:19" ht="21">
      <c r="A68" s="234" t="s">
        <v>79</v>
      </c>
      <c r="B68" s="235"/>
      <c r="C68" s="236" t="s">
        <v>483</v>
      </c>
      <c r="D68" s="237"/>
      <c r="E68" s="238">
        <v>9700429</v>
      </c>
      <c r="F68" s="237"/>
      <c r="G68" s="239">
        <v>350</v>
      </c>
      <c r="H68" s="237"/>
      <c r="I68" s="240">
        <v>0</v>
      </c>
      <c r="J68" s="240"/>
      <c r="K68" s="240">
        <v>0</v>
      </c>
      <c r="L68" s="240"/>
      <c r="M68" s="240">
        <f t="shared" si="1"/>
        <v>0</v>
      </c>
      <c r="N68" s="240"/>
      <c r="O68" s="240">
        <v>3395150150</v>
      </c>
      <c r="P68" s="240"/>
      <c r="Q68" s="240">
        <v>0</v>
      </c>
      <c r="R68" s="240"/>
      <c r="S68" s="240">
        <f t="shared" si="0"/>
        <v>3395150150</v>
      </c>
    </row>
    <row r="69" spans="1:19" ht="21">
      <c r="A69" s="234" t="s">
        <v>125</v>
      </c>
      <c r="B69" s="235"/>
      <c r="C69" s="236" t="s">
        <v>483</v>
      </c>
      <c r="D69" s="237">
        <v>7379981</v>
      </c>
      <c r="E69" s="238">
        <v>43016033</v>
      </c>
      <c r="F69" s="237"/>
      <c r="G69" s="239">
        <v>500</v>
      </c>
      <c r="H69" s="237"/>
      <c r="I69" s="240">
        <v>0</v>
      </c>
      <c r="J69" s="240"/>
      <c r="K69" s="240">
        <v>0</v>
      </c>
      <c r="L69" s="240"/>
      <c r="M69" s="240">
        <f t="shared" si="1"/>
        <v>0</v>
      </c>
      <c r="N69" s="240"/>
      <c r="O69" s="240">
        <v>21508016500</v>
      </c>
      <c r="P69" s="240"/>
      <c r="Q69" s="240">
        <v>0</v>
      </c>
      <c r="R69" s="240"/>
      <c r="S69" s="240">
        <f t="shared" si="0"/>
        <v>21508016500</v>
      </c>
    </row>
    <row r="70" spans="1:19" ht="21">
      <c r="A70" s="234" t="s">
        <v>132</v>
      </c>
      <c r="B70" s="235"/>
      <c r="C70" s="236" t="s">
        <v>483</v>
      </c>
      <c r="D70" s="237"/>
      <c r="E70" s="238">
        <v>4028814</v>
      </c>
      <c r="F70" s="237"/>
      <c r="G70" s="239">
        <v>28</v>
      </c>
      <c r="H70" s="237"/>
      <c r="I70" s="240">
        <v>0</v>
      </c>
      <c r="J70" s="240"/>
      <c r="K70" s="240">
        <v>0</v>
      </c>
      <c r="L70" s="240"/>
      <c r="M70" s="240">
        <f t="shared" si="1"/>
        <v>0</v>
      </c>
      <c r="N70" s="240"/>
      <c r="O70" s="240">
        <v>112806792</v>
      </c>
      <c r="P70" s="240"/>
      <c r="Q70" s="240">
        <v>0</v>
      </c>
      <c r="R70" s="240"/>
      <c r="S70" s="240">
        <f t="shared" si="0"/>
        <v>112806792</v>
      </c>
    </row>
    <row r="71" spans="1:19" ht="21">
      <c r="A71" s="234" t="s">
        <v>222</v>
      </c>
      <c r="B71" s="235"/>
      <c r="C71" s="236" t="s">
        <v>483</v>
      </c>
      <c r="D71" s="237"/>
      <c r="E71" s="238">
        <v>2254242</v>
      </c>
      <c r="F71" s="237"/>
      <c r="G71" s="239">
        <v>1050</v>
      </c>
      <c r="H71" s="237"/>
      <c r="I71" s="240">
        <v>0</v>
      </c>
      <c r="J71" s="240"/>
      <c r="K71" s="240">
        <v>0</v>
      </c>
      <c r="L71" s="240"/>
      <c r="M71" s="240">
        <f t="shared" si="1"/>
        <v>0</v>
      </c>
      <c r="N71" s="240"/>
      <c r="O71" s="240">
        <v>2366954100</v>
      </c>
      <c r="P71" s="240"/>
      <c r="Q71" s="240">
        <v>0</v>
      </c>
      <c r="R71" s="240"/>
      <c r="S71" s="240">
        <f t="shared" si="0"/>
        <v>2366954100</v>
      </c>
    </row>
    <row r="72" spans="1:19" ht="21">
      <c r="A72" s="234" t="s">
        <v>293</v>
      </c>
      <c r="B72" s="235"/>
      <c r="C72" s="236" t="s">
        <v>483</v>
      </c>
      <c r="D72" s="237"/>
      <c r="E72" s="238">
        <v>1855058</v>
      </c>
      <c r="F72" s="237"/>
      <c r="G72" s="239">
        <v>3000</v>
      </c>
      <c r="H72" s="237"/>
      <c r="I72" s="240">
        <v>0</v>
      </c>
      <c r="J72" s="240"/>
      <c r="K72" s="240">
        <v>0</v>
      </c>
      <c r="L72" s="240"/>
      <c r="M72" s="240">
        <f t="shared" si="1"/>
        <v>0</v>
      </c>
      <c r="N72" s="240"/>
      <c r="O72" s="240">
        <v>5565174000</v>
      </c>
      <c r="P72" s="240"/>
      <c r="Q72" s="240">
        <v>0</v>
      </c>
      <c r="R72" s="240"/>
      <c r="S72" s="240">
        <f t="shared" si="0"/>
        <v>5565174000</v>
      </c>
    </row>
    <row r="73" spans="1:19" ht="21">
      <c r="A73" s="234" t="s">
        <v>216</v>
      </c>
      <c r="B73" s="235"/>
      <c r="C73" s="236" t="s">
        <v>483</v>
      </c>
      <c r="D73" s="237"/>
      <c r="E73" s="238">
        <v>17049450</v>
      </c>
      <c r="F73" s="237"/>
      <c r="G73" s="239">
        <v>114</v>
      </c>
      <c r="H73" s="237"/>
      <c r="I73" s="240">
        <v>0</v>
      </c>
      <c r="J73" s="240"/>
      <c r="K73" s="240">
        <v>0</v>
      </c>
      <c r="L73" s="240"/>
      <c r="M73" s="240">
        <f t="shared" si="1"/>
        <v>0</v>
      </c>
      <c r="N73" s="240"/>
      <c r="O73" s="240">
        <v>1943637300</v>
      </c>
      <c r="P73" s="240"/>
      <c r="Q73" s="240">
        <v>0</v>
      </c>
      <c r="R73" s="240"/>
      <c r="S73" s="240">
        <f t="shared" ref="S73:S136" si="2">O73+Q73</f>
        <v>1943637300</v>
      </c>
    </row>
    <row r="74" spans="1:19" ht="21">
      <c r="A74" s="234" t="s">
        <v>188</v>
      </c>
      <c r="B74" s="235"/>
      <c r="C74" s="236" t="s">
        <v>483</v>
      </c>
      <c r="D74" s="237"/>
      <c r="E74" s="238">
        <v>8593594</v>
      </c>
      <c r="F74" s="237"/>
      <c r="G74" s="239">
        <v>270</v>
      </c>
      <c r="H74" s="237"/>
      <c r="I74" s="240">
        <v>0</v>
      </c>
      <c r="J74" s="240"/>
      <c r="K74" s="240">
        <v>0</v>
      </c>
      <c r="L74" s="240"/>
      <c r="M74" s="240">
        <f t="shared" ref="M74:M137" si="3">I74+K74</f>
        <v>0</v>
      </c>
      <c r="N74" s="240"/>
      <c r="O74" s="240">
        <v>2320270380</v>
      </c>
      <c r="P74" s="240"/>
      <c r="Q74" s="240">
        <v>0</v>
      </c>
      <c r="R74" s="240"/>
      <c r="S74" s="240">
        <f t="shared" si="2"/>
        <v>2320270380</v>
      </c>
    </row>
    <row r="75" spans="1:19" ht="21">
      <c r="A75" s="234" t="s">
        <v>396</v>
      </c>
      <c r="B75" s="235"/>
      <c r="C75" s="236" t="s">
        <v>483</v>
      </c>
      <c r="D75" s="237">
        <v>2009331</v>
      </c>
      <c r="E75" s="238">
        <v>5313566</v>
      </c>
      <c r="F75" s="237"/>
      <c r="G75" s="239">
        <v>870</v>
      </c>
      <c r="H75" s="237"/>
      <c r="I75" s="240">
        <v>0</v>
      </c>
      <c r="J75" s="240"/>
      <c r="K75" s="240">
        <v>0</v>
      </c>
      <c r="L75" s="240"/>
      <c r="M75" s="240">
        <f t="shared" si="3"/>
        <v>0</v>
      </c>
      <c r="N75" s="240"/>
      <c r="O75" s="240">
        <v>4622802420</v>
      </c>
      <c r="P75" s="240"/>
      <c r="Q75" s="240">
        <v>0</v>
      </c>
      <c r="R75" s="240"/>
      <c r="S75" s="240">
        <f t="shared" si="2"/>
        <v>4622802420</v>
      </c>
    </row>
    <row r="76" spans="1:19" ht="21">
      <c r="A76" s="234" t="s">
        <v>248</v>
      </c>
      <c r="B76" s="235"/>
      <c r="C76" s="236" t="s">
        <v>483</v>
      </c>
      <c r="D76" s="237"/>
      <c r="E76" s="238">
        <v>25746045</v>
      </c>
      <c r="F76" s="237"/>
      <c r="G76" s="239">
        <v>2000</v>
      </c>
      <c r="H76" s="237"/>
      <c r="I76" s="240">
        <v>0</v>
      </c>
      <c r="J76" s="240"/>
      <c r="K76" s="240">
        <v>0</v>
      </c>
      <c r="L76" s="240"/>
      <c r="M76" s="240">
        <f t="shared" si="3"/>
        <v>0</v>
      </c>
      <c r="N76" s="240"/>
      <c r="O76" s="240">
        <v>51492090000</v>
      </c>
      <c r="P76" s="240"/>
      <c r="Q76" s="240">
        <v>0</v>
      </c>
      <c r="R76" s="240"/>
      <c r="S76" s="240">
        <f t="shared" si="2"/>
        <v>51492090000</v>
      </c>
    </row>
    <row r="77" spans="1:19" ht="21">
      <c r="A77" s="234" t="s">
        <v>330</v>
      </c>
      <c r="B77" s="235"/>
      <c r="C77" s="236" t="s">
        <v>483</v>
      </c>
      <c r="D77" s="237"/>
      <c r="E77" s="238">
        <v>4263580</v>
      </c>
      <c r="F77" s="237"/>
      <c r="G77" s="239">
        <v>2</v>
      </c>
      <c r="H77" s="237"/>
      <c r="I77" s="240">
        <v>0</v>
      </c>
      <c r="J77" s="240"/>
      <c r="K77" s="240">
        <v>0</v>
      </c>
      <c r="L77" s="240"/>
      <c r="M77" s="240">
        <f t="shared" si="3"/>
        <v>0</v>
      </c>
      <c r="N77" s="240"/>
      <c r="O77" s="240">
        <v>8527160</v>
      </c>
      <c r="P77" s="240"/>
      <c r="Q77" s="240">
        <v>0</v>
      </c>
      <c r="R77" s="240"/>
      <c r="S77" s="240">
        <f t="shared" si="2"/>
        <v>8527160</v>
      </c>
    </row>
    <row r="78" spans="1:19" ht="21">
      <c r="A78" s="234" t="s">
        <v>169</v>
      </c>
      <c r="B78" s="235"/>
      <c r="C78" s="236" t="s">
        <v>447</v>
      </c>
      <c r="D78" s="237">
        <v>707643</v>
      </c>
      <c r="E78" s="238">
        <v>12752542</v>
      </c>
      <c r="F78" s="237"/>
      <c r="G78" s="239">
        <v>250</v>
      </c>
      <c r="H78" s="237"/>
      <c r="I78" s="240">
        <v>0</v>
      </c>
      <c r="J78" s="240"/>
      <c r="K78" s="240">
        <v>0</v>
      </c>
      <c r="L78" s="240"/>
      <c r="M78" s="240">
        <f t="shared" si="3"/>
        <v>0</v>
      </c>
      <c r="N78" s="240"/>
      <c r="O78" s="240">
        <v>3188135500</v>
      </c>
      <c r="P78" s="240"/>
      <c r="Q78" s="240">
        <v>0</v>
      </c>
      <c r="R78" s="240"/>
      <c r="S78" s="240">
        <f t="shared" si="2"/>
        <v>3188135500</v>
      </c>
    </row>
    <row r="79" spans="1:19" ht="21">
      <c r="A79" s="234" t="s">
        <v>406</v>
      </c>
      <c r="B79" s="235"/>
      <c r="C79" s="236" t="s">
        <v>483</v>
      </c>
      <c r="D79" s="237"/>
      <c r="E79" s="238">
        <v>12579450</v>
      </c>
      <c r="F79" s="237"/>
      <c r="G79" s="239">
        <v>62</v>
      </c>
      <c r="H79" s="237"/>
      <c r="I79" s="240">
        <v>0</v>
      </c>
      <c r="J79" s="240"/>
      <c r="K79" s="240">
        <v>0</v>
      </c>
      <c r="L79" s="240"/>
      <c r="M79" s="240">
        <f t="shared" si="3"/>
        <v>0</v>
      </c>
      <c r="N79" s="240"/>
      <c r="O79" s="240">
        <v>779925900</v>
      </c>
      <c r="P79" s="240"/>
      <c r="Q79" s="240">
        <v>0</v>
      </c>
      <c r="R79" s="240"/>
      <c r="S79" s="240">
        <f t="shared" si="2"/>
        <v>779925900</v>
      </c>
    </row>
    <row r="80" spans="1:19" ht="21">
      <c r="A80" s="234" t="s">
        <v>314</v>
      </c>
      <c r="B80" s="235"/>
      <c r="C80" s="236" t="s">
        <v>483</v>
      </c>
      <c r="D80" s="237"/>
      <c r="E80" s="238">
        <v>5143227</v>
      </c>
      <c r="F80" s="237"/>
      <c r="G80" s="239">
        <v>800</v>
      </c>
      <c r="H80" s="237"/>
      <c r="I80" s="240">
        <v>0</v>
      </c>
      <c r="J80" s="240"/>
      <c r="K80" s="240">
        <v>0</v>
      </c>
      <c r="L80" s="240"/>
      <c r="M80" s="240">
        <f t="shared" si="3"/>
        <v>0</v>
      </c>
      <c r="N80" s="240"/>
      <c r="O80" s="240">
        <v>4114581600</v>
      </c>
      <c r="P80" s="240"/>
      <c r="Q80" s="240">
        <v>0</v>
      </c>
      <c r="R80" s="240"/>
      <c r="S80" s="240">
        <f t="shared" si="2"/>
        <v>4114581600</v>
      </c>
    </row>
    <row r="81" spans="1:19" ht="21">
      <c r="A81" s="234" t="s">
        <v>168</v>
      </c>
      <c r="B81" s="235"/>
      <c r="C81" s="236" t="s">
        <v>483</v>
      </c>
      <c r="D81" s="237">
        <v>3293765</v>
      </c>
      <c r="E81" s="238">
        <v>19963565</v>
      </c>
      <c r="F81" s="237"/>
      <c r="G81" s="241">
        <v>550</v>
      </c>
      <c r="H81" s="237"/>
      <c r="I81" s="242">
        <v>0</v>
      </c>
      <c r="J81" s="242"/>
      <c r="K81" s="242">
        <v>0</v>
      </c>
      <c r="L81" s="242"/>
      <c r="M81" s="240">
        <f t="shared" si="3"/>
        <v>0</v>
      </c>
      <c r="N81" s="242"/>
      <c r="O81" s="242">
        <v>10979960750</v>
      </c>
      <c r="P81" s="242"/>
      <c r="Q81" s="242">
        <v>0</v>
      </c>
      <c r="R81" s="242"/>
      <c r="S81" s="240">
        <f t="shared" si="2"/>
        <v>10979960750</v>
      </c>
    </row>
    <row r="82" spans="1:19" ht="21">
      <c r="A82" s="234" t="s">
        <v>387</v>
      </c>
      <c r="B82" s="235"/>
      <c r="C82" s="236" t="s">
        <v>483</v>
      </c>
      <c r="D82" s="237"/>
      <c r="E82" s="238">
        <v>120822653</v>
      </c>
      <c r="F82" s="237"/>
      <c r="G82" s="239">
        <v>20</v>
      </c>
      <c r="H82" s="237"/>
      <c r="I82" s="240">
        <v>0</v>
      </c>
      <c r="J82" s="240"/>
      <c r="K82" s="240">
        <v>0</v>
      </c>
      <c r="L82" s="240"/>
      <c r="M82" s="240">
        <f t="shared" si="3"/>
        <v>0</v>
      </c>
      <c r="N82" s="240"/>
      <c r="O82" s="240">
        <v>2416453060</v>
      </c>
      <c r="P82" s="240"/>
      <c r="Q82" s="240">
        <v>0</v>
      </c>
      <c r="R82" s="240"/>
      <c r="S82" s="240">
        <f t="shared" si="2"/>
        <v>2416453060</v>
      </c>
    </row>
    <row r="83" spans="1:19" ht="21">
      <c r="A83" s="234" t="s">
        <v>328</v>
      </c>
      <c r="B83" s="235"/>
      <c r="C83" s="236" t="s">
        <v>447</v>
      </c>
      <c r="D83" s="237">
        <v>813670</v>
      </c>
      <c r="E83" s="238">
        <v>26237533</v>
      </c>
      <c r="F83" s="237"/>
      <c r="G83" s="239">
        <v>310</v>
      </c>
      <c r="H83" s="237"/>
      <c r="I83" s="240">
        <v>0</v>
      </c>
      <c r="J83" s="240"/>
      <c r="K83" s="240">
        <v>0</v>
      </c>
      <c r="L83" s="240"/>
      <c r="M83" s="240">
        <f t="shared" si="3"/>
        <v>0</v>
      </c>
      <c r="N83" s="240"/>
      <c r="O83" s="240">
        <v>8133635230</v>
      </c>
      <c r="P83" s="240"/>
      <c r="Q83" s="240">
        <v>0</v>
      </c>
      <c r="R83" s="240"/>
      <c r="S83" s="240">
        <f t="shared" si="2"/>
        <v>8133635230</v>
      </c>
    </row>
    <row r="84" spans="1:19" ht="21">
      <c r="A84" s="234" t="s">
        <v>136</v>
      </c>
      <c r="B84" s="235"/>
      <c r="C84" s="236" t="s">
        <v>447</v>
      </c>
      <c r="D84" s="237">
        <v>271970</v>
      </c>
      <c r="E84" s="238">
        <v>1466922</v>
      </c>
      <c r="F84" s="237"/>
      <c r="G84" s="239">
        <v>1440</v>
      </c>
      <c r="H84" s="237"/>
      <c r="I84" s="240">
        <v>0</v>
      </c>
      <c r="J84" s="240"/>
      <c r="K84" s="240">
        <v>0</v>
      </c>
      <c r="L84" s="240"/>
      <c r="M84" s="240">
        <f t="shared" si="3"/>
        <v>0</v>
      </c>
      <c r="N84" s="240"/>
      <c r="O84" s="240">
        <v>2112367680</v>
      </c>
      <c r="P84" s="240"/>
      <c r="Q84" s="240">
        <v>0</v>
      </c>
      <c r="R84" s="240"/>
      <c r="S84" s="240">
        <f t="shared" si="2"/>
        <v>2112367680</v>
      </c>
    </row>
    <row r="85" spans="1:19" ht="21">
      <c r="A85" s="234" t="s">
        <v>225</v>
      </c>
      <c r="B85" s="235"/>
      <c r="C85" s="236" t="s">
        <v>447</v>
      </c>
      <c r="D85" s="237">
        <v>1048281</v>
      </c>
      <c r="E85" s="238">
        <v>51696868</v>
      </c>
      <c r="F85" s="237"/>
      <c r="G85" s="239">
        <v>50</v>
      </c>
      <c r="H85" s="237"/>
      <c r="I85" s="240">
        <v>0</v>
      </c>
      <c r="J85" s="240"/>
      <c r="K85" s="240">
        <v>0</v>
      </c>
      <c r="L85" s="240"/>
      <c r="M85" s="240">
        <f t="shared" si="3"/>
        <v>0</v>
      </c>
      <c r="N85" s="240"/>
      <c r="O85" s="240">
        <v>2584843400</v>
      </c>
      <c r="P85" s="240"/>
      <c r="Q85" s="240">
        <v>0</v>
      </c>
      <c r="R85" s="240"/>
      <c r="S85" s="240">
        <f t="shared" si="2"/>
        <v>2584843400</v>
      </c>
    </row>
    <row r="86" spans="1:19" ht="21">
      <c r="A86" s="234" t="s">
        <v>347</v>
      </c>
      <c r="B86" s="235"/>
      <c r="C86" s="236" t="s">
        <v>447</v>
      </c>
      <c r="D86" s="237"/>
      <c r="E86" s="238">
        <v>29933675</v>
      </c>
      <c r="F86" s="237"/>
      <c r="G86" s="239">
        <v>450</v>
      </c>
      <c r="H86" s="237"/>
      <c r="I86" s="240">
        <v>0</v>
      </c>
      <c r="J86" s="240"/>
      <c r="K86" s="240">
        <v>0</v>
      </c>
      <c r="L86" s="240"/>
      <c r="M86" s="240">
        <f t="shared" si="3"/>
        <v>0</v>
      </c>
      <c r="N86" s="240"/>
      <c r="O86" s="240">
        <v>13470153750</v>
      </c>
      <c r="P86" s="240"/>
      <c r="Q86" s="240">
        <v>0</v>
      </c>
      <c r="R86" s="240"/>
      <c r="S86" s="240">
        <f t="shared" si="2"/>
        <v>13470153750</v>
      </c>
    </row>
    <row r="87" spans="1:19" ht="21">
      <c r="A87" s="234" t="s">
        <v>212</v>
      </c>
      <c r="B87" s="235"/>
      <c r="C87" s="236" t="s">
        <v>447</v>
      </c>
      <c r="D87" s="237"/>
      <c r="E87" s="238">
        <v>2123519</v>
      </c>
      <c r="F87" s="237"/>
      <c r="G87" s="239">
        <v>165</v>
      </c>
      <c r="H87" s="237"/>
      <c r="I87" s="240">
        <v>0</v>
      </c>
      <c r="J87" s="240"/>
      <c r="K87" s="240">
        <v>0</v>
      </c>
      <c r="L87" s="240"/>
      <c r="M87" s="240">
        <f t="shared" si="3"/>
        <v>0</v>
      </c>
      <c r="N87" s="240"/>
      <c r="O87" s="240">
        <v>350380635</v>
      </c>
      <c r="P87" s="240"/>
      <c r="Q87" s="240">
        <v>0</v>
      </c>
      <c r="R87" s="240"/>
      <c r="S87" s="240">
        <f t="shared" si="2"/>
        <v>350380635</v>
      </c>
    </row>
    <row r="88" spans="1:19" ht="21">
      <c r="A88" s="234" t="s">
        <v>114</v>
      </c>
      <c r="B88" s="235"/>
      <c r="C88" s="236" t="s">
        <v>447</v>
      </c>
      <c r="D88" s="237">
        <v>221685</v>
      </c>
      <c r="E88" s="238">
        <v>25723255</v>
      </c>
      <c r="F88" s="237"/>
      <c r="G88" s="239">
        <v>90</v>
      </c>
      <c r="H88" s="237"/>
      <c r="I88" s="240">
        <v>0</v>
      </c>
      <c r="J88" s="240"/>
      <c r="K88" s="240">
        <v>0</v>
      </c>
      <c r="L88" s="240"/>
      <c r="M88" s="240">
        <f t="shared" si="3"/>
        <v>0</v>
      </c>
      <c r="N88" s="240"/>
      <c r="O88" s="240">
        <v>2315092950</v>
      </c>
      <c r="P88" s="240"/>
      <c r="Q88" s="240">
        <v>0</v>
      </c>
      <c r="R88" s="240"/>
      <c r="S88" s="240">
        <f t="shared" si="2"/>
        <v>2315092950</v>
      </c>
    </row>
    <row r="89" spans="1:19" ht="21">
      <c r="A89" s="234" t="s">
        <v>260</v>
      </c>
      <c r="B89" s="235"/>
      <c r="C89" s="236" t="s">
        <v>447</v>
      </c>
      <c r="D89" s="237"/>
      <c r="E89" s="238">
        <v>2764004</v>
      </c>
      <c r="F89" s="237"/>
      <c r="G89" s="239">
        <v>50</v>
      </c>
      <c r="H89" s="237"/>
      <c r="I89" s="240">
        <v>0</v>
      </c>
      <c r="J89" s="240"/>
      <c r="K89" s="240">
        <v>0</v>
      </c>
      <c r="L89" s="240"/>
      <c r="M89" s="240">
        <f t="shared" si="3"/>
        <v>0</v>
      </c>
      <c r="N89" s="240"/>
      <c r="O89" s="240">
        <v>138200200</v>
      </c>
      <c r="P89" s="240"/>
      <c r="Q89" s="240">
        <v>0</v>
      </c>
      <c r="R89" s="240"/>
      <c r="S89" s="240">
        <f t="shared" si="2"/>
        <v>138200200</v>
      </c>
    </row>
    <row r="90" spans="1:19" ht="21">
      <c r="A90" s="234" t="s">
        <v>144</v>
      </c>
      <c r="B90" s="235"/>
      <c r="C90" s="236" t="s">
        <v>447</v>
      </c>
      <c r="D90" s="237"/>
      <c r="E90" s="238">
        <v>3754219</v>
      </c>
      <c r="F90" s="237"/>
      <c r="G90" s="239">
        <v>80</v>
      </c>
      <c r="H90" s="237"/>
      <c r="I90" s="240">
        <v>0</v>
      </c>
      <c r="J90" s="240"/>
      <c r="K90" s="240">
        <v>0</v>
      </c>
      <c r="L90" s="240"/>
      <c r="M90" s="240">
        <f t="shared" si="3"/>
        <v>0</v>
      </c>
      <c r="N90" s="240"/>
      <c r="O90" s="240">
        <v>300337520</v>
      </c>
      <c r="P90" s="240"/>
      <c r="Q90" s="240">
        <v>0</v>
      </c>
      <c r="R90" s="240"/>
      <c r="S90" s="240">
        <f t="shared" si="2"/>
        <v>300337520</v>
      </c>
    </row>
    <row r="91" spans="1:19" ht="21">
      <c r="A91" s="234" t="s">
        <v>172</v>
      </c>
      <c r="B91" s="235"/>
      <c r="C91" s="236" t="s">
        <v>447</v>
      </c>
      <c r="D91" s="237"/>
      <c r="E91" s="238">
        <v>16955525</v>
      </c>
      <c r="F91" s="237"/>
      <c r="G91" s="239">
        <v>115</v>
      </c>
      <c r="H91" s="237"/>
      <c r="I91" s="240">
        <v>0</v>
      </c>
      <c r="J91" s="240"/>
      <c r="K91" s="240">
        <v>0</v>
      </c>
      <c r="L91" s="240"/>
      <c r="M91" s="240">
        <f t="shared" si="3"/>
        <v>0</v>
      </c>
      <c r="N91" s="240"/>
      <c r="O91" s="240">
        <v>1949885375</v>
      </c>
      <c r="P91" s="240"/>
      <c r="Q91" s="240">
        <v>0</v>
      </c>
      <c r="R91" s="240"/>
      <c r="S91" s="240">
        <f t="shared" si="2"/>
        <v>1949885375</v>
      </c>
    </row>
    <row r="92" spans="1:19" ht="21">
      <c r="A92" s="234" t="s">
        <v>92</v>
      </c>
      <c r="B92" s="235"/>
      <c r="C92" s="236" t="s">
        <v>447</v>
      </c>
      <c r="D92" s="237">
        <v>633854</v>
      </c>
      <c r="E92" s="238">
        <v>6569715</v>
      </c>
      <c r="F92" s="237"/>
      <c r="G92" s="239">
        <v>2070</v>
      </c>
      <c r="H92" s="237"/>
      <c r="I92" s="240">
        <v>0</v>
      </c>
      <c r="J92" s="240"/>
      <c r="K92" s="240">
        <v>0</v>
      </c>
      <c r="L92" s="240"/>
      <c r="M92" s="240">
        <f t="shared" si="3"/>
        <v>0</v>
      </c>
      <c r="N92" s="240"/>
      <c r="O92" s="240">
        <v>13599314663</v>
      </c>
      <c r="P92" s="240"/>
      <c r="Q92" s="240">
        <v>0</v>
      </c>
      <c r="R92" s="240"/>
      <c r="S92" s="240">
        <f t="shared" si="2"/>
        <v>13599314663</v>
      </c>
    </row>
    <row r="93" spans="1:19" ht="21">
      <c r="A93" s="234" t="s">
        <v>80</v>
      </c>
      <c r="B93" s="235"/>
      <c r="C93" s="236" t="s">
        <v>447</v>
      </c>
      <c r="D93" s="237"/>
      <c r="E93" s="238">
        <v>25613609</v>
      </c>
      <c r="F93" s="237"/>
      <c r="G93" s="239">
        <v>30</v>
      </c>
      <c r="H93" s="237"/>
      <c r="I93" s="240">
        <v>0</v>
      </c>
      <c r="J93" s="240"/>
      <c r="K93" s="240">
        <v>0</v>
      </c>
      <c r="L93" s="240"/>
      <c r="M93" s="240">
        <f t="shared" si="3"/>
        <v>0</v>
      </c>
      <c r="N93" s="240"/>
      <c r="O93" s="240">
        <v>768408270</v>
      </c>
      <c r="P93" s="240"/>
      <c r="Q93" s="240">
        <v>0</v>
      </c>
      <c r="R93" s="240"/>
      <c r="S93" s="240">
        <f t="shared" si="2"/>
        <v>768408270</v>
      </c>
    </row>
    <row r="94" spans="1:19" ht="21">
      <c r="A94" s="234" t="s">
        <v>275</v>
      </c>
      <c r="B94" s="235"/>
      <c r="C94" s="236" t="s">
        <v>447</v>
      </c>
      <c r="D94" s="237"/>
      <c r="E94" s="238">
        <v>54754692</v>
      </c>
      <c r="F94" s="237"/>
      <c r="G94" s="239">
        <v>15</v>
      </c>
      <c r="H94" s="237"/>
      <c r="I94" s="240">
        <v>0</v>
      </c>
      <c r="J94" s="240"/>
      <c r="K94" s="240">
        <v>0</v>
      </c>
      <c r="L94" s="240"/>
      <c r="M94" s="240">
        <f t="shared" si="3"/>
        <v>0</v>
      </c>
      <c r="N94" s="240"/>
      <c r="O94" s="240">
        <v>821320380</v>
      </c>
      <c r="P94" s="240"/>
      <c r="Q94" s="240">
        <v>0</v>
      </c>
      <c r="R94" s="240"/>
      <c r="S94" s="240">
        <f t="shared" si="2"/>
        <v>821320380</v>
      </c>
    </row>
    <row r="95" spans="1:19" ht="21">
      <c r="A95" s="234" t="s">
        <v>381</v>
      </c>
      <c r="B95" s="235"/>
      <c r="C95" s="236" t="s">
        <v>447</v>
      </c>
      <c r="D95" s="237"/>
      <c r="E95" s="238">
        <v>3159585</v>
      </c>
      <c r="F95" s="237"/>
      <c r="G95" s="239">
        <v>360</v>
      </c>
      <c r="H95" s="237"/>
      <c r="I95" s="240">
        <v>0</v>
      </c>
      <c r="J95" s="240"/>
      <c r="K95" s="240">
        <v>0</v>
      </c>
      <c r="L95" s="240"/>
      <c r="M95" s="240">
        <f t="shared" si="3"/>
        <v>0</v>
      </c>
      <c r="N95" s="240"/>
      <c r="O95" s="240">
        <v>1137450600</v>
      </c>
      <c r="P95" s="240"/>
      <c r="Q95" s="240">
        <v>0</v>
      </c>
      <c r="R95" s="240"/>
      <c r="S95" s="240">
        <f t="shared" si="2"/>
        <v>1137450600</v>
      </c>
    </row>
    <row r="96" spans="1:19" ht="21">
      <c r="A96" s="234" t="s">
        <v>121</v>
      </c>
      <c r="B96" s="235"/>
      <c r="C96" s="236" t="s">
        <v>447</v>
      </c>
      <c r="D96" s="237"/>
      <c r="E96" s="238">
        <v>2641868</v>
      </c>
      <c r="F96" s="237"/>
      <c r="G96" s="239">
        <v>800</v>
      </c>
      <c r="H96" s="237"/>
      <c r="I96" s="240">
        <v>0</v>
      </c>
      <c r="J96" s="240"/>
      <c r="K96" s="240">
        <v>0</v>
      </c>
      <c r="L96" s="240"/>
      <c r="M96" s="240">
        <f t="shared" si="3"/>
        <v>0</v>
      </c>
      <c r="N96" s="240"/>
      <c r="O96" s="240">
        <v>2113494400</v>
      </c>
      <c r="P96" s="240"/>
      <c r="Q96" s="240">
        <v>0</v>
      </c>
      <c r="R96" s="240"/>
      <c r="S96" s="240">
        <f t="shared" si="2"/>
        <v>2113494400</v>
      </c>
    </row>
    <row r="97" spans="1:19" ht="21">
      <c r="A97" s="234" t="s">
        <v>101</v>
      </c>
      <c r="B97" s="235"/>
      <c r="C97" s="236" t="s">
        <v>447</v>
      </c>
      <c r="D97" s="237"/>
      <c r="E97" s="238">
        <v>8517710</v>
      </c>
      <c r="F97" s="237"/>
      <c r="G97" s="239">
        <v>420</v>
      </c>
      <c r="H97" s="237"/>
      <c r="I97" s="240">
        <v>0</v>
      </c>
      <c r="J97" s="240"/>
      <c r="K97" s="240">
        <v>0</v>
      </c>
      <c r="L97" s="240"/>
      <c r="M97" s="240">
        <f t="shared" si="3"/>
        <v>0</v>
      </c>
      <c r="N97" s="240"/>
      <c r="O97" s="240">
        <v>3577438200</v>
      </c>
      <c r="P97" s="240"/>
      <c r="Q97" s="240">
        <v>0</v>
      </c>
      <c r="R97" s="240"/>
      <c r="S97" s="240">
        <f t="shared" si="2"/>
        <v>3577438200</v>
      </c>
    </row>
    <row r="98" spans="1:19" ht="21">
      <c r="A98" s="234" t="s">
        <v>274</v>
      </c>
      <c r="B98" s="235"/>
      <c r="C98" s="236" t="s">
        <v>447</v>
      </c>
      <c r="D98" s="237"/>
      <c r="E98" s="238">
        <v>69141869</v>
      </c>
      <c r="F98" s="237"/>
      <c r="G98" s="239">
        <v>11</v>
      </c>
      <c r="H98" s="237"/>
      <c r="I98" s="240">
        <v>0</v>
      </c>
      <c r="J98" s="240"/>
      <c r="K98" s="240">
        <v>0</v>
      </c>
      <c r="L98" s="240"/>
      <c r="M98" s="240">
        <f t="shared" si="3"/>
        <v>0</v>
      </c>
      <c r="N98" s="240"/>
      <c r="O98" s="240">
        <v>760560559</v>
      </c>
      <c r="P98" s="240"/>
      <c r="Q98" s="240">
        <v>0</v>
      </c>
      <c r="R98" s="240"/>
      <c r="S98" s="240">
        <f t="shared" si="2"/>
        <v>760560559</v>
      </c>
    </row>
    <row r="99" spans="1:19" ht="21">
      <c r="A99" s="234" t="s">
        <v>356</v>
      </c>
      <c r="B99" s="235"/>
      <c r="C99" s="236" t="s">
        <v>447</v>
      </c>
      <c r="D99" s="237"/>
      <c r="E99" s="238">
        <v>4354389</v>
      </c>
      <c r="F99" s="237"/>
      <c r="G99" s="239">
        <v>55</v>
      </c>
      <c r="H99" s="237"/>
      <c r="I99" s="240">
        <v>0</v>
      </c>
      <c r="J99" s="240"/>
      <c r="K99" s="240">
        <v>0</v>
      </c>
      <c r="L99" s="240"/>
      <c r="M99" s="240">
        <f t="shared" si="3"/>
        <v>0</v>
      </c>
      <c r="N99" s="240"/>
      <c r="O99" s="240">
        <v>239491395</v>
      </c>
      <c r="P99" s="240"/>
      <c r="Q99" s="240">
        <v>0</v>
      </c>
      <c r="R99" s="240"/>
      <c r="S99" s="240">
        <f t="shared" si="2"/>
        <v>239491395</v>
      </c>
    </row>
    <row r="100" spans="1:19" ht="21">
      <c r="A100" s="234" t="s">
        <v>393</v>
      </c>
      <c r="B100" s="235"/>
      <c r="C100" s="236" t="s">
        <v>447</v>
      </c>
      <c r="D100" s="237"/>
      <c r="E100" s="238">
        <v>2338045</v>
      </c>
      <c r="F100" s="237"/>
      <c r="G100" s="239">
        <v>370</v>
      </c>
      <c r="H100" s="237"/>
      <c r="I100" s="240">
        <v>0</v>
      </c>
      <c r="J100" s="240"/>
      <c r="K100" s="240">
        <v>0</v>
      </c>
      <c r="L100" s="240"/>
      <c r="M100" s="240">
        <f t="shared" si="3"/>
        <v>0</v>
      </c>
      <c r="N100" s="240"/>
      <c r="O100" s="240">
        <v>865076650</v>
      </c>
      <c r="P100" s="240"/>
      <c r="Q100" s="240">
        <v>0</v>
      </c>
      <c r="R100" s="240"/>
      <c r="S100" s="240">
        <f t="shared" si="2"/>
        <v>865076650</v>
      </c>
    </row>
    <row r="101" spans="1:19" ht="21">
      <c r="A101" s="234" t="s">
        <v>283</v>
      </c>
      <c r="B101" s="235"/>
      <c r="C101" s="236" t="s">
        <v>524</v>
      </c>
      <c r="D101" s="237"/>
      <c r="E101" s="238">
        <v>3441486</v>
      </c>
      <c r="F101" s="237"/>
      <c r="G101" s="239">
        <v>46</v>
      </c>
      <c r="H101" s="237"/>
      <c r="I101" s="240">
        <v>0</v>
      </c>
      <c r="J101" s="240"/>
      <c r="K101" s="240">
        <v>0</v>
      </c>
      <c r="L101" s="240"/>
      <c r="M101" s="240">
        <f t="shared" si="3"/>
        <v>0</v>
      </c>
      <c r="N101" s="240"/>
      <c r="O101" s="240">
        <v>158308356</v>
      </c>
      <c r="P101" s="240"/>
      <c r="Q101" s="240">
        <v>0</v>
      </c>
      <c r="R101" s="240"/>
      <c r="S101" s="240">
        <f t="shared" si="2"/>
        <v>158308356</v>
      </c>
    </row>
    <row r="102" spans="1:19" ht="21">
      <c r="A102" s="234" t="s">
        <v>142</v>
      </c>
      <c r="B102" s="235"/>
      <c r="C102" s="236" t="s">
        <v>447</v>
      </c>
      <c r="D102" s="237"/>
      <c r="E102" s="238">
        <v>7238363</v>
      </c>
      <c r="F102" s="237"/>
      <c r="G102" s="239">
        <v>1000</v>
      </c>
      <c r="H102" s="237"/>
      <c r="I102" s="240">
        <v>0</v>
      </c>
      <c r="J102" s="240"/>
      <c r="K102" s="240">
        <v>0</v>
      </c>
      <c r="L102" s="240"/>
      <c r="M102" s="240">
        <f t="shared" si="3"/>
        <v>0</v>
      </c>
      <c r="N102" s="240"/>
      <c r="O102" s="240">
        <v>7238363000</v>
      </c>
      <c r="P102" s="240"/>
      <c r="Q102" s="240">
        <v>0</v>
      </c>
      <c r="R102" s="240"/>
      <c r="S102" s="240">
        <f t="shared" si="2"/>
        <v>7238363000</v>
      </c>
    </row>
    <row r="103" spans="1:19" ht="21">
      <c r="A103" s="234" t="s">
        <v>422</v>
      </c>
      <c r="B103" s="235"/>
      <c r="C103" s="236" t="s">
        <v>447</v>
      </c>
      <c r="D103" s="237"/>
      <c r="E103" s="238">
        <v>3861210</v>
      </c>
      <c r="F103" s="237"/>
      <c r="G103" s="239">
        <v>570</v>
      </c>
      <c r="H103" s="237"/>
      <c r="I103" s="240">
        <v>0</v>
      </c>
      <c r="J103" s="240"/>
      <c r="K103" s="240">
        <v>0</v>
      </c>
      <c r="L103" s="240"/>
      <c r="M103" s="240">
        <f t="shared" si="3"/>
        <v>0</v>
      </c>
      <c r="N103" s="240"/>
      <c r="O103" s="240">
        <v>2200889700</v>
      </c>
      <c r="P103" s="240"/>
      <c r="Q103" s="240">
        <v>0</v>
      </c>
      <c r="R103" s="240"/>
      <c r="S103" s="240">
        <f t="shared" si="2"/>
        <v>2200889700</v>
      </c>
    </row>
    <row r="104" spans="1:19" ht="21">
      <c r="A104" s="234" t="s">
        <v>267</v>
      </c>
      <c r="B104" s="235"/>
      <c r="C104" s="236" t="s">
        <v>525</v>
      </c>
      <c r="D104" s="237"/>
      <c r="E104" s="238">
        <v>12857719</v>
      </c>
      <c r="F104" s="237"/>
      <c r="G104" s="239">
        <v>660</v>
      </c>
      <c r="H104" s="237"/>
      <c r="I104" s="240">
        <v>0</v>
      </c>
      <c r="J104" s="240"/>
      <c r="K104" s="240">
        <v>0</v>
      </c>
      <c r="L104" s="240"/>
      <c r="M104" s="240">
        <f t="shared" si="3"/>
        <v>0</v>
      </c>
      <c r="N104" s="240"/>
      <c r="O104" s="240">
        <v>8486094540</v>
      </c>
      <c r="P104" s="240"/>
      <c r="Q104" s="240">
        <v>0</v>
      </c>
      <c r="R104" s="240"/>
      <c r="S104" s="240">
        <f t="shared" si="2"/>
        <v>8486094540</v>
      </c>
    </row>
    <row r="105" spans="1:19" ht="21">
      <c r="A105" s="234" t="s">
        <v>442</v>
      </c>
      <c r="B105" s="235"/>
      <c r="C105" s="236" t="s">
        <v>447</v>
      </c>
      <c r="D105" s="237"/>
      <c r="E105" s="238">
        <v>9525373</v>
      </c>
      <c r="F105" s="237"/>
      <c r="G105" s="239">
        <v>3</v>
      </c>
      <c r="H105" s="237"/>
      <c r="I105" s="240">
        <v>0</v>
      </c>
      <c r="J105" s="240"/>
      <c r="K105" s="240">
        <v>0</v>
      </c>
      <c r="L105" s="240"/>
      <c r="M105" s="240">
        <f t="shared" si="3"/>
        <v>0</v>
      </c>
      <c r="N105" s="240"/>
      <c r="O105" s="240">
        <v>28576119</v>
      </c>
      <c r="P105" s="240"/>
      <c r="Q105" s="240">
        <v>0</v>
      </c>
      <c r="R105" s="240"/>
      <c r="S105" s="240">
        <f t="shared" si="2"/>
        <v>28576119</v>
      </c>
    </row>
    <row r="106" spans="1:19" ht="21">
      <c r="A106" s="234" t="s">
        <v>235</v>
      </c>
      <c r="B106" s="235"/>
      <c r="C106" s="236" t="s">
        <v>526</v>
      </c>
      <c r="D106" s="237"/>
      <c r="E106" s="238">
        <v>4914489</v>
      </c>
      <c r="F106" s="237"/>
      <c r="G106" s="239">
        <v>1400</v>
      </c>
      <c r="H106" s="237"/>
      <c r="I106" s="240">
        <v>0</v>
      </c>
      <c r="J106" s="240"/>
      <c r="K106" s="240">
        <v>0</v>
      </c>
      <c r="L106" s="240"/>
      <c r="M106" s="240">
        <f t="shared" si="3"/>
        <v>0</v>
      </c>
      <c r="N106" s="240"/>
      <c r="O106" s="240">
        <v>6880284600</v>
      </c>
      <c r="P106" s="240"/>
      <c r="Q106" s="240">
        <v>0</v>
      </c>
      <c r="R106" s="240"/>
      <c r="S106" s="240">
        <f t="shared" si="2"/>
        <v>6880284600</v>
      </c>
    </row>
    <row r="107" spans="1:19" ht="21">
      <c r="A107" s="234" t="s">
        <v>81</v>
      </c>
      <c r="B107" s="235"/>
      <c r="C107" s="236" t="s">
        <v>526</v>
      </c>
      <c r="D107" s="237"/>
      <c r="E107" s="238">
        <v>8092650</v>
      </c>
      <c r="F107" s="237"/>
      <c r="G107" s="239">
        <v>460</v>
      </c>
      <c r="H107" s="237"/>
      <c r="I107" s="240">
        <v>0</v>
      </c>
      <c r="J107" s="240"/>
      <c r="K107" s="240">
        <v>0</v>
      </c>
      <c r="L107" s="240"/>
      <c r="M107" s="240">
        <f t="shared" si="3"/>
        <v>0</v>
      </c>
      <c r="N107" s="240"/>
      <c r="O107" s="240">
        <v>3722619000</v>
      </c>
      <c r="P107" s="240"/>
      <c r="Q107" s="240">
        <v>0</v>
      </c>
      <c r="R107" s="240"/>
      <c r="S107" s="240">
        <f t="shared" si="2"/>
        <v>3722619000</v>
      </c>
    </row>
    <row r="108" spans="1:19" ht="21">
      <c r="A108" s="234" t="s">
        <v>326</v>
      </c>
      <c r="B108" s="235"/>
      <c r="C108" s="236" t="s">
        <v>527</v>
      </c>
      <c r="D108" s="237"/>
      <c r="E108" s="238">
        <v>762614</v>
      </c>
      <c r="F108" s="237"/>
      <c r="G108" s="239">
        <v>179</v>
      </c>
      <c r="H108" s="237"/>
      <c r="I108" s="240">
        <v>0</v>
      </c>
      <c r="J108" s="240"/>
      <c r="K108" s="240">
        <v>0</v>
      </c>
      <c r="L108" s="240"/>
      <c r="M108" s="240">
        <f t="shared" si="3"/>
        <v>0</v>
      </c>
      <c r="N108" s="240"/>
      <c r="O108" s="240">
        <v>136507906</v>
      </c>
      <c r="P108" s="240"/>
      <c r="Q108" s="240">
        <v>0</v>
      </c>
      <c r="R108" s="240"/>
      <c r="S108" s="240">
        <f t="shared" si="2"/>
        <v>136507906</v>
      </c>
    </row>
    <row r="109" spans="1:19" ht="21">
      <c r="A109" s="234" t="s">
        <v>461</v>
      </c>
      <c r="B109" s="235"/>
      <c r="C109" s="236" t="s">
        <v>527</v>
      </c>
      <c r="D109" s="237"/>
      <c r="E109" s="238">
        <v>8001033</v>
      </c>
      <c r="F109" s="237"/>
      <c r="G109" s="239">
        <v>300</v>
      </c>
      <c r="H109" s="237"/>
      <c r="I109" s="240">
        <v>0</v>
      </c>
      <c r="J109" s="240"/>
      <c r="K109" s="240">
        <v>0</v>
      </c>
      <c r="L109" s="240"/>
      <c r="M109" s="240">
        <f t="shared" si="3"/>
        <v>0</v>
      </c>
      <c r="N109" s="240"/>
      <c r="O109" s="240">
        <v>2400309900</v>
      </c>
      <c r="P109" s="240"/>
      <c r="Q109" s="240">
        <v>0</v>
      </c>
      <c r="R109" s="240"/>
      <c r="S109" s="240">
        <f t="shared" si="2"/>
        <v>2400309900</v>
      </c>
    </row>
    <row r="110" spans="1:19" ht="21">
      <c r="A110" s="234" t="s">
        <v>152</v>
      </c>
      <c r="B110" s="235"/>
      <c r="C110" s="236" t="s">
        <v>528</v>
      </c>
      <c r="D110" s="237"/>
      <c r="E110" s="238">
        <v>2227901</v>
      </c>
      <c r="F110" s="237"/>
      <c r="G110" s="239">
        <v>2223</v>
      </c>
      <c r="H110" s="237"/>
      <c r="I110" s="240">
        <v>0</v>
      </c>
      <c r="J110" s="240"/>
      <c r="K110" s="240">
        <v>0</v>
      </c>
      <c r="L110" s="240"/>
      <c r="M110" s="240">
        <f t="shared" si="3"/>
        <v>0</v>
      </c>
      <c r="N110" s="240"/>
      <c r="O110" s="240">
        <v>4952623923</v>
      </c>
      <c r="P110" s="240"/>
      <c r="Q110" s="240">
        <v>0</v>
      </c>
      <c r="R110" s="240"/>
      <c r="S110" s="240">
        <f t="shared" si="2"/>
        <v>4952623923</v>
      </c>
    </row>
    <row r="111" spans="1:19" ht="21">
      <c r="A111" s="234" t="s">
        <v>359</v>
      </c>
      <c r="B111" s="235"/>
      <c r="C111" s="236" t="s">
        <v>528</v>
      </c>
      <c r="D111" s="237"/>
      <c r="E111" s="238">
        <v>615888</v>
      </c>
      <c r="F111" s="237"/>
      <c r="G111" s="239">
        <v>2500</v>
      </c>
      <c r="H111" s="237"/>
      <c r="I111" s="240">
        <v>0</v>
      </c>
      <c r="J111" s="240"/>
      <c r="K111" s="240">
        <v>0</v>
      </c>
      <c r="L111" s="240"/>
      <c r="M111" s="240">
        <f t="shared" si="3"/>
        <v>0</v>
      </c>
      <c r="N111" s="240"/>
      <c r="O111" s="240">
        <v>1539720000</v>
      </c>
      <c r="P111" s="240"/>
      <c r="Q111" s="240">
        <v>0</v>
      </c>
      <c r="R111" s="240"/>
      <c r="S111" s="240">
        <f t="shared" si="2"/>
        <v>1539720000</v>
      </c>
    </row>
    <row r="112" spans="1:19" ht="21">
      <c r="A112" s="234" t="s">
        <v>355</v>
      </c>
      <c r="B112" s="235"/>
      <c r="C112" s="236" t="s">
        <v>528</v>
      </c>
      <c r="D112" s="237"/>
      <c r="E112" s="238">
        <v>22073036</v>
      </c>
      <c r="F112" s="237"/>
      <c r="G112" s="239">
        <v>230</v>
      </c>
      <c r="H112" s="237"/>
      <c r="I112" s="240">
        <v>0</v>
      </c>
      <c r="J112" s="240"/>
      <c r="K112" s="240">
        <v>0</v>
      </c>
      <c r="L112" s="240"/>
      <c r="M112" s="240">
        <f t="shared" si="3"/>
        <v>0</v>
      </c>
      <c r="N112" s="240"/>
      <c r="O112" s="240">
        <v>5076798280</v>
      </c>
      <c r="P112" s="240"/>
      <c r="Q112" s="240">
        <v>0</v>
      </c>
      <c r="R112" s="240"/>
      <c r="S112" s="240">
        <f t="shared" si="2"/>
        <v>5076798280</v>
      </c>
    </row>
    <row r="113" spans="1:19" ht="21">
      <c r="A113" s="234" t="s">
        <v>227</v>
      </c>
      <c r="B113" s="235"/>
      <c r="C113" s="236" t="s">
        <v>529</v>
      </c>
      <c r="D113" s="237"/>
      <c r="E113" s="238">
        <v>1544055</v>
      </c>
      <c r="F113" s="237"/>
      <c r="G113" s="239">
        <v>500</v>
      </c>
      <c r="H113" s="237"/>
      <c r="I113" s="240">
        <v>0</v>
      </c>
      <c r="J113" s="240"/>
      <c r="K113" s="240">
        <v>0</v>
      </c>
      <c r="L113" s="240"/>
      <c r="M113" s="240">
        <f t="shared" si="3"/>
        <v>0</v>
      </c>
      <c r="N113" s="240"/>
      <c r="O113" s="240">
        <v>772027500</v>
      </c>
      <c r="P113" s="240"/>
      <c r="Q113" s="240">
        <v>0</v>
      </c>
      <c r="R113" s="240"/>
      <c r="S113" s="240">
        <f t="shared" si="2"/>
        <v>772027500</v>
      </c>
    </row>
    <row r="114" spans="1:19" ht="21">
      <c r="A114" s="234" t="s">
        <v>278</v>
      </c>
      <c r="B114" s="235"/>
      <c r="C114" s="236" t="s">
        <v>529</v>
      </c>
      <c r="D114" s="237"/>
      <c r="E114" s="238">
        <v>13585421</v>
      </c>
      <c r="F114" s="237"/>
      <c r="G114" s="239">
        <v>936</v>
      </c>
      <c r="H114" s="237"/>
      <c r="I114" s="240">
        <v>0</v>
      </c>
      <c r="J114" s="240"/>
      <c r="K114" s="240">
        <v>0</v>
      </c>
      <c r="L114" s="240"/>
      <c r="M114" s="240">
        <f t="shared" si="3"/>
        <v>0</v>
      </c>
      <c r="N114" s="240"/>
      <c r="O114" s="240">
        <v>12715954056</v>
      </c>
      <c r="P114" s="240"/>
      <c r="Q114" s="240">
        <v>0</v>
      </c>
      <c r="R114" s="240"/>
      <c r="S114" s="240">
        <f t="shared" si="2"/>
        <v>12715954056</v>
      </c>
    </row>
    <row r="115" spans="1:19" ht="21">
      <c r="A115" s="234" t="s">
        <v>439</v>
      </c>
      <c r="B115" s="235"/>
      <c r="C115" s="236" t="s">
        <v>529</v>
      </c>
      <c r="D115" s="237"/>
      <c r="E115" s="238">
        <v>175000</v>
      </c>
      <c r="F115" s="237"/>
      <c r="G115" s="239">
        <v>1500</v>
      </c>
      <c r="H115" s="237"/>
      <c r="I115" s="240">
        <v>0</v>
      </c>
      <c r="J115" s="240"/>
      <c r="K115" s="240">
        <v>0</v>
      </c>
      <c r="L115" s="240"/>
      <c r="M115" s="240">
        <f t="shared" si="3"/>
        <v>0</v>
      </c>
      <c r="N115" s="240"/>
      <c r="O115" s="240">
        <v>262500000</v>
      </c>
      <c r="P115" s="240"/>
      <c r="Q115" s="240">
        <v>0</v>
      </c>
      <c r="R115" s="240"/>
      <c r="S115" s="240">
        <f t="shared" si="2"/>
        <v>262500000</v>
      </c>
    </row>
    <row r="116" spans="1:19" ht="21">
      <c r="A116" s="234" t="s">
        <v>392</v>
      </c>
      <c r="B116" s="235"/>
      <c r="C116" s="236" t="s">
        <v>530</v>
      </c>
      <c r="D116" s="237"/>
      <c r="E116" s="238">
        <v>2273040</v>
      </c>
      <c r="F116" s="237"/>
      <c r="G116" s="239">
        <v>38</v>
      </c>
      <c r="H116" s="237"/>
      <c r="I116" s="240">
        <v>0</v>
      </c>
      <c r="J116" s="240"/>
      <c r="K116" s="240">
        <v>0</v>
      </c>
      <c r="L116" s="240"/>
      <c r="M116" s="240">
        <f t="shared" si="3"/>
        <v>0</v>
      </c>
      <c r="N116" s="240"/>
      <c r="O116" s="240">
        <v>86375520</v>
      </c>
      <c r="P116" s="240"/>
      <c r="Q116" s="240">
        <v>0</v>
      </c>
      <c r="R116" s="240"/>
      <c r="S116" s="240">
        <f t="shared" si="2"/>
        <v>86375520</v>
      </c>
    </row>
    <row r="117" spans="1:19" ht="21">
      <c r="A117" s="234" t="s">
        <v>198</v>
      </c>
      <c r="B117" s="235"/>
      <c r="C117" s="236" t="s">
        <v>530</v>
      </c>
      <c r="D117" s="237"/>
      <c r="E117" s="238">
        <v>21132770</v>
      </c>
      <c r="F117" s="237"/>
      <c r="G117" s="239">
        <v>400</v>
      </c>
      <c r="H117" s="237"/>
      <c r="I117" s="240">
        <v>0</v>
      </c>
      <c r="J117" s="240"/>
      <c r="K117" s="240">
        <v>0</v>
      </c>
      <c r="L117" s="240"/>
      <c r="M117" s="240">
        <f t="shared" si="3"/>
        <v>0</v>
      </c>
      <c r="N117" s="240"/>
      <c r="O117" s="240">
        <v>8453108000</v>
      </c>
      <c r="P117" s="240"/>
      <c r="Q117" s="240">
        <v>0</v>
      </c>
      <c r="R117" s="240"/>
      <c r="S117" s="240">
        <f t="shared" si="2"/>
        <v>8453108000</v>
      </c>
    </row>
    <row r="118" spans="1:19" ht="21">
      <c r="A118" s="234" t="s">
        <v>106</v>
      </c>
      <c r="B118" s="235"/>
      <c r="C118" s="236" t="s">
        <v>531</v>
      </c>
      <c r="D118" s="237"/>
      <c r="E118" s="238">
        <v>5219426</v>
      </c>
      <c r="F118" s="237"/>
      <c r="G118" s="239">
        <v>4984</v>
      </c>
      <c r="H118" s="237"/>
      <c r="I118" s="240">
        <v>0</v>
      </c>
      <c r="J118" s="240"/>
      <c r="K118" s="240">
        <v>0</v>
      </c>
      <c r="L118" s="240"/>
      <c r="M118" s="240">
        <f t="shared" si="3"/>
        <v>0</v>
      </c>
      <c r="N118" s="240"/>
      <c r="O118" s="240">
        <v>26013619184</v>
      </c>
      <c r="P118" s="240"/>
      <c r="Q118" s="240">
        <v>0</v>
      </c>
      <c r="R118" s="240"/>
      <c r="S118" s="240">
        <f t="shared" si="2"/>
        <v>26013619184</v>
      </c>
    </row>
    <row r="119" spans="1:19" ht="21">
      <c r="A119" s="234" t="s">
        <v>183</v>
      </c>
      <c r="B119" s="235"/>
      <c r="C119" s="236" t="s">
        <v>532</v>
      </c>
      <c r="D119" s="237"/>
      <c r="E119" s="238">
        <v>22767432</v>
      </c>
      <c r="F119" s="237"/>
      <c r="G119" s="239">
        <v>20</v>
      </c>
      <c r="H119" s="237"/>
      <c r="I119" s="240">
        <v>0</v>
      </c>
      <c r="J119" s="240"/>
      <c r="K119" s="240">
        <v>0</v>
      </c>
      <c r="L119" s="240"/>
      <c r="M119" s="240">
        <f t="shared" si="3"/>
        <v>0</v>
      </c>
      <c r="N119" s="240"/>
      <c r="O119" s="240">
        <v>455348640</v>
      </c>
      <c r="P119" s="240"/>
      <c r="Q119" s="240">
        <v>0</v>
      </c>
      <c r="R119" s="240"/>
      <c r="S119" s="240">
        <f t="shared" si="2"/>
        <v>455348640</v>
      </c>
    </row>
    <row r="120" spans="1:19" ht="21">
      <c r="A120" s="234" t="s">
        <v>186</v>
      </c>
      <c r="B120" s="235"/>
      <c r="C120" s="236" t="s">
        <v>532</v>
      </c>
      <c r="D120" s="237"/>
      <c r="E120" s="238">
        <v>8076341</v>
      </c>
      <c r="F120" s="237"/>
      <c r="G120" s="239">
        <v>300</v>
      </c>
      <c r="H120" s="237"/>
      <c r="I120" s="240">
        <v>0</v>
      </c>
      <c r="J120" s="240"/>
      <c r="K120" s="240">
        <v>0</v>
      </c>
      <c r="L120" s="240"/>
      <c r="M120" s="240">
        <f t="shared" si="3"/>
        <v>0</v>
      </c>
      <c r="N120" s="240"/>
      <c r="O120" s="240">
        <v>2422902300</v>
      </c>
      <c r="P120" s="240"/>
      <c r="Q120" s="240">
        <v>0</v>
      </c>
      <c r="R120" s="240"/>
      <c r="S120" s="240">
        <f t="shared" si="2"/>
        <v>2422902300</v>
      </c>
    </row>
    <row r="121" spans="1:19" ht="21">
      <c r="A121" s="234" t="s">
        <v>440</v>
      </c>
      <c r="B121" s="235"/>
      <c r="C121" s="236" t="s">
        <v>532</v>
      </c>
      <c r="D121" s="237"/>
      <c r="E121" s="238">
        <v>74589</v>
      </c>
      <c r="F121" s="237"/>
      <c r="G121" s="239">
        <v>400</v>
      </c>
      <c r="H121" s="237"/>
      <c r="I121" s="240">
        <v>0</v>
      </c>
      <c r="J121" s="240"/>
      <c r="K121" s="240">
        <v>0</v>
      </c>
      <c r="L121" s="240"/>
      <c r="M121" s="240">
        <f t="shared" si="3"/>
        <v>0</v>
      </c>
      <c r="N121" s="240"/>
      <c r="O121" s="240">
        <v>29835600</v>
      </c>
      <c r="P121" s="240"/>
      <c r="Q121" s="240">
        <v>0</v>
      </c>
      <c r="R121" s="240"/>
      <c r="S121" s="240">
        <f t="shared" si="2"/>
        <v>29835600</v>
      </c>
    </row>
    <row r="122" spans="1:19" ht="21">
      <c r="A122" s="234" t="s">
        <v>129</v>
      </c>
      <c r="B122" s="235"/>
      <c r="C122" s="236" t="s">
        <v>532</v>
      </c>
      <c r="D122" s="237"/>
      <c r="E122" s="238">
        <v>9044399</v>
      </c>
      <c r="F122" s="237"/>
      <c r="G122" s="239">
        <v>2390</v>
      </c>
      <c r="H122" s="237"/>
      <c r="I122" s="240">
        <v>0</v>
      </c>
      <c r="J122" s="240"/>
      <c r="K122" s="240">
        <v>0</v>
      </c>
      <c r="L122" s="240"/>
      <c r="M122" s="240">
        <f t="shared" si="3"/>
        <v>0</v>
      </c>
      <c r="N122" s="240"/>
      <c r="O122" s="240">
        <v>21616113610</v>
      </c>
      <c r="P122" s="240"/>
      <c r="Q122" s="240">
        <v>0</v>
      </c>
      <c r="R122" s="240"/>
      <c r="S122" s="240">
        <f t="shared" si="2"/>
        <v>21616113610</v>
      </c>
    </row>
    <row r="123" spans="1:19" ht="21">
      <c r="A123" s="234" t="s">
        <v>348</v>
      </c>
      <c r="B123" s="235"/>
      <c r="C123" s="236" t="s">
        <v>533</v>
      </c>
      <c r="D123" s="237"/>
      <c r="E123" s="238">
        <v>3448851</v>
      </c>
      <c r="F123" s="237"/>
      <c r="G123" s="239">
        <v>74</v>
      </c>
      <c r="H123" s="237"/>
      <c r="I123" s="240">
        <v>0</v>
      </c>
      <c r="J123" s="240"/>
      <c r="K123" s="240">
        <v>0</v>
      </c>
      <c r="L123" s="240"/>
      <c r="M123" s="240">
        <f t="shared" si="3"/>
        <v>0</v>
      </c>
      <c r="N123" s="240"/>
      <c r="O123" s="240">
        <v>255214974</v>
      </c>
      <c r="P123" s="240"/>
      <c r="Q123" s="240">
        <v>0</v>
      </c>
      <c r="R123" s="240"/>
      <c r="S123" s="240">
        <f t="shared" si="2"/>
        <v>255214974</v>
      </c>
    </row>
    <row r="124" spans="1:19" ht="21">
      <c r="A124" s="234" t="s">
        <v>154</v>
      </c>
      <c r="B124" s="235"/>
      <c r="C124" s="236" t="s">
        <v>533</v>
      </c>
      <c r="D124" s="237"/>
      <c r="E124" s="238">
        <v>8735017</v>
      </c>
      <c r="F124" s="237"/>
      <c r="G124" s="239">
        <v>280</v>
      </c>
      <c r="H124" s="237"/>
      <c r="I124" s="240">
        <v>0</v>
      </c>
      <c r="J124" s="240"/>
      <c r="K124" s="240">
        <v>0</v>
      </c>
      <c r="L124" s="240"/>
      <c r="M124" s="240">
        <f t="shared" si="3"/>
        <v>0</v>
      </c>
      <c r="N124" s="240"/>
      <c r="O124" s="240">
        <v>2445804760</v>
      </c>
      <c r="P124" s="240"/>
      <c r="Q124" s="240">
        <v>0</v>
      </c>
      <c r="R124" s="240"/>
      <c r="S124" s="240">
        <f t="shared" si="2"/>
        <v>2445804760</v>
      </c>
    </row>
    <row r="125" spans="1:19" ht="21">
      <c r="A125" s="234" t="s">
        <v>82</v>
      </c>
      <c r="B125" s="235"/>
      <c r="C125" s="236" t="s">
        <v>533</v>
      </c>
      <c r="D125" s="237"/>
      <c r="E125" s="238">
        <v>111732667</v>
      </c>
      <c r="F125" s="237"/>
      <c r="G125" s="239">
        <v>142</v>
      </c>
      <c r="H125" s="237"/>
      <c r="I125" s="240">
        <v>0</v>
      </c>
      <c r="J125" s="240"/>
      <c r="K125" s="240">
        <v>0</v>
      </c>
      <c r="L125" s="240"/>
      <c r="M125" s="240">
        <f t="shared" si="3"/>
        <v>0</v>
      </c>
      <c r="N125" s="240"/>
      <c r="O125" s="240">
        <v>15866038714</v>
      </c>
      <c r="P125" s="240"/>
      <c r="Q125" s="240">
        <v>0</v>
      </c>
      <c r="R125" s="240"/>
      <c r="S125" s="240">
        <f t="shared" si="2"/>
        <v>15866038714</v>
      </c>
    </row>
    <row r="126" spans="1:19" ht="21">
      <c r="A126" s="234" t="s">
        <v>295</v>
      </c>
      <c r="B126" s="235"/>
      <c r="C126" s="236" t="s">
        <v>534</v>
      </c>
      <c r="D126" s="237"/>
      <c r="E126" s="238">
        <v>3721481</v>
      </c>
      <c r="F126" s="237"/>
      <c r="G126" s="239">
        <v>10</v>
      </c>
      <c r="H126" s="237"/>
      <c r="I126" s="240">
        <v>0</v>
      </c>
      <c r="J126" s="240"/>
      <c r="K126" s="240">
        <v>0</v>
      </c>
      <c r="L126" s="240"/>
      <c r="M126" s="240">
        <f t="shared" si="3"/>
        <v>0</v>
      </c>
      <c r="N126" s="240"/>
      <c r="O126" s="240">
        <v>37214810</v>
      </c>
      <c r="P126" s="240"/>
      <c r="Q126" s="240">
        <v>0</v>
      </c>
      <c r="R126" s="240"/>
      <c r="S126" s="240">
        <f t="shared" si="2"/>
        <v>37214810</v>
      </c>
    </row>
    <row r="127" spans="1:19" ht="21">
      <c r="A127" s="234" t="s">
        <v>334</v>
      </c>
      <c r="B127" s="235"/>
      <c r="C127" s="236" t="s">
        <v>534</v>
      </c>
      <c r="D127" s="237"/>
      <c r="E127" s="238">
        <v>19355428</v>
      </c>
      <c r="F127" s="237"/>
      <c r="G127" s="239">
        <v>160</v>
      </c>
      <c r="H127" s="237"/>
      <c r="I127" s="240">
        <v>0</v>
      </c>
      <c r="J127" s="240"/>
      <c r="K127" s="240">
        <v>0</v>
      </c>
      <c r="L127" s="240"/>
      <c r="M127" s="240">
        <f t="shared" si="3"/>
        <v>0</v>
      </c>
      <c r="N127" s="240"/>
      <c r="O127" s="240">
        <v>3096868480</v>
      </c>
      <c r="P127" s="240"/>
      <c r="Q127" s="240">
        <v>0</v>
      </c>
      <c r="R127" s="240"/>
      <c r="S127" s="240">
        <f t="shared" si="2"/>
        <v>3096868480</v>
      </c>
    </row>
    <row r="128" spans="1:19" ht="21">
      <c r="A128" s="234" t="s">
        <v>164</v>
      </c>
      <c r="B128" s="235"/>
      <c r="C128" s="236" t="s">
        <v>534</v>
      </c>
      <c r="D128" s="237"/>
      <c r="E128" s="238">
        <v>8836275</v>
      </c>
      <c r="F128" s="237"/>
      <c r="G128" s="239">
        <v>255</v>
      </c>
      <c r="H128" s="237"/>
      <c r="I128" s="240">
        <v>0</v>
      </c>
      <c r="J128" s="240"/>
      <c r="K128" s="240">
        <v>0</v>
      </c>
      <c r="L128" s="240"/>
      <c r="M128" s="240">
        <f t="shared" si="3"/>
        <v>0</v>
      </c>
      <c r="N128" s="240"/>
      <c r="O128" s="240">
        <v>2253250125</v>
      </c>
      <c r="P128" s="240"/>
      <c r="Q128" s="240">
        <v>0</v>
      </c>
      <c r="R128" s="240"/>
      <c r="S128" s="240">
        <f t="shared" si="2"/>
        <v>2253250125</v>
      </c>
    </row>
    <row r="129" spans="1:19" ht="21">
      <c r="A129" s="234" t="s">
        <v>86</v>
      </c>
      <c r="B129" s="235"/>
      <c r="C129" s="236" t="s">
        <v>534</v>
      </c>
      <c r="D129" s="237"/>
      <c r="E129" s="238">
        <v>8703812</v>
      </c>
      <c r="F129" s="237"/>
      <c r="G129" s="239">
        <v>320</v>
      </c>
      <c r="H129" s="237"/>
      <c r="I129" s="240">
        <v>0</v>
      </c>
      <c r="J129" s="240"/>
      <c r="K129" s="240">
        <v>0</v>
      </c>
      <c r="L129" s="240"/>
      <c r="M129" s="240">
        <f t="shared" si="3"/>
        <v>0</v>
      </c>
      <c r="N129" s="240"/>
      <c r="O129" s="240">
        <v>2785219840</v>
      </c>
      <c r="P129" s="240"/>
      <c r="Q129" s="240">
        <v>0</v>
      </c>
      <c r="R129" s="240"/>
      <c r="S129" s="240">
        <f t="shared" si="2"/>
        <v>2785219840</v>
      </c>
    </row>
    <row r="130" spans="1:19" ht="21">
      <c r="A130" s="234" t="s">
        <v>397</v>
      </c>
      <c r="B130" s="235"/>
      <c r="C130" s="236" t="s">
        <v>535</v>
      </c>
      <c r="D130" s="237"/>
      <c r="E130" s="238">
        <v>684238</v>
      </c>
      <c r="F130" s="237"/>
      <c r="G130" s="239">
        <v>23</v>
      </c>
      <c r="H130" s="237"/>
      <c r="I130" s="240">
        <v>0</v>
      </c>
      <c r="J130" s="240"/>
      <c r="K130" s="240">
        <v>0</v>
      </c>
      <c r="L130" s="240"/>
      <c r="M130" s="240">
        <f t="shared" si="3"/>
        <v>0</v>
      </c>
      <c r="N130" s="240"/>
      <c r="O130" s="240">
        <v>15737474</v>
      </c>
      <c r="P130" s="240"/>
      <c r="Q130" s="240">
        <v>0</v>
      </c>
      <c r="R130" s="240"/>
      <c r="S130" s="240">
        <f t="shared" si="2"/>
        <v>15737474</v>
      </c>
    </row>
    <row r="131" spans="1:19" ht="21">
      <c r="A131" s="234" t="s">
        <v>411</v>
      </c>
      <c r="B131" s="235"/>
      <c r="C131" s="236" t="s">
        <v>535</v>
      </c>
      <c r="D131" s="237"/>
      <c r="E131" s="238">
        <v>4931856</v>
      </c>
      <c r="F131" s="237"/>
      <c r="G131" s="239">
        <v>2400</v>
      </c>
      <c r="H131" s="237"/>
      <c r="I131" s="240">
        <v>0</v>
      </c>
      <c r="J131" s="240"/>
      <c r="K131" s="240">
        <v>0</v>
      </c>
      <c r="L131" s="240"/>
      <c r="M131" s="240">
        <f t="shared" si="3"/>
        <v>0</v>
      </c>
      <c r="N131" s="240"/>
      <c r="O131" s="240">
        <v>11836454400</v>
      </c>
      <c r="P131" s="240"/>
      <c r="Q131" s="240">
        <v>0</v>
      </c>
      <c r="R131" s="240"/>
      <c r="S131" s="240">
        <f t="shared" si="2"/>
        <v>11836454400</v>
      </c>
    </row>
    <row r="132" spans="1:19" ht="21">
      <c r="A132" s="234" t="s">
        <v>353</v>
      </c>
      <c r="B132" s="235"/>
      <c r="C132" s="236" t="s">
        <v>536</v>
      </c>
      <c r="D132" s="237"/>
      <c r="E132" s="238">
        <v>4541730</v>
      </c>
      <c r="F132" s="237"/>
      <c r="G132" s="239">
        <v>2350</v>
      </c>
      <c r="H132" s="237"/>
      <c r="I132" s="240">
        <v>0</v>
      </c>
      <c r="J132" s="240"/>
      <c r="K132" s="240">
        <v>0</v>
      </c>
      <c r="L132" s="240"/>
      <c r="M132" s="240">
        <f t="shared" si="3"/>
        <v>0</v>
      </c>
      <c r="N132" s="240"/>
      <c r="O132" s="240">
        <v>10673065500</v>
      </c>
      <c r="P132" s="240"/>
      <c r="Q132" s="240">
        <v>0</v>
      </c>
      <c r="R132" s="240"/>
      <c r="S132" s="240">
        <f t="shared" si="2"/>
        <v>10673065500</v>
      </c>
    </row>
    <row r="133" spans="1:19" ht="21">
      <c r="A133" s="234" t="s">
        <v>365</v>
      </c>
      <c r="B133" s="235"/>
      <c r="C133" s="236" t="s">
        <v>537</v>
      </c>
      <c r="D133" s="237"/>
      <c r="E133" s="238">
        <v>7763823</v>
      </c>
      <c r="F133" s="237"/>
      <c r="G133" s="239">
        <v>120</v>
      </c>
      <c r="H133" s="237"/>
      <c r="I133" s="240">
        <v>0</v>
      </c>
      <c r="J133" s="240"/>
      <c r="K133" s="240">
        <v>0</v>
      </c>
      <c r="L133" s="240"/>
      <c r="M133" s="240">
        <f t="shared" si="3"/>
        <v>0</v>
      </c>
      <c r="N133" s="240"/>
      <c r="O133" s="240">
        <v>931658760</v>
      </c>
      <c r="P133" s="240"/>
      <c r="Q133" s="240">
        <v>0</v>
      </c>
      <c r="R133" s="240"/>
      <c r="S133" s="240">
        <f t="shared" si="2"/>
        <v>931658760</v>
      </c>
    </row>
    <row r="134" spans="1:19" ht="21">
      <c r="A134" s="234" t="s">
        <v>364</v>
      </c>
      <c r="B134" s="235"/>
      <c r="C134" s="236" t="s">
        <v>537</v>
      </c>
      <c r="D134" s="237"/>
      <c r="E134" s="238">
        <v>483782</v>
      </c>
      <c r="F134" s="237"/>
      <c r="G134" s="239">
        <v>50</v>
      </c>
      <c r="H134" s="237"/>
      <c r="I134" s="240">
        <v>0</v>
      </c>
      <c r="J134" s="240"/>
      <c r="K134" s="240">
        <v>0</v>
      </c>
      <c r="L134" s="240"/>
      <c r="M134" s="240">
        <f t="shared" si="3"/>
        <v>0</v>
      </c>
      <c r="N134" s="240"/>
      <c r="O134" s="240">
        <v>24189100</v>
      </c>
      <c r="P134" s="240"/>
      <c r="Q134" s="240">
        <v>0</v>
      </c>
      <c r="R134" s="240"/>
      <c r="S134" s="240">
        <f t="shared" si="2"/>
        <v>24189100</v>
      </c>
    </row>
    <row r="135" spans="1:19" ht="21">
      <c r="A135" s="234" t="s">
        <v>94</v>
      </c>
      <c r="B135" s="235"/>
      <c r="C135" s="236" t="s">
        <v>538</v>
      </c>
      <c r="D135" s="237"/>
      <c r="E135" s="238">
        <v>40053164</v>
      </c>
      <c r="F135" s="237"/>
      <c r="G135" s="239">
        <v>50</v>
      </c>
      <c r="H135" s="237"/>
      <c r="I135" s="240">
        <v>0</v>
      </c>
      <c r="J135" s="240"/>
      <c r="K135" s="240">
        <v>0</v>
      </c>
      <c r="L135" s="240"/>
      <c r="M135" s="240">
        <f t="shared" si="3"/>
        <v>0</v>
      </c>
      <c r="N135" s="240"/>
      <c r="O135" s="240">
        <v>2002658200</v>
      </c>
      <c r="P135" s="240"/>
      <c r="Q135" s="240">
        <v>0</v>
      </c>
      <c r="R135" s="240"/>
      <c r="S135" s="240">
        <f t="shared" si="2"/>
        <v>2002658200</v>
      </c>
    </row>
    <row r="136" spans="1:19" ht="21">
      <c r="A136" s="234" t="s">
        <v>297</v>
      </c>
      <c r="B136" s="235"/>
      <c r="C136" s="236" t="s">
        <v>539</v>
      </c>
      <c r="D136" s="237"/>
      <c r="E136" s="238">
        <v>803648</v>
      </c>
      <c r="F136" s="237"/>
      <c r="G136" s="239">
        <v>160</v>
      </c>
      <c r="H136" s="237"/>
      <c r="I136" s="240">
        <v>0</v>
      </c>
      <c r="J136" s="240"/>
      <c r="K136" s="240">
        <v>0</v>
      </c>
      <c r="L136" s="240"/>
      <c r="M136" s="240">
        <f t="shared" si="3"/>
        <v>0</v>
      </c>
      <c r="N136" s="240"/>
      <c r="O136" s="240">
        <v>128583680</v>
      </c>
      <c r="P136" s="240"/>
      <c r="Q136" s="240">
        <v>0</v>
      </c>
      <c r="R136" s="240"/>
      <c r="S136" s="240">
        <f t="shared" si="2"/>
        <v>128583680</v>
      </c>
    </row>
    <row r="137" spans="1:19" ht="21">
      <c r="A137" s="234" t="s">
        <v>386</v>
      </c>
      <c r="B137" s="235"/>
      <c r="C137" s="236" t="s">
        <v>539</v>
      </c>
      <c r="D137" s="237"/>
      <c r="E137" s="238">
        <v>3465545</v>
      </c>
      <c r="F137" s="237"/>
      <c r="G137" s="239">
        <v>1</v>
      </c>
      <c r="H137" s="237"/>
      <c r="I137" s="240">
        <v>0</v>
      </c>
      <c r="J137" s="240"/>
      <c r="K137" s="240">
        <v>0</v>
      </c>
      <c r="L137" s="240"/>
      <c r="M137" s="240">
        <f t="shared" si="3"/>
        <v>0</v>
      </c>
      <c r="N137" s="240"/>
      <c r="O137" s="240">
        <v>3465545</v>
      </c>
      <c r="P137" s="240"/>
      <c r="Q137" s="240">
        <v>0</v>
      </c>
      <c r="R137" s="240"/>
      <c r="S137" s="240">
        <f t="shared" ref="S137:S200" si="4">O137+Q137</f>
        <v>3465545</v>
      </c>
    </row>
    <row r="138" spans="1:19" ht="21">
      <c r="A138" s="234" t="s">
        <v>389</v>
      </c>
      <c r="B138" s="235"/>
      <c r="C138" s="236" t="s">
        <v>540</v>
      </c>
      <c r="D138" s="237"/>
      <c r="E138" s="238">
        <v>2613113</v>
      </c>
      <c r="F138" s="237"/>
      <c r="G138" s="239">
        <v>2720</v>
      </c>
      <c r="H138" s="237"/>
      <c r="I138" s="240">
        <v>0</v>
      </c>
      <c r="J138" s="240"/>
      <c r="K138" s="240">
        <v>0</v>
      </c>
      <c r="L138" s="240"/>
      <c r="M138" s="240">
        <f t="shared" ref="M138:M201" si="5">I138+K138</f>
        <v>0</v>
      </c>
      <c r="N138" s="240"/>
      <c r="O138" s="240">
        <v>7107667360</v>
      </c>
      <c r="P138" s="240"/>
      <c r="Q138" s="240">
        <v>0</v>
      </c>
      <c r="R138" s="240"/>
      <c r="S138" s="240">
        <f t="shared" si="4"/>
        <v>7107667360</v>
      </c>
    </row>
    <row r="139" spans="1:19" ht="21">
      <c r="A139" s="234" t="s">
        <v>358</v>
      </c>
      <c r="B139" s="235"/>
      <c r="C139" s="236" t="s">
        <v>541</v>
      </c>
      <c r="D139" s="237"/>
      <c r="E139" s="238">
        <v>906874</v>
      </c>
      <c r="F139" s="237"/>
      <c r="G139" s="239">
        <v>6500</v>
      </c>
      <c r="H139" s="237"/>
      <c r="I139" s="240">
        <v>0</v>
      </c>
      <c r="J139" s="240"/>
      <c r="K139" s="240">
        <v>0</v>
      </c>
      <c r="L139" s="240"/>
      <c r="M139" s="240">
        <f t="shared" si="5"/>
        <v>0</v>
      </c>
      <c r="N139" s="240"/>
      <c r="O139" s="240">
        <v>5894681000</v>
      </c>
      <c r="P139" s="240"/>
      <c r="Q139" s="240">
        <v>0</v>
      </c>
      <c r="R139" s="240"/>
      <c r="S139" s="240">
        <f t="shared" si="4"/>
        <v>5894681000</v>
      </c>
    </row>
    <row r="140" spans="1:19" ht="21">
      <c r="A140" s="234" t="s">
        <v>276</v>
      </c>
      <c r="B140" s="235"/>
      <c r="C140" s="236" t="s">
        <v>541</v>
      </c>
      <c r="D140" s="237"/>
      <c r="E140" s="238">
        <v>220917</v>
      </c>
      <c r="F140" s="237"/>
      <c r="G140" s="239">
        <v>1500</v>
      </c>
      <c r="H140" s="237"/>
      <c r="I140" s="240">
        <v>0</v>
      </c>
      <c r="J140" s="240"/>
      <c r="K140" s="240">
        <v>0</v>
      </c>
      <c r="L140" s="240"/>
      <c r="M140" s="240">
        <f t="shared" si="5"/>
        <v>0</v>
      </c>
      <c r="N140" s="240"/>
      <c r="O140" s="240">
        <v>331375500</v>
      </c>
      <c r="P140" s="240"/>
      <c r="Q140" s="240">
        <v>0</v>
      </c>
      <c r="R140" s="240"/>
      <c r="S140" s="240">
        <f t="shared" si="4"/>
        <v>331375500</v>
      </c>
    </row>
    <row r="141" spans="1:19" ht="21">
      <c r="A141" s="234" t="s">
        <v>105</v>
      </c>
      <c r="B141" s="235"/>
      <c r="C141" s="236" t="s">
        <v>542</v>
      </c>
      <c r="D141" s="237"/>
      <c r="E141" s="238">
        <v>3357331</v>
      </c>
      <c r="F141" s="237"/>
      <c r="G141" s="239">
        <v>1100</v>
      </c>
      <c r="H141" s="237"/>
      <c r="I141" s="240">
        <v>0</v>
      </c>
      <c r="J141" s="240"/>
      <c r="K141" s="240">
        <v>0</v>
      </c>
      <c r="L141" s="240"/>
      <c r="M141" s="240">
        <f t="shared" si="5"/>
        <v>0</v>
      </c>
      <c r="N141" s="240"/>
      <c r="O141" s="240">
        <v>3693064100</v>
      </c>
      <c r="P141" s="240"/>
      <c r="Q141" s="240">
        <v>0</v>
      </c>
      <c r="R141" s="240"/>
      <c r="S141" s="240">
        <f t="shared" si="4"/>
        <v>3693064100</v>
      </c>
    </row>
    <row r="142" spans="1:19" ht="21">
      <c r="A142" s="234" t="s">
        <v>130</v>
      </c>
      <c r="B142" s="235"/>
      <c r="C142" s="236" t="s">
        <v>543</v>
      </c>
      <c r="D142" s="237"/>
      <c r="E142" s="238">
        <v>4360589</v>
      </c>
      <c r="F142" s="237"/>
      <c r="G142" s="239">
        <v>3800</v>
      </c>
      <c r="H142" s="237"/>
      <c r="I142" s="240">
        <v>0</v>
      </c>
      <c r="J142" s="240"/>
      <c r="K142" s="240">
        <v>0</v>
      </c>
      <c r="L142" s="240"/>
      <c r="M142" s="240">
        <f t="shared" si="5"/>
        <v>0</v>
      </c>
      <c r="N142" s="240"/>
      <c r="O142" s="240">
        <v>16570238200</v>
      </c>
      <c r="P142" s="240"/>
      <c r="Q142" s="240">
        <v>0</v>
      </c>
      <c r="R142" s="240"/>
      <c r="S142" s="240">
        <f t="shared" si="4"/>
        <v>16570238200</v>
      </c>
    </row>
    <row r="143" spans="1:19" ht="21">
      <c r="A143" s="234" t="s">
        <v>438</v>
      </c>
      <c r="B143" s="235"/>
      <c r="C143" s="236" t="s">
        <v>543</v>
      </c>
      <c r="D143" s="237"/>
      <c r="E143" s="238">
        <v>303603</v>
      </c>
      <c r="F143" s="237"/>
      <c r="G143" s="239">
        <v>38000</v>
      </c>
      <c r="H143" s="237"/>
      <c r="I143" s="240">
        <v>0</v>
      </c>
      <c r="J143" s="240"/>
      <c r="K143" s="240">
        <v>0</v>
      </c>
      <c r="L143" s="240"/>
      <c r="M143" s="240">
        <f t="shared" si="5"/>
        <v>0</v>
      </c>
      <c r="N143" s="240"/>
      <c r="O143" s="240">
        <v>11536914000</v>
      </c>
      <c r="P143" s="240"/>
      <c r="Q143" s="240">
        <v>0</v>
      </c>
      <c r="R143" s="240"/>
      <c r="S143" s="240">
        <f t="shared" si="4"/>
        <v>11536914000</v>
      </c>
    </row>
    <row r="144" spans="1:19" ht="21">
      <c r="A144" s="234" t="s">
        <v>522</v>
      </c>
      <c r="B144" s="235"/>
      <c r="C144" s="236" t="s">
        <v>544</v>
      </c>
      <c r="D144" s="237"/>
      <c r="E144" s="238">
        <v>9141847</v>
      </c>
      <c r="F144" s="237"/>
      <c r="G144" s="239">
        <v>23</v>
      </c>
      <c r="H144" s="237"/>
      <c r="I144" s="240">
        <v>0</v>
      </c>
      <c r="J144" s="240"/>
      <c r="K144" s="240">
        <v>0</v>
      </c>
      <c r="L144" s="240"/>
      <c r="M144" s="240">
        <f t="shared" si="5"/>
        <v>0</v>
      </c>
      <c r="N144" s="240"/>
      <c r="O144" s="240">
        <v>210262481</v>
      </c>
      <c r="P144" s="240"/>
      <c r="Q144" s="240">
        <v>0</v>
      </c>
      <c r="R144" s="240"/>
      <c r="S144" s="240">
        <f t="shared" si="4"/>
        <v>210262481</v>
      </c>
    </row>
    <row r="145" spans="1:19" ht="21">
      <c r="A145" s="234" t="s">
        <v>455</v>
      </c>
      <c r="B145" s="235"/>
      <c r="C145" s="236" t="s">
        <v>545</v>
      </c>
      <c r="D145" s="237"/>
      <c r="E145" s="238">
        <v>2964892</v>
      </c>
      <c r="F145" s="237"/>
      <c r="G145" s="239">
        <v>2000</v>
      </c>
      <c r="H145" s="237"/>
      <c r="I145" s="240">
        <v>0</v>
      </c>
      <c r="J145" s="240"/>
      <c r="K145" s="240">
        <v>0</v>
      </c>
      <c r="L145" s="240"/>
      <c r="M145" s="240">
        <f t="shared" si="5"/>
        <v>0</v>
      </c>
      <c r="N145" s="240"/>
      <c r="O145" s="240">
        <v>5929784000</v>
      </c>
      <c r="P145" s="240"/>
      <c r="Q145" s="240">
        <v>0</v>
      </c>
      <c r="R145" s="240"/>
      <c r="S145" s="240">
        <f t="shared" si="4"/>
        <v>5929784000</v>
      </c>
    </row>
    <row r="146" spans="1:19" ht="21">
      <c r="A146" s="234" t="s">
        <v>310</v>
      </c>
      <c r="B146" s="235"/>
      <c r="C146" s="236" t="s">
        <v>546</v>
      </c>
      <c r="D146" s="237"/>
      <c r="E146" s="238">
        <v>11714594</v>
      </c>
      <c r="F146" s="237"/>
      <c r="G146" s="239">
        <v>200</v>
      </c>
      <c r="H146" s="237"/>
      <c r="I146" s="240">
        <v>0</v>
      </c>
      <c r="J146" s="240"/>
      <c r="K146" s="240">
        <v>0</v>
      </c>
      <c r="L146" s="240"/>
      <c r="M146" s="240">
        <f t="shared" si="5"/>
        <v>0</v>
      </c>
      <c r="N146" s="240"/>
      <c r="O146" s="240">
        <v>2342918800</v>
      </c>
      <c r="P146" s="240"/>
      <c r="Q146" s="240">
        <v>0</v>
      </c>
      <c r="R146" s="240"/>
      <c r="S146" s="240">
        <f t="shared" si="4"/>
        <v>2342918800</v>
      </c>
    </row>
    <row r="147" spans="1:19" ht="21">
      <c r="A147" s="234" t="s">
        <v>300</v>
      </c>
      <c r="B147" s="235"/>
      <c r="C147" s="236" t="s">
        <v>547</v>
      </c>
      <c r="D147" s="237"/>
      <c r="E147" s="238">
        <v>22894722</v>
      </c>
      <c r="F147" s="237"/>
      <c r="G147" s="239">
        <v>450</v>
      </c>
      <c r="H147" s="237"/>
      <c r="I147" s="240">
        <v>0</v>
      </c>
      <c r="J147" s="240"/>
      <c r="K147" s="240">
        <v>0</v>
      </c>
      <c r="L147" s="240"/>
      <c r="M147" s="240">
        <f t="shared" si="5"/>
        <v>0</v>
      </c>
      <c r="N147" s="240"/>
      <c r="O147" s="240">
        <v>10302624900</v>
      </c>
      <c r="P147" s="240"/>
      <c r="Q147" s="240">
        <v>0</v>
      </c>
      <c r="R147" s="240"/>
      <c r="S147" s="240">
        <f t="shared" si="4"/>
        <v>10302624900</v>
      </c>
    </row>
    <row r="148" spans="1:19" ht="21">
      <c r="A148" s="234" t="s">
        <v>375</v>
      </c>
      <c r="B148" s="235"/>
      <c r="C148" s="236" t="s">
        <v>548</v>
      </c>
      <c r="D148" s="237"/>
      <c r="E148" s="238">
        <v>12580854</v>
      </c>
      <c r="F148" s="237"/>
      <c r="G148" s="239">
        <v>200</v>
      </c>
      <c r="H148" s="237"/>
      <c r="I148" s="240">
        <v>0</v>
      </c>
      <c r="J148" s="240"/>
      <c r="K148" s="240">
        <v>0</v>
      </c>
      <c r="L148" s="240"/>
      <c r="M148" s="240">
        <f t="shared" si="5"/>
        <v>0</v>
      </c>
      <c r="N148" s="240"/>
      <c r="O148" s="240">
        <v>2516170800</v>
      </c>
      <c r="P148" s="240"/>
      <c r="Q148" s="240">
        <v>0</v>
      </c>
      <c r="R148" s="240"/>
      <c r="S148" s="240">
        <f t="shared" si="4"/>
        <v>2516170800</v>
      </c>
    </row>
    <row r="149" spans="1:19" ht="21">
      <c r="A149" s="234" t="s">
        <v>374</v>
      </c>
      <c r="B149" s="235"/>
      <c r="C149" s="236" t="s">
        <v>549</v>
      </c>
      <c r="D149" s="237"/>
      <c r="E149" s="238">
        <v>8745100</v>
      </c>
      <c r="F149" s="237"/>
      <c r="G149" s="239">
        <v>50</v>
      </c>
      <c r="H149" s="237"/>
      <c r="I149" s="240">
        <v>0</v>
      </c>
      <c r="J149" s="240"/>
      <c r="K149" s="240">
        <v>0</v>
      </c>
      <c r="L149" s="240"/>
      <c r="M149" s="240">
        <f t="shared" si="5"/>
        <v>0</v>
      </c>
      <c r="N149" s="240"/>
      <c r="O149" s="240">
        <v>437255000</v>
      </c>
      <c r="P149" s="240"/>
      <c r="Q149" s="240">
        <v>0</v>
      </c>
      <c r="R149" s="240"/>
      <c r="S149" s="240">
        <f t="shared" si="4"/>
        <v>437255000</v>
      </c>
    </row>
    <row r="150" spans="1:19" ht="21">
      <c r="A150" s="234" t="s">
        <v>191</v>
      </c>
      <c r="B150" s="235"/>
      <c r="C150" s="236" t="s">
        <v>550</v>
      </c>
      <c r="D150" s="237"/>
      <c r="E150" s="238">
        <v>3295134</v>
      </c>
      <c r="F150" s="237"/>
      <c r="G150" s="239">
        <v>1050</v>
      </c>
      <c r="H150" s="237"/>
      <c r="I150" s="240">
        <v>0</v>
      </c>
      <c r="J150" s="240"/>
      <c r="K150" s="240">
        <v>0</v>
      </c>
      <c r="L150" s="240"/>
      <c r="M150" s="240">
        <f t="shared" si="5"/>
        <v>0</v>
      </c>
      <c r="N150" s="240"/>
      <c r="O150" s="240">
        <v>3459890700</v>
      </c>
      <c r="P150" s="240"/>
      <c r="Q150" s="240">
        <v>0</v>
      </c>
      <c r="R150" s="240"/>
      <c r="S150" s="240">
        <f t="shared" si="4"/>
        <v>3459890700</v>
      </c>
    </row>
    <row r="151" spans="1:19" ht="21">
      <c r="A151" s="234" t="s">
        <v>116</v>
      </c>
      <c r="B151" s="235"/>
      <c r="C151" s="236" t="s">
        <v>551</v>
      </c>
      <c r="D151" s="237"/>
      <c r="E151" s="238">
        <v>1529104</v>
      </c>
      <c r="F151" s="237"/>
      <c r="G151" s="239">
        <v>620</v>
      </c>
      <c r="H151" s="237"/>
      <c r="I151" s="240">
        <v>0</v>
      </c>
      <c r="J151" s="240"/>
      <c r="K151" s="240">
        <v>0</v>
      </c>
      <c r="L151" s="240"/>
      <c r="M151" s="240">
        <f t="shared" si="5"/>
        <v>0</v>
      </c>
      <c r="N151" s="240"/>
      <c r="O151" s="240">
        <v>948044480</v>
      </c>
      <c r="P151" s="240"/>
      <c r="Q151" s="240">
        <v>0</v>
      </c>
      <c r="R151" s="240"/>
      <c r="S151" s="240">
        <f t="shared" si="4"/>
        <v>948044480</v>
      </c>
    </row>
    <row r="152" spans="1:19" ht="21">
      <c r="A152" s="234" t="s">
        <v>175</v>
      </c>
      <c r="B152" s="235"/>
      <c r="C152" s="236" t="s">
        <v>552</v>
      </c>
      <c r="D152" s="237"/>
      <c r="E152" s="238">
        <v>9280044</v>
      </c>
      <c r="F152" s="237"/>
      <c r="G152" s="239">
        <v>150</v>
      </c>
      <c r="H152" s="237"/>
      <c r="I152" s="240">
        <v>0</v>
      </c>
      <c r="J152" s="240"/>
      <c r="K152" s="240">
        <v>0</v>
      </c>
      <c r="L152" s="240"/>
      <c r="M152" s="240">
        <f t="shared" si="5"/>
        <v>0</v>
      </c>
      <c r="N152" s="240"/>
      <c r="O152" s="240">
        <v>1392006600</v>
      </c>
      <c r="P152" s="240"/>
      <c r="Q152" s="240">
        <v>0</v>
      </c>
      <c r="R152" s="240"/>
      <c r="S152" s="240">
        <f t="shared" si="4"/>
        <v>1392006600</v>
      </c>
    </row>
    <row r="153" spans="1:19" ht="21">
      <c r="A153" s="234" t="s">
        <v>143</v>
      </c>
      <c r="B153" s="235"/>
      <c r="C153" s="236" t="s">
        <v>552</v>
      </c>
      <c r="D153" s="237"/>
      <c r="E153" s="238">
        <v>4078622</v>
      </c>
      <c r="F153" s="237"/>
      <c r="G153" s="239">
        <v>50</v>
      </c>
      <c r="H153" s="237"/>
      <c r="I153" s="240">
        <v>0</v>
      </c>
      <c r="J153" s="240"/>
      <c r="K153" s="240">
        <v>0</v>
      </c>
      <c r="L153" s="240"/>
      <c r="M153" s="240">
        <f t="shared" si="5"/>
        <v>0</v>
      </c>
      <c r="N153" s="240"/>
      <c r="O153" s="240">
        <v>326289760</v>
      </c>
      <c r="P153" s="240"/>
      <c r="Q153" s="240">
        <v>0</v>
      </c>
      <c r="R153" s="240"/>
      <c r="S153" s="240">
        <f t="shared" si="4"/>
        <v>326289760</v>
      </c>
    </row>
    <row r="154" spans="1:19" ht="21">
      <c r="A154" s="234" t="s">
        <v>103</v>
      </c>
      <c r="B154" s="235"/>
      <c r="C154" s="236" t="s">
        <v>553</v>
      </c>
      <c r="D154" s="237"/>
      <c r="E154" s="238">
        <v>3006164</v>
      </c>
      <c r="F154" s="237"/>
      <c r="G154" s="239">
        <v>150</v>
      </c>
      <c r="H154" s="237"/>
      <c r="I154" s="240">
        <v>0</v>
      </c>
      <c r="J154" s="240"/>
      <c r="K154" s="240">
        <v>0</v>
      </c>
      <c r="L154" s="240"/>
      <c r="M154" s="240">
        <f t="shared" si="5"/>
        <v>0</v>
      </c>
      <c r="N154" s="240"/>
      <c r="O154" s="240">
        <v>450924600</v>
      </c>
      <c r="P154" s="240"/>
      <c r="Q154" s="240">
        <v>0</v>
      </c>
      <c r="R154" s="240"/>
      <c r="S154" s="240">
        <f t="shared" si="4"/>
        <v>450924600</v>
      </c>
    </row>
    <row r="155" spans="1:19" ht="21">
      <c r="A155" s="234" t="s">
        <v>167</v>
      </c>
      <c r="B155" s="235"/>
      <c r="C155" s="236" t="s">
        <v>554</v>
      </c>
      <c r="D155" s="237"/>
      <c r="E155" s="238">
        <v>15038630</v>
      </c>
      <c r="F155" s="237"/>
      <c r="G155" s="239">
        <v>200</v>
      </c>
      <c r="H155" s="237"/>
      <c r="I155" s="240">
        <v>0</v>
      </c>
      <c r="J155" s="240"/>
      <c r="K155" s="240">
        <v>0</v>
      </c>
      <c r="L155" s="240"/>
      <c r="M155" s="240">
        <f t="shared" si="5"/>
        <v>0</v>
      </c>
      <c r="N155" s="240"/>
      <c r="O155" s="240">
        <v>3007726000</v>
      </c>
      <c r="P155" s="240"/>
      <c r="Q155" s="240">
        <v>0</v>
      </c>
      <c r="R155" s="240"/>
      <c r="S155" s="240">
        <f t="shared" si="4"/>
        <v>3007726000</v>
      </c>
    </row>
    <row r="156" spans="1:19" ht="21">
      <c r="A156" s="234" t="s">
        <v>400</v>
      </c>
      <c r="B156" s="235"/>
      <c r="C156" s="236" t="s">
        <v>554</v>
      </c>
      <c r="D156" s="237"/>
      <c r="E156" s="238">
        <v>11046420</v>
      </c>
      <c r="F156" s="237"/>
      <c r="G156" s="239">
        <v>46</v>
      </c>
      <c r="H156" s="237"/>
      <c r="I156" s="240">
        <v>0</v>
      </c>
      <c r="J156" s="240"/>
      <c r="K156" s="240">
        <v>0</v>
      </c>
      <c r="L156" s="240"/>
      <c r="M156" s="240">
        <f t="shared" si="5"/>
        <v>0</v>
      </c>
      <c r="N156" s="240"/>
      <c r="O156" s="240">
        <v>508135320</v>
      </c>
      <c r="P156" s="240"/>
      <c r="Q156" s="240">
        <v>0</v>
      </c>
      <c r="R156" s="240"/>
      <c r="S156" s="240">
        <f t="shared" si="4"/>
        <v>508135320</v>
      </c>
    </row>
    <row r="157" spans="1:19" ht="21">
      <c r="A157" s="234" t="s">
        <v>283</v>
      </c>
      <c r="B157" s="235"/>
      <c r="C157" s="236" t="s">
        <v>554</v>
      </c>
      <c r="D157" s="237"/>
      <c r="E157" s="238">
        <v>1785974</v>
      </c>
      <c r="F157" s="237"/>
      <c r="G157" s="239">
        <v>5</v>
      </c>
      <c r="H157" s="237"/>
      <c r="I157" s="240">
        <v>0</v>
      </c>
      <c r="J157" s="240"/>
      <c r="K157" s="240">
        <v>0</v>
      </c>
      <c r="L157" s="240"/>
      <c r="M157" s="240">
        <f t="shared" si="5"/>
        <v>0</v>
      </c>
      <c r="N157" s="240"/>
      <c r="O157" s="240">
        <v>8929870</v>
      </c>
      <c r="P157" s="240"/>
      <c r="Q157" s="240">
        <v>0</v>
      </c>
      <c r="R157" s="240"/>
      <c r="S157" s="240">
        <f t="shared" si="4"/>
        <v>8929870</v>
      </c>
    </row>
    <row r="158" spans="1:19" ht="21">
      <c r="A158" s="234" t="s">
        <v>451</v>
      </c>
      <c r="B158" s="235"/>
      <c r="C158" s="236" t="s">
        <v>554</v>
      </c>
      <c r="D158" s="237"/>
      <c r="E158" s="238">
        <v>2746912</v>
      </c>
      <c r="F158" s="237"/>
      <c r="G158" s="239">
        <v>510</v>
      </c>
      <c r="H158" s="237"/>
      <c r="I158" s="240">
        <v>0</v>
      </c>
      <c r="J158" s="240"/>
      <c r="K158" s="240">
        <v>0</v>
      </c>
      <c r="L158" s="240"/>
      <c r="M158" s="240">
        <f t="shared" si="5"/>
        <v>0</v>
      </c>
      <c r="N158" s="240"/>
      <c r="O158" s="240">
        <v>1400925120</v>
      </c>
      <c r="P158" s="240"/>
      <c r="Q158" s="240">
        <v>0</v>
      </c>
      <c r="R158" s="240"/>
      <c r="S158" s="240">
        <f t="shared" si="4"/>
        <v>1400925120</v>
      </c>
    </row>
    <row r="159" spans="1:19" ht="21">
      <c r="A159" s="234" t="s">
        <v>233</v>
      </c>
      <c r="B159" s="235"/>
      <c r="C159" s="236" t="s">
        <v>554</v>
      </c>
      <c r="D159" s="237"/>
      <c r="E159" s="238">
        <v>17861506</v>
      </c>
      <c r="F159" s="237"/>
      <c r="G159" s="239">
        <v>190</v>
      </c>
      <c r="H159" s="237"/>
      <c r="I159" s="240">
        <v>0</v>
      </c>
      <c r="J159" s="240"/>
      <c r="K159" s="240">
        <v>0</v>
      </c>
      <c r="L159" s="240"/>
      <c r="M159" s="240">
        <f t="shared" si="5"/>
        <v>0</v>
      </c>
      <c r="N159" s="240"/>
      <c r="O159" s="240">
        <v>3393686140</v>
      </c>
      <c r="P159" s="240"/>
      <c r="Q159" s="240">
        <v>0</v>
      </c>
      <c r="R159" s="240"/>
      <c r="S159" s="240">
        <f t="shared" si="4"/>
        <v>3393686140</v>
      </c>
    </row>
    <row r="160" spans="1:19" ht="21">
      <c r="A160" s="234" t="s">
        <v>145</v>
      </c>
      <c r="B160" s="235"/>
      <c r="C160" s="236" t="s">
        <v>555</v>
      </c>
      <c r="D160" s="237"/>
      <c r="E160" s="238">
        <v>7086032</v>
      </c>
      <c r="F160" s="237"/>
      <c r="G160" s="239">
        <v>300</v>
      </c>
      <c r="H160" s="237"/>
      <c r="I160" s="240">
        <v>0</v>
      </c>
      <c r="J160" s="240"/>
      <c r="K160" s="240">
        <v>0</v>
      </c>
      <c r="L160" s="240"/>
      <c r="M160" s="240">
        <f t="shared" si="5"/>
        <v>0</v>
      </c>
      <c r="N160" s="240"/>
      <c r="O160" s="240">
        <v>2125809600</v>
      </c>
      <c r="P160" s="240"/>
      <c r="Q160" s="240">
        <v>0</v>
      </c>
      <c r="R160" s="240"/>
      <c r="S160" s="240">
        <f t="shared" si="4"/>
        <v>2125809600</v>
      </c>
    </row>
    <row r="161" spans="1:19" ht="21">
      <c r="A161" s="234" t="s">
        <v>333</v>
      </c>
      <c r="B161" s="235"/>
      <c r="C161" s="236" t="s">
        <v>556</v>
      </c>
      <c r="D161" s="237"/>
      <c r="E161" s="238">
        <v>201212</v>
      </c>
      <c r="F161" s="237"/>
      <c r="G161" s="239">
        <v>3870</v>
      </c>
      <c r="H161" s="237"/>
      <c r="I161" s="240">
        <v>0</v>
      </c>
      <c r="J161" s="240"/>
      <c r="K161" s="240">
        <v>0</v>
      </c>
      <c r="L161" s="240"/>
      <c r="M161" s="240">
        <f t="shared" si="5"/>
        <v>0</v>
      </c>
      <c r="N161" s="240"/>
      <c r="O161" s="240">
        <v>778690440</v>
      </c>
      <c r="P161" s="240"/>
      <c r="Q161" s="240">
        <v>0</v>
      </c>
      <c r="R161" s="240"/>
      <c r="S161" s="240">
        <f t="shared" si="4"/>
        <v>778690440</v>
      </c>
    </row>
    <row r="162" spans="1:19" ht="21">
      <c r="A162" s="234" t="s">
        <v>180</v>
      </c>
      <c r="B162" s="235"/>
      <c r="C162" s="236" t="s">
        <v>557</v>
      </c>
      <c r="D162" s="237"/>
      <c r="E162" s="238">
        <v>3587115</v>
      </c>
      <c r="F162" s="237"/>
      <c r="G162" s="239">
        <v>1000</v>
      </c>
      <c r="H162" s="237"/>
      <c r="I162" s="240">
        <v>0</v>
      </c>
      <c r="J162" s="240"/>
      <c r="K162" s="240">
        <v>0</v>
      </c>
      <c r="L162" s="240"/>
      <c r="M162" s="240">
        <f t="shared" si="5"/>
        <v>0</v>
      </c>
      <c r="N162" s="240"/>
      <c r="O162" s="240">
        <v>3587115000</v>
      </c>
      <c r="P162" s="240"/>
      <c r="Q162" s="240">
        <v>0</v>
      </c>
      <c r="R162" s="240"/>
      <c r="S162" s="240">
        <f t="shared" si="4"/>
        <v>3587115000</v>
      </c>
    </row>
    <row r="163" spans="1:19" ht="21">
      <c r="A163" s="234" t="s">
        <v>316</v>
      </c>
      <c r="B163" s="235"/>
      <c r="C163" s="236" t="s">
        <v>558</v>
      </c>
      <c r="D163" s="237"/>
      <c r="E163" s="238">
        <v>1501297</v>
      </c>
      <c r="F163" s="237"/>
      <c r="G163" s="239">
        <v>850</v>
      </c>
      <c r="H163" s="237"/>
      <c r="I163" s="240">
        <v>0</v>
      </c>
      <c r="J163" s="240"/>
      <c r="K163" s="240">
        <v>0</v>
      </c>
      <c r="L163" s="240"/>
      <c r="M163" s="240">
        <f t="shared" si="5"/>
        <v>0</v>
      </c>
      <c r="N163" s="240"/>
      <c r="O163" s="240">
        <v>1276102450</v>
      </c>
      <c r="P163" s="240"/>
      <c r="Q163" s="240">
        <v>0</v>
      </c>
      <c r="R163" s="240"/>
      <c r="S163" s="240">
        <f t="shared" si="4"/>
        <v>1276102450</v>
      </c>
    </row>
    <row r="164" spans="1:19" ht="21">
      <c r="A164" s="234" t="s">
        <v>285</v>
      </c>
      <c r="B164" s="235"/>
      <c r="C164" s="236" t="s">
        <v>559</v>
      </c>
      <c r="D164" s="237"/>
      <c r="E164" s="238">
        <v>3088088</v>
      </c>
      <c r="F164" s="237"/>
      <c r="G164" s="239">
        <v>225</v>
      </c>
      <c r="H164" s="237"/>
      <c r="I164" s="240">
        <v>0</v>
      </c>
      <c r="J164" s="240"/>
      <c r="K164" s="240">
        <v>0</v>
      </c>
      <c r="L164" s="240"/>
      <c r="M164" s="240">
        <f t="shared" si="5"/>
        <v>0</v>
      </c>
      <c r="N164" s="240"/>
      <c r="O164" s="240">
        <v>787462440</v>
      </c>
      <c r="P164" s="240"/>
      <c r="Q164" s="240">
        <v>0</v>
      </c>
      <c r="R164" s="240"/>
      <c r="S164" s="240">
        <f t="shared" si="4"/>
        <v>787462440</v>
      </c>
    </row>
    <row r="165" spans="1:19" ht="21">
      <c r="A165" s="234" t="s">
        <v>354</v>
      </c>
      <c r="B165" s="235"/>
      <c r="C165" s="236" t="s">
        <v>560</v>
      </c>
      <c r="D165" s="237"/>
      <c r="E165" s="238">
        <v>6121964</v>
      </c>
      <c r="F165" s="237"/>
      <c r="G165" s="239">
        <v>250</v>
      </c>
      <c r="H165" s="237"/>
      <c r="I165" s="240">
        <v>0</v>
      </c>
      <c r="J165" s="240"/>
      <c r="K165" s="240">
        <v>0</v>
      </c>
      <c r="L165" s="240"/>
      <c r="M165" s="240">
        <f t="shared" si="5"/>
        <v>0</v>
      </c>
      <c r="N165" s="240"/>
      <c r="O165" s="240">
        <v>1530491000</v>
      </c>
      <c r="P165" s="240"/>
      <c r="Q165" s="240">
        <v>0</v>
      </c>
      <c r="R165" s="240"/>
      <c r="S165" s="240">
        <f t="shared" si="4"/>
        <v>1530491000</v>
      </c>
    </row>
    <row r="166" spans="1:19" ht="21">
      <c r="A166" s="234" t="s">
        <v>238</v>
      </c>
      <c r="B166" s="235"/>
      <c r="C166" s="236" t="s">
        <v>561</v>
      </c>
      <c r="D166" s="237"/>
      <c r="E166" s="238">
        <v>11515965</v>
      </c>
      <c r="F166" s="237"/>
      <c r="G166" s="239">
        <v>2360</v>
      </c>
      <c r="H166" s="237"/>
      <c r="I166" s="240">
        <v>0</v>
      </c>
      <c r="J166" s="240"/>
      <c r="K166" s="240">
        <v>0</v>
      </c>
      <c r="L166" s="240"/>
      <c r="M166" s="240">
        <f t="shared" si="5"/>
        <v>0</v>
      </c>
      <c r="N166" s="240"/>
      <c r="O166" s="240">
        <v>27177677400</v>
      </c>
      <c r="P166" s="240"/>
      <c r="Q166" s="240">
        <v>0</v>
      </c>
      <c r="R166" s="240"/>
      <c r="S166" s="240">
        <f t="shared" si="4"/>
        <v>27177677400</v>
      </c>
    </row>
    <row r="167" spans="1:19" ht="21">
      <c r="A167" s="234" t="s">
        <v>383</v>
      </c>
      <c r="B167" s="235"/>
      <c r="C167" s="236" t="s">
        <v>561</v>
      </c>
      <c r="D167" s="237"/>
      <c r="E167" s="238">
        <v>5600038</v>
      </c>
      <c r="F167" s="237"/>
      <c r="G167" s="239">
        <v>1740</v>
      </c>
      <c r="H167" s="237"/>
      <c r="I167" s="240">
        <v>0</v>
      </c>
      <c r="J167" s="240"/>
      <c r="K167" s="240">
        <v>0</v>
      </c>
      <c r="L167" s="240"/>
      <c r="M167" s="240">
        <f t="shared" si="5"/>
        <v>0</v>
      </c>
      <c r="N167" s="240"/>
      <c r="O167" s="240">
        <v>9744066120</v>
      </c>
      <c r="P167" s="240"/>
      <c r="Q167" s="240">
        <v>0</v>
      </c>
      <c r="R167" s="240"/>
      <c r="S167" s="240">
        <f t="shared" si="4"/>
        <v>9744066120</v>
      </c>
    </row>
    <row r="168" spans="1:19" ht="21">
      <c r="A168" s="234" t="s">
        <v>146</v>
      </c>
      <c r="B168" s="235"/>
      <c r="C168" s="236" t="s">
        <v>562</v>
      </c>
      <c r="D168" s="237"/>
      <c r="E168" s="238">
        <v>24992393</v>
      </c>
      <c r="F168" s="237"/>
      <c r="G168" s="239">
        <v>330</v>
      </c>
      <c r="H168" s="237"/>
      <c r="I168" s="240">
        <v>0</v>
      </c>
      <c r="J168" s="240"/>
      <c r="K168" s="240">
        <v>0</v>
      </c>
      <c r="L168" s="240"/>
      <c r="M168" s="240">
        <f t="shared" si="5"/>
        <v>0</v>
      </c>
      <c r="N168" s="240"/>
      <c r="O168" s="240">
        <v>8247489690</v>
      </c>
      <c r="P168" s="240"/>
      <c r="Q168" s="240">
        <v>0</v>
      </c>
      <c r="R168" s="240"/>
      <c r="S168" s="240">
        <f t="shared" si="4"/>
        <v>8247489690</v>
      </c>
    </row>
    <row r="169" spans="1:19" ht="21">
      <c r="A169" s="234" t="s">
        <v>438</v>
      </c>
      <c r="B169" s="235"/>
      <c r="C169" s="236" t="s">
        <v>563</v>
      </c>
      <c r="D169" s="237"/>
      <c r="E169" s="238">
        <v>298603</v>
      </c>
      <c r="F169" s="237"/>
      <c r="G169" s="239">
        <v>11000</v>
      </c>
      <c r="H169" s="237"/>
      <c r="I169" s="240">
        <v>0</v>
      </c>
      <c r="J169" s="240"/>
      <c r="K169" s="240">
        <v>0</v>
      </c>
      <c r="L169" s="240"/>
      <c r="M169" s="240">
        <f t="shared" si="5"/>
        <v>0</v>
      </c>
      <c r="N169" s="240"/>
      <c r="O169" s="240">
        <v>3284633000</v>
      </c>
      <c r="P169" s="240"/>
      <c r="Q169" s="240">
        <v>0</v>
      </c>
      <c r="R169" s="240"/>
      <c r="S169" s="240">
        <f t="shared" si="4"/>
        <v>3284633000</v>
      </c>
    </row>
    <row r="170" spans="1:19" ht="21">
      <c r="A170" s="234" t="s">
        <v>398</v>
      </c>
      <c r="B170" s="235"/>
      <c r="C170" s="236" t="s">
        <v>564</v>
      </c>
      <c r="D170" s="237"/>
      <c r="E170" s="238">
        <v>10538954</v>
      </c>
      <c r="F170" s="237"/>
      <c r="G170" s="239">
        <v>10</v>
      </c>
      <c r="H170" s="237"/>
      <c r="I170" s="240">
        <v>0</v>
      </c>
      <c r="J170" s="240"/>
      <c r="K170" s="240">
        <v>0</v>
      </c>
      <c r="L170" s="240"/>
      <c r="M170" s="240">
        <f t="shared" si="5"/>
        <v>0</v>
      </c>
      <c r="N170" s="240"/>
      <c r="O170" s="240">
        <v>105389540</v>
      </c>
      <c r="P170" s="240"/>
      <c r="Q170" s="240">
        <v>0</v>
      </c>
      <c r="R170" s="240"/>
      <c r="S170" s="240">
        <f t="shared" si="4"/>
        <v>105389540</v>
      </c>
    </row>
    <row r="171" spans="1:19" ht="21">
      <c r="A171" s="234" t="s">
        <v>452</v>
      </c>
      <c r="B171" s="235"/>
      <c r="C171" s="236" t="s">
        <v>565</v>
      </c>
      <c r="D171" s="237"/>
      <c r="E171" s="238">
        <v>12973889</v>
      </c>
      <c r="F171" s="237"/>
      <c r="G171" s="239">
        <v>2260</v>
      </c>
      <c r="H171" s="237"/>
      <c r="I171" s="240">
        <v>0</v>
      </c>
      <c r="J171" s="240"/>
      <c r="K171" s="240">
        <v>0</v>
      </c>
      <c r="L171" s="240"/>
      <c r="M171" s="240">
        <f t="shared" si="5"/>
        <v>0</v>
      </c>
      <c r="N171" s="240"/>
      <c r="O171" s="240">
        <v>29320989140</v>
      </c>
      <c r="P171" s="240"/>
      <c r="Q171" s="240">
        <v>0</v>
      </c>
      <c r="R171" s="240"/>
      <c r="S171" s="240">
        <f t="shared" si="4"/>
        <v>29320989140</v>
      </c>
    </row>
    <row r="172" spans="1:19" ht="21">
      <c r="A172" s="234" t="s">
        <v>231</v>
      </c>
      <c r="B172" s="235"/>
      <c r="C172" s="236" t="s">
        <v>566</v>
      </c>
      <c r="D172" s="237"/>
      <c r="E172" s="238">
        <v>137080781</v>
      </c>
      <c r="F172" s="237"/>
      <c r="G172" s="239">
        <v>90</v>
      </c>
      <c r="H172" s="237"/>
      <c r="I172" s="240">
        <v>0</v>
      </c>
      <c r="J172" s="240"/>
      <c r="K172" s="240">
        <v>0</v>
      </c>
      <c r="L172" s="240"/>
      <c r="M172" s="240">
        <f t="shared" si="5"/>
        <v>0</v>
      </c>
      <c r="N172" s="240"/>
      <c r="O172" s="240">
        <v>12337270290</v>
      </c>
      <c r="P172" s="240"/>
      <c r="Q172" s="240">
        <v>-67233081</v>
      </c>
      <c r="R172" s="240"/>
      <c r="S172" s="240">
        <f t="shared" si="4"/>
        <v>12270037209</v>
      </c>
    </row>
    <row r="173" spans="1:19" ht="21">
      <c r="A173" s="234" t="s">
        <v>194</v>
      </c>
      <c r="B173" s="235"/>
      <c r="C173" s="236" t="s">
        <v>567</v>
      </c>
      <c r="D173" s="237"/>
      <c r="E173" s="238">
        <v>43296853</v>
      </c>
      <c r="F173" s="237"/>
      <c r="G173" s="239">
        <v>290</v>
      </c>
      <c r="H173" s="237"/>
      <c r="I173" s="240">
        <v>0</v>
      </c>
      <c r="J173" s="240"/>
      <c r="K173" s="240">
        <v>0</v>
      </c>
      <c r="L173" s="240"/>
      <c r="M173" s="240">
        <f t="shared" si="5"/>
        <v>0</v>
      </c>
      <c r="N173" s="240"/>
      <c r="O173" s="240">
        <v>12556087370</v>
      </c>
      <c r="P173" s="240"/>
      <c r="Q173" s="240">
        <v>0</v>
      </c>
      <c r="R173" s="240"/>
      <c r="S173" s="240">
        <f t="shared" si="4"/>
        <v>12556087370</v>
      </c>
    </row>
    <row r="174" spans="1:19" ht="21">
      <c r="A174" s="234" t="s">
        <v>515</v>
      </c>
      <c r="B174" s="235"/>
      <c r="C174" s="236" t="s">
        <v>568</v>
      </c>
      <c r="D174" s="237"/>
      <c r="E174" s="238">
        <v>12900000</v>
      </c>
      <c r="F174" s="237"/>
      <c r="G174" s="239">
        <v>600</v>
      </c>
      <c r="H174" s="237"/>
      <c r="I174" s="240">
        <v>0</v>
      </c>
      <c r="J174" s="240"/>
      <c r="K174" s="240">
        <v>0</v>
      </c>
      <c r="L174" s="240"/>
      <c r="M174" s="240">
        <f t="shared" si="5"/>
        <v>0</v>
      </c>
      <c r="N174" s="240"/>
      <c r="O174" s="240">
        <v>7740000000</v>
      </c>
      <c r="P174" s="240"/>
      <c r="Q174" s="240">
        <v>0</v>
      </c>
      <c r="R174" s="240"/>
      <c r="S174" s="240">
        <f t="shared" si="4"/>
        <v>7740000000</v>
      </c>
    </row>
    <row r="175" spans="1:19" ht="21">
      <c r="A175" s="234" t="s">
        <v>78</v>
      </c>
      <c r="B175" s="235"/>
      <c r="C175" s="236" t="s">
        <v>568</v>
      </c>
      <c r="D175" s="237"/>
      <c r="E175" s="238">
        <v>418940</v>
      </c>
      <c r="F175" s="237"/>
      <c r="G175" s="239">
        <v>8700</v>
      </c>
      <c r="H175" s="237"/>
      <c r="I175" s="240">
        <v>0</v>
      </c>
      <c r="J175" s="240"/>
      <c r="K175" s="240">
        <v>0</v>
      </c>
      <c r="L175" s="240"/>
      <c r="M175" s="240">
        <f t="shared" si="5"/>
        <v>0</v>
      </c>
      <c r="N175" s="240"/>
      <c r="O175" s="240">
        <v>3644778000</v>
      </c>
      <c r="P175" s="240"/>
      <c r="Q175" s="240">
        <v>0</v>
      </c>
      <c r="R175" s="240"/>
      <c r="S175" s="240">
        <f t="shared" si="4"/>
        <v>3644778000</v>
      </c>
    </row>
    <row r="176" spans="1:19" ht="21">
      <c r="A176" s="234" t="s">
        <v>351</v>
      </c>
      <c r="B176" s="235"/>
      <c r="C176" s="236" t="s">
        <v>569</v>
      </c>
      <c r="D176" s="237"/>
      <c r="E176" s="238">
        <v>3399727</v>
      </c>
      <c r="F176" s="237"/>
      <c r="G176" s="239">
        <v>40</v>
      </c>
      <c r="H176" s="237"/>
      <c r="I176" s="240">
        <v>0</v>
      </c>
      <c r="J176" s="240"/>
      <c r="K176" s="240">
        <v>0</v>
      </c>
      <c r="L176" s="240"/>
      <c r="M176" s="240">
        <f t="shared" si="5"/>
        <v>0</v>
      </c>
      <c r="N176" s="240"/>
      <c r="O176" s="240">
        <v>135989080</v>
      </c>
      <c r="P176" s="240"/>
      <c r="Q176" s="240">
        <v>-741085</v>
      </c>
      <c r="R176" s="240"/>
      <c r="S176" s="240">
        <f t="shared" si="4"/>
        <v>135247995</v>
      </c>
    </row>
    <row r="177" spans="1:19" ht="21">
      <c r="A177" s="234" t="s">
        <v>315</v>
      </c>
      <c r="B177" s="235"/>
      <c r="C177" s="236" t="s">
        <v>569</v>
      </c>
      <c r="D177" s="237"/>
      <c r="E177" s="238">
        <v>4330109</v>
      </c>
      <c r="F177" s="237"/>
      <c r="G177" s="239">
        <v>36</v>
      </c>
      <c r="H177" s="237"/>
      <c r="I177" s="240">
        <v>0</v>
      </c>
      <c r="J177" s="240"/>
      <c r="K177" s="240">
        <v>0</v>
      </c>
      <c r="L177" s="240"/>
      <c r="M177" s="240">
        <f t="shared" si="5"/>
        <v>0</v>
      </c>
      <c r="N177" s="240"/>
      <c r="O177" s="240">
        <v>155883924</v>
      </c>
      <c r="P177" s="240"/>
      <c r="Q177" s="240">
        <v>-1585260</v>
      </c>
      <c r="R177" s="240"/>
      <c r="S177" s="240">
        <f t="shared" si="4"/>
        <v>154298664</v>
      </c>
    </row>
    <row r="178" spans="1:19" ht="21">
      <c r="A178" s="234" t="s">
        <v>273</v>
      </c>
      <c r="B178" s="235"/>
      <c r="C178" s="236" t="s">
        <v>570</v>
      </c>
      <c r="D178" s="237"/>
      <c r="E178" s="238">
        <v>9393340</v>
      </c>
      <c r="F178" s="237"/>
      <c r="G178" s="239">
        <v>1500</v>
      </c>
      <c r="H178" s="237"/>
      <c r="I178" s="240">
        <v>0</v>
      </c>
      <c r="J178" s="240"/>
      <c r="K178" s="240">
        <v>0</v>
      </c>
      <c r="L178" s="240"/>
      <c r="M178" s="240">
        <f t="shared" si="5"/>
        <v>0</v>
      </c>
      <c r="N178" s="240"/>
      <c r="O178" s="240">
        <v>14090010000</v>
      </c>
      <c r="P178" s="240"/>
      <c r="Q178" s="240">
        <v>0</v>
      </c>
      <c r="R178" s="240"/>
      <c r="S178" s="240">
        <f t="shared" si="4"/>
        <v>14090010000</v>
      </c>
    </row>
    <row r="179" spans="1:19" ht="21">
      <c r="A179" s="234" t="s">
        <v>219</v>
      </c>
      <c r="B179" s="235"/>
      <c r="C179" s="236" t="s">
        <v>570</v>
      </c>
      <c r="D179" s="237"/>
      <c r="E179" s="238">
        <v>8698847</v>
      </c>
      <c r="F179" s="237"/>
      <c r="G179" s="239">
        <v>800</v>
      </c>
      <c r="H179" s="237"/>
      <c r="I179" s="240">
        <v>0</v>
      </c>
      <c r="J179" s="240"/>
      <c r="K179" s="240">
        <v>0</v>
      </c>
      <c r="L179" s="240"/>
      <c r="M179" s="240">
        <f t="shared" si="5"/>
        <v>0</v>
      </c>
      <c r="N179" s="240"/>
      <c r="O179" s="240">
        <v>6959077600</v>
      </c>
      <c r="P179" s="240"/>
      <c r="Q179" s="240">
        <v>-107929052</v>
      </c>
      <c r="R179" s="240"/>
      <c r="S179" s="240">
        <f t="shared" si="4"/>
        <v>6851148548</v>
      </c>
    </row>
    <row r="180" spans="1:19" ht="21">
      <c r="A180" s="234" t="s">
        <v>287</v>
      </c>
      <c r="B180" s="235"/>
      <c r="C180" s="236" t="s">
        <v>570</v>
      </c>
      <c r="D180" s="237"/>
      <c r="E180" s="238">
        <v>17538661</v>
      </c>
      <c r="F180" s="237"/>
      <c r="G180" s="239">
        <v>100</v>
      </c>
      <c r="H180" s="237"/>
      <c r="I180" s="240">
        <v>0</v>
      </c>
      <c r="J180" s="240"/>
      <c r="K180" s="240">
        <v>0</v>
      </c>
      <c r="L180" s="240"/>
      <c r="M180" s="240">
        <f t="shared" si="5"/>
        <v>0</v>
      </c>
      <c r="N180" s="240"/>
      <c r="O180" s="240">
        <v>1753866100</v>
      </c>
      <c r="P180" s="240"/>
      <c r="Q180" s="240">
        <v>0</v>
      </c>
      <c r="R180" s="240"/>
      <c r="S180" s="240">
        <f t="shared" si="4"/>
        <v>1753866100</v>
      </c>
    </row>
    <row r="181" spans="1:19" ht="21">
      <c r="A181" s="234" t="s">
        <v>331</v>
      </c>
      <c r="B181" s="235"/>
      <c r="C181" s="236" t="s">
        <v>571</v>
      </c>
      <c r="D181" s="237"/>
      <c r="E181" s="238">
        <v>10852768</v>
      </c>
      <c r="F181" s="237"/>
      <c r="G181" s="239">
        <v>12</v>
      </c>
      <c r="H181" s="237"/>
      <c r="I181" s="240">
        <v>0</v>
      </c>
      <c r="J181" s="240"/>
      <c r="K181" s="240">
        <v>0</v>
      </c>
      <c r="L181" s="240"/>
      <c r="M181" s="240">
        <f t="shared" si="5"/>
        <v>0</v>
      </c>
      <c r="N181" s="240"/>
      <c r="O181" s="240">
        <v>130233216</v>
      </c>
      <c r="P181" s="240"/>
      <c r="Q181" s="240">
        <v>-1236950</v>
      </c>
      <c r="R181" s="240"/>
      <c r="S181" s="240">
        <f t="shared" si="4"/>
        <v>128996266</v>
      </c>
    </row>
    <row r="182" spans="1:19" ht="21">
      <c r="A182" s="234" t="s">
        <v>261</v>
      </c>
      <c r="B182" s="235"/>
      <c r="C182" s="236" t="s">
        <v>571</v>
      </c>
      <c r="D182" s="237"/>
      <c r="E182" s="238">
        <v>27535898</v>
      </c>
      <c r="F182" s="237"/>
      <c r="G182" s="239">
        <v>80</v>
      </c>
      <c r="H182" s="237"/>
      <c r="I182" s="240">
        <v>0</v>
      </c>
      <c r="J182" s="240"/>
      <c r="K182" s="240">
        <v>0</v>
      </c>
      <c r="L182" s="240"/>
      <c r="M182" s="240">
        <f t="shared" si="5"/>
        <v>0</v>
      </c>
      <c r="N182" s="240"/>
      <c r="O182" s="240">
        <v>2202871840</v>
      </c>
      <c r="P182" s="240"/>
      <c r="Q182" s="240">
        <v>-1507784</v>
      </c>
      <c r="R182" s="240"/>
      <c r="S182" s="240">
        <f t="shared" si="4"/>
        <v>2201364056</v>
      </c>
    </row>
    <row r="183" spans="1:19" ht="21">
      <c r="A183" s="234" t="s">
        <v>294</v>
      </c>
      <c r="B183" s="235"/>
      <c r="C183" s="236" t="s">
        <v>572</v>
      </c>
      <c r="D183" s="237"/>
      <c r="E183" s="238">
        <v>7614808</v>
      </c>
      <c r="F183" s="237"/>
      <c r="G183" s="239">
        <v>50</v>
      </c>
      <c r="H183" s="237"/>
      <c r="I183" s="240">
        <v>0</v>
      </c>
      <c r="J183" s="240"/>
      <c r="K183" s="240">
        <v>0</v>
      </c>
      <c r="L183" s="240"/>
      <c r="M183" s="240">
        <f t="shared" si="5"/>
        <v>0</v>
      </c>
      <c r="N183" s="240"/>
      <c r="O183" s="240">
        <v>380740400</v>
      </c>
      <c r="P183" s="240"/>
      <c r="Q183" s="240">
        <v>-8166014</v>
      </c>
      <c r="R183" s="240"/>
      <c r="S183" s="240">
        <f t="shared" si="4"/>
        <v>372574386</v>
      </c>
    </row>
    <row r="184" spans="1:19" ht="21">
      <c r="A184" s="234" t="s">
        <v>109</v>
      </c>
      <c r="B184" s="235"/>
      <c r="C184" s="236" t="s">
        <v>573</v>
      </c>
      <c r="D184" s="237"/>
      <c r="E184" s="238">
        <v>69661384</v>
      </c>
      <c r="F184" s="237"/>
      <c r="G184" s="239">
        <v>180</v>
      </c>
      <c r="H184" s="237"/>
      <c r="I184" s="240">
        <v>0</v>
      </c>
      <c r="J184" s="240"/>
      <c r="K184" s="240">
        <v>0</v>
      </c>
      <c r="L184" s="240"/>
      <c r="M184" s="240">
        <f t="shared" si="5"/>
        <v>0</v>
      </c>
      <c r="N184" s="240"/>
      <c r="O184" s="240">
        <v>12539049120</v>
      </c>
      <c r="P184" s="240"/>
      <c r="Q184" s="240">
        <v>-227676077</v>
      </c>
      <c r="R184" s="240"/>
      <c r="S184" s="240">
        <f t="shared" si="4"/>
        <v>12311373043</v>
      </c>
    </row>
    <row r="185" spans="1:19" ht="21">
      <c r="A185" s="234" t="s">
        <v>302</v>
      </c>
      <c r="B185" s="235"/>
      <c r="C185" s="236" t="s">
        <v>569</v>
      </c>
      <c r="D185" s="237"/>
      <c r="E185" s="238">
        <v>3871970</v>
      </c>
      <c r="F185" s="237"/>
      <c r="G185" s="239">
        <v>150</v>
      </c>
      <c r="H185" s="237"/>
      <c r="I185" s="240">
        <v>0</v>
      </c>
      <c r="J185" s="240"/>
      <c r="K185" s="240">
        <v>0</v>
      </c>
      <c r="L185" s="240"/>
      <c r="M185" s="240">
        <f t="shared" si="5"/>
        <v>0</v>
      </c>
      <c r="N185" s="240"/>
      <c r="O185" s="240">
        <v>580795500</v>
      </c>
      <c r="P185" s="240"/>
      <c r="Q185" s="240">
        <v>-10545715</v>
      </c>
      <c r="R185" s="240"/>
      <c r="S185" s="240">
        <f t="shared" si="4"/>
        <v>570249785</v>
      </c>
    </row>
    <row r="186" spans="1:19" ht="21">
      <c r="A186" s="234" t="s">
        <v>404</v>
      </c>
      <c r="B186" s="235"/>
      <c r="C186" s="236" t="s">
        <v>574</v>
      </c>
      <c r="D186" s="237"/>
      <c r="E186" s="238">
        <v>1550562</v>
      </c>
      <c r="F186" s="237"/>
      <c r="G186" s="239">
        <v>144</v>
      </c>
      <c r="H186" s="237"/>
      <c r="I186" s="240">
        <v>0</v>
      </c>
      <c r="J186" s="240"/>
      <c r="K186" s="240">
        <v>0</v>
      </c>
      <c r="L186" s="240"/>
      <c r="M186" s="240">
        <f t="shared" si="5"/>
        <v>0</v>
      </c>
      <c r="N186" s="240"/>
      <c r="O186" s="240">
        <v>223280928</v>
      </c>
      <c r="P186" s="240"/>
      <c r="Q186" s="240">
        <v>-4201523</v>
      </c>
      <c r="R186" s="240"/>
      <c r="S186" s="240">
        <f t="shared" si="4"/>
        <v>219079405</v>
      </c>
    </row>
    <row r="187" spans="1:19" ht="21">
      <c r="A187" s="234" t="s">
        <v>213</v>
      </c>
      <c r="B187" s="235"/>
      <c r="C187" s="236" t="s">
        <v>575</v>
      </c>
      <c r="D187" s="237"/>
      <c r="E187" s="238">
        <v>2015355</v>
      </c>
      <c r="F187" s="237"/>
      <c r="G187" s="239">
        <v>60</v>
      </c>
      <c r="H187" s="237"/>
      <c r="I187" s="240">
        <v>0</v>
      </c>
      <c r="J187" s="240"/>
      <c r="K187" s="240">
        <v>0</v>
      </c>
      <c r="L187" s="240"/>
      <c r="M187" s="240">
        <f t="shared" si="5"/>
        <v>0</v>
      </c>
      <c r="N187" s="240"/>
      <c r="O187" s="240">
        <v>120921300</v>
      </c>
      <c r="P187" s="240"/>
      <c r="Q187" s="240">
        <v>-2195612</v>
      </c>
      <c r="R187" s="240"/>
      <c r="S187" s="240">
        <f t="shared" si="4"/>
        <v>118725688</v>
      </c>
    </row>
    <row r="188" spans="1:19" ht="21">
      <c r="A188" s="234" t="s">
        <v>149</v>
      </c>
      <c r="B188" s="235"/>
      <c r="C188" s="236" t="s">
        <v>576</v>
      </c>
      <c r="D188" s="237"/>
      <c r="E188" s="238">
        <v>4458268</v>
      </c>
      <c r="F188" s="237"/>
      <c r="G188" s="239">
        <v>8300</v>
      </c>
      <c r="H188" s="237"/>
      <c r="I188" s="240">
        <v>0</v>
      </c>
      <c r="J188" s="240"/>
      <c r="K188" s="240">
        <v>0</v>
      </c>
      <c r="L188" s="240"/>
      <c r="M188" s="240">
        <f t="shared" si="5"/>
        <v>0</v>
      </c>
      <c r="N188" s="240"/>
      <c r="O188" s="240">
        <v>37003624400</v>
      </c>
      <c r="P188" s="240"/>
      <c r="Q188" s="240">
        <v>-1130256788</v>
      </c>
      <c r="R188" s="240"/>
      <c r="S188" s="240">
        <f t="shared" si="4"/>
        <v>35873367612</v>
      </c>
    </row>
    <row r="189" spans="1:19" ht="21">
      <c r="A189" s="234" t="s">
        <v>223</v>
      </c>
      <c r="B189" s="235"/>
      <c r="C189" s="236" t="s">
        <v>577</v>
      </c>
      <c r="D189" s="237"/>
      <c r="E189" s="238">
        <v>6119430</v>
      </c>
      <c r="F189" s="237"/>
      <c r="G189" s="239">
        <v>1240</v>
      </c>
      <c r="H189" s="237"/>
      <c r="I189" s="240">
        <v>0</v>
      </c>
      <c r="J189" s="240"/>
      <c r="K189" s="240">
        <v>0</v>
      </c>
      <c r="L189" s="240"/>
      <c r="M189" s="240">
        <f t="shared" si="5"/>
        <v>0</v>
      </c>
      <c r="N189" s="240"/>
      <c r="O189" s="240">
        <v>7588093200</v>
      </c>
      <c r="P189" s="240"/>
      <c r="Q189" s="240">
        <v>-309107607</v>
      </c>
      <c r="R189" s="240"/>
      <c r="S189" s="240">
        <f t="shared" si="4"/>
        <v>7278985593</v>
      </c>
    </row>
    <row r="190" spans="1:19" ht="21">
      <c r="A190" s="234" t="s">
        <v>98</v>
      </c>
      <c r="B190" s="235"/>
      <c r="C190" s="236" t="s">
        <v>578</v>
      </c>
      <c r="D190" s="237"/>
      <c r="E190" s="238">
        <v>20215612</v>
      </c>
      <c r="F190" s="237"/>
      <c r="G190" s="239">
        <v>20</v>
      </c>
      <c r="H190" s="237"/>
      <c r="I190" s="240">
        <v>0</v>
      </c>
      <c r="J190" s="240"/>
      <c r="K190" s="240">
        <v>0</v>
      </c>
      <c r="L190" s="240"/>
      <c r="M190" s="240">
        <f t="shared" si="5"/>
        <v>0</v>
      </c>
      <c r="N190" s="240"/>
      <c r="O190" s="240">
        <v>404312240</v>
      </c>
      <c r="P190" s="240"/>
      <c r="Q190" s="240">
        <v>0</v>
      </c>
      <c r="R190" s="240"/>
      <c r="S190" s="240">
        <f t="shared" si="4"/>
        <v>404312240</v>
      </c>
    </row>
    <row r="191" spans="1:19" ht="21">
      <c r="A191" s="234" t="s">
        <v>252</v>
      </c>
      <c r="B191" s="235"/>
      <c r="C191" s="236" t="s">
        <v>579</v>
      </c>
      <c r="D191" s="237"/>
      <c r="E191" s="238">
        <v>9015223</v>
      </c>
      <c r="F191" s="237"/>
      <c r="G191" s="239">
        <v>116</v>
      </c>
      <c r="H191" s="237"/>
      <c r="I191" s="240">
        <v>0</v>
      </c>
      <c r="J191" s="240"/>
      <c r="K191" s="240">
        <v>0</v>
      </c>
      <c r="L191" s="240"/>
      <c r="M191" s="240">
        <f t="shared" si="5"/>
        <v>0</v>
      </c>
      <c r="N191" s="240"/>
      <c r="O191" s="240">
        <v>1045765868</v>
      </c>
      <c r="P191" s="240"/>
      <c r="Q191" s="240">
        <v>0</v>
      </c>
      <c r="R191" s="240"/>
      <c r="S191" s="240">
        <f t="shared" si="4"/>
        <v>1045765868</v>
      </c>
    </row>
    <row r="192" spans="1:19" ht="21">
      <c r="A192" s="234" t="s">
        <v>111</v>
      </c>
      <c r="B192" s="235"/>
      <c r="C192" s="236" t="s">
        <v>579</v>
      </c>
      <c r="D192" s="237"/>
      <c r="E192" s="238">
        <v>7089891</v>
      </c>
      <c r="F192" s="237"/>
      <c r="G192" s="239">
        <v>230</v>
      </c>
      <c r="H192" s="237"/>
      <c r="I192" s="240">
        <v>0</v>
      </c>
      <c r="J192" s="240"/>
      <c r="K192" s="240">
        <v>0</v>
      </c>
      <c r="L192" s="240"/>
      <c r="M192" s="240">
        <f t="shared" si="5"/>
        <v>0</v>
      </c>
      <c r="N192" s="240"/>
      <c r="O192" s="240">
        <v>1630674930</v>
      </c>
      <c r="P192" s="240"/>
      <c r="Q192" s="240">
        <v>-24207050</v>
      </c>
      <c r="R192" s="240"/>
      <c r="S192" s="240">
        <f t="shared" si="4"/>
        <v>1606467880</v>
      </c>
    </row>
    <row r="193" spans="1:20" ht="21">
      <c r="A193" s="234" t="s">
        <v>177</v>
      </c>
      <c r="B193" s="235"/>
      <c r="C193" s="236" t="s">
        <v>580</v>
      </c>
      <c r="D193" s="237"/>
      <c r="E193" s="238">
        <v>3204047</v>
      </c>
      <c r="F193" s="237"/>
      <c r="G193" s="239">
        <v>276</v>
      </c>
      <c r="H193" s="237"/>
      <c r="I193" s="240">
        <v>0</v>
      </c>
      <c r="J193" s="240"/>
      <c r="K193" s="240">
        <v>0</v>
      </c>
      <c r="L193" s="240"/>
      <c r="M193" s="240">
        <f t="shared" si="5"/>
        <v>0</v>
      </c>
      <c r="N193" s="240"/>
      <c r="O193" s="240">
        <v>884316972</v>
      </c>
      <c r="P193" s="240"/>
      <c r="Q193" s="240">
        <v>-20125018</v>
      </c>
      <c r="R193" s="240"/>
      <c r="S193" s="240">
        <f t="shared" si="4"/>
        <v>864191954</v>
      </c>
    </row>
    <row r="194" spans="1:20" ht="21">
      <c r="A194" s="234" t="s">
        <v>185</v>
      </c>
      <c r="B194" s="235"/>
      <c r="C194" s="236" t="s">
        <v>580</v>
      </c>
      <c r="D194" s="237"/>
      <c r="E194" s="238">
        <v>13460386</v>
      </c>
      <c r="F194" s="237"/>
      <c r="G194" s="239">
        <v>510</v>
      </c>
      <c r="H194" s="237"/>
      <c r="I194" s="240">
        <v>0</v>
      </c>
      <c r="J194" s="240"/>
      <c r="K194" s="240">
        <v>0</v>
      </c>
      <c r="L194" s="240"/>
      <c r="M194" s="240">
        <f t="shared" si="5"/>
        <v>0</v>
      </c>
      <c r="N194" s="240"/>
      <c r="O194" s="240">
        <v>6864796860</v>
      </c>
      <c r="P194" s="240"/>
      <c r="Q194" s="240">
        <v>-151733621</v>
      </c>
      <c r="R194" s="240"/>
      <c r="S194" s="240">
        <f t="shared" si="4"/>
        <v>6713063239</v>
      </c>
    </row>
    <row r="195" spans="1:20" ht="21">
      <c r="A195" s="234" t="s">
        <v>184</v>
      </c>
      <c r="B195" s="235"/>
      <c r="C195" s="236" t="s">
        <v>581</v>
      </c>
      <c r="D195" s="237"/>
      <c r="E195" s="238">
        <v>3849395</v>
      </c>
      <c r="F195" s="237"/>
      <c r="G195" s="239">
        <v>1350</v>
      </c>
      <c r="H195" s="237"/>
      <c r="I195" s="240">
        <v>0</v>
      </c>
      <c r="J195" s="240"/>
      <c r="K195" s="240">
        <v>0</v>
      </c>
      <c r="L195" s="240"/>
      <c r="M195" s="240">
        <f t="shared" si="5"/>
        <v>0</v>
      </c>
      <c r="N195" s="240"/>
      <c r="O195" s="240">
        <v>5196683250</v>
      </c>
      <c r="P195" s="240"/>
      <c r="Q195" s="240">
        <v>0</v>
      </c>
      <c r="R195" s="240"/>
      <c r="S195" s="240">
        <f t="shared" si="4"/>
        <v>5196683250</v>
      </c>
    </row>
    <row r="196" spans="1:20" ht="21">
      <c r="A196" s="234" t="s">
        <v>523</v>
      </c>
      <c r="B196" s="235"/>
      <c r="C196" s="236" t="s">
        <v>582</v>
      </c>
      <c r="D196" s="237"/>
      <c r="E196" s="238">
        <v>19314974</v>
      </c>
      <c r="F196" s="237"/>
      <c r="G196" s="239">
        <v>1000</v>
      </c>
      <c r="H196" s="237"/>
      <c r="I196" s="240">
        <v>0</v>
      </c>
      <c r="J196" s="240"/>
      <c r="K196" s="240">
        <v>0</v>
      </c>
      <c r="L196" s="240"/>
      <c r="M196" s="240">
        <f t="shared" si="5"/>
        <v>0</v>
      </c>
      <c r="N196" s="240"/>
      <c r="O196" s="240">
        <v>19314974000</v>
      </c>
      <c r="P196" s="240"/>
      <c r="Q196" s="240">
        <v>-350709010</v>
      </c>
      <c r="R196" s="240"/>
      <c r="S196" s="240">
        <f t="shared" si="4"/>
        <v>18964264990</v>
      </c>
    </row>
    <row r="197" spans="1:20" ht="21">
      <c r="A197" s="234" t="s">
        <v>246</v>
      </c>
      <c r="B197" s="235"/>
      <c r="C197" s="236" t="s">
        <v>582</v>
      </c>
      <c r="D197" s="237"/>
      <c r="E197" s="238">
        <v>4186533</v>
      </c>
      <c r="F197" s="237"/>
      <c r="G197" s="239">
        <v>1875</v>
      </c>
      <c r="H197" s="237"/>
      <c r="I197" s="240">
        <v>0</v>
      </c>
      <c r="J197" s="240"/>
      <c r="K197" s="240">
        <v>0</v>
      </c>
      <c r="L197" s="240"/>
      <c r="M197" s="240">
        <f t="shared" si="5"/>
        <v>0</v>
      </c>
      <c r="N197" s="240"/>
      <c r="O197" s="240">
        <v>7849749375</v>
      </c>
      <c r="P197" s="240"/>
      <c r="Q197" s="240">
        <v>-344422533</v>
      </c>
      <c r="R197" s="240"/>
      <c r="S197" s="240">
        <f t="shared" si="4"/>
        <v>7505326842</v>
      </c>
    </row>
    <row r="198" spans="1:20" ht="21">
      <c r="A198" s="234" t="s">
        <v>217</v>
      </c>
      <c r="B198" s="235"/>
      <c r="C198" s="236" t="s">
        <v>583</v>
      </c>
      <c r="D198" s="237"/>
      <c r="E198" s="238">
        <v>16235423</v>
      </c>
      <c r="F198" s="237"/>
      <c r="G198" s="239">
        <v>30</v>
      </c>
      <c r="H198" s="237"/>
      <c r="I198" s="240">
        <v>0</v>
      </c>
      <c r="J198" s="240"/>
      <c r="K198" s="240">
        <v>0</v>
      </c>
      <c r="L198" s="240"/>
      <c r="M198" s="240">
        <f t="shared" si="5"/>
        <v>0</v>
      </c>
      <c r="N198" s="240"/>
      <c r="O198" s="240">
        <v>487062690</v>
      </c>
      <c r="P198" s="240"/>
      <c r="Q198" s="240">
        <v>-17991762</v>
      </c>
      <c r="R198" s="240"/>
      <c r="S198" s="240">
        <f t="shared" si="4"/>
        <v>469070928</v>
      </c>
    </row>
    <row r="199" spans="1:20" ht="21">
      <c r="A199" s="234" t="s">
        <v>128</v>
      </c>
      <c r="B199" s="235"/>
      <c r="C199" s="236" t="s">
        <v>584</v>
      </c>
      <c r="D199" s="237"/>
      <c r="E199" s="238">
        <v>982520</v>
      </c>
      <c r="F199" s="237"/>
      <c r="G199" s="239">
        <v>1500</v>
      </c>
      <c r="H199" s="237"/>
      <c r="I199" s="240">
        <v>0</v>
      </c>
      <c r="J199" s="240"/>
      <c r="K199" s="240">
        <v>0</v>
      </c>
      <c r="L199" s="240"/>
      <c r="M199" s="240">
        <f t="shared" si="5"/>
        <v>0</v>
      </c>
      <c r="N199" s="240"/>
      <c r="O199" s="240">
        <v>1473780000</v>
      </c>
      <c r="P199" s="240"/>
      <c r="Q199" s="240">
        <v>0</v>
      </c>
      <c r="R199" s="240"/>
      <c r="S199" s="240">
        <f t="shared" si="4"/>
        <v>1473780000</v>
      </c>
    </row>
    <row r="200" spans="1:20" ht="21">
      <c r="A200" s="234" t="s">
        <v>453</v>
      </c>
      <c r="B200" s="235"/>
      <c r="C200" s="236" t="s">
        <v>585</v>
      </c>
      <c r="D200" s="237"/>
      <c r="E200" s="238">
        <v>2998143</v>
      </c>
      <c r="F200" s="237"/>
      <c r="G200" s="239">
        <v>19</v>
      </c>
      <c r="H200" s="237"/>
      <c r="I200" s="240">
        <v>0</v>
      </c>
      <c r="J200" s="240"/>
      <c r="K200" s="240">
        <v>0</v>
      </c>
      <c r="L200" s="240"/>
      <c r="M200" s="240">
        <f t="shared" si="5"/>
        <v>0</v>
      </c>
      <c r="N200" s="240"/>
      <c r="O200" s="240">
        <v>56964717</v>
      </c>
      <c r="P200" s="240"/>
      <c r="Q200" s="240">
        <v>-1296386</v>
      </c>
      <c r="R200" s="240"/>
      <c r="S200" s="240">
        <f t="shared" si="4"/>
        <v>55668331</v>
      </c>
    </row>
    <row r="201" spans="1:20" ht="21">
      <c r="A201" s="234" t="s">
        <v>239</v>
      </c>
      <c r="B201" s="235"/>
      <c r="C201" s="236" t="s">
        <v>586</v>
      </c>
      <c r="D201" s="237"/>
      <c r="E201" s="238">
        <v>684938</v>
      </c>
      <c r="F201" s="237"/>
      <c r="G201" s="239">
        <v>4745</v>
      </c>
      <c r="H201" s="237"/>
      <c r="I201" s="240">
        <v>0</v>
      </c>
      <c r="J201" s="240"/>
      <c r="K201" s="240">
        <v>0</v>
      </c>
      <c r="L201" s="240"/>
      <c r="M201" s="240">
        <f t="shared" si="5"/>
        <v>0</v>
      </c>
      <c r="N201" s="240"/>
      <c r="O201" s="240">
        <v>3250030810</v>
      </c>
      <c r="P201" s="240"/>
      <c r="Q201" s="240">
        <v>-99270529</v>
      </c>
      <c r="R201" s="240"/>
      <c r="S201" s="240">
        <f t="shared" ref="S201:S218" si="6">O201+Q201</f>
        <v>3150760281</v>
      </c>
    </row>
    <row r="202" spans="1:20" ht="21">
      <c r="A202" s="234" t="s">
        <v>329</v>
      </c>
      <c r="B202" s="235"/>
      <c r="C202" s="236" t="s">
        <v>587</v>
      </c>
      <c r="D202" s="237"/>
      <c r="E202" s="238">
        <v>4293703</v>
      </c>
      <c r="F202" s="237"/>
      <c r="G202" s="239">
        <v>28</v>
      </c>
      <c r="H202" s="237"/>
      <c r="I202" s="240">
        <v>0</v>
      </c>
      <c r="J202" s="240"/>
      <c r="K202" s="240">
        <v>0</v>
      </c>
      <c r="L202" s="240"/>
      <c r="M202" s="240">
        <f t="shared" ref="M202:M218" si="7">I202+K202</f>
        <v>0</v>
      </c>
      <c r="N202" s="240"/>
      <c r="O202" s="240">
        <v>120223684</v>
      </c>
      <c r="P202" s="240"/>
      <c r="Q202" s="240">
        <v>-1624644</v>
      </c>
      <c r="R202" s="240"/>
      <c r="S202" s="240">
        <f t="shared" si="6"/>
        <v>118599040</v>
      </c>
    </row>
    <row r="203" spans="1:20" ht="21">
      <c r="A203" s="234" t="s">
        <v>253</v>
      </c>
      <c r="B203" s="235"/>
      <c r="C203" s="236" t="s">
        <v>588</v>
      </c>
      <c r="D203" s="237"/>
      <c r="E203" s="238">
        <v>8965352</v>
      </c>
      <c r="F203" s="237"/>
      <c r="G203" s="239">
        <v>30</v>
      </c>
      <c r="H203" s="237"/>
      <c r="I203" s="240">
        <v>0</v>
      </c>
      <c r="J203" s="240"/>
      <c r="K203" s="240">
        <v>0</v>
      </c>
      <c r="L203" s="240"/>
      <c r="M203" s="240">
        <f t="shared" si="7"/>
        <v>0</v>
      </c>
      <c r="N203" s="240"/>
      <c r="O203" s="240">
        <v>268960560</v>
      </c>
      <c r="P203" s="240"/>
      <c r="Q203" s="240">
        <v>-12137527</v>
      </c>
      <c r="R203" s="240"/>
      <c r="S203" s="240">
        <f t="shared" si="6"/>
        <v>256823033</v>
      </c>
    </row>
    <row r="204" spans="1:20" ht="21">
      <c r="A204" s="234" t="s">
        <v>301</v>
      </c>
      <c r="B204" s="235"/>
      <c r="C204" s="236" t="s">
        <v>588</v>
      </c>
      <c r="D204" s="237"/>
      <c r="E204" s="238">
        <v>18530225</v>
      </c>
      <c r="F204" s="237"/>
      <c r="G204" s="239">
        <v>40</v>
      </c>
      <c r="H204" s="237"/>
      <c r="I204" s="240">
        <v>0</v>
      </c>
      <c r="J204" s="240"/>
      <c r="K204" s="240">
        <v>0</v>
      </c>
      <c r="L204" s="240"/>
      <c r="M204" s="240">
        <f t="shared" si="7"/>
        <v>0</v>
      </c>
      <c r="N204" s="240"/>
      <c r="O204" s="240">
        <v>741209000</v>
      </c>
      <c r="P204" s="240"/>
      <c r="Q204" s="240">
        <v>-37132787</v>
      </c>
      <c r="R204" s="240"/>
      <c r="S204" s="240">
        <f t="shared" si="6"/>
        <v>704076213</v>
      </c>
    </row>
    <row r="205" spans="1:20" ht="21">
      <c r="A205" s="234" t="s">
        <v>448</v>
      </c>
      <c r="B205" s="235"/>
      <c r="C205" s="236" t="s">
        <v>589</v>
      </c>
      <c r="D205" s="237"/>
      <c r="E205" s="238">
        <v>13119781</v>
      </c>
      <c r="F205" s="237"/>
      <c r="G205" s="239">
        <v>160</v>
      </c>
      <c r="H205" s="237"/>
      <c r="I205" s="240">
        <v>2099164960</v>
      </c>
      <c r="J205" s="240"/>
      <c r="K205" s="240">
        <v>-70852027</v>
      </c>
      <c r="L205" s="240"/>
      <c r="M205" s="240">
        <f t="shared" si="7"/>
        <v>2028312933</v>
      </c>
      <c r="N205" s="240"/>
      <c r="O205" s="240">
        <v>2099164960</v>
      </c>
      <c r="P205" s="240"/>
      <c r="Q205" s="240">
        <v>-70852027</v>
      </c>
      <c r="R205" s="240"/>
      <c r="S205" s="240">
        <f t="shared" si="6"/>
        <v>2028312933</v>
      </c>
    </row>
    <row r="206" spans="1:20" s="199" customFormat="1" ht="21">
      <c r="A206" s="234" t="s">
        <v>85</v>
      </c>
      <c r="B206" s="235"/>
      <c r="C206" s="236" t="s">
        <v>590</v>
      </c>
      <c r="D206" s="237"/>
      <c r="E206" s="238">
        <v>14201529</v>
      </c>
      <c r="F206" s="237"/>
      <c r="G206" s="239">
        <v>175</v>
      </c>
      <c r="H206" s="237"/>
      <c r="I206" s="240">
        <v>2485267575</v>
      </c>
      <c r="J206" s="240"/>
      <c r="K206" s="240">
        <v>-101239546</v>
      </c>
      <c r="L206" s="240"/>
      <c r="M206" s="240">
        <f t="shared" si="7"/>
        <v>2384028029</v>
      </c>
      <c r="N206" s="240"/>
      <c r="O206" s="240">
        <v>2485267575</v>
      </c>
      <c r="P206" s="240"/>
      <c r="Q206" s="240">
        <v>-101239546</v>
      </c>
      <c r="R206" s="240"/>
      <c r="S206" s="240">
        <f t="shared" si="6"/>
        <v>2384028029</v>
      </c>
      <c r="T206" s="11"/>
    </row>
    <row r="207" spans="1:20" s="199" customFormat="1" ht="21">
      <c r="A207" s="234" t="s">
        <v>163</v>
      </c>
      <c r="B207" s="235"/>
      <c r="C207" s="236" t="s">
        <v>590</v>
      </c>
      <c r="D207" s="237"/>
      <c r="E207" s="238">
        <v>10547818</v>
      </c>
      <c r="F207" s="237"/>
      <c r="G207" s="239">
        <v>480</v>
      </c>
      <c r="H207" s="237"/>
      <c r="I207" s="240">
        <v>5062952640</v>
      </c>
      <c r="J207" s="240"/>
      <c r="K207" s="240">
        <v>-360719272</v>
      </c>
      <c r="L207" s="240"/>
      <c r="M207" s="240">
        <f t="shared" si="7"/>
        <v>4702233368</v>
      </c>
      <c r="N207" s="240"/>
      <c r="O207" s="240">
        <v>5062952640</v>
      </c>
      <c r="P207" s="240"/>
      <c r="Q207" s="240">
        <v>-360719272</v>
      </c>
      <c r="R207" s="240"/>
      <c r="S207" s="240">
        <f t="shared" si="6"/>
        <v>4702233368</v>
      </c>
      <c r="T207" s="11"/>
    </row>
    <row r="208" spans="1:20" ht="21">
      <c r="A208" s="234" t="s">
        <v>312</v>
      </c>
      <c r="B208" s="235"/>
      <c r="C208" s="236" t="s">
        <v>591</v>
      </c>
      <c r="D208" s="237"/>
      <c r="E208" s="238">
        <v>15603384</v>
      </c>
      <c r="F208" s="237"/>
      <c r="G208" s="239">
        <v>47</v>
      </c>
      <c r="H208" s="237"/>
      <c r="I208" s="240">
        <v>733359048</v>
      </c>
      <c r="J208" s="240"/>
      <c r="K208" s="240">
        <v>-54409010</v>
      </c>
      <c r="L208" s="240"/>
      <c r="M208" s="240">
        <f t="shared" si="7"/>
        <v>678950038</v>
      </c>
      <c r="N208" s="240"/>
      <c r="O208" s="240">
        <v>733359048</v>
      </c>
      <c r="P208" s="240"/>
      <c r="Q208" s="240">
        <v>-54409010</v>
      </c>
      <c r="R208" s="240"/>
      <c r="S208" s="240">
        <f t="shared" si="6"/>
        <v>678950038</v>
      </c>
    </row>
    <row r="209" spans="1:20" s="199" customFormat="1" ht="21">
      <c r="A209" s="234" t="s">
        <v>336</v>
      </c>
      <c r="B209" s="235"/>
      <c r="C209" s="236" t="s">
        <v>591</v>
      </c>
      <c r="D209" s="237"/>
      <c r="E209" s="238">
        <v>14853949</v>
      </c>
      <c r="F209" s="237"/>
      <c r="G209" s="239">
        <v>40</v>
      </c>
      <c r="H209" s="237"/>
      <c r="I209" s="240">
        <v>594157960</v>
      </c>
      <c r="J209" s="240"/>
      <c r="K209" s="240">
        <v>-46166411</v>
      </c>
      <c r="L209" s="240"/>
      <c r="M209" s="240">
        <f t="shared" si="7"/>
        <v>547991549</v>
      </c>
      <c r="N209" s="240"/>
      <c r="O209" s="240">
        <v>594157960</v>
      </c>
      <c r="P209" s="240"/>
      <c r="Q209" s="240">
        <v>-46166411</v>
      </c>
      <c r="R209" s="240"/>
      <c r="S209" s="240">
        <f t="shared" si="6"/>
        <v>547991549</v>
      </c>
      <c r="T209" s="11"/>
    </row>
    <row r="210" spans="1:20" s="199" customFormat="1" ht="21">
      <c r="A210" s="234" t="s">
        <v>236</v>
      </c>
      <c r="B210" s="235"/>
      <c r="C210" s="236" t="s">
        <v>591</v>
      </c>
      <c r="D210" s="237"/>
      <c r="E210" s="238">
        <v>853451</v>
      </c>
      <c r="F210" s="237"/>
      <c r="G210" s="239">
        <v>6800</v>
      </c>
      <c r="H210" s="237"/>
      <c r="I210" s="240">
        <v>5803466800</v>
      </c>
      <c r="J210" s="240"/>
      <c r="K210" s="240">
        <v>-450932670</v>
      </c>
      <c r="L210" s="240"/>
      <c r="M210" s="240">
        <f t="shared" si="7"/>
        <v>5352534130</v>
      </c>
      <c r="N210" s="240"/>
      <c r="O210" s="240">
        <v>5803466800</v>
      </c>
      <c r="P210" s="240"/>
      <c r="Q210" s="240">
        <v>-450932670</v>
      </c>
      <c r="R210" s="240"/>
      <c r="S210" s="240">
        <f t="shared" si="6"/>
        <v>5352534130</v>
      </c>
      <c r="T210" s="11"/>
    </row>
    <row r="211" spans="1:20" s="199" customFormat="1" ht="21">
      <c r="A211" s="234" t="s">
        <v>407</v>
      </c>
      <c r="B211" s="235"/>
      <c r="C211" s="236" t="s">
        <v>591</v>
      </c>
      <c r="D211" s="237"/>
      <c r="E211" s="238">
        <v>280628</v>
      </c>
      <c r="F211" s="237"/>
      <c r="G211" s="239">
        <v>1800</v>
      </c>
      <c r="H211" s="237"/>
      <c r="I211" s="240">
        <v>505130400</v>
      </c>
      <c r="J211" s="240"/>
      <c r="K211" s="240">
        <v>-38659569</v>
      </c>
      <c r="L211" s="240"/>
      <c r="M211" s="240">
        <f t="shared" si="7"/>
        <v>466470831</v>
      </c>
      <c r="N211" s="240"/>
      <c r="O211" s="240">
        <v>505130400</v>
      </c>
      <c r="P211" s="240"/>
      <c r="Q211" s="240">
        <v>-38659569</v>
      </c>
      <c r="R211" s="240"/>
      <c r="S211" s="240">
        <f t="shared" si="6"/>
        <v>466470831</v>
      </c>
      <c r="T211" s="11"/>
    </row>
    <row r="212" spans="1:20" s="199" customFormat="1" ht="21">
      <c r="A212" s="234" t="s">
        <v>112</v>
      </c>
      <c r="B212" s="235"/>
      <c r="C212" s="236" t="s">
        <v>592</v>
      </c>
      <c r="D212" s="237"/>
      <c r="E212" s="238">
        <v>3779651</v>
      </c>
      <c r="F212" s="237"/>
      <c r="G212" s="239">
        <v>480</v>
      </c>
      <c r="H212" s="237"/>
      <c r="I212" s="240">
        <v>1814232480</v>
      </c>
      <c r="J212" s="240"/>
      <c r="K212" s="240">
        <v>-140966895</v>
      </c>
      <c r="L212" s="240"/>
      <c r="M212" s="240">
        <f t="shared" si="7"/>
        <v>1673265585</v>
      </c>
      <c r="N212" s="240"/>
      <c r="O212" s="240">
        <v>1814232480</v>
      </c>
      <c r="P212" s="240"/>
      <c r="Q212" s="240">
        <v>-140966895</v>
      </c>
      <c r="R212" s="240"/>
      <c r="S212" s="240">
        <f t="shared" si="6"/>
        <v>1673265585</v>
      </c>
      <c r="T212" s="11"/>
    </row>
    <row r="213" spans="1:20" s="199" customFormat="1" ht="21">
      <c r="A213" s="234" t="s">
        <v>357</v>
      </c>
      <c r="B213" s="235"/>
      <c r="C213" s="236" t="s">
        <v>592</v>
      </c>
      <c r="D213" s="237"/>
      <c r="E213" s="238">
        <v>1896721</v>
      </c>
      <c r="F213" s="237"/>
      <c r="G213" s="239">
        <v>200</v>
      </c>
      <c r="H213" s="237"/>
      <c r="I213" s="240">
        <v>379344200</v>
      </c>
      <c r="J213" s="240"/>
      <c r="K213" s="240">
        <v>-7138197</v>
      </c>
      <c r="L213" s="240"/>
      <c r="M213" s="240">
        <f t="shared" si="7"/>
        <v>372206003</v>
      </c>
      <c r="N213" s="240"/>
      <c r="O213" s="240">
        <v>379344200</v>
      </c>
      <c r="P213" s="240"/>
      <c r="Q213" s="240">
        <v>-7138197</v>
      </c>
      <c r="R213" s="240"/>
      <c r="S213" s="240">
        <f t="shared" si="6"/>
        <v>372206003</v>
      </c>
      <c r="T213" s="11"/>
    </row>
    <row r="214" spans="1:20" s="199" customFormat="1" ht="21">
      <c r="A214" s="234" t="s">
        <v>141</v>
      </c>
      <c r="B214" s="235"/>
      <c r="C214" s="236" t="s">
        <v>592</v>
      </c>
      <c r="D214" s="237"/>
      <c r="E214" s="238">
        <v>879613</v>
      </c>
      <c r="F214" s="237"/>
      <c r="G214" s="239">
        <v>1200</v>
      </c>
      <c r="H214" s="237"/>
      <c r="I214" s="240">
        <v>1055535600</v>
      </c>
      <c r="J214" s="240"/>
      <c r="K214" s="240">
        <v>-82630312</v>
      </c>
      <c r="L214" s="240"/>
      <c r="M214" s="240">
        <f t="shared" si="7"/>
        <v>972905288</v>
      </c>
      <c r="N214" s="240"/>
      <c r="O214" s="240">
        <v>1055535600</v>
      </c>
      <c r="P214" s="240"/>
      <c r="Q214" s="240">
        <v>-82630312</v>
      </c>
      <c r="R214" s="240"/>
      <c r="S214" s="240">
        <f t="shared" si="6"/>
        <v>972905288</v>
      </c>
      <c r="T214" s="11"/>
    </row>
    <row r="215" spans="1:20" s="199" customFormat="1" ht="21">
      <c r="A215" s="234" t="s">
        <v>244</v>
      </c>
      <c r="B215" s="235"/>
      <c r="C215" s="236" t="s">
        <v>592</v>
      </c>
      <c r="D215" s="237"/>
      <c r="E215" s="238">
        <v>30055456</v>
      </c>
      <c r="F215" s="237"/>
      <c r="G215" s="239">
        <v>615</v>
      </c>
      <c r="H215" s="237"/>
      <c r="I215" s="240">
        <v>18484105440</v>
      </c>
      <c r="J215" s="240"/>
      <c r="K215" s="240">
        <v>-75651182</v>
      </c>
      <c r="L215" s="240"/>
      <c r="M215" s="240">
        <f t="shared" si="7"/>
        <v>18408454258</v>
      </c>
      <c r="N215" s="240"/>
      <c r="O215" s="240">
        <v>18484105440</v>
      </c>
      <c r="P215" s="240"/>
      <c r="Q215" s="240">
        <v>-75651182</v>
      </c>
      <c r="R215" s="240"/>
      <c r="S215" s="240">
        <f t="shared" si="6"/>
        <v>18408454258</v>
      </c>
      <c r="T215" s="11"/>
    </row>
    <row r="216" spans="1:20" s="199" customFormat="1" ht="21">
      <c r="A216" s="234" t="s">
        <v>318</v>
      </c>
      <c r="B216" s="235"/>
      <c r="C216" s="236" t="s">
        <v>592</v>
      </c>
      <c r="D216" s="237"/>
      <c r="E216" s="238">
        <v>5189838</v>
      </c>
      <c r="F216" s="237"/>
      <c r="G216" s="239">
        <v>190</v>
      </c>
      <c r="H216" s="237"/>
      <c r="I216" s="240">
        <v>986069220</v>
      </c>
      <c r="J216" s="240"/>
      <c r="K216" s="240">
        <v>-77192287</v>
      </c>
      <c r="L216" s="240"/>
      <c r="M216" s="240">
        <f t="shared" si="7"/>
        <v>908876933</v>
      </c>
      <c r="N216" s="240"/>
      <c r="O216" s="240">
        <v>986069220</v>
      </c>
      <c r="P216" s="240"/>
      <c r="Q216" s="240">
        <v>-77192287</v>
      </c>
      <c r="R216" s="240"/>
      <c r="S216" s="240">
        <f t="shared" si="6"/>
        <v>908876933</v>
      </c>
      <c r="T216" s="11"/>
    </row>
    <row r="217" spans="1:20" s="199" customFormat="1" ht="21">
      <c r="A217" s="234" t="s">
        <v>84</v>
      </c>
      <c r="B217" s="235"/>
      <c r="C217" s="236" t="s">
        <v>592</v>
      </c>
      <c r="D217" s="237"/>
      <c r="E217" s="238">
        <v>1129494</v>
      </c>
      <c r="F217" s="237"/>
      <c r="G217" s="239">
        <v>650</v>
      </c>
      <c r="H217" s="237"/>
      <c r="I217" s="240">
        <v>734171100</v>
      </c>
      <c r="J217" s="240"/>
      <c r="K217" s="240">
        <v>-57472990</v>
      </c>
      <c r="L217" s="240"/>
      <c r="M217" s="240">
        <f t="shared" si="7"/>
        <v>676698110</v>
      </c>
      <c r="N217" s="240"/>
      <c r="O217" s="240">
        <v>734171100</v>
      </c>
      <c r="P217" s="240"/>
      <c r="Q217" s="240">
        <v>-57472990</v>
      </c>
      <c r="R217" s="240"/>
      <c r="S217" s="240">
        <f t="shared" si="6"/>
        <v>676698110</v>
      </c>
      <c r="T217" s="11"/>
    </row>
    <row r="218" spans="1:20" s="199" customFormat="1" ht="21">
      <c r="A218" s="234" t="s">
        <v>97</v>
      </c>
      <c r="B218" s="235"/>
      <c r="C218" s="236" t="s">
        <v>490</v>
      </c>
      <c r="D218" s="237"/>
      <c r="E218" s="238">
        <v>13752741</v>
      </c>
      <c r="F218" s="237"/>
      <c r="G218" s="239">
        <v>323</v>
      </c>
      <c r="H218" s="237"/>
      <c r="I218" s="240">
        <v>4442135343</v>
      </c>
      <c r="J218" s="240"/>
      <c r="K218" s="240">
        <v>-347742918</v>
      </c>
      <c r="L218" s="240"/>
      <c r="M218" s="240">
        <f t="shared" si="7"/>
        <v>4094392425</v>
      </c>
      <c r="N218" s="240"/>
      <c r="O218" s="240">
        <v>4349497931</v>
      </c>
      <c r="P218" s="240"/>
      <c r="Q218" s="240">
        <v>-347742918</v>
      </c>
      <c r="R218" s="240"/>
      <c r="S218" s="240">
        <f t="shared" si="6"/>
        <v>4001755013</v>
      </c>
      <c r="T218" s="11"/>
    </row>
    <row r="219" spans="1:20" ht="21.6" thickBot="1">
      <c r="A219" s="11" t="s">
        <v>2</v>
      </c>
      <c r="B219" s="235"/>
      <c r="C219" s="236"/>
      <c r="D219" s="237"/>
      <c r="E219" s="238"/>
      <c r="F219" s="237"/>
      <c r="G219" s="241"/>
      <c r="H219" s="237"/>
      <c r="I219" s="243">
        <f>SUM(I9:I218)</f>
        <v>45179092766</v>
      </c>
      <c r="J219" s="240"/>
      <c r="K219" s="243">
        <f>SUM(K9:K218)</f>
        <v>-1911773286</v>
      </c>
      <c r="L219" s="240"/>
      <c r="M219" s="243">
        <f>SUM(M9:M218)</f>
        <v>43267319480</v>
      </c>
      <c r="N219" s="240"/>
      <c r="O219" s="243">
        <f>SUM(O9:O218)</f>
        <v>963003061490</v>
      </c>
      <c r="P219" s="240"/>
      <c r="Q219" s="243">
        <f>SUM(Q9:Q218)</f>
        <v>-4844806701</v>
      </c>
      <c r="R219" s="240"/>
      <c r="S219" s="243">
        <f>SUM(S9:S218)</f>
        <v>958158254789</v>
      </c>
    </row>
    <row r="220" spans="1:20" ht="21.6" thickTop="1">
      <c r="A220" s="234"/>
      <c r="B220" s="235"/>
      <c r="C220" s="236"/>
      <c r="D220" s="237"/>
      <c r="E220" s="238"/>
      <c r="F220" s="237"/>
      <c r="G220" s="241"/>
      <c r="H220" s="237"/>
      <c r="I220" s="242"/>
      <c r="J220" s="242"/>
      <c r="K220" s="242">
        <v>0</v>
      </c>
      <c r="L220" s="242"/>
      <c r="M220" s="242"/>
      <c r="N220" s="242"/>
      <c r="O220" s="242"/>
      <c r="P220" s="242"/>
      <c r="Q220" s="242"/>
      <c r="R220" s="242"/>
      <c r="S220" s="242"/>
      <c r="T220" s="20">
        <v>963003061490</v>
      </c>
    </row>
    <row r="221" spans="1:20" hidden="1">
      <c r="T221" s="20">
        <v>4844806701</v>
      </c>
    </row>
    <row r="222" spans="1:20" hidden="1">
      <c r="I222" s="20">
        <v>45179092766</v>
      </c>
      <c r="K222" s="20">
        <v>-1911773286</v>
      </c>
      <c r="M222" s="20">
        <f>I222+K222</f>
        <v>43267319480</v>
      </c>
      <c r="O222" s="244">
        <v>963003061490</v>
      </c>
      <c r="P222" s="244"/>
      <c r="Q222" s="244">
        <v>-4844806701</v>
      </c>
      <c r="R222" s="244"/>
      <c r="S222" s="244">
        <f>O222+Q222</f>
        <v>958158254789</v>
      </c>
      <c r="T222" s="20">
        <f>T220-T221</f>
        <v>958158254789</v>
      </c>
    </row>
    <row r="223" spans="1:20" hidden="1">
      <c r="I223" s="12">
        <f>I219-I222</f>
        <v>0</v>
      </c>
      <c r="K223" s="12">
        <f>K219-K222</f>
        <v>0</v>
      </c>
      <c r="M223" s="12">
        <f>M222-M219</f>
        <v>0</v>
      </c>
      <c r="O223" s="12">
        <f>O219-O222</f>
        <v>0</v>
      </c>
      <c r="Q223" s="11">
        <f>Q219-Q222</f>
        <v>0</v>
      </c>
      <c r="S223" s="11">
        <f>S222-S219</f>
        <v>0</v>
      </c>
    </row>
    <row r="224" spans="1:20" hidden="1"/>
    <row r="225" spans="15:15" hidden="1">
      <c r="O225" s="12">
        <f>O218-O223</f>
        <v>4349497931</v>
      </c>
    </row>
    <row r="226" spans="15:15" hidden="1"/>
  </sheetData>
  <autoFilter ref="A8:A219" xr:uid="{00000000-0001-0000-0600-000000000000}">
    <sortState xmlns:xlrd2="http://schemas.microsoft.com/office/spreadsheetml/2017/richdata2" ref="A69">
      <sortCondition ref="A8:A219"/>
    </sortState>
  </autoFilter>
  <mergeCells count="9">
    <mergeCell ref="C7:G7"/>
    <mergeCell ref="I7:M7"/>
    <mergeCell ref="O7:S7"/>
    <mergeCell ref="A1:S1"/>
    <mergeCell ref="A2:S2"/>
    <mergeCell ref="A5:H5"/>
    <mergeCell ref="I5:P5"/>
    <mergeCell ref="Q5:S5"/>
    <mergeCell ref="A3:S3"/>
  </mergeCells>
  <phoneticPr fontId="23" type="noConversion"/>
  <pageMargins left="0.7" right="6.8000000000000005E-2" top="0.75" bottom="0.75" header="0.3" footer="0.3"/>
  <pageSetup scale="5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14"/>
  <sheetViews>
    <sheetView rightToLeft="1" view="pageBreakPreview" topLeftCell="B1" zoomScaleNormal="100" zoomScaleSheetLayoutView="100" workbookViewId="0">
      <selection activeCell="M20" sqref="M20"/>
    </sheetView>
  </sheetViews>
  <sheetFormatPr defaultColWidth="9.109375" defaultRowHeight="21"/>
  <cols>
    <col min="1" max="1" width="50.88671875" style="144" customWidth="1"/>
    <col min="2" max="2" width="1" style="144" customWidth="1"/>
    <col min="3" max="3" width="25" style="156" bestFit="1" customWidth="1"/>
    <col min="4" max="4" width="0.88671875" style="156" customWidth="1"/>
    <col min="5" max="5" width="25" style="156" bestFit="1" customWidth="1"/>
    <col min="6" max="6" width="0.6640625" style="156" customWidth="1"/>
    <col min="7" max="7" width="23.109375" style="156" bestFit="1" customWidth="1"/>
    <col min="8" max="8" width="0.6640625" style="156" customWidth="1"/>
    <col min="9" max="9" width="23.109375" style="156" bestFit="1" customWidth="1"/>
    <col min="10" max="10" width="0.5546875" style="156" customWidth="1"/>
    <col min="11" max="11" width="17" style="156" bestFit="1" customWidth="1"/>
    <col min="12" max="12" width="0.5546875" style="156" customWidth="1"/>
    <col min="13" max="13" width="23.109375" style="156" bestFit="1" customWidth="1"/>
    <col min="14" max="14" width="21.33203125" style="2" bestFit="1" customWidth="1"/>
    <col min="15" max="15" width="17.88671875" style="10" bestFit="1" customWidth="1"/>
    <col min="16" max="16" width="9.109375" style="10"/>
    <col min="17" max="16384" width="9.109375" style="2"/>
  </cols>
  <sheetData>
    <row r="1" spans="1:16" ht="25.2">
      <c r="A1" s="346" t="s">
        <v>76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</row>
    <row r="2" spans="1:16" ht="25.2">
      <c r="A2" s="346" t="s">
        <v>48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</row>
    <row r="3" spans="1:16" ht="25.2">
      <c r="A3" s="346" t="str">
        <f>' سهام'!A3</f>
        <v>برای ماه منتهی به 1405/01/31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</row>
    <row r="4" spans="1:16" ht="25.2">
      <c r="A4" s="184"/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</row>
    <row r="5" spans="1:16" ht="25.2">
      <c r="A5" s="344" t="s">
        <v>340</v>
      </c>
      <c r="B5" s="344"/>
      <c r="C5" s="344"/>
      <c r="D5" s="177"/>
      <c r="E5" s="178"/>
      <c r="F5" s="178"/>
      <c r="G5" s="178"/>
      <c r="H5" s="178"/>
      <c r="I5" s="178"/>
      <c r="J5" s="178"/>
      <c r="K5" s="178"/>
      <c r="L5" s="178"/>
      <c r="M5" s="178"/>
    </row>
    <row r="6" spans="1:16" ht="24.75" customHeight="1" thickBot="1">
      <c r="A6" s="185"/>
      <c r="B6" s="186"/>
      <c r="C6" s="345" t="str">
        <f>'درآمد سود سهام'!$I$7</f>
        <v>طی فروردین ماه</v>
      </c>
      <c r="D6" s="345"/>
      <c r="E6" s="345"/>
      <c r="F6" s="345"/>
      <c r="G6" s="345"/>
      <c r="H6" s="178"/>
      <c r="I6" s="345" t="str">
        <f>'درآمد سود سهام'!$O$7</f>
        <v>از ابتدای سال مالی تا پایان فروردین ماه</v>
      </c>
      <c r="J6" s="345"/>
      <c r="K6" s="345"/>
      <c r="L6" s="345"/>
      <c r="M6" s="345"/>
    </row>
    <row r="7" spans="1:16" ht="46.5" customHeight="1" thickBot="1">
      <c r="A7" s="187" t="s">
        <v>32</v>
      </c>
      <c r="B7" s="188"/>
      <c r="C7" s="179" t="s">
        <v>49</v>
      </c>
      <c r="D7" s="180"/>
      <c r="E7" s="179" t="s">
        <v>34</v>
      </c>
      <c r="F7" s="180"/>
      <c r="G7" s="179" t="s">
        <v>35</v>
      </c>
      <c r="H7" s="178"/>
      <c r="I7" s="179" t="s">
        <v>49</v>
      </c>
      <c r="J7" s="180"/>
      <c r="K7" s="179" t="s">
        <v>34</v>
      </c>
      <c r="L7" s="180"/>
      <c r="M7" s="179" t="s">
        <v>35</v>
      </c>
    </row>
    <row r="8" spans="1:16" ht="24.6">
      <c r="A8" s="187" t="s">
        <v>485</v>
      </c>
      <c r="B8" s="188"/>
      <c r="C8" s="181">
        <v>3239</v>
      </c>
      <c r="D8" s="181"/>
      <c r="E8" s="181">
        <v>0</v>
      </c>
      <c r="F8" s="181"/>
      <c r="G8" s="181">
        <v>3239</v>
      </c>
      <c r="H8" s="181"/>
      <c r="I8" s="181">
        <v>847098451</v>
      </c>
      <c r="J8" s="181"/>
      <c r="K8" s="181">
        <v>0</v>
      </c>
      <c r="L8" s="181"/>
      <c r="M8" s="181">
        <f>I8+K8</f>
        <v>847098451</v>
      </c>
    </row>
    <row r="9" spans="1:16" ht="24.6">
      <c r="A9" s="187" t="s">
        <v>593</v>
      </c>
      <c r="B9" s="188"/>
      <c r="C9" s="181">
        <v>0</v>
      </c>
      <c r="D9" s="181"/>
      <c r="E9" s="181">
        <v>0</v>
      </c>
      <c r="F9" s="181"/>
      <c r="G9" s="181">
        <v>0</v>
      </c>
      <c r="H9" s="181"/>
      <c r="I9" s="181">
        <v>4228</v>
      </c>
      <c r="J9" s="181"/>
      <c r="K9" s="181">
        <v>0</v>
      </c>
      <c r="L9" s="181"/>
      <c r="M9" s="181">
        <f t="shared" ref="M9:M11" si="0">I9+K9</f>
        <v>4228</v>
      </c>
    </row>
    <row r="10" spans="1:16" ht="24.6">
      <c r="A10" s="187" t="s">
        <v>486</v>
      </c>
      <c r="B10" s="188"/>
      <c r="C10" s="181">
        <v>1715</v>
      </c>
      <c r="D10" s="181"/>
      <c r="E10" s="181"/>
      <c r="F10" s="181"/>
      <c r="G10" s="181">
        <v>1715</v>
      </c>
      <c r="H10" s="181"/>
      <c r="I10" s="181">
        <v>17584</v>
      </c>
      <c r="J10" s="181"/>
      <c r="K10" s="181"/>
      <c r="L10" s="181"/>
      <c r="M10" s="181">
        <f t="shared" si="0"/>
        <v>17584</v>
      </c>
    </row>
    <row r="11" spans="1:16" ht="24.6">
      <c r="A11" s="187" t="s">
        <v>484</v>
      </c>
      <c r="B11" s="188"/>
      <c r="C11" s="181">
        <v>5551</v>
      </c>
      <c r="D11" s="181"/>
      <c r="E11" s="181">
        <v>0</v>
      </c>
      <c r="F11" s="181"/>
      <c r="G11" s="181">
        <v>5551</v>
      </c>
      <c r="H11" s="181"/>
      <c r="I11" s="181">
        <v>78440</v>
      </c>
      <c r="J11" s="181"/>
      <c r="K11" s="181">
        <v>0</v>
      </c>
      <c r="L11" s="181"/>
      <c r="M11" s="181">
        <f t="shared" si="0"/>
        <v>78440</v>
      </c>
    </row>
    <row r="12" spans="1:16" s="1" customFormat="1" ht="25.2" thickBot="1">
      <c r="A12" s="160" t="s">
        <v>2</v>
      </c>
      <c r="B12" s="186"/>
      <c r="C12" s="182">
        <f>SUM(C8:C11)</f>
        <v>10505</v>
      </c>
      <c r="D12" s="190"/>
      <c r="E12" s="182">
        <f>SUM(E8:E11)</f>
        <v>0</v>
      </c>
      <c r="F12" s="190"/>
      <c r="G12" s="182">
        <f>SUM(G8:G11)</f>
        <v>10505</v>
      </c>
      <c r="H12" s="190"/>
      <c r="I12" s="182">
        <f>SUM(I8:I11)</f>
        <v>847198703</v>
      </c>
      <c r="J12" s="190"/>
      <c r="K12" s="182">
        <f>SUM(K8:K11)</f>
        <v>0</v>
      </c>
      <c r="L12" s="183" t="e">
        <f>SUM(#REF!)</f>
        <v>#REF!</v>
      </c>
      <c r="M12" s="182">
        <f>SUM(M8:M11)</f>
        <v>847198703</v>
      </c>
      <c r="O12" s="10"/>
      <c r="P12" s="10"/>
    </row>
    <row r="13" spans="1:16" s="1" customFormat="1" ht="21.6" thickTop="1">
      <c r="A13" s="144"/>
      <c r="B13" s="144"/>
      <c r="C13" s="156"/>
      <c r="D13" s="189"/>
      <c r="E13" s="156"/>
      <c r="F13" s="189"/>
      <c r="G13" s="156"/>
      <c r="H13" s="189"/>
      <c r="I13" s="156"/>
      <c r="J13" s="189"/>
      <c r="K13" s="156"/>
      <c r="L13" s="156"/>
      <c r="M13" s="156"/>
      <c r="N13" s="10"/>
      <c r="O13" s="10"/>
      <c r="P13" s="10"/>
    </row>
    <row r="14" spans="1:16" s="1" customFormat="1">
      <c r="A14" s="144"/>
      <c r="B14" s="144"/>
      <c r="C14" s="156"/>
      <c r="D14" s="189"/>
      <c r="E14" s="156"/>
      <c r="F14" s="189"/>
      <c r="G14" s="156"/>
      <c r="H14" s="189"/>
      <c r="I14" s="156"/>
      <c r="J14" s="189"/>
      <c r="K14" s="156"/>
      <c r="L14" s="156"/>
      <c r="M14" s="156"/>
      <c r="O14" s="10"/>
      <c r="P14" s="10"/>
    </row>
  </sheetData>
  <autoFilter ref="A7:M7" xr:uid="{00000000-0009-0000-0000-000005000000}">
    <sortState xmlns:xlrd2="http://schemas.microsoft.com/office/spreadsheetml/2017/richdata2" ref="A8:N17">
      <sortCondition descending="1" ref="M7"/>
    </sortState>
  </autoFilter>
  <mergeCells count="6">
    <mergeCell ref="A5:C5"/>
    <mergeCell ref="I6:M6"/>
    <mergeCell ref="A1:M1"/>
    <mergeCell ref="A2:M2"/>
    <mergeCell ref="A3:M3"/>
    <mergeCell ref="C6:G6"/>
  </mergeCells>
  <printOptions horizontalCentered="1"/>
  <pageMargins left="0.25" right="0.25" top="0.75" bottom="0.75" header="0.3" footer="0.3"/>
  <pageSetup paperSize="9" scale="7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EX386"/>
  <sheetViews>
    <sheetView rightToLeft="1" view="pageBreakPreview" topLeftCell="D4" zoomScaleNormal="100" zoomScaleSheetLayoutView="100" workbookViewId="0">
      <selection activeCell="M20" sqref="M20"/>
    </sheetView>
  </sheetViews>
  <sheetFormatPr defaultColWidth="9.109375" defaultRowHeight="16.2"/>
  <cols>
    <col min="1" max="1" width="37.88671875" style="11" bestFit="1" customWidth="1"/>
    <col min="2" max="2" width="1.33203125" style="11" customWidth="1"/>
    <col min="3" max="3" width="13.88671875" style="11" bestFit="1" customWidth="1"/>
    <col min="4" max="4" width="0.88671875" style="11" customWidth="1"/>
    <col min="5" max="5" width="30.33203125" style="263" bestFit="1" customWidth="1"/>
    <col min="6" max="6" width="0.5546875" style="263" customWidth="1"/>
    <col min="7" max="7" width="27.44140625" style="263" bestFit="1" customWidth="1"/>
    <col min="8" max="8" width="0.88671875" style="263" customWidth="1"/>
    <col min="9" max="9" width="25.44140625" style="259" bestFit="1" customWidth="1"/>
    <col min="10" max="10" width="0.5546875" style="259" customWidth="1"/>
    <col min="11" max="11" width="15.6640625" style="259" bestFit="1" customWidth="1"/>
    <col min="12" max="12" width="0.44140625" style="259" customWidth="1"/>
    <col min="13" max="13" width="20" style="259" bestFit="1" customWidth="1"/>
    <col min="14" max="14" width="0.44140625" style="259" customWidth="1"/>
    <col min="15" max="15" width="24.5546875" style="259" bestFit="1" customWidth="1"/>
    <col min="16" max="16" width="0.5546875" style="259" customWidth="1"/>
    <col min="17" max="17" width="23.6640625" style="259" bestFit="1" customWidth="1"/>
    <col min="18" max="18" width="19" style="11" hidden="1" customWidth="1"/>
    <col min="19" max="19" width="19.5546875" style="11" hidden="1" customWidth="1"/>
    <col min="20" max="16384" width="9.109375" style="11"/>
  </cols>
  <sheetData>
    <row r="1" spans="1:17" ht="21.6">
      <c r="A1" s="276" t="s">
        <v>76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</row>
    <row r="2" spans="1:17" ht="21.6">
      <c r="A2" s="276" t="s">
        <v>48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</row>
    <row r="3" spans="1:17" ht="21.6">
      <c r="A3" s="276" t="str">
        <f>' سهام'!A3</f>
        <v>برای ماه منتهی به 1405/01/31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</row>
    <row r="4" spans="1:17" ht="21.6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</row>
    <row r="5" spans="1:17" ht="21.6">
      <c r="A5" s="245" t="s">
        <v>339</v>
      </c>
      <c r="B5" s="245"/>
      <c r="C5" s="245"/>
      <c r="D5" s="245"/>
      <c r="E5" s="245"/>
      <c r="F5" s="245"/>
      <c r="G5" s="245"/>
      <c r="H5" s="245"/>
      <c r="I5" s="245"/>
      <c r="J5" s="246"/>
      <c r="K5" s="246"/>
      <c r="L5" s="246"/>
      <c r="M5" s="246"/>
      <c r="N5" s="246"/>
      <c r="O5" s="246"/>
      <c r="P5" s="246"/>
      <c r="Q5" s="246"/>
    </row>
    <row r="6" spans="1:17" ht="22.2" thickBot="1">
      <c r="A6" s="1"/>
      <c r="B6" s="1"/>
      <c r="C6" s="274" t="str">
        <f>'درآمد سود سهام'!$I$7</f>
        <v>طی فروردین ماه</v>
      </c>
      <c r="D6" s="275"/>
      <c r="E6" s="275"/>
      <c r="F6" s="275"/>
      <c r="G6" s="275"/>
      <c r="H6" s="275"/>
      <c r="I6" s="275"/>
      <c r="J6" s="247"/>
      <c r="K6" s="273" t="str">
        <f>'درآمد سود سهام'!$O$7</f>
        <v>از ابتدای سال مالی تا پایان فروردین ماه</v>
      </c>
      <c r="L6" s="273"/>
      <c r="M6" s="273"/>
      <c r="N6" s="273"/>
      <c r="O6" s="273"/>
      <c r="P6" s="273"/>
      <c r="Q6" s="273"/>
    </row>
    <row r="7" spans="1:17" ht="42.6" thickBot="1">
      <c r="A7" s="235" t="s">
        <v>32</v>
      </c>
      <c r="B7" s="235"/>
      <c r="C7" s="248" t="s">
        <v>3</v>
      </c>
      <c r="D7" s="235"/>
      <c r="E7" s="249" t="s">
        <v>203</v>
      </c>
      <c r="F7" s="250"/>
      <c r="G7" s="251" t="s">
        <v>36</v>
      </c>
      <c r="H7" s="250"/>
      <c r="I7" s="252" t="s">
        <v>202</v>
      </c>
      <c r="J7" s="247"/>
      <c r="K7" s="253" t="s">
        <v>3</v>
      </c>
      <c r="L7" s="254"/>
      <c r="M7" s="252" t="s">
        <v>203</v>
      </c>
      <c r="N7" s="254"/>
      <c r="O7" s="253" t="s">
        <v>36</v>
      </c>
      <c r="P7" s="254"/>
      <c r="Q7" s="252" t="s">
        <v>202</v>
      </c>
    </row>
    <row r="8" spans="1:17" ht="21">
      <c r="A8" s="255" t="s">
        <v>189</v>
      </c>
      <c r="B8" s="256"/>
      <c r="C8" s="29">
        <v>0</v>
      </c>
      <c r="D8" s="256"/>
      <c r="E8" s="29">
        <v>0</v>
      </c>
      <c r="F8" s="257"/>
      <c r="G8" s="29">
        <v>0</v>
      </c>
      <c r="H8" s="256"/>
      <c r="I8" s="29">
        <f>G8+E8</f>
        <v>0</v>
      </c>
      <c r="J8" s="29"/>
      <c r="K8" s="257">
        <v>3796921</v>
      </c>
      <c r="L8" s="29"/>
      <c r="M8" s="29">
        <v>17060774514</v>
      </c>
      <c r="N8" s="256"/>
      <c r="O8" s="29">
        <v>-17311830806</v>
      </c>
      <c r="P8" s="29"/>
      <c r="Q8" s="29">
        <f>M8+O8</f>
        <v>-251056292</v>
      </c>
    </row>
    <row r="9" spans="1:17" ht="21">
      <c r="A9" s="255" t="s">
        <v>404</v>
      </c>
      <c r="B9" s="256"/>
      <c r="C9" s="29">
        <v>0</v>
      </c>
      <c r="D9" s="256"/>
      <c r="E9" s="29">
        <v>0</v>
      </c>
      <c r="F9" s="257"/>
      <c r="G9" s="29">
        <v>0</v>
      </c>
      <c r="H9" s="256"/>
      <c r="I9" s="29">
        <f t="shared" ref="I9:I72" si="0">G9+E9</f>
        <v>0</v>
      </c>
      <c r="J9" s="29"/>
      <c r="K9" s="257">
        <v>410222</v>
      </c>
      <c r="L9" s="29"/>
      <c r="M9" s="29">
        <v>6412042087</v>
      </c>
      <c r="N9" s="256"/>
      <c r="O9" s="29">
        <v>-6183390867</v>
      </c>
      <c r="P9" s="29"/>
      <c r="Q9" s="29">
        <f t="shared" ref="Q9:Q72" si="1">M9+O9</f>
        <v>228651220</v>
      </c>
    </row>
    <row r="10" spans="1:17" ht="21">
      <c r="A10" s="255" t="s">
        <v>335</v>
      </c>
      <c r="B10" s="256"/>
      <c r="C10" s="29">
        <v>0</v>
      </c>
      <c r="D10" s="256"/>
      <c r="E10" s="29">
        <v>0</v>
      </c>
      <c r="F10" s="257"/>
      <c r="G10" s="29">
        <v>0</v>
      </c>
      <c r="H10" s="256"/>
      <c r="I10" s="29">
        <f t="shared" si="0"/>
        <v>0</v>
      </c>
      <c r="J10" s="29"/>
      <c r="K10" s="257">
        <v>6469733</v>
      </c>
      <c r="L10" s="29"/>
      <c r="M10" s="29">
        <v>17498047570</v>
      </c>
      <c r="N10" s="256"/>
      <c r="O10" s="29">
        <v>-17593771873</v>
      </c>
      <c r="P10" s="29"/>
      <c r="Q10" s="29">
        <f t="shared" si="1"/>
        <v>-95724303</v>
      </c>
    </row>
    <row r="11" spans="1:17" ht="21">
      <c r="A11" s="255" t="s">
        <v>196</v>
      </c>
      <c r="B11" s="256"/>
      <c r="C11" s="29">
        <v>0</v>
      </c>
      <c r="D11" s="256"/>
      <c r="E11" s="29">
        <v>0</v>
      </c>
      <c r="F11" s="257"/>
      <c r="G11" s="29">
        <v>0</v>
      </c>
      <c r="H11" s="256"/>
      <c r="I11" s="29">
        <f t="shared" si="0"/>
        <v>0</v>
      </c>
      <c r="J11" s="29"/>
      <c r="K11" s="257">
        <v>15293979</v>
      </c>
      <c r="L11" s="29"/>
      <c r="M11" s="29">
        <v>17889970691</v>
      </c>
      <c r="N11" s="256"/>
      <c r="O11" s="29">
        <v>-17121863131</v>
      </c>
      <c r="P11" s="29"/>
      <c r="Q11" s="29">
        <f t="shared" si="1"/>
        <v>768107560</v>
      </c>
    </row>
    <row r="12" spans="1:17" ht="21">
      <c r="A12" s="255" t="s">
        <v>255</v>
      </c>
      <c r="B12" s="256"/>
      <c r="C12" s="29">
        <v>0</v>
      </c>
      <c r="D12" s="256"/>
      <c r="E12" s="29">
        <v>0</v>
      </c>
      <c r="F12" s="257"/>
      <c r="G12" s="29">
        <v>0</v>
      </c>
      <c r="H12" s="256"/>
      <c r="I12" s="29">
        <f t="shared" si="0"/>
        <v>0</v>
      </c>
      <c r="J12" s="29"/>
      <c r="K12" s="257">
        <v>43993755</v>
      </c>
      <c r="L12" s="29"/>
      <c r="M12" s="29">
        <v>14169619243</v>
      </c>
      <c r="N12" s="256"/>
      <c r="O12" s="29">
        <v>-21572538104</v>
      </c>
      <c r="P12" s="29"/>
      <c r="Q12" s="29">
        <f t="shared" si="1"/>
        <v>-7402918861</v>
      </c>
    </row>
    <row r="13" spans="1:17" ht="21">
      <c r="A13" s="255" t="s">
        <v>114</v>
      </c>
      <c r="B13" s="256"/>
      <c r="C13" s="29">
        <v>0</v>
      </c>
      <c r="D13" s="256"/>
      <c r="E13" s="29">
        <v>0</v>
      </c>
      <c r="F13" s="257"/>
      <c r="G13" s="29">
        <v>0</v>
      </c>
      <c r="H13" s="256"/>
      <c r="I13" s="29">
        <f t="shared" si="0"/>
        <v>0</v>
      </c>
      <c r="J13" s="29"/>
      <c r="K13" s="257">
        <v>95257912</v>
      </c>
      <c r="L13" s="29"/>
      <c r="M13" s="29">
        <v>126145364235</v>
      </c>
      <c r="N13" s="256"/>
      <c r="O13" s="29">
        <v>-125803361794</v>
      </c>
      <c r="P13" s="29"/>
      <c r="Q13" s="29">
        <f t="shared" si="1"/>
        <v>342002441</v>
      </c>
    </row>
    <row r="14" spans="1:17" ht="21">
      <c r="A14" s="255" t="s">
        <v>269</v>
      </c>
      <c r="B14" s="256"/>
      <c r="C14" s="29">
        <v>0</v>
      </c>
      <c r="D14" s="256"/>
      <c r="E14" s="29">
        <v>0</v>
      </c>
      <c r="F14" s="257"/>
      <c r="G14" s="29">
        <v>0</v>
      </c>
      <c r="H14" s="256"/>
      <c r="I14" s="29">
        <f t="shared" si="0"/>
        <v>0</v>
      </c>
      <c r="J14" s="29"/>
      <c r="K14" s="257">
        <v>71621162</v>
      </c>
      <c r="L14" s="29"/>
      <c r="M14" s="29">
        <v>34347772511</v>
      </c>
      <c r="N14" s="256"/>
      <c r="O14" s="29">
        <v>-42909605290</v>
      </c>
      <c r="P14" s="29"/>
      <c r="Q14" s="29">
        <f t="shared" si="1"/>
        <v>-8561832779</v>
      </c>
    </row>
    <row r="15" spans="1:17" ht="21">
      <c r="A15" s="255" t="s">
        <v>358</v>
      </c>
      <c r="B15" s="256"/>
      <c r="C15" s="29">
        <v>0</v>
      </c>
      <c r="D15" s="256"/>
      <c r="E15" s="29">
        <v>0</v>
      </c>
      <c r="F15" s="257"/>
      <c r="G15" s="29">
        <v>0</v>
      </c>
      <c r="H15" s="256"/>
      <c r="I15" s="29">
        <f t="shared" si="0"/>
        <v>0</v>
      </c>
      <c r="J15" s="29"/>
      <c r="K15" s="257">
        <v>912822</v>
      </c>
      <c r="L15" s="29"/>
      <c r="M15" s="29">
        <v>34494023502</v>
      </c>
      <c r="N15" s="256"/>
      <c r="O15" s="29">
        <v>-38476852933</v>
      </c>
      <c r="P15" s="29"/>
      <c r="Q15" s="29">
        <f t="shared" si="1"/>
        <v>-3982829431</v>
      </c>
    </row>
    <row r="16" spans="1:17" ht="21">
      <c r="A16" s="255" t="s">
        <v>248</v>
      </c>
      <c r="B16" s="256"/>
      <c r="C16" s="29">
        <v>0</v>
      </c>
      <c r="D16" s="256"/>
      <c r="E16" s="29">
        <v>0</v>
      </c>
      <c r="F16" s="257"/>
      <c r="G16" s="29">
        <v>0</v>
      </c>
      <c r="H16" s="256"/>
      <c r="I16" s="29">
        <f t="shared" si="0"/>
        <v>0</v>
      </c>
      <c r="J16" s="29"/>
      <c r="K16" s="257">
        <v>18494973</v>
      </c>
      <c r="L16" s="29"/>
      <c r="M16" s="29">
        <v>133354761340</v>
      </c>
      <c r="N16" s="256"/>
      <c r="O16" s="29">
        <v>-168739348086</v>
      </c>
      <c r="P16" s="29"/>
      <c r="Q16" s="29">
        <f t="shared" si="1"/>
        <v>-35384586746</v>
      </c>
    </row>
    <row r="17" spans="1:17" ht="21">
      <c r="A17" s="255" t="s">
        <v>411</v>
      </c>
      <c r="B17" s="256"/>
      <c r="C17" s="29">
        <v>0</v>
      </c>
      <c r="D17" s="256"/>
      <c r="E17" s="29">
        <v>0</v>
      </c>
      <c r="F17" s="257"/>
      <c r="G17" s="29">
        <v>0</v>
      </c>
      <c r="H17" s="256"/>
      <c r="I17" s="29">
        <f t="shared" si="0"/>
        <v>0</v>
      </c>
      <c r="J17" s="29"/>
      <c r="K17" s="257">
        <v>5331469</v>
      </c>
      <c r="L17" s="29"/>
      <c r="M17" s="29">
        <v>198413023775</v>
      </c>
      <c r="N17" s="256"/>
      <c r="O17" s="29">
        <v>-208810022325</v>
      </c>
      <c r="P17" s="29"/>
      <c r="Q17" s="29">
        <f t="shared" si="1"/>
        <v>-10396998550</v>
      </c>
    </row>
    <row r="18" spans="1:17" ht="21">
      <c r="A18" s="255" t="s">
        <v>240</v>
      </c>
      <c r="B18" s="256"/>
      <c r="C18" s="29">
        <v>0</v>
      </c>
      <c r="D18" s="256"/>
      <c r="E18" s="29">
        <v>0</v>
      </c>
      <c r="F18" s="257"/>
      <c r="G18" s="29">
        <v>0</v>
      </c>
      <c r="H18" s="256"/>
      <c r="I18" s="29">
        <f t="shared" si="0"/>
        <v>0</v>
      </c>
      <c r="J18" s="29"/>
      <c r="K18" s="257">
        <v>1089605</v>
      </c>
      <c r="L18" s="29"/>
      <c r="M18" s="29">
        <v>38401635507</v>
      </c>
      <c r="N18" s="256"/>
      <c r="O18" s="29">
        <v>-37225806350</v>
      </c>
      <c r="P18" s="29"/>
      <c r="Q18" s="29">
        <f t="shared" si="1"/>
        <v>1175829157</v>
      </c>
    </row>
    <row r="19" spans="1:17" ht="21">
      <c r="A19" s="255" t="s">
        <v>348</v>
      </c>
      <c r="B19" s="256"/>
      <c r="C19" s="29">
        <v>0</v>
      </c>
      <c r="D19" s="256"/>
      <c r="E19" s="29">
        <v>0</v>
      </c>
      <c r="F19" s="257"/>
      <c r="G19" s="29">
        <v>0</v>
      </c>
      <c r="H19" s="256"/>
      <c r="I19" s="29">
        <f t="shared" si="0"/>
        <v>0</v>
      </c>
      <c r="J19" s="29"/>
      <c r="K19" s="257">
        <v>4393461</v>
      </c>
      <c r="L19" s="29"/>
      <c r="M19" s="29">
        <v>22351132618</v>
      </c>
      <c r="N19" s="256"/>
      <c r="O19" s="29">
        <v>-24436986324</v>
      </c>
      <c r="P19" s="29"/>
      <c r="Q19" s="29">
        <f t="shared" si="1"/>
        <v>-2085853706</v>
      </c>
    </row>
    <row r="20" spans="1:17" ht="21">
      <c r="A20" s="255" t="s">
        <v>224</v>
      </c>
      <c r="B20" s="256"/>
      <c r="C20" s="29">
        <v>0</v>
      </c>
      <c r="D20" s="256"/>
      <c r="E20" s="29">
        <v>0</v>
      </c>
      <c r="F20" s="257"/>
      <c r="G20" s="29">
        <v>0</v>
      </c>
      <c r="H20" s="256"/>
      <c r="I20" s="29">
        <f t="shared" si="0"/>
        <v>0</v>
      </c>
      <c r="J20" s="29"/>
      <c r="K20" s="257">
        <v>3484781</v>
      </c>
      <c r="L20" s="29"/>
      <c r="M20" s="29">
        <v>48965016639</v>
      </c>
      <c r="N20" s="256"/>
      <c r="O20" s="29">
        <v>-56728790908</v>
      </c>
      <c r="P20" s="29"/>
      <c r="Q20" s="29">
        <f t="shared" si="1"/>
        <v>-7763774269</v>
      </c>
    </row>
    <row r="21" spans="1:17" ht="21">
      <c r="A21" s="255" t="s">
        <v>379</v>
      </c>
      <c r="B21" s="256"/>
      <c r="C21" s="29">
        <v>0</v>
      </c>
      <c r="D21" s="256"/>
      <c r="E21" s="29">
        <v>0</v>
      </c>
      <c r="F21" s="257"/>
      <c r="G21" s="29">
        <v>0</v>
      </c>
      <c r="H21" s="256"/>
      <c r="I21" s="29">
        <f t="shared" si="0"/>
        <v>0</v>
      </c>
      <c r="J21" s="29"/>
      <c r="K21" s="257">
        <v>10545467</v>
      </c>
      <c r="L21" s="29"/>
      <c r="M21" s="29">
        <v>53339867446</v>
      </c>
      <c r="N21" s="256"/>
      <c r="O21" s="29">
        <v>-60799784536</v>
      </c>
      <c r="P21" s="29"/>
      <c r="Q21" s="29">
        <f t="shared" si="1"/>
        <v>-7459917090</v>
      </c>
    </row>
    <row r="22" spans="1:17" ht="21">
      <c r="A22" s="255" t="s">
        <v>332</v>
      </c>
      <c r="B22" s="256"/>
      <c r="C22" s="29">
        <v>0</v>
      </c>
      <c r="D22" s="256"/>
      <c r="E22" s="29">
        <v>0</v>
      </c>
      <c r="F22" s="257"/>
      <c r="G22" s="29">
        <v>0</v>
      </c>
      <c r="H22" s="256"/>
      <c r="I22" s="29">
        <f t="shared" si="0"/>
        <v>0</v>
      </c>
      <c r="J22" s="29"/>
      <c r="K22" s="257">
        <v>3817647</v>
      </c>
      <c r="L22" s="29"/>
      <c r="M22" s="29">
        <v>15511428940</v>
      </c>
      <c r="N22" s="256"/>
      <c r="O22" s="29">
        <v>-16879477010</v>
      </c>
      <c r="P22" s="29"/>
      <c r="Q22" s="29">
        <f t="shared" si="1"/>
        <v>-1368048070</v>
      </c>
    </row>
    <row r="23" spans="1:17" ht="21">
      <c r="A23" s="255" t="s">
        <v>123</v>
      </c>
      <c r="B23" s="256"/>
      <c r="C23" s="29">
        <v>0</v>
      </c>
      <c r="D23" s="256"/>
      <c r="E23" s="29">
        <v>0</v>
      </c>
      <c r="F23" s="257"/>
      <c r="G23" s="29">
        <v>0</v>
      </c>
      <c r="H23" s="256"/>
      <c r="I23" s="29">
        <f t="shared" si="0"/>
        <v>0</v>
      </c>
      <c r="J23" s="29"/>
      <c r="K23" s="257">
        <v>33302369</v>
      </c>
      <c r="L23" s="29"/>
      <c r="M23" s="29">
        <v>37154474409</v>
      </c>
      <c r="N23" s="256"/>
      <c r="O23" s="29">
        <v>-44056311233</v>
      </c>
      <c r="P23" s="29"/>
      <c r="Q23" s="29">
        <f t="shared" si="1"/>
        <v>-6901836824</v>
      </c>
    </row>
    <row r="24" spans="1:17" ht="21">
      <c r="A24" s="255" t="s">
        <v>271</v>
      </c>
      <c r="B24" s="256"/>
      <c r="C24" s="29">
        <v>0</v>
      </c>
      <c r="D24" s="256"/>
      <c r="E24" s="29">
        <v>0</v>
      </c>
      <c r="F24" s="257"/>
      <c r="G24" s="29">
        <v>0</v>
      </c>
      <c r="H24" s="256"/>
      <c r="I24" s="29">
        <f t="shared" si="0"/>
        <v>0</v>
      </c>
      <c r="J24" s="29"/>
      <c r="K24" s="257">
        <v>7260302</v>
      </c>
      <c r="L24" s="29"/>
      <c r="M24" s="29">
        <v>24355548166</v>
      </c>
      <c r="N24" s="256"/>
      <c r="O24" s="29">
        <v>-31670004046</v>
      </c>
      <c r="P24" s="29"/>
      <c r="Q24" s="29">
        <f t="shared" si="1"/>
        <v>-7314455880</v>
      </c>
    </row>
    <row r="25" spans="1:17" ht="21">
      <c r="A25" s="255" t="s">
        <v>402</v>
      </c>
      <c r="B25" s="256"/>
      <c r="C25" s="29">
        <v>0</v>
      </c>
      <c r="D25" s="256"/>
      <c r="E25" s="29">
        <v>0</v>
      </c>
      <c r="F25" s="257"/>
      <c r="G25" s="29">
        <v>0</v>
      </c>
      <c r="H25" s="256"/>
      <c r="I25" s="29">
        <f t="shared" si="0"/>
        <v>0</v>
      </c>
      <c r="J25" s="29"/>
      <c r="K25" s="257">
        <v>2319797</v>
      </c>
      <c r="L25" s="29"/>
      <c r="M25" s="29">
        <v>10401702856</v>
      </c>
      <c r="N25" s="256"/>
      <c r="O25" s="29">
        <v>-12439009216</v>
      </c>
      <c r="P25" s="29"/>
      <c r="Q25" s="29">
        <f t="shared" si="1"/>
        <v>-2037306360</v>
      </c>
    </row>
    <row r="26" spans="1:17" ht="21">
      <c r="A26" s="255" t="s">
        <v>212</v>
      </c>
      <c r="B26" s="256"/>
      <c r="C26" s="29">
        <v>0</v>
      </c>
      <c r="D26" s="256"/>
      <c r="E26" s="29">
        <v>0</v>
      </c>
      <c r="F26" s="257"/>
      <c r="G26" s="29">
        <v>0</v>
      </c>
      <c r="H26" s="256"/>
      <c r="I26" s="29">
        <f t="shared" si="0"/>
        <v>0</v>
      </c>
      <c r="J26" s="29"/>
      <c r="K26" s="257">
        <v>4278622</v>
      </c>
      <c r="L26" s="29"/>
      <c r="M26" s="29">
        <v>34163297255</v>
      </c>
      <c r="N26" s="256"/>
      <c r="O26" s="29">
        <v>-30370284254</v>
      </c>
      <c r="P26" s="29"/>
      <c r="Q26" s="29">
        <f t="shared" si="1"/>
        <v>3793013001</v>
      </c>
    </row>
    <row r="27" spans="1:17" ht="21">
      <c r="A27" s="255" t="s">
        <v>139</v>
      </c>
      <c r="B27" s="256"/>
      <c r="C27" s="29">
        <v>0</v>
      </c>
      <c r="D27" s="256"/>
      <c r="E27" s="29">
        <v>0</v>
      </c>
      <c r="F27" s="257"/>
      <c r="G27" s="29">
        <v>0</v>
      </c>
      <c r="H27" s="256"/>
      <c r="I27" s="29">
        <f t="shared" si="0"/>
        <v>0</v>
      </c>
      <c r="J27" s="29"/>
      <c r="K27" s="257">
        <v>16060762</v>
      </c>
      <c r="L27" s="29"/>
      <c r="M27" s="29">
        <v>52919734065</v>
      </c>
      <c r="N27" s="256"/>
      <c r="O27" s="29">
        <v>-66556097781</v>
      </c>
      <c r="P27" s="29"/>
      <c r="Q27" s="29">
        <f t="shared" si="1"/>
        <v>-13636363716</v>
      </c>
    </row>
    <row r="28" spans="1:17" ht="21">
      <c r="A28" s="255" t="s">
        <v>302</v>
      </c>
      <c r="B28" s="256"/>
      <c r="C28" s="29">
        <v>0</v>
      </c>
      <c r="D28" s="256"/>
      <c r="E28" s="29">
        <v>0</v>
      </c>
      <c r="F28" s="257"/>
      <c r="G28" s="29">
        <v>0</v>
      </c>
      <c r="H28" s="256"/>
      <c r="I28" s="29">
        <f t="shared" si="0"/>
        <v>0</v>
      </c>
      <c r="J28" s="29"/>
      <c r="K28" s="257">
        <v>4465845</v>
      </c>
      <c r="L28" s="29"/>
      <c r="M28" s="29">
        <v>25052117473</v>
      </c>
      <c r="N28" s="256"/>
      <c r="O28" s="29">
        <v>-28433943246</v>
      </c>
      <c r="P28" s="29"/>
      <c r="Q28" s="29">
        <f t="shared" si="1"/>
        <v>-3381825773</v>
      </c>
    </row>
    <row r="29" spans="1:17" ht="21">
      <c r="A29" s="255" t="s">
        <v>318</v>
      </c>
      <c r="B29" s="256"/>
      <c r="C29" s="29">
        <v>0</v>
      </c>
      <c r="D29" s="256"/>
      <c r="E29" s="29">
        <v>0</v>
      </c>
      <c r="F29" s="257"/>
      <c r="G29" s="29">
        <v>0</v>
      </c>
      <c r="H29" s="256"/>
      <c r="I29" s="29">
        <f t="shared" si="0"/>
        <v>0</v>
      </c>
      <c r="J29" s="29"/>
      <c r="K29" s="257">
        <v>15547009</v>
      </c>
      <c r="L29" s="29"/>
      <c r="M29" s="29">
        <v>24955152218</v>
      </c>
      <c r="N29" s="256"/>
      <c r="O29" s="29">
        <v>-26499462003</v>
      </c>
      <c r="P29" s="29"/>
      <c r="Q29" s="29">
        <f t="shared" si="1"/>
        <v>-1544309785</v>
      </c>
    </row>
    <row r="30" spans="1:17" ht="21">
      <c r="A30" s="255" t="s">
        <v>211</v>
      </c>
      <c r="B30" s="256"/>
      <c r="C30" s="29">
        <v>0</v>
      </c>
      <c r="D30" s="256"/>
      <c r="E30" s="29">
        <v>0</v>
      </c>
      <c r="F30" s="257"/>
      <c r="G30" s="29">
        <v>0</v>
      </c>
      <c r="H30" s="256"/>
      <c r="I30" s="29">
        <f t="shared" si="0"/>
        <v>0</v>
      </c>
      <c r="J30" s="29"/>
      <c r="K30" s="257">
        <v>2410347</v>
      </c>
      <c r="L30" s="29"/>
      <c r="M30" s="29">
        <v>7488808279</v>
      </c>
      <c r="N30" s="256"/>
      <c r="O30" s="29">
        <v>-8846052069</v>
      </c>
      <c r="P30" s="29"/>
      <c r="Q30" s="29">
        <f t="shared" si="1"/>
        <v>-1357243790</v>
      </c>
    </row>
    <row r="31" spans="1:17" ht="21">
      <c r="A31" s="255" t="s">
        <v>355</v>
      </c>
      <c r="B31" s="256"/>
      <c r="C31" s="29">
        <v>0</v>
      </c>
      <c r="D31" s="256"/>
      <c r="E31" s="29">
        <v>0</v>
      </c>
      <c r="F31" s="257"/>
      <c r="G31" s="29">
        <v>0</v>
      </c>
      <c r="H31" s="256"/>
      <c r="I31" s="29">
        <f t="shared" si="0"/>
        <v>0</v>
      </c>
      <c r="J31" s="29"/>
      <c r="K31" s="257">
        <v>25492993</v>
      </c>
      <c r="L31" s="29"/>
      <c r="M31" s="29">
        <v>46915639361</v>
      </c>
      <c r="N31" s="256"/>
      <c r="O31" s="29">
        <v>-58325981532</v>
      </c>
      <c r="P31" s="29"/>
      <c r="Q31" s="29">
        <f t="shared" si="1"/>
        <v>-11410342171</v>
      </c>
    </row>
    <row r="32" spans="1:17" ht="21">
      <c r="A32" s="255" t="s">
        <v>186</v>
      </c>
      <c r="B32" s="256"/>
      <c r="C32" s="29">
        <v>0</v>
      </c>
      <c r="D32" s="256"/>
      <c r="E32" s="29">
        <v>0</v>
      </c>
      <c r="F32" s="257"/>
      <c r="G32" s="29">
        <v>0</v>
      </c>
      <c r="H32" s="256"/>
      <c r="I32" s="29">
        <f t="shared" si="0"/>
        <v>0</v>
      </c>
      <c r="J32" s="29"/>
      <c r="K32" s="257">
        <v>11502083</v>
      </c>
      <c r="L32" s="29"/>
      <c r="M32" s="29">
        <v>64610431818</v>
      </c>
      <c r="N32" s="256"/>
      <c r="O32" s="29">
        <v>-67636343627</v>
      </c>
      <c r="P32" s="29"/>
      <c r="Q32" s="29">
        <f t="shared" si="1"/>
        <v>-3025911809</v>
      </c>
    </row>
    <row r="33" spans="1:17" ht="21">
      <c r="A33" s="255" t="s">
        <v>256</v>
      </c>
      <c r="B33" s="256"/>
      <c r="C33" s="29">
        <v>0</v>
      </c>
      <c r="D33" s="256"/>
      <c r="E33" s="29">
        <v>0</v>
      </c>
      <c r="F33" s="257"/>
      <c r="G33" s="29">
        <v>0</v>
      </c>
      <c r="H33" s="256"/>
      <c r="I33" s="29">
        <f t="shared" si="0"/>
        <v>0</v>
      </c>
      <c r="J33" s="29"/>
      <c r="K33" s="257">
        <v>6892266</v>
      </c>
      <c r="L33" s="29"/>
      <c r="M33" s="29">
        <v>19150375883</v>
      </c>
      <c r="N33" s="256"/>
      <c r="O33" s="29">
        <v>-22528477526</v>
      </c>
      <c r="P33" s="29"/>
      <c r="Q33" s="29">
        <f t="shared" si="1"/>
        <v>-3378101643</v>
      </c>
    </row>
    <row r="34" spans="1:17" ht="21">
      <c r="A34" s="255" t="s">
        <v>414</v>
      </c>
      <c r="B34" s="256"/>
      <c r="C34" s="29">
        <v>0</v>
      </c>
      <c r="D34" s="256"/>
      <c r="E34" s="29">
        <v>0</v>
      </c>
      <c r="F34" s="257"/>
      <c r="G34" s="29">
        <v>0</v>
      </c>
      <c r="H34" s="256"/>
      <c r="I34" s="29">
        <f t="shared" si="0"/>
        <v>0</v>
      </c>
      <c r="J34" s="29"/>
      <c r="K34" s="257">
        <v>22340966</v>
      </c>
      <c r="L34" s="29"/>
      <c r="M34" s="29">
        <v>51320378762</v>
      </c>
      <c r="N34" s="256"/>
      <c r="O34" s="29">
        <v>-51960718638</v>
      </c>
      <c r="P34" s="29"/>
      <c r="Q34" s="29">
        <f t="shared" si="1"/>
        <v>-640339876</v>
      </c>
    </row>
    <row r="35" spans="1:17" ht="21">
      <c r="A35" s="255" t="s">
        <v>393</v>
      </c>
      <c r="B35" s="256"/>
      <c r="C35" s="29">
        <v>0</v>
      </c>
      <c r="D35" s="256"/>
      <c r="E35" s="29">
        <v>0</v>
      </c>
      <c r="F35" s="257"/>
      <c r="G35" s="29">
        <v>0</v>
      </c>
      <c r="H35" s="256"/>
      <c r="I35" s="29">
        <f t="shared" si="0"/>
        <v>0</v>
      </c>
      <c r="J35" s="29"/>
      <c r="K35" s="257">
        <v>11748619</v>
      </c>
      <c r="L35" s="29"/>
      <c r="M35" s="29">
        <v>151171420751</v>
      </c>
      <c r="N35" s="256"/>
      <c r="O35" s="29">
        <v>-97473394351</v>
      </c>
      <c r="P35" s="29"/>
      <c r="Q35" s="29">
        <f t="shared" si="1"/>
        <v>53698026400</v>
      </c>
    </row>
    <row r="36" spans="1:17" ht="21">
      <c r="A36" s="255" t="s">
        <v>214</v>
      </c>
      <c r="B36" s="256"/>
      <c r="C36" s="29">
        <v>0</v>
      </c>
      <c r="D36" s="256"/>
      <c r="E36" s="29">
        <v>0</v>
      </c>
      <c r="F36" s="257"/>
      <c r="G36" s="29">
        <v>0</v>
      </c>
      <c r="H36" s="256"/>
      <c r="I36" s="29">
        <f t="shared" si="0"/>
        <v>0</v>
      </c>
      <c r="J36" s="29"/>
      <c r="K36" s="257">
        <v>37730797</v>
      </c>
      <c r="L36" s="29"/>
      <c r="M36" s="29">
        <v>61826930734</v>
      </c>
      <c r="N36" s="256"/>
      <c r="O36" s="29">
        <v>-67065057066</v>
      </c>
      <c r="P36" s="29"/>
      <c r="Q36" s="29">
        <f t="shared" si="1"/>
        <v>-5238126332</v>
      </c>
    </row>
    <row r="37" spans="1:17" ht="21">
      <c r="A37" s="255" t="s">
        <v>326</v>
      </c>
      <c r="B37" s="256"/>
      <c r="C37" s="29">
        <v>0</v>
      </c>
      <c r="D37" s="256"/>
      <c r="E37" s="29">
        <v>0</v>
      </c>
      <c r="F37" s="257"/>
      <c r="G37" s="29">
        <v>0</v>
      </c>
      <c r="H37" s="256"/>
      <c r="I37" s="29">
        <f t="shared" si="0"/>
        <v>0</v>
      </c>
      <c r="J37" s="29"/>
      <c r="K37" s="257">
        <v>747853</v>
      </c>
      <c r="L37" s="29"/>
      <c r="M37" s="29">
        <v>14842841678</v>
      </c>
      <c r="N37" s="256"/>
      <c r="O37" s="29">
        <v>-16125180441</v>
      </c>
      <c r="P37" s="29"/>
      <c r="Q37" s="29">
        <f t="shared" si="1"/>
        <v>-1282338763</v>
      </c>
    </row>
    <row r="38" spans="1:17" ht="21">
      <c r="A38" s="255" t="s">
        <v>396</v>
      </c>
      <c r="B38" s="256"/>
      <c r="C38" s="29">
        <v>0</v>
      </c>
      <c r="D38" s="256"/>
      <c r="E38" s="29">
        <v>0</v>
      </c>
      <c r="F38" s="257"/>
      <c r="G38" s="29">
        <v>0</v>
      </c>
      <c r="H38" s="256"/>
      <c r="I38" s="29">
        <f t="shared" si="0"/>
        <v>0</v>
      </c>
      <c r="J38" s="29"/>
      <c r="K38" s="257">
        <v>5150818</v>
      </c>
      <c r="L38" s="29"/>
      <c r="M38" s="29">
        <v>46982866897</v>
      </c>
      <c r="N38" s="256"/>
      <c r="O38" s="29">
        <v>-44272596759</v>
      </c>
      <c r="P38" s="29"/>
      <c r="Q38" s="29">
        <f t="shared" si="1"/>
        <v>2710270138</v>
      </c>
    </row>
    <row r="39" spans="1:17" ht="21">
      <c r="A39" s="255" t="s">
        <v>135</v>
      </c>
      <c r="B39" s="256"/>
      <c r="C39" s="29">
        <v>0</v>
      </c>
      <c r="D39" s="256"/>
      <c r="E39" s="29">
        <v>0</v>
      </c>
      <c r="F39" s="257"/>
      <c r="G39" s="29">
        <v>0</v>
      </c>
      <c r="H39" s="256"/>
      <c r="I39" s="29">
        <f t="shared" si="0"/>
        <v>0</v>
      </c>
      <c r="J39" s="29"/>
      <c r="K39" s="257">
        <v>7478054</v>
      </c>
      <c r="L39" s="29"/>
      <c r="M39" s="29">
        <v>51521683925</v>
      </c>
      <c r="N39" s="256"/>
      <c r="O39" s="29">
        <v>-49793987468</v>
      </c>
      <c r="P39" s="29"/>
      <c r="Q39" s="29">
        <f t="shared" si="1"/>
        <v>1727696457</v>
      </c>
    </row>
    <row r="40" spans="1:17" ht="21">
      <c r="A40" s="255" t="s">
        <v>218</v>
      </c>
      <c r="B40" s="256"/>
      <c r="C40" s="29">
        <v>0</v>
      </c>
      <c r="D40" s="256"/>
      <c r="E40" s="29">
        <v>0</v>
      </c>
      <c r="F40" s="257"/>
      <c r="G40" s="29">
        <v>0</v>
      </c>
      <c r="H40" s="256"/>
      <c r="I40" s="29">
        <f t="shared" si="0"/>
        <v>0</v>
      </c>
      <c r="J40" s="29"/>
      <c r="K40" s="257">
        <v>26262536</v>
      </c>
      <c r="L40" s="29"/>
      <c r="M40" s="29">
        <v>45684990254</v>
      </c>
      <c r="N40" s="256"/>
      <c r="O40" s="29">
        <v>-45953016947</v>
      </c>
      <c r="P40" s="29"/>
      <c r="Q40" s="29">
        <f t="shared" si="1"/>
        <v>-268026693</v>
      </c>
    </row>
    <row r="41" spans="1:17" ht="21">
      <c r="A41" s="255" t="s">
        <v>210</v>
      </c>
      <c r="B41" s="256"/>
      <c r="C41" s="29">
        <v>0</v>
      </c>
      <c r="D41" s="256"/>
      <c r="E41" s="29">
        <v>0</v>
      </c>
      <c r="F41" s="257"/>
      <c r="G41" s="29">
        <v>0</v>
      </c>
      <c r="H41" s="256"/>
      <c r="I41" s="29">
        <f t="shared" si="0"/>
        <v>0</v>
      </c>
      <c r="J41" s="29"/>
      <c r="K41" s="257">
        <v>4865801</v>
      </c>
      <c r="L41" s="29"/>
      <c r="M41" s="29">
        <v>35240008251</v>
      </c>
      <c r="N41" s="256"/>
      <c r="O41" s="29">
        <v>-38654119693</v>
      </c>
      <c r="P41" s="29"/>
      <c r="Q41" s="29">
        <f t="shared" si="1"/>
        <v>-3414111442</v>
      </c>
    </row>
    <row r="42" spans="1:17" ht="21">
      <c r="A42" s="255" t="s">
        <v>368</v>
      </c>
      <c r="B42" s="256"/>
      <c r="C42" s="29">
        <v>0</v>
      </c>
      <c r="D42" s="256"/>
      <c r="E42" s="29">
        <v>0</v>
      </c>
      <c r="F42" s="257"/>
      <c r="G42" s="29">
        <v>0</v>
      </c>
      <c r="H42" s="256"/>
      <c r="I42" s="29">
        <f t="shared" si="0"/>
        <v>0</v>
      </c>
      <c r="J42" s="29"/>
      <c r="K42" s="257">
        <v>7403677</v>
      </c>
      <c r="L42" s="29"/>
      <c r="M42" s="29">
        <v>62728561600</v>
      </c>
      <c r="N42" s="256"/>
      <c r="O42" s="29">
        <v>-63885585519</v>
      </c>
      <c r="P42" s="29"/>
      <c r="Q42" s="29">
        <f t="shared" si="1"/>
        <v>-1157023919</v>
      </c>
    </row>
    <row r="43" spans="1:17" ht="21">
      <c r="A43" s="255" t="s">
        <v>403</v>
      </c>
      <c r="B43" s="256"/>
      <c r="C43" s="29">
        <v>0</v>
      </c>
      <c r="D43" s="256"/>
      <c r="E43" s="29">
        <v>0</v>
      </c>
      <c r="F43" s="257"/>
      <c r="G43" s="29">
        <v>0</v>
      </c>
      <c r="H43" s="256"/>
      <c r="I43" s="29">
        <f t="shared" si="0"/>
        <v>0</v>
      </c>
      <c r="J43" s="29"/>
      <c r="K43" s="257">
        <v>18621466</v>
      </c>
      <c r="L43" s="29"/>
      <c r="M43" s="29">
        <v>52317469367</v>
      </c>
      <c r="N43" s="256"/>
      <c r="O43" s="29">
        <v>-48785945001</v>
      </c>
      <c r="P43" s="29"/>
      <c r="Q43" s="29">
        <f t="shared" si="1"/>
        <v>3531524366</v>
      </c>
    </row>
    <row r="44" spans="1:17" ht="21">
      <c r="A44" s="255" t="s">
        <v>328</v>
      </c>
      <c r="B44" s="256"/>
      <c r="C44" s="29">
        <v>0</v>
      </c>
      <c r="D44" s="256"/>
      <c r="E44" s="29">
        <v>0</v>
      </c>
      <c r="F44" s="257"/>
      <c r="G44" s="29">
        <v>0</v>
      </c>
      <c r="H44" s="256"/>
      <c r="I44" s="29">
        <f t="shared" si="0"/>
        <v>0</v>
      </c>
      <c r="J44" s="29"/>
      <c r="K44" s="257">
        <v>21854897</v>
      </c>
      <c r="L44" s="29"/>
      <c r="M44" s="29">
        <v>64096937831</v>
      </c>
      <c r="N44" s="256"/>
      <c r="O44" s="29">
        <v>-77556627283</v>
      </c>
      <c r="P44" s="29"/>
      <c r="Q44" s="29">
        <f t="shared" si="1"/>
        <v>-13459689452</v>
      </c>
    </row>
    <row r="45" spans="1:17" ht="21">
      <c r="A45" s="255" t="s">
        <v>354</v>
      </c>
      <c r="B45" s="256"/>
      <c r="C45" s="29">
        <v>0</v>
      </c>
      <c r="D45" s="256"/>
      <c r="E45" s="29">
        <v>0</v>
      </c>
      <c r="F45" s="257"/>
      <c r="G45" s="29">
        <v>0</v>
      </c>
      <c r="H45" s="256"/>
      <c r="I45" s="29">
        <f t="shared" si="0"/>
        <v>0</v>
      </c>
      <c r="J45" s="29"/>
      <c r="K45" s="257">
        <v>13108067</v>
      </c>
      <c r="L45" s="29"/>
      <c r="M45" s="29">
        <v>61495376063</v>
      </c>
      <c r="N45" s="256"/>
      <c r="O45" s="29">
        <v>-52211447692</v>
      </c>
      <c r="P45" s="29"/>
      <c r="Q45" s="29">
        <f t="shared" si="1"/>
        <v>9283928371</v>
      </c>
    </row>
    <row r="46" spans="1:17" ht="21">
      <c r="A46" s="255" t="s">
        <v>226</v>
      </c>
      <c r="B46" s="256"/>
      <c r="C46" s="29">
        <v>0</v>
      </c>
      <c r="D46" s="256"/>
      <c r="E46" s="29">
        <v>0</v>
      </c>
      <c r="F46" s="257"/>
      <c r="G46" s="29">
        <v>0</v>
      </c>
      <c r="H46" s="256"/>
      <c r="I46" s="29">
        <f t="shared" si="0"/>
        <v>0</v>
      </c>
      <c r="J46" s="29"/>
      <c r="K46" s="257">
        <v>2802945</v>
      </c>
      <c r="L46" s="29"/>
      <c r="M46" s="29">
        <v>152804664128</v>
      </c>
      <c r="N46" s="256"/>
      <c r="O46" s="29">
        <v>-177150886209</v>
      </c>
      <c r="P46" s="29"/>
      <c r="Q46" s="29">
        <f t="shared" si="1"/>
        <v>-24346222081</v>
      </c>
    </row>
    <row r="47" spans="1:17" ht="21">
      <c r="A47" s="255" t="s">
        <v>510</v>
      </c>
      <c r="B47" s="256"/>
      <c r="C47" s="29">
        <v>0</v>
      </c>
      <c r="D47" s="256"/>
      <c r="E47" s="29">
        <v>0</v>
      </c>
      <c r="F47" s="257"/>
      <c r="G47" s="29">
        <v>0</v>
      </c>
      <c r="H47" s="256"/>
      <c r="I47" s="29">
        <f t="shared" si="0"/>
        <v>0</v>
      </c>
      <c r="J47" s="29"/>
      <c r="K47" s="257">
        <v>1358257</v>
      </c>
      <c r="L47" s="29"/>
      <c r="M47" s="29">
        <v>41002451261</v>
      </c>
      <c r="N47" s="256"/>
      <c r="O47" s="29">
        <v>-43976734544</v>
      </c>
      <c r="P47" s="29"/>
      <c r="Q47" s="29">
        <f t="shared" si="1"/>
        <v>-2974283283</v>
      </c>
    </row>
    <row r="48" spans="1:17" ht="21">
      <c r="A48" s="255" t="s">
        <v>594</v>
      </c>
      <c r="B48" s="256"/>
      <c r="C48" s="29">
        <v>0</v>
      </c>
      <c r="D48" s="256"/>
      <c r="E48" s="29">
        <v>0</v>
      </c>
      <c r="F48" s="257"/>
      <c r="G48" s="29">
        <v>0</v>
      </c>
      <c r="H48" s="256"/>
      <c r="I48" s="29">
        <f t="shared" si="0"/>
        <v>0</v>
      </c>
      <c r="J48" s="29"/>
      <c r="K48" s="257">
        <v>500000</v>
      </c>
      <c r="L48" s="29"/>
      <c r="M48" s="29">
        <v>895523675</v>
      </c>
      <c r="N48" s="256"/>
      <c r="O48" s="29">
        <v>-904886187</v>
      </c>
      <c r="P48" s="29"/>
      <c r="Q48" s="29">
        <f t="shared" si="1"/>
        <v>-9362512</v>
      </c>
    </row>
    <row r="49" spans="1:17" ht="21">
      <c r="A49" s="255" t="s">
        <v>421</v>
      </c>
      <c r="B49" s="256"/>
      <c r="C49" s="29">
        <v>0</v>
      </c>
      <c r="D49" s="256"/>
      <c r="E49" s="29">
        <v>0</v>
      </c>
      <c r="F49" s="257"/>
      <c r="G49" s="29">
        <v>0</v>
      </c>
      <c r="H49" s="256"/>
      <c r="I49" s="29">
        <f t="shared" si="0"/>
        <v>0</v>
      </c>
      <c r="J49" s="29"/>
      <c r="K49" s="257">
        <v>2793453</v>
      </c>
      <c r="L49" s="29"/>
      <c r="M49" s="29">
        <v>41984802912</v>
      </c>
      <c r="N49" s="256"/>
      <c r="O49" s="29">
        <v>-40416104972</v>
      </c>
      <c r="P49" s="29"/>
      <c r="Q49" s="29">
        <f t="shared" si="1"/>
        <v>1568697940</v>
      </c>
    </row>
    <row r="50" spans="1:17" ht="21">
      <c r="A50" s="255" t="s">
        <v>279</v>
      </c>
      <c r="B50" s="256"/>
      <c r="C50" s="29">
        <v>0</v>
      </c>
      <c r="D50" s="256"/>
      <c r="E50" s="29">
        <v>0</v>
      </c>
      <c r="F50" s="257"/>
      <c r="G50" s="29">
        <v>0</v>
      </c>
      <c r="H50" s="256"/>
      <c r="I50" s="29">
        <f t="shared" si="0"/>
        <v>0</v>
      </c>
      <c r="J50" s="29"/>
      <c r="K50" s="257">
        <v>16888801</v>
      </c>
      <c r="L50" s="29"/>
      <c r="M50" s="29">
        <v>49115282151</v>
      </c>
      <c r="N50" s="256"/>
      <c r="O50" s="29">
        <v>-40131223839</v>
      </c>
      <c r="P50" s="29"/>
      <c r="Q50" s="29">
        <f t="shared" si="1"/>
        <v>8984058312</v>
      </c>
    </row>
    <row r="51" spans="1:17" ht="21">
      <c r="A51" s="255" t="s">
        <v>89</v>
      </c>
      <c r="B51" s="256"/>
      <c r="C51" s="29">
        <v>0</v>
      </c>
      <c r="D51" s="256"/>
      <c r="E51" s="29">
        <v>0</v>
      </c>
      <c r="F51" s="257"/>
      <c r="G51" s="29">
        <v>0</v>
      </c>
      <c r="H51" s="256"/>
      <c r="I51" s="29">
        <f t="shared" si="0"/>
        <v>0</v>
      </c>
      <c r="J51" s="29"/>
      <c r="K51" s="257">
        <v>2690676</v>
      </c>
      <c r="L51" s="29"/>
      <c r="M51" s="29">
        <v>10872523919</v>
      </c>
      <c r="N51" s="256"/>
      <c r="O51" s="29">
        <v>-13770297092</v>
      </c>
      <c r="P51" s="29"/>
      <c r="Q51" s="29">
        <f t="shared" si="1"/>
        <v>-2897773173</v>
      </c>
    </row>
    <row r="52" spans="1:17" ht="21">
      <c r="A52" s="255" t="s">
        <v>108</v>
      </c>
      <c r="B52" s="256"/>
      <c r="C52" s="29">
        <v>0</v>
      </c>
      <c r="D52" s="256"/>
      <c r="E52" s="29">
        <v>0</v>
      </c>
      <c r="F52" s="257"/>
      <c r="G52" s="29">
        <v>0</v>
      </c>
      <c r="H52" s="256"/>
      <c r="I52" s="29">
        <f t="shared" si="0"/>
        <v>0</v>
      </c>
      <c r="J52" s="29"/>
      <c r="K52" s="257">
        <v>9331911</v>
      </c>
      <c r="L52" s="29"/>
      <c r="M52" s="29">
        <v>20319470559</v>
      </c>
      <c r="N52" s="256"/>
      <c r="O52" s="29">
        <v>-22634102373</v>
      </c>
      <c r="P52" s="29"/>
      <c r="Q52" s="29">
        <f t="shared" si="1"/>
        <v>-2314631814</v>
      </c>
    </row>
    <row r="53" spans="1:17" ht="21">
      <c r="A53" s="255" t="s">
        <v>88</v>
      </c>
      <c r="B53" s="256"/>
      <c r="C53" s="29">
        <v>0</v>
      </c>
      <c r="D53" s="256"/>
      <c r="E53" s="29">
        <v>0</v>
      </c>
      <c r="F53" s="257"/>
      <c r="G53" s="29">
        <v>0</v>
      </c>
      <c r="H53" s="256"/>
      <c r="I53" s="29">
        <f t="shared" si="0"/>
        <v>0</v>
      </c>
      <c r="J53" s="29"/>
      <c r="K53" s="257">
        <v>13190762</v>
      </c>
      <c r="L53" s="29"/>
      <c r="M53" s="29">
        <v>18844517461</v>
      </c>
      <c r="N53" s="256"/>
      <c r="O53" s="29">
        <v>-20241635348</v>
      </c>
      <c r="P53" s="29"/>
      <c r="Q53" s="29">
        <f t="shared" si="1"/>
        <v>-1397117887</v>
      </c>
    </row>
    <row r="54" spans="1:17" ht="21">
      <c r="A54" s="255" t="s">
        <v>227</v>
      </c>
      <c r="B54" s="256"/>
      <c r="C54" s="29">
        <v>0</v>
      </c>
      <c r="D54" s="256"/>
      <c r="E54" s="29">
        <v>0</v>
      </c>
      <c r="F54" s="257"/>
      <c r="G54" s="29">
        <v>0</v>
      </c>
      <c r="H54" s="256"/>
      <c r="I54" s="29">
        <f t="shared" si="0"/>
        <v>0</v>
      </c>
      <c r="J54" s="29"/>
      <c r="K54" s="257">
        <v>1146675</v>
      </c>
      <c r="L54" s="29"/>
      <c r="M54" s="29">
        <v>5785666936</v>
      </c>
      <c r="N54" s="256"/>
      <c r="O54" s="29">
        <v>-6005168238</v>
      </c>
      <c r="P54" s="29"/>
      <c r="Q54" s="29">
        <f t="shared" si="1"/>
        <v>-219501302</v>
      </c>
    </row>
    <row r="55" spans="1:17" ht="21">
      <c r="A55" s="255" t="s">
        <v>262</v>
      </c>
      <c r="B55" s="256"/>
      <c r="C55" s="29">
        <v>0</v>
      </c>
      <c r="D55" s="256"/>
      <c r="E55" s="29">
        <v>0</v>
      </c>
      <c r="F55" s="257"/>
      <c r="G55" s="29">
        <v>0</v>
      </c>
      <c r="H55" s="256"/>
      <c r="I55" s="29">
        <f t="shared" si="0"/>
        <v>0</v>
      </c>
      <c r="J55" s="29"/>
      <c r="K55" s="257">
        <v>1440913</v>
      </c>
      <c r="L55" s="29"/>
      <c r="M55" s="29">
        <v>170949160933</v>
      </c>
      <c r="N55" s="256"/>
      <c r="O55" s="29">
        <v>-174599215892</v>
      </c>
      <c r="P55" s="29"/>
      <c r="Q55" s="29">
        <f t="shared" si="1"/>
        <v>-3650054959</v>
      </c>
    </row>
    <row r="56" spans="1:17" ht="21">
      <c r="A56" s="255" t="s">
        <v>105</v>
      </c>
      <c r="B56" s="256"/>
      <c r="C56" s="29">
        <v>0</v>
      </c>
      <c r="D56" s="256"/>
      <c r="E56" s="29">
        <v>0</v>
      </c>
      <c r="F56" s="257"/>
      <c r="G56" s="29">
        <v>0</v>
      </c>
      <c r="H56" s="256"/>
      <c r="I56" s="29">
        <f t="shared" si="0"/>
        <v>0</v>
      </c>
      <c r="J56" s="29"/>
      <c r="K56" s="257">
        <v>7852107</v>
      </c>
      <c r="L56" s="29"/>
      <c r="M56" s="29">
        <v>79484075217</v>
      </c>
      <c r="N56" s="256"/>
      <c r="O56" s="29">
        <v>-87498387863</v>
      </c>
      <c r="P56" s="29"/>
      <c r="Q56" s="29">
        <f t="shared" si="1"/>
        <v>-8014312646</v>
      </c>
    </row>
    <row r="57" spans="1:17" ht="21">
      <c r="A57" s="255" t="s">
        <v>359</v>
      </c>
      <c r="B57" s="256"/>
      <c r="C57" s="29">
        <v>0</v>
      </c>
      <c r="D57" s="256"/>
      <c r="E57" s="29">
        <v>0</v>
      </c>
      <c r="F57" s="257"/>
      <c r="G57" s="29">
        <v>0</v>
      </c>
      <c r="H57" s="256"/>
      <c r="I57" s="29">
        <f t="shared" si="0"/>
        <v>0</v>
      </c>
      <c r="J57" s="29"/>
      <c r="K57" s="257">
        <v>657142</v>
      </c>
      <c r="L57" s="29"/>
      <c r="M57" s="29">
        <v>23299009484</v>
      </c>
      <c r="N57" s="256"/>
      <c r="O57" s="29">
        <v>-30754993827</v>
      </c>
      <c r="P57" s="29"/>
      <c r="Q57" s="29">
        <f t="shared" si="1"/>
        <v>-7455984343</v>
      </c>
    </row>
    <row r="58" spans="1:17" ht="21">
      <c r="A58" s="255" t="s">
        <v>333</v>
      </c>
      <c r="B58" s="256"/>
      <c r="C58" s="29">
        <v>0</v>
      </c>
      <c r="D58" s="256"/>
      <c r="E58" s="29">
        <v>0</v>
      </c>
      <c r="F58" s="257"/>
      <c r="G58" s="29">
        <v>0</v>
      </c>
      <c r="H58" s="256"/>
      <c r="I58" s="29">
        <f t="shared" si="0"/>
        <v>0</v>
      </c>
      <c r="J58" s="29"/>
      <c r="K58" s="257">
        <v>361676</v>
      </c>
      <c r="L58" s="29"/>
      <c r="M58" s="29">
        <v>10866869712</v>
      </c>
      <c r="N58" s="256"/>
      <c r="O58" s="29">
        <v>-11634278102</v>
      </c>
      <c r="P58" s="29"/>
      <c r="Q58" s="29">
        <f t="shared" si="1"/>
        <v>-767408390</v>
      </c>
    </row>
    <row r="59" spans="1:17" ht="21">
      <c r="A59" s="255" t="s">
        <v>200</v>
      </c>
      <c r="B59" s="256"/>
      <c r="C59" s="29">
        <v>0</v>
      </c>
      <c r="D59" s="256"/>
      <c r="E59" s="29">
        <v>0</v>
      </c>
      <c r="F59" s="257"/>
      <c r="G59" s="29">
        <v>0</v>
      </c>
      <c r="H59" s="256"/>
      <c r="I59" s="29">
        <f t="shared" si="0"/>
        <v>0</v>
      </c>
      <c r="J59" s="29"/>
      <c r="K59" s="257">
        <v>31672784</v>
      </c>
      <c r="L59" s="29"/>
      <c r="M59" s="29">
        <v>72766960798</v>
      </c>
      <c r="N59" s="256"/>
      <c r="O59" s="29">
        <v>-87100604199</v>
      </c>
      <c r="P59" s="29"/>
      <c r="Q59" s="29">
        <f t="shared" si="1"/>
        <v>-14333643401</v>
      </c>
    </row>
    <row r="60" spans="1:17" ht="21">
      <c r="A60" s="255" t="s">
        <v>194</v>
      </c>
      <c r="B60" s="256"/>
      <c r="C60" s="29">
        <v>0</v>
      </c>
      <c r="D60" s="256"/>
      <c r="E60" s="29">
        <v>0</v>
      </c>
      <c r="F60" s="257"/>
      <c r="G60" s="29">
        <v>0</v>
      </c>
      <c r="H60" s="256"/>
      <c r="I60" s="29">
        <f t="shared" si="0"/>
        <v>0</v>
      </c>
      <c r="J60" s="29"/>
      <c r="K60" s="257">
        <v>13949649</v>
      </c>
      <c r="L60" s="29"/>
      <c r="M60" s="29">
        <v>23284003184</v>
      </c>
      <c r="N60" s="256"/>
      <c r="O60" s="29">
        <v>-25017308571</v>
      </c>
      <c r="P60" s="29"/>
      <c r="Q60" s="29">
        <f t="shared" si="1"/>
        <v>-1733305387</v>
      </c>
    </row>
    <row r="61" spans="1:17" ht="21">
      <c r="A61" s="255" t="s">
        <v>215</v>
      </c>
      <c r="B61" s="256"/>
      <c r="C61" s="29">
        <v>0</v>
      </c>
      <c r="D61" s="256"/>
      <c r="E61" s="29">
        <v>0</v>
      </c>
      <c r="F61" s="257"/>
      <c r="G61" s="29">
        <v>0</v>
      </c>
      <c r="H61" s="256"/>
      <c r="I61" s="29">
        <f t="shared" si="0"/>
        <v>0</v>
      </c>
      <c r="J61" s="29"/>
      <c r="K61" s="257">
        <v>3989640</v>
      </c>
      <c r="L61" s="29"/>
      <c r="M61" s="29">
        <v>8858943491</v>
      </c>
      <c r="N61" s="256"/>
      <c r="O61" s="29">
        <v>-11384947487</v>
      </c>
      <c r="P61" s="29"/>
      <c r="Q61" s="29">
        <f t="shared" si="1"/>
        <v>-2526003996</v>
      </c>
    </row>
    <row r="62" spans="1:17" ht="21">
      <c r="A62" s="255" t="s">
        <v>268</v>
      </c>
      <c r="B62" s="256"/>
      <c r="C62" s="29">
        <v>0</v>
      </c>
      <c r="D62" s="256"/>
      <c r="E62" s="29">
        <v>0</v>
      </c>
      <c r="F62" s="257"/>
      <c r="G62" s="29">
        <v>0</v>
      </c>
      <c r="H62" s="256"/>
      <c r="I62" s="29">
        <f t="shared" si="0"/>
        <v>0</v>
      </c>
      <c r="J62" s="29"/>
      <c r="K62" s="257">
        <v>3655151</v>
      </c>
      <c r="L62" s="29"/>
      <c r="M62" s="29">
        <v>41044185975</v>
      </c>
      <c r="N62" s="256"/>
      <c r="O62" s="29">
        <v>-42106285934</v>
      </c>
      <c r="P62" s="29"/>
      <c r="Q62" s="29">
        <f t="shared" si="1"/>
        <v>-1062099959</v>
      </c>
    </row>
    <row r="63" spans="1:17" ht="21">
      <c r="A63" s="255" t="s">
        <v>127</v>
      </c>
      <c r="B63" s="256"/>
      <c r="C63" s="29">
        <v>0</v>
      </c>
      <c r="D63" s="256"/>
      <c r="E63" s="29">
        <v>0</v>
      </c>
      <c r="F63" s="257"/>
      <c r="G63" s="29">
        <v>0</v>
      </c>
      <c r="H63" s="256"/>
      <c r="I63" s="29">
        <f t="shared" si="0"/>
        <v>0</v>
      </c>
      <c r="J63" s="29"/>
      <c r="K63" s="257">
        <v>5702788</v>
      </c>
      <c r="L63" s="29"/>
      <c r="M63" s="29">
        <v>43240484514</v>
      </c>
      <c r="N63" s="256"/>
      <c r="O63" s="29">
        <v>-49626610939</v>
      </c>
      <c r="P63" s="29"/>
      <c r="Q63" s="29">
        <f t="shared" si="1"/>
        <v>-6386126425</v>
      </c>
    </row>
    <row r="64" spans="1:17" ht="21">
      <c r="A64" s="255" t="s">
        <v>334</v>
      </c>
      <c r="B64" s="256"/>
      <c r="C64" s="29">
        <v>0</v>
      </c>
      <c r="D64" s="256"/>
      <c r="E64" s="29">
        <v>0</v>
      </c>
      <c r="F64" s="257"/>
      <c r="G64" s="29">
        <v>0</v>
      </c>
      <c r="H64" s="256"/>
      <c r="I64" s="29">
        <f t="shared" si="0"/>
        <v>0</v>
      </c>
      <c r="J64" s="29"/>
      <c r="K64" s="257">
        <v>21167871</v>
      </c>
      <c r="L64" s="29"/>
      <c r="M64" s="29">
        <v>29034242707</v>
      </c>
      <c r="N64" s="256"/>
      <c r="O64" s="29">
        <v>-36278820012</v>
      </c>
      <c r="P64" s="29"/>
      <c r="Q64" s="29">
        <f t="shared" si="1"/>
        <v>-7244577305</v>
      </c>
    </row>
    <row r="65" spans="1:17" ht="21">
      <c r="A65" s="255" t="s">
        <v>98</v>
      </c>
      <c r="B65" s="256"/>
      <c r="C65" s="29">
        <v>0</v>
      </c>
      <c r="D65" s="256"/>
      <c r="E65" s="29">
        <v>0</v>
      </c>
      <c r="F65" s="257"/>
      <c r="G65" s="29">
        <v>0</v>
      </c>
      <c r="H65" s="256"/>
      <c r="I65" s="29">
        <f t="shared" si="0"/>
        <v>0</v>
      </c>
      <c r="J65" s="29"/>
      <c r="K65" s="257">
        <v>27376337</v>
      </c>
      <c r="L65" s="29"/>
      <c r="M65" s="29">
        <v>38864729931</v>
      </c>
      <c r="N65" s="256"/>
      <c r="O65" s="29">
        <v>-41172571944</v>
      </c>
      <c r="P65" s="29"/>
      <c r="Q65" s="29">
        <f t="shared" si="1"/>
        <v>-2307842013</v>
      </c>
    </row>
    <row r="66" spans="1:17" ht="21">
      <c r="A66" s="255" t="s">
        <v>261</v>
      </c>
      <c r="B66" s="256"/>
      <c r="C66" s="29">
        <v>0</v>
      </c>
      <c r="D66" s="256"/>
      <c r="E66" s="29">
        <v>0</v>
      </c>
      <c r="F66" s="257"/>
      <c r="G66" s="29">
        <v>0</v>
      </c>
      <c r="H66" s="256"/>
      <c r="I66" s="29">
        <f t="shared" si="0"/>
        <v>0</v>
      </c>
      <c r="J66" s="29"/>
      <c r="K66" s="257">
        <v>29353619</v>
      </c>
      <c r="L66" s="29"/>
      <c r="M66" s="29">
        <v>31787603465</v>
      </c>
      <c r="N66" s="256"/>
      <c r="O66" s="29">
        <v>-35015062201</v>
      </c>
      <c r="P66" s="29"/>
      <c r="Q66" s="29">
        <f t="shared" si="1"/>
        <v>-3227458736</v>
      </c>
    </row>
    <row r="67" spans="1:17" ht="21">
      <c r="A67" s="255" t="s">
        <v>136</v>
      </c>
      <c r="B67" s="256"/>
      <c r="C67" s="29">
        <v>0</v>
      </c>
      <c r="D67" s="256"/>
      <c r="E67" s="29">
        <v>0</v>
      </c>
      <c r="F67" s="257"/>
      <c r="G67" s="29">
        <v>0</v>
      </c>
      <c r="H67" s="256"/>
      <c r="I67" s="29">
        <f t="shared" si="0"/>
        <v>0</v>
      </c>
      <c r="J67" s="29"/>
      <c r="K67" s="257">
        <v>2467320</v>
      </c>
      <c r="L67" s="29"/>
      <c r="M67" s="29">
        <v>50004629543</v>
      </c>
      <c r="N67" s="256"/>
      <c r="O67" s="29">
        <v>-52903672203</v>
      </c>
      <c r="P67" s="29"/>
      <c r="Q67" s="29">
        <f t="shared" si="1"/>
        <v>-2899042660</v>
      </c>
    </row>
    <row r="68" spans="1:17" ht="21">
      <c r="A68" s="255" t="s">
        <v>191</v>
      </c>
      <c r="B68" s="256"/>
      <c r="C68" s="29">
        <v>0</v>
      </c>
      <c r="D68" s="256"/>
      <c r="E68" s="29">
        <v>0</v>
      </c>
      <c r="F68" s="257"/>
      <c r="G68" s="29">
        <v>0</v>
      </c>
      <c r="H68" s="256"/>
      <c r="I68" s="29">
        <f t="shared" si="0"/>
        <v>0</v>
      </c>
      <c r="J68" s="29"/>
      <c r="K68" s="257">
        <v>10670302</v>
      </c>
      <c r="L68" s="29"/>
      <c r="M68" s="29">
        <v>69487909113</v>
      </c>
      <c r="N68" s="256"/>
      <c r="O68" s="29">
        <v>-87369974670</v>
      </c>
      <c r="P68" s="29"/>
      <c r="Q68" s="29">
        <f t="shared" si="1"/>
        <v>-17882065557</v>
      </c>
    </row>
    <row r="69" spans="1:17" ht="21">
      <c r="A69" s="255" t="s">
        <v>116</v>
      </c>
      <c r="B69" s="256"/>
      <c r="C69" s="29">
        <v>0</v>
      </c>
      <c r="D69" s="256"/>
      <c r="E69" s="29">
        <v>0</v>
      </c>
      <c r="F69" s="257"/>
      <c r="G69" s="29">
        <v>0</v>
      </c>
      <c r="H69" s="256"/>
      <c r="I69" s="29">
        <f t="shared" si="0"/>
        <v>0</v>
      </c>
      <c r="J69" s="29"/>
      <c r="K69" s="257">
        <v>1078803</v>
      </c>
      <c r="L69" s="29"/>
      <c r="M69" s="29">
        <v>14440452207</v>
      </c>
      <c r="N69" s="256"/>
      <c r="O69" s="29">
        <v>-16246502067</v>
      </c>
      <c r="P69" s="29"/>
      <c r="Q69" s="29">
        <f t="shared" si="1"/>
        <v>-1806049860</v>
      </c>
    </row>
    <row r="70" spans="1:17" ht="21">
      <c r="A70" s="255" t="s">
        <v>323</v>
      </c>
      <c r="B70" s="256"/>
      <c r="C70" s="29">
        <v>0</v>
      </c>
      <c r="D70" s="256"/>
      <c r="E70" s="29">
        <v>0</v>
      </c>
      <c r="F70" s="257"/>
      <c r="G70" s="29">
        <v>0</v>
      </c>
      <c r="H70" s="256"/>
      <c r="I70" s="29">
        <f t="shared" si="0"/>
        <v>0</v>
      </c>
      <c r="J70" s="29"/>
      <c r="K70" s="257">
        <v>7547715</v>
      </c>
      <c r="L70" s="29"/>
      <c r="M70" s="29">
        <v>41181724600</v>
      </c>
      <c r="N70" s="256"/>
      <c r="O70" s="29">
        <v>-42964096710</v>
      </c>
      <c r="P70" s="29"/>
      <c r="Q70" s="29">
        <f t="shared" si="1"/>
        <v>-1782372110</v>
      </c>
    </row>
    <row r="71" spans="1:17" ht="21">
      <c r="A71" s="255" t="s">
        <v>241</v>
      </c>
      <c r="B71" s="256"/>
      <c r="C71" s="29">
        <v>0</v>
      </c>
      <c r="D71" s="256"/>
      <c r="E71" s="29">
        <v>0</v>
      </c>
      <c r="F71" s="257"/>
      <c r="G71" s="29">
        <v>0</v>
      </c>
      <c r="H71" s="256"/>
      <c r="I71" s="29">
        <f t="shared" si="0"/>
        <v>0</v>
      </c>
      <c r="J71" s="29"/>
      <c r="K71" s="257">
        <v>26255964</v>
      </c>
      <c r="L71" s="29"/>
      <c r="M71" s="29">
        <v>67402652664</v>
      </c>
      <c r="N71" s="256"/>
      <c r="O71" s="29">
        <v>-82572412526</v>
      </c>
      <c r="P71" s="29"/>
      <c r="Q71" s="29">
        <f t="shared" si="1"/>
        <v>-15169759862</v>
      </c>
    </row>
    <row r="72" spans="1:17" ht="21">
      <c r="A72" s="255" t="s">
        <v>329</v>
      </c>
      <c r="B72" s="256"/>
      <c r="C72" s="29">
        <v>0</v>
      </c>
      <c r="D72" s="256"/>
      <c r="E72" s="29">
        <v>0</v>
      </c>
      <c r="F72" s="257"/>
      <c r="G72" s="29">
        <v>0</v>
      </c>
      <c r="H72" s="256"/>
      <c r="I72" s="29">
        <f t="shared" si="0"/>
        <v>0</v>
      </c>
      <c r="J72" s="29"/>
      <c r="K72" s="257">
        <v>9576888</v>
      </c>
      <c r="L72" s="29"/>
      <c r="M72" s="29">
        <v>18687695760</v>
      </c>
      <c r="N72" s="256"/>
      <c r="O72" s="29">
        <v>-17876239341</v>
      </c>
      <c r="P72" s="29"/>
      <c r="Q72" s="29">
        <f t="shared" si="1"/>
        <v>811456419</v>
      </c>
    </row>
    <row r="73" spans="1:17" ht="21">
      <c r="A73" s="255" t="s">
        <v>232</v>
      </c>
      <c r="B73" s="256"/>
      <c r="C73" s="29">
        <v>0</v>
      </c>
      <c r="D73" s="256"/>
      <c r="E73" s="29">
        <v>0</v>
      </c>
      <c r="F73" s="257"/>
      <c r="G73" s="29">
        <v>0</v>
      </c>
      <c r="H73" s="256"/>
      <c r="I73" s="29">
        <f t="shared" ref="I73:I136" si="2">G73+E73</f>
        <v>0</v>
      </c>
      <c r="J73" s="29"/>
      <c r="K73" s="257">
        <v>1618196</v>
      </c>
      <c r="L73" s="29"/>
      <c r="M73" s="29">
        <v>6790760422</v>
      </c>
      <c r="N73" s="256"/>
      <c r="O73" s="29">
        <v>-7318306883</v>
      </c>
      <c r="P73" s="29"/>
      <c r="Q73" s="29">
        <f t="shared" ref="Q73:Q136" si="3">M73+O73</f>
        <v>-527546461</v>
      </c>
    </row>
    <row r="74" spans="1:17" ht="21">
      <c r="A74" s="255" t="s">
        <v>149</v>
      </c>
      <c r="B74" s="256"/>
      <c r="C74" s="29">
        <v>0</v>
      </c>
      <c r="D74" s="256"/>
      <c r="E74" s="29">
        <v>0</v>
      </c>
      <c r="F74" s="257"/>
      <c r="G74" s="29">
        <v>0</v>
      </c>
      <c r="H74" s="256"/>
      <c r="I74" s="29">
        <f t="shared" si="2"/>
        <v>0</v>
      </c>
      <c r="J74" s="29"/>
      <c r="K74" s="257">
        <v>1501729</v>
      </c>
      <c r="L74" s="29"/>
      <c r="M74" s="29">
        <v>65449825691</v>
      </c>
      <c r="N74" s="256"/>
      <c r="O74" s="29">
        <v>-69823606031</v>
      </c>
      <c r="P74" s="29"/>
      <c r="Q74" s="29">
        <f t="shared" si="3"/>
        <v>-4373780340</v>
      </c>
    </row>
    <row r="75" spans="1:17" ht="21">
      <c r="A75" s="255" t="s">
        <v>289</v>
      </c>
      <c r="B75" s="256"/>
      <c r="C75" s="29">
        <v>0</v>
      </c>
      <c r="D75" s="256"/>
      <c r="E75" s="29">
        <v>0</v>
      </c>
      <c r="F75" s="257"/>
      <c r="G75" s="29">
        <v>0</v>
      </c>
      <c r="H75" s="256"/>
      <c r="I75" s="29">
        <f t="shared" si="2"/>
        <v>0</v>
      </c>
      <c r="J75" s="29"/>
      <c r="K75" s="257">
        <v>4826731</v>
      </c>
      <c r="L75" s="29"/>
      <c r="M75" s="29">
        <v>21059793628</v>
      </c>
      <c r="N75" s="256"/>
      <c r="O75" s="29">
        <v>-22058518016</v>
      </c>
      <c r="P75" s="29"/>
      <c r="Q75" s="29">
        <f t="shared" si="3"/>
        <v>-998724388</v>
      </c>
    </row>
    <row r="76" spans="1:17" ht="21">
      <c r="A76" s="255" t="s">
        <v>92</v>
      </c>
      <c r="B76" s="256"/>
      <c r="C76" s="29">
        <v>0</v>
      </c>
      <c r="D76" s="256"/>
      <c r="E76" s="29">
        <v>0</v>
      </c>
      <c r="F76" s="257"/>
      <c r="G76" s="29">
        <v>0</v>
      </c>
      <c r="H76" s="256"/>
      <c r="I76" s="29">
        <f t="shared" si="2"/>
        <v>0</v>
      </c>
      <c r="J76" s="29"/>
      <c r="K76" s="257">
        <v>10765403</v>
      </c>
      <c r="L76" s="29"/>
      <c r="M76" s="29">
        <v>189814514806</v>
      </c>
      <c r="N76" s="256"/>
      <c r="O76" s="29">
        <v>-214543506933</v>
      </c>
      <c r="P76" s="29"/>
      <c r="Q76" s="29">
        <f t="shared" si="3"/>
        <v>-24728992127</v>
      </c>
    </row>
    <row r="77" spans="1:17" ht="21">
      <c r="A77" s="255" t="s">
        <v>311</v>
      </c>
      <c r="B77" s="256"/>
      <c r="C77" s="29">
        <v>0</v>
      </c>
      <c r="D77" s="256"/>
      <c r="E77" s="29">
        <v>0</v>
      </c>
      <c r="F77" s="257"/>
      <c r="G77" s="29">
        <v>0</v>
      </c>
      <c r="H77" s="256"/>
      <c r="I77" s="29">
        <f t="shared" si="2"/>
        <v>0</v>
      </c>
      <c r="J77" s="29"/>
      <c r="K77" s="257">
        <v>46822902</v>
      </c>
      <c r="L77" s="29"/>
      <c r="M77" s="29">
        <v>20864425861</v>
      </c>
      <c r="N77" s="256"/>
      <c r="O77" s="29">
        <v>-23136521705</v>
      </c>
      <c r="P77" s="29"/>
      <c r="Q77" s="29">
        <f t="shared" si="3"/>
        <v>-2272095844</v>
      </c>
    </row>
    <row r="78" spans="1:17" ht="21">
      <c r="A78" s="255" t="s">
        <v>159</v>
      </c>
      <c r="B78" s="256"/>
      <c r="C78" s="29">
        <v>0</v>
      </c>
      <c r="D78" s="256"/>
      <c r="E78" s="29">
        <v>0</v>
      </c>
      <c r="F78" s="257"/>
      <c r="G78" s="29">
        <v>0</v>
      </c>
      <c r="H78" s="256"/>
      <c r="I78" s="29">
        <f t="shared" si="2"/>
        <v>0</v>
      </c>
      <c r="J78" s="29"/>
      <c r="K78" s="257">
        <v>7956444</v>
      </c>
      <c r="L78" s="29"/>
      <c r="M78" s="29">
        <v>55579942821</v>
      </c>
      <c r="N78" s="256"/>
      <c r="O78" s="29">
        <v>-54928219048</v>
      </c>
      <c r="P78" s="29"/>
      <c r="Q78" s="29">
        <f t="shared" si="3"/>
        <v>651723773</v>
      </c>
    </row>
    <row r="79" spans="1:17" ht="21">
      <c r="A79" s="255" t="s">
        <v>350</v>
      </c>
      <c r="B79" s="256"/>
      <c r="C79" s="29">
        <v>0</v>
      </c>
      <c r="D79" s="256"/>
      <c r="E79" s="29">
        <v>0</v>
      </c>
      <c r="F79" s="257"/>
      <c r="G79" s="29">
        <v>0</v>
      </c>
      <c r="H79" s="256"/>
      <c r="I79" s="29">
        <f t="shared" si="2"/>
        <v>0</v>
      </c>
      <c r="J79" s="29"/>
      <c r="K79" s="257">
        <v>1137519</v>
      </c>
      <c r="L79" s="29"/>
      <c r="M79" s="29">
        <v>3744871264</v>
      </c>
      <c r="N79" s="256"/>
      <c r="O79" s="29">
        <v>-4560019382</v>
      </c>
      <c r="P79" s="29"/>
      <c r="Q79" s="29">
        <f t="shared" si="3"/>
        <v>-815148118</v>
      </c>
    </row>
    <row r="80" spans="1:17" ht="21">
      <c r="A80" s="255" t="s">
        <v>274</v>
      </c>
      <c r="B80" s="256"/>
      <c r="C80" s="29">
        <v>0</v>
      </c>
      <c r="D80" s="256"/>
      <c r="E80" s="29">
        <v>0</v>
      </c>
      <c r="F80" s="257"/>
      <c r="G80" s="29">
        <v>0</v>
      </c>
      <c r="H80" s="256"/>
      <c r="I80" s="29">
        <f t="shared" si="2"/>
        <v>0</v>
      </c>
      <c r="J80" s="29"/>
      <c r="K80" s="257">
        <v>53431862</v>
      </c>
      <c r="L80" s="29"/>
      <c r="M80" s="29">
        <v>23445796006</v>
      </c>
      <c r="N80" s="256"/>
      <c r="O80" s="29">
        <v>-27572899678</v>
      </c>
      <c r="P80" s="29"/>
      <c r="Q80" s="29">
        <f t="shared" si="3"/>
        <v>-4127103672</v>
      </c>
    </row>
    <row r="81" spans="1:17" ht="21">
      <c r="A81" s="255" t="s">
        <v>422</v>
      </c>
      <c r="B81" s="256"/>
      <c r="C81" s="29">
        <v>0</v>
      </c>
      <c r="D81" s="256"/>
      <c r="E81" s="29">
        <v>0</v>
      </c>
      <c r="F81" s="257"/>
      <c r="G81" s="29">
        <v>0</v>
      </c>
      <c r="H81" s="256"/>
      <c r="I81" s="29">
        <f t="shared" si="2"/>
        <v>0</v>
      </c>
      <c r="J81" s="29"/>
      <c r="K81" s="257">
        <v>7291943</v>
      </c>
      <c r="L81" s="29"/>
      <c r="M81" s="29">
        <v>40132183946</v>
      </c>
      <c r="N81" s="256"/>
      <c r="O81" s="29">
        <v>-43791957589</v>
      </c>
      <c r="P81" s="29"/>
      <c r="Q81" s="29">
        <f t="shared" si="3"/>
        <v>-3659773643</v>
      </c>
    </row>
    <row r="82" spans="1:17" ht="21">
      <c r="A82" s="255" t="s">
        <v>392</v>
      </c>
      <c r="B82" s="256"/>
      <c r="C82" s="29">
        <v>0</v>
      </c>
      <c r="D82" s="256"/>
      <c r="E82" s="29">
        <v>0</v>
      </c>
      <c r="F82" s="257"/>
      <c r="G82" s="29">
        <v>0</v>
      </c>
      <c r="H82" s="256"/>
      <c r="I82" s="29">
        <f t="shared" si="2"/>
        <v>0</v>
      </c>
      <c r="J82" s="29"/>
      <c r="K82" s="257">
        <v>5485942</v>
      </c>
      <c r="L82" s="29"/>
      <c r="M82" s="29">
        <v>19291431893</v>
      </c>
      <c r="N82" s="256"/>
      <c r="O82" s="29">
        <v>-22890187324</v>
      </c>
      <c r="P82" s="29"/>
      <c r="Q82" s="29">
        <f t="shared" si="3"/>
        <v>-3598755431</v>
      </c>
    </row>
    <row r="83" spans="1:17" ht="21">
      <c r="A83" s="255" t="s">
        <v>107</v>
      </c>
      <c r="B83" s="256"/>
      <c r="C83" s="29">
        <v>0</v>
      </c>
      <c r="D83" s="256"/>
      <c r="E83" s="29">
        <v>0</v>
      </c>
      <c r="F83" s="257"/>
      <c r="G83" s="29">
        <v>0</v>
      </c>
      <c r="H83" s="256"/>
      <c r="I83" s="29">
        <f t="shared" si="2"/>
        <v>0</v>
      </c>
      <c r="J83" s="29"/>
      <c r="K83" s="257">
        <v>2208781</v>
      </c>
      <c r="L83" s="29"/>
      <c r="M83" s="29">
        <v>23931775012</v>
      </c>
      <c r="N83" s="256"/>
      <c r="O83" s="29">
        <v>-26229847333</v>
      </c>
      <c r="P83" s="29"/>
      <c r="Q83" s="29">
        <f t="shared" si="3"/>
        <v>-2298072321</v>
      </c>
    </row>
    <row r="84" spans="1:17" ht="21">
      <c r="A84" s="255" t="s">
        <v>236</v>
      </c>
      <c r="B84" s="256"/>
      <c r="C84" s="29">
        <v>0</v>
      </c>
      <c r="D84" s="256"/>
      <c r="E84" s="29">
        <v>0</v>
      </c>
      <c r="F84" s="257"/>
      <c r="G84" s="29">
        <v>0</v>
      </c>
      <c r="H84" s="256"/>
      <c r="I84" s="29">
        <f t="shared" si="2"/>
        <v>0</v>
      </c>
      <c r="J84" s="29"/>
      <c r="K84" s="257">
        <v>813520</v>
      </c>
      <c r="L84" s="29"/>
      <c r="M84" s="29">
        <v>29421797889</v>
      </c>
      <c r="N84" s="256"/>
      <c r="O84" s="29">
        <v>-29283396098</v>
      </c>
      <c r="P84" s="29"/>
      <c r="Q84" s="29">
        <f t="shared" si="3"/>
        <v>138401791</v>
      </c>
    </row>
    <row r="85" spans="1:17" ht="21">
      <c r="A85" s="255" t="s">
        <v>449</v>
      </c>
      <c r="B85" s="256"/>
      <c r="C85" s="29">
        <v>0</v>
      </c>
      <c r="D85" s="256"/>
      <c r="E85" s="29">
        <v>0</v>
      </c>
      <c r="F85" s="257"/>
      <c r="G85" s="29">
        <v>0</v>
      </c>
      <c r="H85" s="256"/>
      <c r="I85" s="29">
        <f t="shared" si="2"/>
        <v>0</v>
      </c>
      <c r="J85" s="29"/>
      <c r="K85" s="257">
        <v>1598035</v>
      </c>
      <c r="L85" s="29"/>
      <c r="M85" s="29">
        <v>13894142053</v>
      </c>
      <c r="N85" s="256"/>
      <c r="O85" s="29">
        <v>-16606620963</v>
      </c>
      <c r="P85" s="29"/>
      <c r="Q85" s="29">
        <f t="shared" si="3"/>
        <v>-2712478910</v>
      </c>
    </row>
    <row r="86" spans="1:17" ht="21">
      <c r="A86" s="255" t="s">
        <v>150</v>
      </c>
      <c r="B86" s="256"/>
      <c r="C86" s="29">
        <v>0</v>
      </c>
      <c r="D86" s="256"/>
      <c r="E86" s="29">
        <v>0</v>
      </c>
      <c r="F86" s="257"/>
      <c r="G86" s="29">
        <v>0</v>
      </c>
      <c r="H86" s="256"/>
      <c r="I86" s="29">
        <f t="shared" si="2"/>
        <v>0</v>
      </c>
      <c r="J86" s="29"/>
      <c r="K86" s="257">
        <v>1346575</v>
      </c>
      <c r="L86" s="29"/>
      <c r="M86" s="29">
        <v>68078022823</v>
      </c>
      <c r="N86" s="256"/>
      <c r="O86" s="29">
        <v>-84077127032</v>
      </c>
      <c r="P86" s="29"/>
      <c r="Q86" s="29">
        <f t="shared" si="3"/>
        <v>-15999104209</v>
      </c>
    </row>
    <row r="87" spans="1:17" ht="21">
      <c r="A87" s="255" t="s">
        <v>272</v>
      </c>
      <c r="B87" s="256"/>
      <c r="C87" s="29">
        <v>0</v>
      </c>
      <c r="D87" s="256"/>
      <c r="E87" s="29">
        <v>0</v>
      </c>
      <c r="F87" s="257"/>
      <c r="G87" s="29">
        <v>0</v>
      </c>
      <c r="H87" s="256"/>
      <c r="I87" s="29">
        <f t="shared" si="2"/>
        <v>0</v>
      </c>
      <c r="J87" s="29"/>
      <c r="K87" s="257">
        <v>1585992</v>
      </c>
      <c r="L87" s="29"/>
      <c r="M87" s="29">
        <v>107092832345</v>
      </c>
      <c r="N87" s="256"/>
      <c r="O87" s="29">
        <v>-109415372235</v>
      </c>
      <c r="P87" s="29"/>
      <c r="Q87" s="29">
        <f t="shared" si="3"/>
        <v>-2322539890</v>
      </c>
    </row>
    <row r="88" spans="1:17" ht="21">
      <c r="A88" s="255" t="s">
        <v>338</v>
      </c>
      <c r="B88" s="256"/>
      <c r="C88" s="29">
        <v>0</v>
      </c>
      <c r="D88" s="256"/>
      <c r="E88" s="29">
        <v>0</v>
      </c>
      <c r="F88" s="257"/>
      <c r="G88" s="29">
        <v>0</v>
      </c>
      <c r="H88" s="256"/>
      <c r="I88" s="29">
        <f t="shared" si="2"/>
        <v>0</v>
      </c>
      <c r="J88" s="29"/>
      <c r="K88" s="257">
        <v>733996</v>
      </c>
      <c r="L88" s="29"/>
      <c r="M88" s="29">
        <v>35094992401</v>
      </c>
      <c r="N88" s="256"/>
      <c r="O88" s="29">
        <v>-38378470874</v>
      </c>
      <c r="P88" s="29"/>
      <c r="Q88" s="29">
        <f t="shared" si="3"/>
        <v>-3283478473</v>
      </c>
    </row>
    <row r="89" spans="1:17" ht="21">
      <c r="A89" s="255" t="s">
        <v>162</v>
      </c>
      <c r="B89" s="256"/>
      <c r="C89" s="29">
        <v>0</v>
      </c>
      <c r="D89" s="256"/>
      <c r="E89" s="29">
        <v>0</v>
      </c>
      <c r="F89" s="257"/>
      <c r="G89" s="29">
        <v>0</v>
      </c>
      <c r="H89" s="256"/>
      <c r="I89" s="29">
        <f t="shared" si="2"/>
        <v>0</v>
      </c>
      <c r="J89" s="29"/>
      <c r="K89" s="257">
        <v>4832292</v>
      </c>
      <c r="L89" s="29"/>
      <c r="M89" s="29">
        <v>111386245965</v>
      </c>
      <c r="N89" s="256"/>
      <c r="O89" s="29">
        <v>-177700849428</v>
      </c>
      <c r="P89" s="29"/>
      <c r="Q89" s="29">
        <f t="shared" si="3"/>
        <v>-66314603463</v>
      </c>
    </row>
    <row r="90" spans="1:17" ht="21">
      <c r="A90" s="255" t="s">
        <v>515</v>
      </c>
      <c r="B90" s="256"/>
      <c r="C90" s="29">
        <v>0</v>
      </c>
      <c r="D90" s="256"/>
      <c r="E90" s="29">
        <v>0</v>
      </c>
      <c r="F90" s="257"/>
      <c r="G90" s="29">
        <v>0</v>
      </c>
      <c r="H90" s="256"/>
      <c r="I90" s="29">
        <f t="shared" si="2"/>
        <v>0</v>
      </c>
      <c r="J90" s="29"/>
      <c r="K90" s="257">
        <v>2522900</v>
      </c>
      <c r="L90" s="29"/>
      <c r="M90" s="29">
        <v>7549436554</v>
      </c>
      <c r="N90" s="256"/>
      <c r="O90" s="29">
        <v>-9721333456</v>
      </c>
      <c r="P90" s="29"/>
      <c r="Q90" s="29">
        <f t="shared" si="3"/>
        <v>-2171896902</v>
      </c>
    </row>
    <row r="91" spans="1:17" ht="21">
      <c r="A91" s="255" t="s">
        <v>517</v>
      </c>
      <c r="B91" s="256"/>
      <c r="C91" s="29">
        <v>0</v>
      </c>
      <c r="D91" s="256"/>
      <c r="E91" s="29">
        <v>0</v>
      </c>
      <c r="F91" s="257"/>
      <c r="G91" s="29">
        <v>0</v>
      </c>
      <c r="H91" s="256"/>
      <c r="I91" s="29">
        <f t="shared" si="2"/>
        <v>0</v>
      </c>
      <c r="J91" s="29"/>
      <c r="K91" s="257">
        <v>499705</v>
      </c>
      <c r="L91" s="29"/>
      <c r="M91" s="29">
        <v>10048069033</v>
      </c>
      <c r="N91" s="256"/>
      <c r="O91" s="29">
        <v>-9502439615</v>
      </c>
      <c r="P91" s="29"/>
      <c r="Q91" s="29">
        <f t="shared" si="3"/>
        <v>545629418</v>
      </c>
    </row>
    <row r="92" spans="1:17" ht="21">
      <c r="A92" s="255" t="s">
        <v>122</v>
      </c>
      <c r="B92" s="256"/>
      <c r="C92" s="29">
        <v>0</v>
      </c>
      <c r="D92" s="256"/>
      <c r="E92" s="29">
        <v>0</v>
      </c>
      <c r="F92" s="257"/>
      <c r="G92" s="29">
        <v>0</v>
      </c>
      <c r="H92" s="256"/>
      <c r="I92" s="29">
        <f t="shared" si="2"/>
        <v>0</v>
      </c>
      <c r="J92" s="29"/>
      <c r="K92" s="257">
        <v>8367882</v>
      </c>
      <c r="L92" s="29"/>
      <c r="M92" s="29">
        <v>17925033382</v>
      </c>
      <c r="N92" s="256"/>
      <c r="O92" s="29">
        <v>-19228663914</v>
      </c>
      <c r="P92" s="29"/>
      <c r="Q92" s="29">
        <f t="shared" si="3"/>
        <v>-1303630532</v>
      </c>
    </row>
    <row r="93" spans="1:17" ht="21">
      <c r="A93" s="255" t="s">
        <v>410</v>
      </c>
      <c r="B93" s="256"/>
      <c r="C93" s="29">
        <v>0</v>
      </c>
      <c r="D93" s="256"/>
      <c r="E93" s="29">
        <v>0</v>
      </c>
      <c r="F93" s="257"/>
      <c r="G93" s="29">
        <v>0</v>
      </c>
      <c r="H93" s="256"/>
      <c r="I93" s="29">
        <f t="shared" si="2"/>
        <v>0</v>
      </c>
      <c r="J93" s="29"/>
      <c r="K93" s="257">
        <v>90070</v>
      </c>
      <c r="L93" s="29"/>
      <c r="M93" s="29">
        <v>3149680396</v>
      </c>
      <c r="N93" s="256"/>
      <c r="O93" s="29">
        <v>-3056049805</v>
      </c>
      <c r="P93" s="29"/>
      <c r="Q93" s="29">
        <f t="shared" si="3"/>
        <v>93630591</v>
      </c>
    </row>
    <row r="94" spans="1:17" ht="21">
      <c r="A94" s="255" t="s">
        <v>425</v>
      </c>
      <c r="B94" s="256"/>
      <c r="C94" s="29">
        <v>0</v>
      </c>
      <c r="D94" s="256"/>
      <c r="E94" s="29">
        <v>0</v>
      </c>
      <c r="F94" s="257"/>
      <c r="G94" s="29">
        <v>0</v>
      </c>
      <c r="H94" s="256"/>
      <c r="I94" s="29">
        <f t="shared" si="2"/>
        <v>0</v>
      </c>
      <c r="J94" s="29"/>
      <c r="K94" s="257">
        <v>1805102</v>
      </c>
      <c r="L94" s="29"/>
      <c r="M94" s="29">
        <v>85321897175</v>
      </c>
      <c r="N94" s="256"/>
      <c r="O94" s="29">
        <v>-79490220791</v>
      </c>
      <c r="P94" s="29"/>
      <c r="Q94" s="29">
        <f t="shared" si="3"/>
        <v>5831676384</v>
      </c>
    </row>
    <row r="95" spans="1:17" ht="21">
      <c r="A95" s="255" t="s">
        <v>363</v>
      </c>
      <c r="B95" s="256"/>
      <c r="C95" s="29">
        <v>0</v>
      </c>
      <c r="D95" s="256"/>
      <c r="E95" s="29">
        <v>0</v>
      </c>
      <c r="F95" s="257"/>
      <c r="G95" s="29">
        <v>0</v>
      </c>
      <c r="H95" s="256"/>
      <c r="I95" s="29">
        <f t="shared" si="2"/>
        <v>0</v>
      </c>
      <c r="J95" s="29"/>
      <c r="K95" s="257">
        <v>1268381</v>
      </c>
      <c r="L95" s="29"/>
      <c r="M95" s="29">
        <v>18687006654</v>
      </c>
      <c r="N95" s="256"/>
      <c r="O95" s="29">
        <v>-25503829339</v>
      </c>
      <c r="P95" s="29"/>
      <c r="Q95" s="29">
        <f t="shared" si="3"/>
        <v>-6816822685</v>
      </c>
    </row>
    <row r="96" spans="1:17" ht="21">
      <c r="A96" s="255" t="s">
        <v>251</v>
      </c>
      <c r="B96" s="256"/>
      <c r="C96" s="29">
        <v>0</v>
      </c>
      <c r="D96" s="256"/>
      <c r="E96" s="29">
        <v>0</v>
      </c>
      <c r="F96" s="257"/>
      <c r="G96" s="29">
        <v>0</v>
      </c>
      <c r="H96" s="256"/>
      <c r="I96" s="29">
        <f t="shared" si="2"/>
        <v>0</v>
      </c>
      <c r="J96" s="29"/>
      <c r="K96" s="257">
        <v>2356738</v>
      </c>
      <c r="L96" s="29"/>
      <c r="M96" s="29">
        <v>20708441151</v>
      </c>
      <c r="N96" s="256"/>
      <c r="O96" s="29">
        <v>-23405636190</v>
      </c>
      <c r="P96" s="29"/>
      <c r="Q96" s="29">
        <f t="shared" si="3"/>
        <v>-2697195039</v>
      </c>
    </row>
    <row r="97" spans="1:17" ht="21">
      <c r="A97" s="255" t="s">
        <v>330</v>
      </c>
      <c r="B97" s="256"/>
      <c r="C97" s="29">
        <v>0</v>
      </c>
      <c r="D97" s="256"/>
      <c r="E97" s="29">
        <v>0</v>
      </c>
      <c r="F97" s="257"/>
      <c r="G97" s="29">
        <v>0</v>
      </c>
      <c r="H97" s="256"/>
      <c r="I97" s="29">
        <f t="shared" si="2"/>
        <v>0</v>
      </c>
      <c r="J97" s="29"/>
      <c r="K97" s="257">
        <v>6173154</v>
      </c>
      <c r="L97" s="29"/>
      <c r="M97" s="29">
        <v>14087087404</v>
      </c>
      <c r="N97" s="256"/>
      <c r="O97" s="29">
        <v>-20405103759</v>
      </c>
      <c r="P97" s="29"/>
      <c r="Q97" s="29">
        <f t="shared" si="3"/>
        <v>-6318016355</v>
      </c>
    </row>
    <row r="98" spans="1:17" ht="21">
      <c r="A98" s="255" t="s">
        <v>352</v>
      </c>
      <c r="B98" s="256"/>
      <c r="C98" s="29">
        <v>0</v>
      </c>
      <c r="D98" s="256"/>
      <c r="E98" s="29">
        <v>0</v>
      </c>
      <c r="F98" s="257"/>
      <c r="G98" s="29">
        <v>0</v>
      </c>
      <c r="H98" s="256"/>
      <c r="I98" s="29">
        <f t="shared" si="2"/>
        <v>0</v>
      </c>
      <c r="J98" s="29"/>
      <c r="K98" s="257">
        <v>19486553</v>
      </c>
      <c r="L98" s="29"/>
      <c r="M98" s="29">
        <v>76764786433</v>
      </c>
      <c r="N98" s="256"/>
      <c r="O98" s="29">
        <v>-72916427254</v>
      </c>
      <c r="P98" s="29"/>
      <c r="Q98" s="29">
        <f t="shared" si="3"/>
        <v>3848359179</v>
      </c>
    </row>
    <row r="99" spans="1:17" ht="21">
      <c r="A99" s="255" t="s">
        <v>276</v>
      </c>
      <c r="B99" s="256"/>
      <c r="C99" s="29">
        <v>0</v>
      </c>
      <c r="D99" s="256"/>
      <c r="E99" s="29">
        <v>0</v>
      </c>
      <c r="F99" s="257"/>
      <c r="G99" s="29">
        <v>0</v>
      </c>
      <c r="H99" s="256"/>
      <c r="I99" s="29">
        <f t="shared" si="2"/>
        <v>0</v>
      </c>
      <c r="J99" s="29"/>
      <c r="K99" s="257">
        <v>421871</v>
      </c>
      <c r="L99" s="29"/>
      <c r="M99" s="29">
        <v>30280730001</v>
      </c>
      <c r="N99" s="256"/>
      <c r="O99" s="29">
        <v>-28586989228</v>
      </c>
      <c r="P99" s="29"/>
      <c r="Q99" s="29">
        <f t="shared" si="3"/>
        <v>1693740773</v>
      </c>
    </row>
    <row r="100" spans="1:17" ht="21">
      <c r="A100" s="255" t="s">
        <v>121</v>
      </c>
      <c r="B100" s="256"/>
      <c r="C100" s="29">
        <v>0</v>
      </c>
      <c r="D100" s="256"/>
      <c r="E100" s="29">
        <v>0</v>
      </c>
      <c r="F100" s="257"/>
      <c r="G100" s="29">
        <v>0</v>
      </c>
      <c r="H100" s="256"/>
      <c r="I100" s="29">
        <f t="shared" si="2"/>
        <v>0</v>
      </c>
      <c r="J100" s="29"/>
      <c r="K100" s="257">
        <v>2507068</v>
      </c>
      <c r="L100" s="29"/>
      <c r="M100" s="29">
        <v>19075385366</v>
      </c>
      <c r="N100" s="256"/>
      <c r="O100" s="29">
        <v>-19225723854</v>
      </c>
      <c r="P100" s="29"/>
      <c r="Q100" s="29">
        <f t="shared" si="3"/>
        <v>-150338488</v>
      </c>
    </row>
    <row r="101" spans="1:17" ht="21">
      <c r="A101" s="255" t="s">
        <v>356</v>
      </c>
      <c r="B101" s="256"/>
      <c r="C101" s="29">
        <v>0</v>
      </c>
      <c r="D101" s="256"/>
      <c r="E101" s="29">
        <v>0</v>
      </c>
      <c r="F101" s="257"/>
      <c r="G101" s="29">
        <v>0</v>
      </c>
      <c r="H101" s="256"/>
      <c r="I101" s="29">
        <f t="shared" si="2"/>
        <v>0</v>
      </c>
      <c r="J101" s="29"/>
      <c r="K101" s="257">
        <v>13450644</v>
      </c>
      <c r="L101" s="29"/>
      <c r="M101" s="29">
        <v>32990180257</v>
      </c>
      <c r="N101" s="256"/>
      <c r="O101" s="29">
        <v>-39555978776</v>
      </c>
      <c r="P101" s="29"/>
      <c r="Q101" s="29">
        <f t="shared" si="3"/>
        <v>-6565798519</v>
      </c>
    </row>
    <row r="102" spans="1:17" ht="21">
      <c r="A102" s="255" t="s">
        <v>152</v>
      </c>
      <c r="B102" s="256"/>
      <c r="C102" s="29">
        <v>0</v>
      </c>
      <c r="D102" s="256"/>
      <c r="E102" s="29">
        <v>0</v>
      </c>
      <c r="F102" s="257"/>
      <c r="G102" s="29">
        <v>0</v>
      </c>
      <c r="H102" s="256"/>
      <c r="I102" s="29">
        <f t="shared" si="2"/>
        <v>0</v>
      </c>
      <c r="J102" s="29"/>
      <c r="K102" s="257">
        <v>15047358</v>
      </c>
      <c r="L102" s="29"/>
      <c r="M102" s="29">
        <v>217165708269</v>
      </c>
      <c r="N102" s="256"/>
      <c r="O102" s="29">
        <v>-182078157203</v>
      </c>
      <c r="P102" s="29"/>
      <c r="Q102" s="29">
        <f t="shared" si="3"/>
        <v>35087551066</v>
      </c>
    </row>
    <row r="103" spans="1:17" ht="21">
      <c r="A103" s="255" t="s">
        <v>118</v>
      </c>
      <c r="B103" s="256"/>
      <c r="C103" s="29">
        <v>0</v>
      </c>
      <c r="D103" s="256"/>
      <c r="E103" s="29">
        <v>0</v>
      </c>
      <c r="F103" s="257"/>
      <c r="G103" s="29">
        <v>0</v>
      </c>
      <c r="H103" s="256"/>
      <c r="I103" s="29">
        <f t="shared" si="2"/>
        <v>0</v>
      </c>
      <c r="J103" s="29"/>
      <c r="K103" s="257">
        <v>16047086</v>
      </c>
      <c r="L103" s="29"/>
      <c r="M103" s="29">
        <v>117841658934</v>
      </c>
      <c r="N103" s="256"/>
      <c r="O103" s="29">
        <v>-111812645425</v>
      </c>
      <c r="P103" s="29"/>
      <c r="Q103" s="29">
        <f t="shared" si="3"/>
        <v>6029013509</v>
      </c>
    </row>
    <row r="104" spans="1:17" ht="21">
      <c r="A104" s="255" t="s">
        <v>367</v>
      </c>
      <c r="B104" s="256"/>
      <c r="C104" s="29">
        <v>0</v>
      </c>
      <c r="D104" s="256"/>
      <c r="E104" s="29">
        <v>0</v>
      </c>
      <c r="F104" s="257"/>
      <c r="G104" s="29">
        <v>0</v>
      </c>
      <c r="H104" s="256"/>
      <c r="I104" s="29">
        <f t="shared" si="2"/>
        <v>0</v>
      </c>
      <c r="J104" s="29"/>
      <c r="K104" s="257">
        <v>786981</v>
      </c>
      <c r="L104" s="29"/>
      <c r="M104" s="29">
        <v>12889153561</v>
      </c>
      <c r="N104" s="256"/>
      <c r="O104" s="29">
        <v>-15690765440</v>
      </c>
      <c r="P104" s="29"/>
      <c r="Q104" s="29">
        <f t="shared" si="3"/>
        <v>-2801611879</v>
      </c>
    </row>
    <row r="105" spans="1:17" ht="21">
      <c r="A105" s="255" t="s">
        <v>442</v>
      </c>
      <c r="B105" s="256"/>
      <c r="C105" s="29">
        <v>0</v>
      </c>
      <c r="D105" s="256"/>
      <c r="E105" s="29">
        <v>0</v>
      </c>
      <c r="F105" s="257"/>
      <c r="G105" s="29">
        <v>0</v>
      </c>
      <c r="H105" s="256"/>
      <c r="I105" s="29">
        <f t="shared" si="2"/>
        <v>0</v>
      </c>
      <c r="J105" s="29"/>
      <c r="K105" s="257">
        <v>18077012</v>
      </c>
      <c r="L105" s="29"/>
      <c r="M105" s="29">
        <v>48828933172</v>
      </c>
      <c r="N105" s="256"/>
      <c r="O105" s="29">
        <v>-35900371983</v>
      </c>
      <c r="P105" s="29"/>
      <c r="Q105" s="29">
        <f t="shared" si="3"/>
        <v>12928561189</v>
      </c>
    </row>
    <row r="106" spans="1:17" ht="21">
      <c r="A106" s="255" t="s">
        <v>242</v>
      </c>
      <c r="B106" s="256"/>
      <c r="C106" s="29">
        <v>0</v>
      </c>
      <c r="D106" s="256"/>
      <c r="E106" s="29">
        <v>0</v>
      </c>
      <c r="F106" s="257"/>
      <c r="G106" s="29">
        <v>0</v>
      </c>
      <c r="H106" s="256"/>
      <c r="I106" s="29">
        <f t="shared" si="2"/>
        <v>0</v>
      </c>
      <c r="J106" s="29"/>
      <c r="K106" s="257">
        <v>6888043</v>
      </c>
      <c r="L106" s="29"/>
      <c r="M106" s="29">
        <v>6733669910</v>
      </c>
      <c r="N106" s="256"/>
      <c r="O106" s="29">
        <v>-8401341573</v>
      </c>
      <c r="P106" s="29"/>
      <c r="Q106" s="29">
        <f t="shared" si="3"/>
        <v>-1667671663</v>
      </c>
    </row>
    <row r="107" spans="1:17" ht="21">
      <c r="A107" s="255" t="s">
        <v>357</v>
      </c>
      <c r="B107" s="256"/>
      <c r="C107" s="29">
        <v>0</v>
      </c>
      <c r="D107" s="256"/>
      <c r="E107" s="29">
        <v>0</v>
      </c>
      <c r="F107" s="257"/>
      <c r="G107" s="29">
        <v>0</v>
      </c>
      <c r="H107" s="256"/>
      <c r="I107" s="29">
        <f t="shared" si="2"/>
        <v>0</v>
      </c>
      <c r="J107" s="29"/>
      <c r="K107" s="257">
        <v>6196536</v>
      </c>
      <c r="L107" s="29"/>
      <c r="M107" s="29">
        <v>14910414407</v>
      </c>
      <c r="N107" s="256"/>
      <c r="O107" s="29">
        <v>-13580914979</v>
      </c>
      <c r="P107" s="29"/>
      <c r="Q107" s="29">
        <f t="shared" si="3"/>
        <v>1329499428</v>
      </c>
    </row>
    <row r="108" spans="1:17" ht="21">
      <c r="A108" s="255" t="s">
        <v>298</v>
      </c>
      <c r="B108" s="256"/>
      <c r="C108" s="29">
        <v>0</v>
      </c>
      <c r="D108" s="256"/>
      <c r="E108" s="29">
        <v>0</v>
      </c>
      <c r="F108" s="257"/>
      <c r="G108" s="29">
        <v>0</v>
      </c>
      <c r="H108" s="256"/>
      <c r="I108" s="29">
        <f t="shared" si="2"/>
        <v>0</v>
      </c>
      <c r="J108" s="29"/>
      <c r="K108" s="257">
        <v>203767</v>
      </c>
      <c r="L108" s="29"/>
      <c r="M108" s="29">
        <v>4293496721</v>
      </c>
      <c r="N108" s="256"/>
      <c r="O108" s="29">
        <v>-5081282208</v>
      </c>
      <c r="P108" s="29"/>
      <c r="Q108" s="29">
        <f t="shared" si="3"/>
        <v>-787785487</v>
      </c>
    </row>
    <row r="109" spans="1:17" ht="21">
      <c r="A109" s="255" t="s">
        <v>171</v>
      </c>
      <c r="B109" s="256"/>
      <c r="C109" s="29">
        <v>0</v>
      </c>
      <c r="D109" s="256"/>
      <c r="E109" s="29">
        <v>0</v>
      </c>
      <c r="F109" s="257"/>
      <c r="G109" s="29">
        <v>0</v>
      </c>
      <c r="H109" s="256"/>
      <c r="I109" s="29">
        <f t="shared" si="2"/>
        <v>0</v>
      </c>
      <c r="J109" s="29"/>
      <c r="K109" s="257">
        <v>5195788</v>
      </c>
      <c r="L109" s="29"/>
      <c r="M109" s="29">
        <v>15130660841</v>
      </c>
      <c r="N109" s="256"/>
      <c r="O109" s="29">
        <v>-18325790455</v>
      </c>
      <c r="P109" s="29"/>
      <c r="Q109" s="29">
        <f t="shared" si="3"/>
        <v>-3195129614</v>
      </c>
    </row>
    <row r="110" spans="1:17" ht="21">
      <c r="A110" s="255" t="s">
        <v>195</v>
      </c>
      <c r="B110" s="256"/>
      <c r="C110" s="29">
        <v>0</v>
      </c>
      <c r="D110" s="256"/>
      <c r="E110" s="29">
        <v>0</v>
      </c>
      <c r="F110" s="257"/>
      <c r="G110" s="29">
        <v>0</v>
      </c>
      <c r="H110" s="256"/>
      <c r="I110" s="29">
        <f t="shared" si="2"/>
        <v>0</v>
      </c>
      <c r="J110" s="29"/>
      <c r="K110" s="257">
        <v>10101499</v>
      </c>
      <c r="L110" s="29"/>
      <c r="M110" s="29">
        <v>45769180184</v>
      </c>
      <c r="N110" s="256"/>
      <c r="O110" s="29">
        <v>-55101298323</v>
      </c>
      <c r="P110" s="29"/>
      <c r="Q110" s="29">
        <f t="shared" si="3"/>
        <v>-9332118139</v>
      </c>
    </row>
    <row r="111" spans="1:17" ht="21">
      <c r="A111" s="255" t="s">
        <v>247</v>
      </c>
      <c r="B111" s="256"/>
      <c r="C111" s="29">
        <v>0</v>
      </c>
      <c r="D111" s="256"/>
      <c r="E111" s="29">
        <v>0</v>
      </c>
      <c r="F111" s="257"/>
      <c r="G111" s="29">
        <v>0</v>
      </c>
      <c r="H111" s="256"/>
      <c r="I111" s="29">
        <f t="shared" si="2"/>
        <v>0</v>
      </c>
      <c r="J111" s="29"/>
      <c r="K111" s="257">
        <v>16580867</v>
      </c>
      <c r="L111" s="29"/>
      <c r="M111" s="29">
        <v>29577011790</v>
      </c>
      <c r="N111" s="256"/>
      <c r="O111" s="29">
        <v>-41048350948</v>
      </c>
      <c r="P111" s="29"/>
      <c r="Q111" s="29">
        <f t="shared" si="3"/>
        <v>-11471339158</v>
      </c>
    </row>
    <row r="112" spans="1:17" ht="21">
      <c r="A112" s="255" t="s">
        <v>283</v>
      </c>
      <c r="B112" s="256"/>
      <c r="C112" s="29">
        <v>0</v>
      </c>
      <c r="D112" s="256"/>
      <c r="E112" s="29">
        <v>0</v>
      </c>
      <c r="F112" s="257"/>
      <c r="G112" s="29">
        <v>0</v>
      </c>
      <c r="H112" s="256"/>
      <c r="I112" s="29">
        <f t="shared" si="2"/>
        <v>0</v>
      </c>
      <c r="J112" s="29"/>
      <c r="K112" s="257">
        <v>4807504</v>
      </c>
      <c r="L112" s="29"/>
      <c r="M112" s="29">
        <v>30411499578</v>
      </c>
      <c r="N112" s="256"/>
      <c r="O112" s="29">
        <v>-27565165314</v>
      </c>
      <c r="P112" s="29"/>
      <c r="Q112" s="29">
        <f t="shared" si="3"/>
        <v>2846334264</v>
      </c>
    </row>
    <row r="113" spans="1:17" ht="21">
      <c r="A113" s="255" t="s">
        <v>239</v>
      </c>
      <c r="B113" s="256"/>
      <c r="C113" s="29">
        <v>0</v>
      </c>
      <c r="D113" s="256"/>
      <c r="E113" s="29">
        <v>0</v>
      </c>
      <c r="F113" s="257"/>
      <c r="G113" s="29">
        <v>0</v>
      </c>
      <c r="H113" s="256"/>
      <c r="I113" s="29">
        <f t="shared" si="2"/>
        <v>0</v>
      </c>
      <c r="J113" s="29"/>
      <c r="K113" s="257">
        <v>1323757</v>
      </c>
      <c r="L113" s="29"/>
      <c r="M113" s="29">
        <v>31862686258</v>
      </c>
      <c r="N113" s="256"/>
      <c r="O113" s="29">
        <v>-33716918290</v>
      </c>
      <c r="P113" s="29"/>
      <c r="Q113" s="29">
        <f t="shared" si="3"/>
        <v>-1854232032</v>
      </c>
    </row>
    <row r="114" spans="1:17" ht="21">
      <c r="A114" s="255" t="s">
        <v>173</v>
      </c>
      <c r="B114" s="256"/>
      <c r="C114" s="29">
        <v>0</v>
      </c>
      <c r="D114" s="256"/>
      <c r="E114" s="29">
        <v>0</v>
      </c>
      <c r="F114" s="257"/>
      <c r="G114" s="29">
        <v>0</v>
      </c>
      <c r="H114" s="256"/>
      <c r="I114" s="29">
        <f t="shared" si="2"/>
        <v>0</v>
      </c>
      <c r="J114" s="29"/>
      <c r="K114" s="257">
        <v>12787013</v>
      </c>
      <c r="L114" s="29"/>
      <c r="M114" s="29">
        <v>76453108821</v>
      </c>
      <c r="N114" s="256"/>
      <c r="O114" s="29">
        <v>-81038428454</v>
      </c>
      <c r="P114" s="29"/>
      <c r="Q114" s="29">
        <f t="shared" si="3"/>
        <v>-4585319633</v>
      </c>
    </row>
    <row r="115" spans="1:17" ht="21">
      <c r="A115" s="255" t="s">
        <v>109</v>
      </c>
      <c r="B115" s="256"/>
      <c r="C115" s="29">
        <v>0</v>
      </c>
      <c r="D115" s="256"/>
      <c r="E115" s="29">
        <v>0</v>
      </c>
      <c r="F115" s="257"/>
      <c r="G115" s="29">
        <v>0</v>
      </c>
      <c r="H115" s="256"/>
      <c r="I115" s="29">
        <f t="shared" si="2"/>
        <v>0</v>
      </c>
      <c r="J115" s="29"/>
      <c r="K115" s="257">
        <v>34048290</v>
      </c>
      <c r="L115" s="29"/>
      <c r="M115" s="29">
        <v>38702105319</v>
      </c>
      <c r="N115" s="256"/>
      <c r="O115" s="29">
        <v>-47837524879</v>
      </c>
      <c r="P115" s="29"/>
      <c r="Q115" s="29">
        <f t="shared" si="3"/>
        <v>-9135419560</v>
      </c>
    </row>
    <row r="116" spans="1:17" ht="21">
      <c r="A116" s="255" t="s">
        <v>174</v>
      </c>
      <c r="B116" s="256"/>
      <c r="C116" s="29">
        <v>0</v>
      </c>
      <c r="D116" s="256"/>
      <c r="E116" s="29">
        <v>0</v>
      </c>
      <c r="F116" s="257"/>
      <c r="G116" s="29">
        <v>0</v>
      </c>
      <c r="H116" s="256"/>
      <c r="I116" s="29">
        <f t="shared" si="2"/>
        <v>0</v>
      </c>
      <c r="J116" s="29"/>
      <c r="K116" s="257">
        <v>13493535</v>
      </c>
      <c r="L116" s="29"/>
      <c r="M116" s="29">
        <v>89189502728</v>
      </c>
      <c r="N116" s="256"/>
      <c r="O116" s="29">
        <v>-96033407458</v>
      </c>
      <c r="P116" s="29"/>
      <c r="Q116" s="29">
        <f t="shared" si="3"/>
        <v>-6843904730</v>
      </c>
    </row>
    <row r="117" spans="1:17" ht="21">
      <c r="A117" s="255" t="s">
        <v>377</v>
      </c>
      <c r="B117" s="256"/>
      <c r="C117" s="29">
        <v>0</v>
      </c>
      <c r="D117" s="256"/>
      <c r="E117" s="29">
        <v>0</v>
      </c>
      <c r="F117" s="257"/>
      <c r="G117" s="29">
        <v>0</v>
      </c>
      <c r="H117" s="256"/>
      <c r="I117" s="29">
        <f t="shared" si="2"/>
        <v>0</v>
      </c>
      <c r="J117" s="29"/>
      <c r="K117" s="257">
        <v>131283</v>
      </c>
      <c r="L117" s="29"/>
      <c r="M117" s="29">
        <v>4884481527</v>
      </c>
      <c r="N117" s="256"/>
      <c r="O117" s="29">
        <v>-5969916411</v>
      </c>
      <c r="P117" s="29"/>
      <c r="Q117" s="29">
        <f t="shared" si="3"/>
        <v>-1085434884</v>
      </c>
    </row>
    <row r="118" spans="1:17" ht="21">
      <c r="A118" s="255" t="s">
        <v>180</v>
      </c>
      <c r="B118" s="256"/>
      <c r="C118" s="29">
        <v>0</v>
      </c>
      <c r="D118" s="256"/>
      <c r="E118" s="29">
        <v>0</v>
      </c>
      <c r="F118" s="257"/>
      <c r="G118" s="29">
        <v>0</v>
      </c>
      <c r="H118" s="256"/>
      <c r="I118" s="29">
        <f t="shared" si="2"/>
        <v>0</v>
      </c>
      <c r="J118" s="29"/>
      <c r="K118" s="257">
        <v>6246384</v>
      </c>
      <c r="L118" s="29"/>
      <c r="M118" s="29">
        <v>55764608084</v>
      </c>
      <c r="N118" s="256"/>
      <c r="O118" s="29">
        <v>-55252913306</v>
      </c>
      <c r="P118" s="29"/>
      <c r="Q118" s="29">
        <f t="shared" si="3"/>
        <v>511694778</v>
      </c>
    </row>
    <row r="119" spans="1:17" ht="21">
      <c r="A119" s="255" t="s">
        <v>372</v>
      </c>
      <c r="B119" s="256"/>
      <c r="C119" s="29">
        <v>0</v>
      </c>
      <c r="D119" s="256"/>
      <c r="E119" s="29">
        <v>0</v>
      </c>
      <c r="F119" s="257"/>
      <c r="G119" s="29">
        <v>0</v>
      </c>
      <c r="H119" s="256"/>
      <c r="I119" s="29">
        <f t="shared" si="2"/>
        <v>0</v>
      </c>
      <c r="J119" s="29"/>
      <c r="K119" s="257">
        <v>3185692</v>
      </c>
      <c r="L119" s="29"/>
      <c r="M119" s="29">
        <v>33422360571</v>
      </c>
      <c r="N119" s="256"/>
      <c r="O119" s="29">
        <v>-36487363217</v>
      </c>
      <c r="P119" s="29"/>
      <c r="Q119" s="29">
        <f t="shared" si="3"/>
        <v>-3065002646</v>
      </c>
    </row>
    <row r="120" spans="1:17" ht="21">
      <c r="A120" s="255" t="s">
        <v>146</v>
      </c>
      <c r="B120" s="256"/>
      <c r="C120" s="29">
        <v>0</v>
      </c>
      <c r="D120" s="256"/>
      <c r="E120" s="29">
        <v>0</v>
      </c>
      <c r="F120" s="257"/>
      <c r="G120" s="29">
        <v>0</v>
      </c>
      <c r="H120" s="256"/>
      <c r="I120" s="29">
        <f t="shared" si="2"/>
        <v>0</v>
      </c>
      <c r="J120" s="29"/>
      <c r="K120" s="257">
        <v>36831556</v>
      </c>
      <c r="L120" s="29"/>
      <c r="M120" s="29">
        <v>58370947055</v>
      </c>
      <c r="N120" s="256"/>
      <c r="O120" s="29">
        <v>-62164241455</v>
      </c>
      <c r="P120" s="29"/>
      <c r="Q120" s="29">
        <f t="shared" si="3"/>
        <v>-3793294400</v>
      </c>
    </row>
    <row r="121" spans="1:17" ht="21">
      <c r="A121" s="255" t="s">
        <v>400</v>
      </c>
      <c r="B121" s="256"/>
      <c r="C121" s="29">
        <v>0</v>
      </c>
      <c r="D121" s="256"/>
      <c r="E121" s="29">
        <v>0</v>
      </c>
      <c r="F121" s="257"/>
      <c r="G121" s="29">
        <v>0</v>
      </c>
      <c r="H121" s="256"/>
      <c r="I121" s="29">
        <f t="shared" si="2"/>
        <v>0</v>
      </c>
      <c r="J121" s="29"/>
      <c r="K121" s="257">
        <v>5094153</v>
      </c>
      <c r="L121" s="29"/>
      <c r="M121" s="29">
        <v>16765048785</v>
      </c>
      <c r="N121" s="256"/>
      <c r="O121" s="29">
        <v>-18830568645</v>
      </c>
      <c r="P121" s="29"/>
      <c r="Q121" s="29">
        <f t="shared" si="3"/>
        <v>-2065519860</v>
      </c>
    </row>
    <row r="122" spans="1:17" ht="21">
      <c r="A122" s="255" t="s">
        <v>310</v>
      </c>
      <c r="B122" s="256"/>
      <c r="C122" s="29">
        <v>0</v>
      </c>
      <c r="D122" s="256"/>
      <c r="E122" s="29">
        <v>0</v>
      </c>
      <c r="F122" s="257"/>
      <c r="G122" s="29">
        <v>0</v>
      </c>
      <c r="H122" s="256"/>
      <c r="I122" s="29">
        <f t="shared" si="2"/>
        <v>0</v>
      </c>
      <c r="J122" s="29"/>
      <c r="K122" s="257">
        <v>18639061</v>
      </c>
      <c r="L122" s="29"/>
      <c r="M122" s="29">
        <v>47626739684</v>
      </c>
      <c r="N122" s="256"/>
      <c r="O122" s="29">
        <v>-43373119583</v>
      </c>
      <c r="P122" s="29"/>
      <c r="Q122" s="29">
        <f t="shared" si="3"/>
        <v>4253620101</v>
      </c>
    </row>
    <row r="123" spans="1:17" ht="21">
      <c r="A123" s="255" t="s">
        <v>168</v>
      </c>
      <c r="B123" s="256"/>
      <c r="C123" s="29">
        <v>0</v>
      </c>
      <c r="D123" s="256"/>
      <c r="E123" s="29">
        <v>0</v>
      </c>
      <c r="F123" s="257"/>
      <c r="G123" s="29">
        <v>0</v>
      </c>
      <c r="H123" s="256"/>
      <c r="I123" s="29">
        <f t="shared" si="2"/>
        <v>0</v>
      </c>
      <c r="J123" s="29"/>
      <c r="K123" s="257">
        <v>14651341</v>
      </c>
      <c r="L123" s="29"/>
      <c r="M123" s="29">
        <v>77676484688</v>
      </c>
      <c r="N123" s="256"/>
      <c r="O123" s="29">
        <v>-55085729808</v>
      </c>
      <c r="P123" s="29"/>
      <c r="Q123" s="29">
        <f t="shared" si="3"/>
        <v>22590754880</v>
      </c>
    </row>
    <row r="124" spans="1:17" ht="21">
      <c r="A124" s="255" t="s">
        <v>113</v>
      </c>
      <c r="B124" s="256"/>
      <c r="C124" s="29">
        <v>0</v>
      </c>
      <c r="D124" s="256"/>
      <c r="E124" s="29">
        <v>0</v>
      </c>
      <c r="F124" s="257"/>
      <c r="G124" s="29">
        <v>0</v>
      </c>
      <c r="H124" s="256"/>
      <c r="I124" s="29">
        <f t="shared" si="2"/>
        <v>0</v>
      </c>
      <c r="J124" s="29"/>
      <c r="K124" s="257">
        <v>24022883</v>
      </c>
      <c r="L124" s="29"/>
      <c r="M124" s="29">
        <v>53003973805</v>
      </c>
      <c r="N124" s="256"/>
      <c r="O124" s="29">
        <v>-70965861325</v>
      </c>
      <c r="P124" s="29"/>
      <c r="Q124" s="29">
        <f t="shared" si="3"/>
        <v>-17961887520</v>
      </c>
    </row>
    <row r="125" spans="1:17" ht="21">
      <c r="A125" s="255" t="s">
        <v>165</v>
      </c>
      <c r="B125" s="256"/>
      <c r="C125" s="29">
        <v>0</v>
      </c>
      <c r="D125" s="256"/>
      <c r="E125" s="29">
        <v>0</v>
      </c>
      <c r="F125" s="257"/>
      <c r="G125" s="29">
        <v>0</v>
      </c>
      <c r="H125" s="256"/>
      <c r="I125" s="29">
        <f t="shared" si="2"/>
        <v>0</v>
      </c>
      <c r="J125" s="29"/>
      <c r="K125" s="257">
        <v>16733336</v>
      </c>
      <c r="L125" s="29"/>
      <c r="M125" s="29">
        <v>39066507058</v>
      </c>
      <c r="N125" s="256"/>
      <c r="O125" s="29">
        <v>-41153920035</v>
      </c>
      <c r="P125" s="29"/>
      <c r="Q125" s="29">
        <f t="shared" si="3"/>
        <v>-2087412977</v>
      </c>
    </row>
    <row r="126" spans="1:17" ht="21">
      <c r="A126" s="255" t="s">
        <v>254</v>
      </c>
      <c r="B126" s="256"/>
      <c r="C126" s="29">
        <v>0</v>
      </c>
      <c r="D126" s="256"/>
      <c r="E126" s="29">
        <v>0</v>
      </c>
      <c r="F126" s="257"/>
      <c r="G126" s="29">
        <v>0</v>
      </c>
      <c r="H126" s="256"/>
      <c r="I126" s="29">
        <f t="shared" si="2"/>
        <v>0</v>
      </c>
      <c r="J126" s="29"/>
      <c r="K126" s="257">
        <v>14565248</v>
      </c>
      <c r="L126" s="29"/>
      <c r="M126" s="29">
        <v>60014979933</v>
      </c>
      <c r="N126" s="256"/>
      <c r="O126" s="29">
        <v>-65521481161</v>
      </c>
      <c r="P126" s="29"/>
      <c r="Q126" s="29">
        <f t="shared" si="3"/>
        <v>-5506501228</v>
      </c>
    </row>
    <row r="127" spans="1:17" ht="21">
      <c r="A127" s="255" t="s">
        <v>295</v>
      </c>
      <c r="B127" s="256"/>
      <c r="C127" s="29">
        <v>0</v>
      </c>
      <c r="D127" s="256"/>
      <c r="E127" s="29">
        <v>0</v>
      </c>
      <c r="F127" s="257"/>
      <c r="G127" s="29">
        <v>0</v>
      </c>
      <c r="H127" s="256"/>
      <c r="I127" s="29">
        <f t="shared" si="2"/>
        <v>0</v>
      </c>
      <c r="J127" s="29"/>
      <c r="K127" s="257">
        <v>14146966</v>
      </c>
      <c r="L127" s="29"/>
      <c r="M127" s="29">
        <v>37498755557</v>
      </c>
      <c r="N127" s="256"/>
      <c r="O127" s="29">
        <v>-43533802352</v>
      </c>
      <c r="P127" s="29"/>
      <c r="Q127" s="29">
        <f t="shared" si="3"/>
        <v>-6035046795</v>
      </c>
    </row>
    <row r="128" spans="1:17" ht="21">
      <c r="A128" s="255" t="s">
        <v>124</v>
      </c>
      <c r="B128" s="256"/>
      <c r="C128" s="29">
        <v>0</v>
      </c>
      <c r="D128" s="256"/>
      <c r="E128" s="29">
        <v>0</v>
      </c>
      <c r="F128" s="257"/>
      <c r="G128" s="29">
        <v>0</v>
      </c>
      <c r="H128" s="256"/>
      <c r="I128" s="29">
        <f t="shared" si="2"/>
        <v>0</v>
      </c>
      <c r="J128" s="29"/>
      <c r="K128" s="257">
        <v>18302578</v>
      </c>
      <c r="L128" s="29"/>
      <c r="M128" s="29">
        <v>47186349945</v>
      </c>
      <c r="N128" s="256"/>
      <c r="O128" s="29">
        <v>-52548313069</v>
      </c>
      <c r="P128" s="29"/>
      <c r="Q128" s="29">
        <f t="shared" si="3"/>
        <v>-5361963124</v>
      </c>
    </row>
    <row r="129" spans="1:17" ht="21">
      <c r="A129" s="255" t="s">
        <v>495</v>
      </c>
      <c r="B129" s="256"/>
      <c r="C129" s="29">
        <v>0</v>
      </c>
      <c r="D129" s="256"/>
      <c r="E129" s="29">
        <v>0</v>
      </c>
      <c r="F129" s="257"/>
      <c r="G129" s="29">
        <v>0</v>
      </c>
      <c r="H129" s="256"/>
      <c r="I129" s="29">
        <f t="shared" si="2"/>
        <v>0</v>
      </c>
      <c r="J129" s="29"/>
      <c r="K129" s="257">
        <v>1148429</v>
      </c>
      <c r="L129" s="29"/>
      <c r="M129" s="29">
        <v>3697664241</v>
      </c>
      <c r="N129" s="256"/>
      <c r="O129" s="29">
        <v>-4677021053</v>
      </c>
      <c r="P129" s="29"/>
      <c r="Q129" s="29">
        <f t="shared" si="3"/>
        <v>-979356812</v>
      </c>
    </row>
    <row r="130" spans="1:17" ht="21">
      <c r="A130" s="255" t="s">
        <v>395</v>
      </c>
      <c r="B130" s="256"/>
      <c r="C130" s="29">
        <v>0</v>
      </c>
      <c r="D130" s="256"/>
      <c r="E130" s="29">
        <v>0</v>
      </c>
      <c r="F130" s="257"/>
      <c r="G130" s="29">
        <v>0</v>
      </c>
      <c r="H130" s="256"/>
      <c r="I130" s="29">
        <f t="shared" si="2"/>
        <v>0</v>
      </c>
      <c r="J130" s="29"/>
      <c r="K130" s="257">
        <v>502094</v>
      </c>
      <c r="L130" s="29"/>
      <c r="M130" s="29">
        <v>3809391444</v>
      </c>
      <c r="N130" s="256"/>
      <c r="O130" s="29">
        <v>-4086057755</v>
      </c>
      <c r="P130" s="29"/>
      <c r="Q130" s="29">
        <f t="shared" si="3"/>
        <v>-276666311</v>
      </c>
    </row>
    <row r="131" spans="1:17" ht="21">
      <c r="A131" s="255" t="s">
        <v>299</v>
      </c>
      <c r="B131" s="256"/>
      <c r="C131" s="29">
        <v>0</v>
      </c>
      <c r="D131" s="256"/>
      <c r="E131" s="29">
        <v>0</v>
      </c>
      <c r="F131" s="257"/>
      <c r="G131" s="29">
        <v>0</v>
      </c>
      <c r="H131" s="256"/>
      <c r="I131" s="29">
        <f t="shared" si="2"/>
        <v>0</v>
      </c>
      <c r="J131" s="29"/>
      <c r="K131" s="257">
        <v>12311375</v>
      </c>
      <c r="L131" s="29"/>
      <c r="M131" s="29">
        <v>23506606657</v>
      </c>
      <c r="N131" s="256"/>
      <c r="O131" s="29">
        <v>-31142598705</v>
      </c>
      <c r="P131" s="29"/>
      <c r="Q131" s="29">
        <f t="shared" si="3"/>
        <v>-7635992048</v>
      </c>
    </row>
    <row r="132" spans="1:17" ht="21">
      <c r="A132" s="255" t="s">
        <v>130</v>
      </c>
      <c r="B132" s="256"/>
      <c r="C132" s="29">
        <v>0</v>
      </c>
      <c r="D132" s="256"/>
      <c r="E132" s="29">
        <v>0</v>
      </c>
      <c r="F132" s="257"/>
      <c r="G132" s="29">
        <v>0</v>
      </c>
      <c r="H132" s="256"/>
      <c r="I132" s="29">
        <f t="shared" si="2"/>
        <v>0</v>
      </c>
      <c r="J132" s="29"/>
      <c r="K132" s="257">
        <v>5115695</v>
      </c>
      <c r="L132" s="29"/>
      <c r="M132" s="29">
        <v>193574381361</v>
      </c>
      <c r="N132" s="256"/>
      <c r="O132" s="29">
        <v>-151841561874</v>
      </c>
      <c r="P132" s="29"/>
      <c r="Q132" s="29">
        <f t="shared" si="3"/>
        <v>41732819487</v>
      </c>
    </row>
    <row r="133" spans="1:17" ht="21">
      <c r="A133" s="255" t="s">
        <v>79</v>
      </c>
      <c r="B133" s="256"/>
      <c r="C133" s="29">
        <v>0</v>
      </c>
      <c r="D133" s="256"/>
      <c r="E133" s="29">
        <v>0</v>
      </c>
      <c r="F133" s="257"/>
      <c r="G133" s="29">
        <v>0</v>
      </c>
      <c r="H133" s="256"/>
      <c r="I133" s="29">
        <f t="shared" si="2"/>
        <v>0</v>
      </c>
      <c r="J133" s="29"/>
      <c r="K133" s="257">
        <v>10207236</v>
      </c>
      <c r="L133" s="29"/>
      <c r="M133" s="29">
        <v>47269269082</v>
      </c>
      <c r="N133" s="256"/>
      <c r="O133" s="29">
        <v>-42843398332</v>
      </c>
      <c r="P133" s="29"/>
      <c r="Q133" s="29">
        <f t="shared" si="3"/>
        <v>4425870750</v>
      </c>
    </row>
    <row r="134" spans="1:17" ht="21">
      <c r="A134" s="255" t="s">
        <v>198</v>
      </c>
      <c r="B134" s="256"/>
      <c r="C134" s="29">
        <v>0</v>
      </c>
      <c r="D134" s="256"/>
      <c r="E134" s="29">
        <v>0</v>
      </c>
      <c r="F134" s="257"/>
      <c r="G134" s="29">
        <v>0</v>
      </c>
      <c r="H134" s="256"/>
      <c r="I134" s="29">
        <f t="shared" si="2"/>
        <v>0</v>
      </c>
      <c r="J134" s="29"/>
      <c r="K134" s="257">
        <v>12085832</v>
      </c>
      <c r="L134" s="29"/>
      <c r="M134" s="29">
        <v>59332743733</v>
      </c>
      <c r="N134" s="256"/>
      <c r="O134" s="29">
        <v>-65946732616</v>
      </c>
      <c r="P134" s="29"/>
      <c r="Q134" s="29">
        <f t="shared" si="3"/>
        <v>-6613988883</v>
      </c>
    </row>
    <row r="135" spans="1:17" ht="21">
      <c r="A135" s="255" t="s">
        <v>398</v>
      </c>
      <c r="B135" s="256"/>
      <c r="C135" s="29">
        <v>0</v>
      </c>
      <c r="D135" s="256"/>
      <c r="E135" s="29">
        <v>0</v>
      </c>
      <c r="F135" s="257"/>
      <c r="G135" s="29">
        <v>0</v>
      </c>
      <c r="H135" s="256"/>
      <c r="I135" s="29">
        <f t="shared" si="2"/>
        <v>0</v>
      </c>
      <c r="J135" s="29"/>
      <c r="K135" s="257">
        <v>12710462</v>
      </c>
      <c r="L135" s="29"/>
      <c r="M135" s="29">
        <v>26089830265</v>
      </c>
      <c r="N135" s="256"/>
      <c r="O135" s="29">
        <v>-38104782241</v>
      </c>
      <c r="P135" s="29"/>
      <c r="Q135" s="29">
        <f t="shared" si="3"/>
        <v>-12014951976</v>
      </c>
    </row>
    <row r="136" spans="1:17" ht="21">
      <c r="A136" s="255" t="s">
        <v>405</v>
      </c>
      <c r="B136" s="256"/>
      <c r="C136" s="29">
        <v>0</v>
      </c>
      <c r="D136" s="256"/>
      <c r="E136" s="29">
        <v>0</v>
      </c>
      <c r="F136" s="257"/>
      <c r="G136" s="29">
        <v>0</v>
      </c>
      <c r="H136" s="256"/>
      <c r="I136" s="29">
        <f t="shared" si="2"/>
        <v>0</v>
      </c>
      <c r="J136" s="29"/>
      <c r="K136" s="257">
        <v>3115124</v>
      </c>
      <c r="L136" s="29"/>
      <c r="M136" s="29">
        <v>8629327262</v>
      </c>
      <c r="N136" s="256"/>
      <c r="O136" s="29">
        <v>-11691887919</v>
      </c>
      <c r="P136" s="29"/>
      <c r="Q136" s="29">
        <f t="shared" si="3"/>
        <v>-3062560657</v>
      </c>
    </row>
    <row r="137" spans="1:17" ht="21">
      <c r="A137" s="255" t="s">
        <v>137</v>
      </c>
      <c r="B137" s="256"/>
      <c r="C137" s="29">
        <v>0</v>
      </c>
      <c r="D137" s="256"/>
      <c r="E137" s="29">
        <v>0</v>
      </c>
      <c r="F137" s="257"/>
      <c r="G137" s="29">
        <v>0</v>
      </c>
      <c r="H137" s="256"/>
      <c r="I137" s="29">
        <f t="shared" ref="I137:I200" si="4">G137+E137</f>
        <v>0</v>
      </c>
      <c r="J137" s="29"/>
      <c r="K137" s="257">
        <v>6166320</v>
      </c>
      <c r="L137" s="29"/>
      <c r="M137" s="29">
        <v>38643613908</v>
      </c>
      <c r="N137" s="256"/>
      <c r="O137" s="29">
        <v>-37172797341</v>
      </c>
      <c r="P137" s="29"/>
      <c r="Q137" s="29">
        <f t="shared" ref="Q137:Q200" si="5">M137+O137</f>
        <v>1470816567</v>
      </c>
    </row>
    <row r="138" spans="1:17" ht="21">
      <c r="A138" s="255" t="s">
        <v>143</v>
      </c>
      <c r="B138" s="256"/>
      <c r="C138" s="29">
        <v>0</v>
      </c>
      <c r="D138" s="256"/>
      <c r="E138" s="29">
        <v>0</v>
      </c>
      <c r="F138" s="257"/>
      <c r="G138" s="29">
        <v>0</v>
      </c>
      <c r="H138" s="256"/>
      <c r="I138" s="29">
        <f t="shared" si="4"/>
        <v>0</v>
      </c>
      <c r="J138" s="29"/>
      <c r="K138" s="257">
        <v>6202539</v>
      </c>
      <c r="L138" s="29"/>
      <c r="M138" s="29">
        <v>21539605935</v>
      </c>
      <c r="N138" s="256"/>
      <c r="O138" s="29">
        <v>-23741587919</v>
      </c>
      <c r="P138" s="29"/>
      <c r="Q138" s="29">
        <f t="shared" si="5"/>
        <v>-2201981984</v>
      </c>
    </row>
    <row r="139" spans="1:17" ht="21">
      <c r="A139" s="255" t="s">
        <v>229</v>
      </c>
      <c r="B139" s="256"/>
      <c r="C139" s="29">
        <v>0</v>
      </c>
      <c r="D139" s="256"/>
      <c r="E139" s="29">
        <v>0</v>
      </c>
      <c r="F139" s="257"/>
      <c r="G139" s="29">
        <v>0</v>
      </c>
      <c r="H139" s="256"/>
      <c r="I139" s="29">
        <f t="shared" si="4"/>
        <v>0</v>
      </c>
      <c r="J139" s="29"/>
      <c r="K139" s="257">
        <v>44499950</v>
      </c>
      <c r="L139" s="29"/>
      <c r="M139" s="29">
        <v>21138710289</v>
      </c>
      <c r="N139" s="256"/>
      <c r="O139" s="29">
        <v>-29211429460</v>
      </c>
      <c r="P139" s="29"/>
      <c r="Q139" s="29">
        <f t="shared" si="5"/>
        <v>-8072719171</v>
      </c>
    </row>
    <row r="140" spans="1:17" ht="21">
      <c r="A140" s="255" t="s">
        <v>426</v>
      </c>
      <c r="B140" s="256"/>
      <c r="C140" s="29">
        <v>0</v>
      </c>
      <c r="D140" s="256"/>
      <c r="E140" s="29">
        <v>0</v>
      </c>
      <c r="F140" s="257"/>
      <c r="G140" s="29">
        <v>0</v>
      </c>
      <c r="H140" s="256"/>
      <c r="I140" s="29">
        <f t="shared" si="4"/>
        <v>0</v>
      </c>
      <c r="J140" s="29"/>
      <c r="K140" s="257">
        <v>1507556</v>
      </c>
      <c r="L140" s="29"/>
      <c r="M140" s="29">
        <v>6241413591</v>
      </c>
      <c r="N140" s="256"/>
      <c r="O140" s="29">
        <v>-7217913599</v>
      </c>
      <c r="P140" s="29"/>
      <c r="Q140" s="29">
        <f t="shared" si="5"/>
        <v>-976500008</v>
      </c>
    </row>
    <row r="141" spans="1:17" ht="21">
      <c r="A141" s="255" t="s">
        <v>424</v>
      </c>
      <c r="B141" s="256"/>
      <c r="C141" s="29">
        <v>0</v>
      </c>
      <c r="D141" s="256"/>
      <c r="E141" s="29">
        <v>0</v>
      </c>
      <c r="F141" s="257"/>
      <c r="G141" s="29">
        <v>0</v>
      </c>
      <c r="H141" s="256"/>
      <c r="I141" s="29">
        <f t="shared" si="4"/>
        <v>0</v>
      </c>
      <c r="J141" s="29"/>
      <c r="K141" s="257">
        <v>285750</v>
      </c>
      <c r="L141" s="29"/>
      <c r="M141" s="29">
        <v>13395577721</v>
      </c>
      <c r="N141" s="256"/>
      <c r="O141" s="29">
        <v>-14855803889</v>
      </c>
      <c r="P141" s="29"/>
      <c r="Q141" s="29">
        <f t="shared" si="5"/>
        <v>-1460226168</v>
      </c>
    </row>
    <row r="142" spans="1:17" ht="21">
      <c r="A142" s="255" t="s">
        <v>315</v>
      </c>
      <c r="B142" s="256"/>
      <c r="C142" s="29">
        <v>0</v>
      </c>
      <c r="D142" s="256"/>
      <c r="E142" s="29">
        <v>0</v>
      </c>
      <c r="F142" s="257"/>
      <c r="G142" s="29">
        <v>0</v>
      </c>
      <c r="H142" s="256"/>
      <c r="I142" s="29">
        <f t="shared" si="4"/>
        <v>0</v>
      </c>
      <c r="J142" s="29"/>
      <c r="K142" s="257">
        <v>2158725</v>
      </c>
      <c r="L142" s="29"/>
      <c r="M142" s="29">
        <v>14736546588</v>
      </c>
      <c r="N142" s="256"/>
      <c r="O142" s="29">
        <v>-18837674126</v>
      </c>
      <c r="P142" s="29"/>
      <c r="Q142" s="29">
        <f t="shared" si="5"/>
        <v>-4101127538</v>
      </c>
    </row>
    <row r="143" spans="1:17" ht="21">
      <c r="A143" s="255" t="s">
        <v>132</v>
      </c>
      <c r="B143" s="256"/>
      <c r="C143" s="29">
        <v>0</v>
      </c>
      <c r="D143" s="256"/>
      <c r="E143" s="29">
        <v>0</v>
      </c>
      <c r="F143" s="257"/>
      <c r="G143" s="29">
        <v>0</v>
      </c>
      <c r="H143" s="256"/>
      <c r="I143" s="29">
        <f t="shared" si="4"/>
        <v>0</v>
      </c>
      <c r="J143" s="29"/>
      <c r="K143" s="257">
        <v>4475572</v>
      </c>
      <c r="L143" s="29"/>
      <c r="M143" s="29">
        <v>24269989089</v>
      </c>
      <c r="N143" s="256"/>
      <c r="O143" s="29">
        <v>-23179050493</v>
      </c>
      <c r="P143" s="29"/>
      <c r="Q143" s="29">
        <f t="shared" si="5"/>
        <v>1090938596</v>
      </c>
    </row>
    <row r="144" spans="1:17" ht="21">
      <c r="A144" s="255" t="s">
        <v>441</v>
      </c>
      <c r="B144" s="256"/>
      <c r="C144" s="29">
        <v>0</v>
      </c>
      <c r="D144" s="256"/>
      <c r="E144" s="29">
        <v>0</v>
      </c>
      <c r="F144" s="257"/>
      <c r="G144" s="29">
        <v>0</v>
      </c>
      <c r="H144" s="256"/>
      <c r="I144" s="29">
        <f t="shared" si="4"/>
        <v>0</v>
      </c>
      <c r="J144" s="29"/>
      <c r="K144" s="257">
        <v>108404</v>
      </c>
      <c r="L144" s="29"/>
      <c r="M144" s="29">
        <v>13633797464</v>
      </c>
      <c r="N144" s="256"/>
      <c r="O144" s="29">
        <v>-12172456214</v>
      </c>
      <c r="P144" s="29"/>
      <c r="Q144" s="29">
        <f t="shared" si="5"/>
        <v>1461341250</v>
      </c>
    </row>
    <row r="145" spans="1:17" ht="21">
      <c r="A145" s="255" t="s">
        <v>337</v>
      </c>
      <c r="B145" s="256"/>
      <c r="C145" s="29">
        <v>0</v>
      </c>
      <c r="D145" s="256"/>
      <c r="E145" s="29">
        <v>0</v>
      </c>
      <c r="F145" s="257"/>
      <c r="G145" s="29">
        <v>0</v>
      </c>
      <c r="H145" s="256"/>
      <c r="I145" s="29">
        <f t="shared" si="4"/>
        <v>0</v>
      </c>
      <c r="J145" s="29"/>
      <c r="K145" s="257">
        <v>9155581</v>
      </c>
      <c r="L145" s="29"/>
      <c r="M145" s="29">
        <v>17690842284</v>
      </c>
      <c r="N145" s="256"/>
      <c r="O145" s="29">
        <v>-20992505607</v>
      </c>
      <c r="P145" s="29"/>
      <c r="Q145" s="29">
        <f t="shared" si="5"/>
        <v>-3301663323</v>
      </c>
    </row>
    <row r="146" spans="1:17" ht="21">
      <c r="A146" s="255" t="s">
        <v>128</v>
      </c>
      <c r="B146" s="256"/>
      <c r="C146" s="29">
        <v>0</v>
      </c>
      <c r="D146" s="256"/>
      <c r="E146" s="29">
        <v>0</v>
      </c>
      <c r="F146" s="257"/>
      <c r="G146" s="29">
        <v>0</v>
      </c>
      <c r="H146" s="256"/>
      <c r="I146" s="29">
        <f t="shared" si="4"/>
        <v>0</v>
      </c>
      <c r="J146" s="29"/>
      <c r="K146" s="257">
        <v>7590281</v>
      </c>
      <c r="L146" s="29"/>
      <c r="M146" s="29">
        <v>101279472098</v>
      </c>
      <c r="N146" s="256"/>
      <c r="O146" s="29">
        <v>-90675857028</v>
      </c>
      <c r="P146" s="29"/>
      <c r="Q146" s="29">
        <f t="shared" si="5"/>
        <v>10603615070</v>
      </c>
    </row>
    <row r="147" spans="1:17" ht="21">
      <c r="A147" s="255" t="s">
        <v>249</v>
      </c>
      <c r="B147" s="256"/>
      <c r="C147" s="29">
        <v>0</v>
      </c>
      <c r="D147" s="256"/>
      <c r="E147" s="29">
        <v>0</v>
      </c>
      <c r="F147" s="257"/>
      <c r="G147" s="29">
        <v>0</v>
      </c>
      <c r="H147" s="256"/>
      <c r="I147" s="29">
        <f t="shared" si="4"/>
        <v>0</v>
      </c>
      <c r="J147" s="29"/>
      <c r="K147" s="257">
        <v>3198243</v>
      </c>
      <c r="L147" s="29"/>
      <c r="M147" s="29">
        <v>7112815259</v>
      </c>
      <c r="N147" s="256"/>
      <c r="O147" s="29">
        <v>-9308736997</v>
      </c>
      <c r="P147" s="29"/>
      <c r="Q147" s="29">
        <f t="shared" si="5"/>
        <v>-2195921738</v>
      </c>
    </row>
    <row r="148" spans="1:17" ht="21">
      <c r="A148" s="255" t="s">
        <v>83</v>
      </c>
      <c r="B148" s="256"/>
      <c r="C148" s="29">
        <v>0</v>
      </c>
      <c r="D148" s="256"/>
      <c r="E148" s="29">
        <v>0</v>
      </c>
      <c r="F148" s="257"/>
      <c r="G148" s="29">
        <v>0</v>
      </c>
      <c r="H148" s="256"/>
      <c r="I148" s="29">
        <f t="shared" si="4"/>
        <v>0</v>
      </c>
      <c r="J148" s="29"/>
      <c r="K148" s="257">
        <v>5950035</v>
      </c>
      <c r="L148" s="29"/>
      <c r="M148" s="29">
        <v>88725602830</v>
      </c>
      <c r="N148" s="256"/>
      <c r="O148" s="29">
        <v>-85565090869</v>
      </c>
      <c r="P148" s="29"/>
      <c r="Q148" s="29">
        <f t="shared" si="5"/>
        <v>3160511961</v>
      </c>
    </row>
    <row r="149" spans="1:17" ht="21">
      <c r="A149" s="255" t="s">
        <v>183</v>
      </c>
      <c r="B149" s="256"/>
      <c r="C149" s="29">
        <v>0</v>
      </c>
      <c r="D149" s="256"/>
      <c r="E149" s="29">
        <v>0</v>
      </c>
      <c r="F149" s="257"/>
      <c r="G149" s="29">
        <v>0</v>
      </c>
      <c r="H149" s="256"/>
      <c r="I149" s="29">
        <f t="shared" si="4"/>
        <v>0</v>
      </c>
      <c r="J149" s="29"/>
      <c r="K149" s="257">
        <v>26198171</v>
      </c>
      <c r="L149" s="29"/>
      <c r="M149" s="29">
        <v>24002399005</v>
      </c>
      <c r="N149" s="256"/>
      <c r="O149" s="29">
        <v>-25374281387</v>
      </c>
      <c r="P149" s="29"/>
      <c r="Q149" s="29">
        <f t="shared" si="5"/>
        <v>-1371882382</v>
      </c>
    </row>
    <row r="150" spans="1:17" ht="21">
      <c r="A150" s="255" t="s">
        <v>187</v>
      </c>
      <c r="B150" s="256"/>
      <c r="C150" s="29">
        <v>0</v>
      </c>
      <c r="D150" s="256"/>
      <c r="E150" s="29">
        <v>0</v>
      </c>
      <c r="F150" s="257"/>
      <c r="G150" s="29">
        <v>0</v>
      </c>
      <c r="H150" s="256"/>
      <c r="I150" s="29">
        <f t="shared" si="4"/>
        <v>0</v>
      </c>
      <c r="J150" s="29"/>
      <c r="K150" s="257">
        <v>18678901</v>
      </c>
      <c r="L150" s="29"/>
      <c r="M150" s="29">
        <v>27976400634</v>
      </c>
      <c r="N150" s="256"/>
      <c r="O150" s="29">
        <v>-33992382032</v>
      </c>
      <c r="P150" s="29"/>
      <c r="Q150" s="29">
        <f t="shared" si="5"/>
        <v>-6015981398</v>
      </c>
    </row>
    <row r="151" spans="1:17" ht="21">
      <c r="A151" s="255" t="s">
        <v>390</v>
      </c>
      <c r="B151" s="256"/>
      <c r="C151" s="29">
        <v>0</v>
      </c>
      <c r="D151" s="256"/>
      <c r="E151" s="29">
        <v>0</v>
      </c>
      <c r="F151" s="257"/>
      <c r="G151" s="29">
        <v>0</v>
      </c>
      <c r="H151" s="256"/>
      <c r="I151" s="29">
        <f t="shared" si="4"/>
        <v>0</v>
      </c>
      <c r="J151" s="29"/>
      <c r="K151" s="257">
        <v>23038118</v>
      </c>
      <c r="L151" s="29"/>
      <c r="M151" s="29">
        <v>56140582936</v>
      </c>
      <c r="N151" s="256"/>
      <c r="O151" s="29">
        <v>-34225098809</v>
      </c>
      <c r="P151" s="29"/>
      <c r="Q151" s="29">
        <f t="shared" si="5"/>
        <v>21915484127</v>
      </c>
    </row>
    <row r="152" spans="1:17" ht="21">
      <c r="A152" s="255" t="s">
        <v>201</v>
      </c>
      <c r="B152" s="256"/>
      <c r="C152" s="29">
        <v>0</v>
      </c>
      <c r="D152" s="256"/>
      <c r="E152" s="29">
        <v>0</v>
      </c>
      <c r="F152" s="257"/>
      <c r="G152" s="29">
        <v>0</v>
      </c>
      <c r="H152" s="256"/>
      <c r="I152" s="29">
        <f t="shared" si="4"/>
        <v>0</v>
      </c>
      <c r="J152" s="29"/>
      <c r="K152" s="257">
        <v>21375825</v>
      </c>
      <c r="L152" s="29"/>
      <c r="M152" s="29">
        <v>47016338568</v>
      </c>
      <c r="N152" s="256"/>
      <c r="O152" s="29">
        <v>-50714379502</v>
      </c>
      <c r="P152" s="29"/>
      <c r="Q152" s="29">
        <f t="shared" si="5"/>
        <v>-3698040934</v>
      </c>
    </row>
    <row r="153" spans="1:17" ht="21">
      <c r="A153" s="255" t="s">
        <v>115</v>
      </c>
      <c r="B153" s="256"/>
      <c r="C153" s="29">
        <v>0</v>
      </c>
      <c r="D153" s="256"/>
      <c r="E153" s="29">
        <v>0</v>
      </c>
      <c r="F153" s="257"/>
      <c r="G153" s="29">
        <v>0</v>
      </c>
      <c r="H153" s="256"/>
      <c r="I153" s="29">
        <f t="shared" si="4"/>
        <v>0</v>
      </c>
      <c r="J153" s="29"/>
      <c r="K153" s="257">
        <v>9420192</v>
      </c>
      <c r="L153" s="29"/>
      <c r="M153" s="29">
        <v>83593053755</v>
      </c>
      <c r="N153" s="256"/>
      <c r="O153" s="29">
        <v>-105512864601</v>
      </c>
      <c r="P153" s="29"/>
      <c r="Q153" s="29">
        <f t="shared" si="5"/>
        <v>-21919810846</v>
      </c>
    </row>
    <row r="154" spans="1:17" ht="21">
      <c r="A154" s="255" t="s">
        <v>366</v>
      </c>
      <c r="B154" s="256"/>
      <c r="C154" s="29">
        <v>0</v>
      </c>
      <c r="D154" s="256"/>
      <c r="E154" s="29">
        <v>0</v>
      </c>
      <c r="F154" s="257"/>
      <c r="G154" s="29">
        <v>0</v>
      </c>
      <c r="H154" s="256"/>
      <c r="I154" s="29">
        <f t="shared" si="4"/>
        <v>0</v>
      </c>
      <c r="J154" s="29"/>
      <c r="K154" s="257">
        <v>10270849</v>
      </c>
      <c r="L154" s="29"/>
      <c r="M154" s="29">
        <v>14909628239</v>
      </c>
      <c r="N154" s="256"/>
      <c r="O154" s="29">
        <v>-16321638775</v>
      </c>
      <c r="P154" s="29"/>
      <c r="Q154" s="29">
        <f t="shared" si="5"/>
        <v>-1412010536</v>
      </c>
    </row>
    <row r="155" spans="1:17" ht="21">
      <c r="A155" s="255" t="s">
        <v>291</v>
      </c>
      <c r="B155" s="256"/>
      <c r="C155" s="29">
        <v>0</v>
      </c>
      <c r="D155" s="256"/>
      <c r="E155" s="29">
        <v>0</v>
      </c>
      <c r="F155" s="257"/>
      <c r="G155" s="29">
        <v>0</v>
      </c>
      <c r="H155" s="256"/>
      <c r="I155" s="29">
        <f t="shared" si="4"/>
        <v>0</v>
      </c>
      <c r="J155" s="29"/>
      <c r="K155" s="257">
        <v>7404153</v>
      </c>
      <c r="L155" s="29"/>
      <c r="M155" s="29">
        <v>61657174349</v>
      </c>
      <c r="N155" s="256"/>
      <c r="O155" s="29">
        <v>-57751569438</v>
      </c>
      <c r="P155" s="29"/>
      <c r="Q155" s="29">
        <f t="shared" si="5"/>
        <v>3905604911</v>
      </c>
    </row>
    <row r="156" spans="1:17" ht="21">
      <c r="A156" s="255" t="s">
        <v>250</v>
      </c>
      <c r="B156" s="256"/>
      <c r="C156" s="29">
        <v>0</v>
      </c>
      <c r="D156" s="256"/>
      <c r="E156" s="29">
        <v>0</v>
      </c>
      <c r="F156" s="257"/>
      <c r="G156" s="29">
        <v>0</v>
      </c>
      <c r="H156" s="256"/>
      <c r="I156" s="29">
        <f t="shared" si="4"/>
        <v>0</v>
      </c>
      <c r="J156" s="29"/>
      <c r="K156" s="257">
        <v>15376237</v>
      </c>
      <c r="L156" s="29"/>
      <c r="M156" s="29">
        <v>52872074065</v>
      </c>
      <c r="N156" s="256"/>
      <c r="O156" s="29">
        <v>-51088518987</v>
      </c>
      <c r="P156" s="29"/>
      <c r="Q156" s="29">
        <f t="shared" si="5"/>
        <v>1783555078</v>
      </c>
    </row>
    <row r="157" spans="1:17" ht="21">
      <c r="A157" s="255" t="s">
        <v>287</v>
      </c>
      <c r="B157" s="256"/>
      <c r="C157" s="29">
        <v>0</v>
      </c>
      <c r="D157" s="256"/>
      <c r="E157" s="29">
        <v>0</v>
      </c>
      <c r="F157" s="257"/>
      <c r="G157" s="29">
        <v>0</v>
      </c>
      <c r="H157" s="256"/>
      <c r="I157" s="29">
        <f t="shared" si="4"/>
        <v>0</v>
      </c>
      <c r="J157" s="29"/>
      <c r="K157" s="257">
        <v>34362432</v>
      </c>
      <c r="L157" s="29"/>
      <c r="M157" s="29">
        <v>40903267627</v>
      </c>
      <c r="N157" s="256"/>
      <c r="O157" s="29">
        <v>-40344570654</v>
      </c>
      <c r="P157" s="29"/>
      <c r="Q157" s="29">
        <f t="shared" si="5"/>
        <v>558696973</v>
      </c>
    </row>
    <row r="158" spans="1:17" ht="21">
      <c r="A158" s="255" t="s">
        <v>100</v>
      </c>
      <c r="B158" s="256"/>
      <c r="C158" s="29">
        <v>0</v>
      </c>
      <c r="D158" s="256"/>
      <c r="E158" s="29">
        <v>0</v>
      </c>
      <c r="F158" s="257"/>
      <c r="G158" s="29">
        <v>0</v>
      </c>
      <c r="H158" s="256"/>
      <c r="I158" s="29">
        <f t="shared" si="4"/>
        <v>0</v>
      </c>
      <c r="J158" s="29"/>
      <c r="K158" s="257">
        <v>18127408</v>
      </c>
      <c r="L158" s="29"/>
      <c r="M158" s="29">
        <v>76908011957</v>
      </c>
      <c r="N158" s="256"/>
      <c r="O158" s="29">
        <v>-84231363941</v>
      </c>
      <c r="P158" s="29"/>
      <c r="Q158" s="29">
        <f t="shared" si="5"/>
        <v>-7323351984</v>
      </c>
    </row>
    <row r="159" spans="1:17" ht="21">
      <c r="A159" s="255" t="s">
        <v>381</v>
      </c>
      <c r="B159" s="256"/>
      <c r="C159" s="29">
        <v>0</v>
      </c>
      <c r="D159" s="256"/>
      <c r="E159" s="29">
        <v>0</v>
      </c>
      <c r="F159" s="257"/>
      <c r="G159" s="29">
        <v>0</v>
      </c>
      <c r="H159" s="256"/>
      <c r="I159" s="29">
        <f t="shared" si="4"/>
        <v>0</v>
      </c>
      <c r="J159" s="29"/>
      <c r="K159" s="257">
        <v>3500705</v>
      </c>
      <c r="L159" s="29"/>
      <c r="M159" s="29">
        <v>20930967304</v>
      </c>
      <c r="N159" s="256"/>
      <c r="O159" s="29">
        <v>-22265031522</v>
      </c>
      <c r="P159" s="29"/>
      <c r="Q159" s="29">
        <f t="shared" si="5"/>
        <v>-1334064218</v>
      </c>
    </row>
    <row r="160" spans="1:17" ht="21">
      <c r="A160" s="255" t="s">
        <v>164</v>
      </c>
      <c r="B160" s="256"/>
      <c r="C160" s="29">
        <v>0</v>
      </c>
      <c r="D160" s="256"/>
      <c r="E160" s="29">
        <v>0</v>
      </c>
      <c r="F160" s="257"/>
      <c r="G160" s="29">
        <v>0</v>
      </c>
      <c r="H160" s="256"/>
      <c r="I160" s="29">
        <f t="shared" si="4"/>
        <v>0</v>
      </c>
      <c r="J160" s="29"/>
      <c r="K160" s="257">
        <v>13031502</v>
      </c>
      <c r="L160" s="29"/>
      <c r="M160" s="29">
        <v>69451078805</v>
      </c>
      <c r="N160" s="256"/>
      <c r="O160" s="29">
        <v>-67179344797</v>
      </c>
      <c r="P160" s="29"/>
      <c r="Q160" s="29">
        <f t="shared" si="5"/>
        <v>2271734008</v>
      </c>
    </row>
    <row r="161" spans="1:17" ht="21">
      <c r="A161" s="255" t="s">
        <v>252</v>
      </c>
      <c r="B161" s="256"/>
      <c r="C161" s="29">
        <v>0</v>
      </c>
      <c r="D161" s="256"/>
      <c r="E161" s="29">
        <v>0</v>
      </c>
      <c r="F161" s="257"/>
      <c r="G161" s="29">
        <v>0</v>
      </c>
      <c r="H161" s="256"/>
      <c r="I161" s="29">
        <f t="shared" si="4"/>
        <v>0</v>
      </c>
      <c r="J161" s="29"/>
      <c r="K161" s="257">
        <v>19020196</v>
      </c>
      <c r="L161" s="29"/>
      <c r="M161" s="29">
        <v>47163658212</v>
      </c>
      <c r="N161" s="256"/>
      <c r="O161" s="29">
        <v>-49112414556</v>
      </c>
      <c r="P161" s="29"/>
      <c r="Q161" s="29">
        <f t="shared" si="5"/>
        <v>-1948756344</v>
      </c>
    </row>
    <row r="162" spans="1:17" ht="21">
      <c r="A162" s="255" t="s">
        <v>347</v>
      </c>
      <c r="B162" s="256"/>
      <c r="C162" s="29">
        <v>0</v>
      </c>
      <c r="D162" s="256"/>
      <c r="E162" s="29">
        <v>0</v>
      </c>
      <c r="F162" s="257"/>
      <c r="G162" s="29">
        <v>0</v>
      </c>
      <c r="H162" s="256"/>
      <c r="I162" s="29">
        <f t="shared" si="4"/>
        <v>0</v>
      </c>
      <c r="J162" s="29"/>
      <c r="K162" s="257">
        <v>33917144</v>
      </c>
      <c r="L162" s="29"/>
      <c r="M162" s="29">
        <v>225016730217</v>
      </c>
      <c r="N162" s="256"/>
      <c r="O162" s="29">
        <v>-231889197606</v>
      </c>
      <c r="P162" s="29"/>
      <c r="Q162" s="29">
        <f t="shared" si="5"/>
        <v>-6872467389</v>
      </c>
    </row>
    <row r="163" spans="1:17" ht="21">
      <c r="A163" s="255" t="s">
        <v>300</v>
      </c>
      <c r="B163" s="256"/>
      <c r="C163" s="29">
        <v>0</v>
      </c>
      <c r="D163" s="256"/>
      <c r="E163" s="29">
        <v>0</v>
      </c>
      <c r="F163" s="257"/>
      <c r="G163" s="29">
        <v>0</v>
      </c>
      <c r="H163" s="256"/>
      <c r="I163" s="29">
        <f t="shared" si="4"/>
        <v>0</v>
      </c>
      <c r="J163" s="29"/>
      <c r="K163" s="257">
        <v>42580002</v>
      </c>
      <c r="L163" s="29"/>
      <c r="M163" s="29">
        <v>142829932772</v>
      </c>
      <c r="N163" s="256"/>
      <c r="O163" s="29">
        <v>-167270076420</v>
      </c>
      <c r="P163" s="29"/>
      <c r="Q163" s="29">
        <f t="shared" si="5"/>
        <v>-24440143648</v>
      </c>
    </row>
    <row r="164" spans="1:17" ht="21">
      <c r="A164" s="255" t="s">
        <v>509</v>
      </c>
      <c r="B164" s="256"/>
      <c r="C164" s="29">
        <v>0</v>
      </c>
      <c r="D164" s="256"/>
      <c r="E164" s="29">
        <v>0</v>
      </c>
      <c r="F164" s="257"/>
      <c r="G164" s="29">
        <v>0</v>
      </c>
      <c r="H164" s="256"/>
      <c r="I164" s="29">
        <f t="shared" si="4"/>
        <v>0</v>
      </c>
      <c r="J164" s="29"/>
      <c r="K164" s="257">
        <v>1955737</v>
      </c>
      <c r="L164" s="29"/>
      <c r="M164" s="29">
        <v>7974551688</v>
      </c>
      <c r="N164" s="256"/>
      <c r="O164" s="29">
        <v>-9683156660</v>
      </c>
      <c r="P164" s="29"/>
      <c r="Q164" s="29">
        <f t="shared" si="5"/>
        <v>-1708604972</v>
      </c>
    </row>
    <row r="165" spans="1:17" ht="21">
      <c r="A165" s="255" t="s">
        <v>321</v>
      </c>
      <c r="B165" s="256"/>
      <c r="C165" s="29">
        <v>0</v>
      </c>
      <c r="D165" s="256"/>
      <c r="E165" s="29">
        <v>0</v>
      </c>
      <c r="F165" s="257"/>
      <c r="G165" s="29">
        <v>0</v>
      </c>
      <c r="H165" s="256"/>
      <c r="I165" s="29">
        <f t="shared" si="4"/>
        <v>0</v>
      </c>
      <c r="J165" s="29"/>
      <c r="K165" s="257">
        <v>1238983</v>
      </c>
      <c r="L165" s="29"/>
      <c r="M165" s="29">
        <v>2448404161</v>
      </c>
      <c r="N165" s="256"/>
      <c r="O165" s="29">
        <v>-3188560102</v>
      </c>
      <c r="P165" s="29"/>
      <c r="Q165" s="29">
        <f t="shared" si="5"/>
        <v>-740155941</v>
      </c>
    </row>
    <row r="166" spans="1:17" ht="21">
      <c r="A166" s="255" t="s">
        <v>380</v>
      </c>
      <c r="B166" s="256"/>
      <c r="C166" s="29">
        <v>0</v>
      </c>
      <c r="D166" s="256"/>
      <c r="E166" s="29">
        <v>0</v>
      </c>
      <c r="F166" s="257"/>
      <c r="G166" s="29">
        <v>0</v>
      </c>
      <c r="H166" s="256"/>
      <c r="I166" s="29">
        <f t="shared" si="4"/>
        <v>0</v>
      </c>
      <c r="J166" s="29"/>
      <c r="K166" s="257">
        <v>4392998</v>
      </c>
      <c r="L166" s="29"/>
      <c r="M166" s="29">
        <v>5988544456</v>
      </c>
      <c r="N166" s="256"/>
      <c r="O166" s="29">
        <v>-7668568271</v>
      </c>
      <c r="P166" s="29"/>
      <c r="Q166" s="29">
        <f t="shared" si="5"/>
        <v>-1680023815</v>
      </c>
    </row>
    <row r="167" spans="1:17" ht="21">
      <c r="A167" s="255" t="s">
        <v>500</v>
      </c>
      <c r="B167" s="256"/>
      <c r="C167" s="29">
        <v>0</v>
      </c>
      <c r="D167" s="256"/>
      <c r="E167" s="29">
        <v>0</v>
      </c>
      <c r="F167" s="257"/>
      <c r="G167" s="29">
        <v>0</v>
      </c>
      <c r="H167" s="256"/>
      <c r="I167" s="29">
        <f t="shared" si="4"/>
        <v>0</v>
      </c>
      <c r="J167" s="29"/>
      <c r="K167" s="257">
        <v>72994</v>
      </c>
      <c r="L167" s="29"/>
      <c r="M167" s="29">
        <v>13431403293</v>
      </c>
      <c r="N167" s="256"/>
      <c r="O167" s="29">
        <v>-17033116290</v>
      </c>
      <c r="P167" s="29"/>
      <c r="Q167" s="29">
        <f t="shared" si="5"/>
        <v>-3601712997</v>
      </c>
    </row>
    <row r="168" spans="1:17" ht="21">
      <c r="A168" s="255" t="s">
        <v>499</v>
      </c>
      <c r="B168" s="256"/>
      <c r="C168" s="29">
        <v>0</v>
      </c>
      <c r="D168" s="256"/>
      <c r="E168" s="29">
        <v>0</v>
      </c>
      <c r="F168" s="257"/>
      <c r="G168" s="29">
        <v>0</v>
      </c>
      <c r="H168" s="256"/>
      <c r="I168" s="29">
        <f t="shared" si="4"/>
        <v>0</v>
      </c>
      <c r="J168" s="29"/>
      <c r="K168" s="257">
        <v>5102258</v>
      </c>
      <c r="L168" s="29"/>
      <c r="M168" s="29">
        <v>4754526939</v>
      </c>
      <c r="N168" s="256"/>
      <c r="O168" s="29">
        <v>-6054589612</v>
      </c>
      <c r="P168" s="29"/>
      <c r="Q168" s="29">
        <f t="shared" si="5"/>
        <v>-1300062673</v>
      </c>
    </row>
    <row r="169" spans="1:17" ht="21">
      <c r="A169" s="255" t="s">
        <v>595</v>
      </c>
      <c r="B169" s="256"/>
      <c r="C169" s="29">
        <v>0</v>
      </c>
      <c r="D169" s="256"/>
      <c r="E169" s="29">
        <v>0</v>
      </c>
      <c r="F169" s="257"/>
      <c r="G169" s="29">
        <v>0</v>
      </c>
      <c r="H169" s="256"/>
      <c r="I169" s="29">
        <f t="shared" si="4"/>
        <v>0</v>
      </c>
      <c r="J169" s="29"/>
      <c r="K169" s="257">
        <v>800000</v>
      </c>
      <c r="L169" s="29"/>
      <c r="M169" s="29">
        <v>51477295346</v>
      </c>
      <c r="N169" s="256"/>
      <c r="O169" s="29">
        <v>-45111858640</v>
      </c>
      <c r="P169" s="29"/>
      <c r="Q169" s="29">
        <f t="shared" si="5"/>
        <v>6365436706</v>
      </c>
    </row>
    <row r="170" spans="1:17" ht="21">
      <c r="A170" s="255" t="s">
        <v>493</v>
      </c>
      <c r="B170" s="256"/>
      <c r="C170" s="29">
        <v>0</v>
      </c>
      <c r="D170" s="256"/>
      <c r="E170" s="29">
        <v>0</v>
      </c>
      <c r="F170" s="257"/>
      <c r="G170" s="29">
        <v>0</v>
      </c>
      <c r="H170" s="256"/>
      <c r="I170" s="29">
        <f t="shared" si="4"/>
        <v>0</v>
      </c>
      <c r="J170" s="29"/>
      <c r="K170" s="257">
        <v>1997163</v>
      </c>
      <c r="L170" s="29"/>
      <c r="M170" s="29">
        <v>10664144045</v>
      </c>
      <c r="N170" s="256"/>
      <c r="O170" s="29">
        <v>-10443277293</v>
      </c>
      <c r="P170" s="29"/>
      <c r="Q170" s="29">
        <f t="shared" si="5"/>
        <v>220866752</v>
      </c>
    </row>
    <row r="171" spans="1:17" ht="21">
      <c r="A171" s="255" t="s">
        <v>374</v>
      </c>
      <c r="B171" s="256"/>
      <c r="C171" s="29">
        <v>0</v>
      </c>
      <c r="D171" s="256"/>
      <c r="E171" s="29">
        <v>0</v>
      </c>
      <c r="F171" s="257"/>
      <c r="G171" s="29">
        <v>0</v>
      </c>
      <c r="H171" s="256"/>
      <c r="I171" s="29">
        <f t="shared" si="4"/>
        <v>0</v>
      </c>
      <c r="J171" s="29"/>
      <c r="K171" s="257">
        <v>4634543</v>
      </c>
      <c r="L171" s="29"/>
      <c r="M171" s="29">
        <v>15709499894</v>
      </c>
      <c r="N171" s="256"/>
      <c r="O171" s="29">
        <v>-24243968415</v>
      </c>
      <c r="P171" s="29"/>
      <c r="Q171" s="29">
        <f t="shared" si="5"/>
        <v>-8534468521</v>
      </c>
    </row>
    <row r="172" spans="1:17" ht="21">
      <c r="A172" s="255" t="s">
        <v>231</v>
      </c>
      <c r="B172" s="256"/>
      <c r="C172" s="29">
        <v>0</v>
      </c>
      <c r="D172" s="256"/>
      <c r="E172" s="29">
        <v>0</v>
      </c>
      <c r="F172" s="257"/>
      <c r="G172" s="29">
        <v>0</v>
      </c>
      <c r="H172" s="256"/>
      <c r="I172" s="29">
        <f t="shared" si="4"/>
        <v>0</v>
      </c>
      <c r="J172" s="29"/>
      <c r="K172" s="257">
        <v>9972562</v>
      </c>
      <c r="L172" s="29"/>
      <c r="M172" s="29">
        <v>9844067421</v>
      </c>
      <c r="N172" s="256"/>
      <c r="O172" s="29">
        <v>-13122456142</v>
      </c>
      <c r="P172" s="29"/>
      <c r="Q172" s="29">
        <f t="shared" si="5"/>
        <v>-3278388721</v>
      </c>
    </row>
    <row r="173" spans="1:17" ht="21">
      <c r="A173" s="255" t="s">
        <v>144</v>
      </c>
      <c r="B173" s="256"/>
      <c r="C173" s="29">
        <v>0</v>
      </c>
      <c r="D173" s="256"/>
      <c r="E173" s="29">
        <v>0</v>
      </c>
      <c r="F173" s="257"/>
      <c r="G173" s="29">
        <v>0</v>
      </c>
      <c r="H173" s="256"/>
      <c r="I173" s="29">
        <f t="shared" si="4"/>
        <v>0</v>
      </c>
      <c r="J173" s="29"/>
      <c r="K173" s="257">
        <v>3188209</v>
      </c>
      <c r="L173" s="29"/>
      <c r="M173" s="29">
        <v>32171760608</v>
      </c>
      <c r="N173" s="256"/>
      <c r="O173" s="29">
        <v>-39132086855</v>
      </c>
      <c r="P173" s="29"/>
      <c r="Q173" s="29">
        <f t="shared" si="5"/>
        <v>-6960326247</v>
      </c>
    </row>
    <row r="174" spans="1:17" ht="21">
      <c r="A174" s="255" t="s">
        <v>126</v>
      </c>
      <c r="B174" s="256"/>
      <c r="C174" s="29">
        <v>0</v>
      </c>
      <c r="D174" s="256"/>
      <c r="E174" s="29">
        <v>0</v>
      </c>
      <c r="F174" s="257"/>
      <c r="G174" s="29">
        <v>0</v>
      </c>
      <c r="H174" s="256"/>
      <c r="I174" s="29">
        <f t="shared" si="4"/>
        <v>0</v>
      </c>
      <c r="J174" s="29"/>
      <c r="K174" s="257">
        <v>16155377</v>
      </c>
      <c r="L174" s="29"/>
      <c r="M174" s="29">
        <v>46302267051</v>
      </c>
      <c r="N174" s="256"/>
      <c r="O174" s="29">
        <v>-54394865865</v>
      </c>
      <c r="P174" s="29"/>
      <c r="Q174" s="29">
        <f t="shared" si="5"/>
        <v>-8092598814</v>
      </c>
    </row>
    <row r="175" spans="1:17" ht="21">
      <c r="A175" s="255" t="s">
        <v>103</v>
      </c>
      <c r="B175" s="256"/>
      <c r="C175" s="29">
        <v>0</v>
      </c>
      <c r="D175" s="256"/>
      <c r="E175" s="29">
        <v>0</v>
      </c>
      <c r="F175" s="257"/>
      <c r="G175" s="29">
        <v>0</v>
      </c>
      <c r="H175" s="256"/>
      <c r="I175" s="29">
        <f t="shared" si="4"/>
        <v>0</v>
      </c>
      <c r="J175" s="29"/>
      <c r="K175" s="257">
        <v>2601743</v>
      </c>
      <c r="L175" s="29"/>
      <c r="M175" s="29">
        <v>17364982023</v>
      </c>
      <c r="N175" s="256"/>
      <c r="O175" s="29">
        <v>-23199989109</v>
      </c>
      <c r="P175" s="29"/>
      <c r="Q175" s="29">
        <f t="shared" si="5"/>
        <v>-5835007086</v>
      </c>
    </row>
    <row r="176" spans="1:17" ht="21">
      <c r="A176" s="255" t="s">
        <v>82</v>
      </c>
      <c r="B176" s="256"/>
      <c r="C176" s="29">
        <v>0</v>
      </c>
      <c r="D176" s="256"/>
      <c r="E176" s="29">
        <v>0</v>
      </c>
      <c r="F176" s="257"/>
      <c r="G176" s="29">
        <v>0</v>
      </c>
      <c r="H176" s="256"/>
      <c r="I176" s="29">
        <f t="shared" si="4"/>
        <v>0</v>
      </c>
      <c r="J176" s="29"/>
      <c r="K176" s="257">
        <v>77560484</v>
      </c>
      <c r="L176" s="29"/>
      <c r="M176" s="29">
        <v>122301934020</v>
      </c>
      <c r="N176" s="256"/>
      <c r="O176" s="29">
        <v>-149883177960</v>
      </c>
      <c r="P176" s="29"/>
      <c r="Q176" s="29">
        <f t="shared" si="5"/>
        <v>-27581243940</v>
      </c>
    </row>
    <row r="177" spans="1:17" ht="21">
      <c r="A177" s="255" t="s">
        <v>138</v>
      </c>
      <c r="B177" s="256"/>
      <c r="C177" s="29">
        <v>0</v>
      </c>
      <c r="D177" s="256"/>
      <c r="E177" s="29">
        <v>0</v>
      </c>
      <c r="F177" s="257"/>
      <c r="G177" s="29">
        <v>0</v>
      </c>
      <c r="H177" s="256"/>
      <c r="I177" s="29">
        <f t="shared" si="4"/>
        <v>0</v>
      </c>
      <c r="J177" s="29"/>
      <c r="K177" s="257">
        <v>29924837</v>
      </c>
      <c r="L177" s="29"/>
      <c r="M177" s="29">
        <v>26197446069</v>
      </c>
      <c r="N177" s="256"/>
      <c r="O177" s="29">
        <v>-31732629234</v>
      </c>
      <c r="P177" s="29"/>
      <c r="Q177" s="29">
        <f t="shared" si="5"/>
        <v>-5535183165</v>
      </c>
    </row>
    <row r="178" spans="1:17" ht="21">
      <c r="A178" s="255" t="s">
        <v>297</v>
      </c>
      <c r="B178" s="256"/>
      <c r="C178" s="29">
        <v>0</v>
      </c>
      <c r="D178" s="256"/>
      <c r="E178" s="29">
        <v>0</v>
      </c>
      <c r="F178" s="257"/>
      <c r="G178" s="29">
        <v>0</v>
      </c>
      <c r="H178" s="256"/>
      <c r="I178" s="29">
        <f t="shared" si="4"/>
        <v>0</v>
      </c>
      <c r="J178" s="29"/>
      <c r="K178" s="257">
        <v>991483</v>
      </c>
      <c r="L178" s="29"/>
      <c r="M178" s="29">
        <v>21087693167</v>
      </c>
      <c r="N178" s="256"/>
      <c r="O178" s="29">
        <v>-19232515685</v>
      </c>
      <c r="P178" s="29"/>
      <c r="Q178" s="29">
        <f t="shared" si="5"/>
        <v>1855177482</v>
      </c>
    </row>
    <row r="179" spans="1:17" ht="21">
      <c r="A179" s="255" t="s">
        <v>216</v>
      </c>
      <c r="B179" s="256"/>
      <c r="C179" s="29">
        <v>0</v>
      </c>
      <c r="D179" s="256"/>
      <c r="E179" s="29">
        <v>0</v>
      </c>
      <c r="F179" s="257"/>
      <c r="G179" s="29">
        <v>0</v>
      </c>
      <c r="H179" s="256"/>
      <c r="I179" s="29">
        <f t="shared" si="4"/>
        <v>0</v>
      </c>
      <c r="J179" s="29"/>
      <c r="K179" s="257">
        <v>11651800</v>
      </c>
      <c r="L179" s="29"/>
      <c r="M179" s="29">
        <v>18901529718</v>
      </c>
      <c r="N179" s="256"/>
      <c r="O179" s="29">
        <v>-26621544553</v>
      </c>
      <c r="P179" s="29"/>
      <c r="Q179" s="29">
        <f t="shared" si="5"/>
        <v>-7720014835</v>
      </c>
    </row>
    <row r="180" spans="1:17" ht="21">
      <c r="A180" s="255" t="s">
        <v>440</v>
      </c>
      <c r="B180" s="256"/>
      <c r="C180" s="29">
        <v>0</v>
      </c>
      <c r="D180" s="256"/>
      <c r="E180" s="29">
        <v>0</v>
      </c>
      <c r="F180" s="257"/>
      <c r="G180" s="29">
        <v>0</v>
      </c>
      <c r="H180" s="256"/>
      <c r="I180" s="29">
        <f t="shared" si="4"/>
        <v>0</v>
      </c>
      <c r="J180" s="29"/>
      <c r="K180" s="257">
        <v>364466</v>
      </c>
      <c r="L180" s="29"/>
      <c r="M180" s="29">
        <v>14931074182</v>
      </c>
      <c r="N180" s="256"/>
      <c r="O180" s="29">
        <v>-15025047709</v>
      </c>
      <c r="P180" s="29"/>
      <c r="Q180" s="29">
        <f t="shared" si="5"/>
        <v>-93973527</v>
      </c>
    </row>
    <row r="181" spans="1:17" ht="21">
      <c r="A181" s="255" t="s">
        <v>319</v>
      </c>
      <c r="B181" s="256"/>
      <c r="C181" s="29">
        <v>0</v>
      </c>
      <c r="D181" s="256"/>
      <c r="E181" s="29">
        <v>0</v>
      </c>
      <c r="F181" s="257"/>
      <c r="G181" s="29">
        <v>0</v>
      </c>
      <c r="H181" s="256"/>
      <c r="I181" s="29">
        <f t="shared" si="4"/>
        <v>0</v>
      </c>
      <c r="J181" s="29"/>
      <c r="K181" s="257">
        <v>690120</v>
      </c>
      <c r="L181" s="29"/>
      <c r="M181" s="29">
        <v>10972122115</v>
      </c>
      <c r="N181" s="256"/>
      <c r="O181" s="29">
        <v>-13418321498</v>
      </c>
      <c r="P181" s="29"/>
      <c r="Q181" s="29">
        <f t="shared" si="5"/>
        <v>-2446199383</v>
      </c>
    </row>
    <row r="182" spans="1:17" ht="21">
      <c r="A182" s="255" t="s">
        <v>178</v>
      </c>
      <c r="B182" s="256"/>
      <c r="C182" s="29">
        <v>0</v>
      </c>
      <c r="D182" s="256"/>
      <c r="E182" s="29">
        <v>0</v>
      </c>
      <c r="F182" s="257"/>
      <c r="G182" s="29">
        <v>0</v>
      </c>
      <c r="H182" s="256"/>
      <c r="I182" s="29">
        <f t="shared" si="4"/>
        <v>0</v>
      </c>
      <c r="J182" s="29"/>
      <c r="K182" s="257">
        <v>4959105</v>
      </c>
      <c r="L182" s="29"/>
      <c r="M182" s="29">
        <v>33086178176</v>
      </c>
      <c r="N182" s="256"/>
      <c r="O182" s="29">
        <v>-35423713145</v>
      </c>
      <c r="P182" s="29"/>
      <c r="Q182" s="29">
        <f t="shared" si="5"/>
        <v>-2337534969</v>
      </c>
    </row>
    <row r="183" spans="1:17" ht="21">
      <c r="A183" s="255" t="s">
        <v>370</v>
      </c>
      <c r="B183" s="256"/>
      <c r="C183" s="29">
        <v>0</v>
      </c>
      <c r="D183" s="256"/>
      <c r="E183" s="29">
        <v>0</v>
      </c>
      <c r="F183" s="257"/>
      <c r="G183" s="29">
        <v>0</v>
      </c>
      <c r="H183" s="256"/>
      <c r="I183" s="29">
        <f t="shared" si="4"/>
        <v>0</v>
      </c>
      <c r="J183" s="29"/>
      <c r="K183" s="257">
        <v>1145445</v>
      </c>
      <c r="L183" s="29"/>
      <c r="M183" s="29">
        <v>12508878835</v>
      </c>
      <c r="N183" s="256"/>
      <c r="O183" s="29">
        <v>-13551008859</v>
      </c>
      <c r="P183" s="29"/>
      <c r="Q183" s="29">
        <f t="shared" si="5"/>
        <v>-1042130024</v>
      </c>
    </row>
    <row r="184" spans="1:17" ht="21">
      <c r="A184" s="255" t="s">
        <v>148</v>
      </c>
      <c r="B184" s="256"/>
      <c r="C184" s="29">
        <v>0</v>
      </c>
      <c r="D184" s="256"/>
      <c r="E184" s="29">
        <v>0</v>
      </c>
      <c r="F184" s="257"/>
      <c r="G184" s="29">
        <v>0</v>
      </c>
      <c r="H184" s="256"/>
      <c r="I184" s="29">
        <f t="shared" si="4"/>
        <v>0</v>
      </c>
      <c r="J184" s="29"/>
      <c r="K184" s="257">
        <v>4281971</v>
      </c>
      <c r="L184" s="29"/>
      <c r="M184" s="29">
        <v>46793850837</v>
      </c>
      <c r="N184" s="256"/>
      <c r="O184" s="29">
        <v>-47482725473</v>
      </c>
      <c r="P184" s="29"/>
      <c r="Q184" s="29">
        <f t="shared" si="5"/>
        <v>-688874636</v>
      </c>
    </row>
    <row r="185" spans="1:17" ht="21">
      <c r="A185" s="255" t="s">
        <v>93</v>
      </c>
      <c r="B185" s="256"/>
      <c r="C185" s="29">
        <v>0</v>
      </c>
      <c r="D185" s="256"/>
      <c r="E185" s="29">
        <v>0</v>
      </c>
      <c r="F185" s="257"/>
      <c r="G185" s="29">
        <v>0</v>
      </c>
      <c r="H185" s="256"/>
      <c r="I185" s="29">
        <f t="shared" si="4"/>
        <v>0</v>
      </c>
      <c r="J185" s="29"/>
      <c r="K185" s="257">
        <v>4183486</v>
      </c>
      <c r="L185" s="29"/>
      <c r="M185" s="29">
        <v>111286046320</v>
      </c>
      <c r="N185" s="256"/>
      <c r="O185" s="29">
        <v>-142916276303</v>
      </c>
      <c r="P185" s="29"/>
      <c r="Q185" s="29">
        <f t="shared" si="5"/>
        <v>-31630229983</v>
      </c>
    </row>
    <row r="186" spans="1:17" ht="21">
      <c r="A186" s="255" t="s">
        <v>309</v>
      </c>
      <c r="B186" s="256"/>
      <c r="C186" s="29">
        <v>0</v>
      </c>
      <c r="D186" s="256"/>
      <c r="E186" s="29">
        <v>0</v>
      </c>
      <c r="F186" s="257"/>
      <c r="G186" s="29">
        <v>0</v>
      </c>
      <c r="H186" s="256"/>
      <c r="I186" s="29">
        <f t="shared" si="4"/>
        <v>0</v>
      </c>
      <c r="J186" s="29"/>
      <c r="K186" s="257">
        <v>891563</v>
      </c>
      <c r="L186" s="29"/>
      <c r="M186" s="29">
        <v>27850598041</v>
      </c>
      <c r="N186" s="256"/>
      <c r="O186" s="29">
        <v>-30833271320</v>
      </c>
      <c r="P186" s="29"/>
      <c r="Q186" s="29">
        <f t="shared" si="5"/>
        <v>-2982673279</v>
      </c>
    </row>
    <row r="187" spans="1:17" ht="21">
      <c r="A187" s="255" t="s">
        <v>296</v>
      </c>
      <c r="B187" s="256"/>
      <c r="C187" s="29">
        <v>0</v>
      </c>
      <c r="D187" s="256"/>
      <c r="E187" s="29">
        <v>0</v>
      </c>
      <c r="F187" s="257"/>
      <c r="G187" s="29">
        <v>0</v>
      </c>
      <c r="H187" s="256"/>
      <c r="I187" s="29">
        <f t="shared" si="4"/>
        <v>0</v>
      </c>
      <c r="J187" s="29"/>
      <c r="K187" s="257">
        <v>2610278</v>
      </c>
      <c r="L187" s="29"/>
      <c r="M187" s="29">
        <v>18799386440</v>
      </c>
      <c r="N187" s="256"/>
      <c r="O187" s="29">
        <v>-19062426241</v>
      </c>
      <c r="P187" s="29"/>
      <c r="Q187" s="29">
        <f t="shared" si="5"/>
        <v>-263039801</v>
      </c>
    </row>
    <row r="188" spans="1:17" ht="21">
      <c r="A188" s="255" t="s">
        <v>418</v>
      </c>
      <c r="B188" s="256"/>
      <c r="C188" s="29">
        <v>0</v>
      </c>
      <c r="D188" s="256"/>
      <c r="E188" s="29">
        <v>0</v>
      </c>
      <c r="F188" s="257"/>
      <c r="G188" s="29">
        <v>0</v>
      </c>
      <c r="H188" s="256"/>
      <c r="I188" s="29">
        <f t="shared" si="4"/>
        <v>0</v>
      </c>
      <c r="J188" s="29"/>
      <c r="K188" s="257">
        <v>8126676</v>
      </c>
      <c r="L188" s="29"/>
      <c r="M188" s="29">
        <v>54696916673</v>
      </c>
      <c r="N188" s="256"/>
      <c r="O188" s="29">
        <v>-58863965685</v>
      </c>
      <c r="P188" s="29"/>
      <c r="Q188" s="29">
        <f t="shared" si="5"/>
        <v>-4167049012</v>
      </c>
    </row>
    <row r="189" spans="1:17" ht="21">
      <c r="A189" s="255" t="s">
        <v>273</v>
      </c>
      <c r="B189" s="256"/>
      <c r="C189" s="29">
        <v>0</v>
      </c>
      <c r="D189" s="256"/>
      <c r="E189" s="29">
        <v>0</v>
      </c>
      <c r="F189" s="257"/>
      <c r="G189" s="29">
        <v>0</v>
      </c>
      <c r="H189" s="256"/>
      <c r="I189" s="29">
        <f t="shared" si="4"/>
        <v>0</v>
      </c>
      <c r="J189" s="29"/>
      <c r="K189" s="257">
        <v>5568370</v>
      </c>
      <c r="L189" s="29"/>
      <c r="M189" s="29">
        <v>56555350970</v>
      </c>
      <c r="N189" s="256"/>
      <c r="O189" s="29">
        <v>-59746616543</v>
      </c>
      <c r="P189" s="29"/>
      <c r="Q189" s="29">
        <f t="shared" si="5"/>
        <v>-3191265573</v>
      </c>
    </row>
    <row r="190" spans="1:17" ht="21">
      <c r="A190" s="255" t="s">
        <v>234</v>
      </c>
      <c r="B190" s="256"/>
      <c r="C190" s="29">
        <v>0</v>
      </c>
      <c r="D190" s="256"/>
      <c r="E190" s="29">
        <v>0</v>
      </c>
      <c r="F190" s="257"/>
      <c r="G190" s="29">
        <v>0</v>
      </c>
      <c r="H190" s="256"/>
      <c r="I190" s="29">
        <f t="shared" si="4"/>
        <v>0</v>
      </c>
      <c r="J190" s="29"/>
      <c r="K190" s="257">
        <v>30251483</v>
      </c>
      <c r="L190" s="29"/>
      <c r="M190" s="29">
        <v>79175330629</v>
      </c>
      <c r="N190" s="256"/>
      <c r="O190" s="29">
        <v>-84579565679</v>
      </c>
      <c r="P190" s="29"/>
      <c r="Q190" s="29">
        <f t="shared" si="5"/>
        <v>-5404235050</v>
      </c>
    </row>
    <row r="191" spans="1:17" ht="21">
      <c r="A191" s="255" t="s">
        <v>258</v>
      </c>
      <c r="B191" s="256"/>
      <c r="C191" s="29">
        <v>0</v>
      </c>
      <c r="D191" s="256"/>
      <c r="E191" s="29">
        <v>0</v>
      </c>
      <c r="F191" s="257"/>
      <c r="G191" s="29">
        <v>0</v>
      </c>
      <c r="H191" s="256"/>
      <c r="I191" s="29">
        <f t="shared" si="4"/>
        <v>0</v>
      </c>
      <c r="J191" s="29"/>
      <c r="K191" s="257">
        <v>20558427</v>
      </c>
      <c r="L191" s="29"/>
      <c r="M191" s="29">
        <v>54118041791</v>
      </c>
      <c r="N191" s="256"/>
      <c r="O191" s="29">
        <v>-60391777044</v>
      </c>
      <c r="P191" s="29"/>
      <c r="Q191" s="29">
        <f t="shared" si="5"/>
        <v>-6273735253</v>
      </c>
    </row>
    <row r="192" spans="1:17" ht="21">
      <c r="A192" s="255" t="s">
        <v>220</v>
      </c>
      <c r="B192" s="256"/>
      <c r="C192" s="29">
        <v>0</v>
      </c>
      <c r="D192" s="256"/>
      <c r="E192" s="29">
        <v>0</v>
      </c>
      <c r="F192" s="257"/>
      <c r="G192" s="29">
        <v>0</v>
      </c>
      <c r="H192" s="256"/>
      <c r="I192" s="29">
        <f t="shared" si="4"/>
        <v>0</v>
      </c>
      <c r="J192" s="29"/>
      <c r="K192" s="257">
        <v>3879425</v>
      </c>
      <c r="L192" s="29"/>
      <c r="M192" s="29">
        <v>11031770764</v>
      </c>
      <c r="N192" s="256"/>
      <c r="O192" s="29">
        <v>-12562332623</v>
      </c>
      <c r="P192" s="29"/>
      <c r="Q192" s="29">
        <f t="shared" si="5"/>
        <v>-1530561859</v>
      </c>
    </row>
    <row r="193" spans="1:17" ht="21">
      <c r="A193" s="255" t="s">
        <v>444</v>
      </c>
      <c r="B193" s="256"/>
      <c r="C193" s="29">
        <v>0</v>
      </c>
      <c r="D193" s="256"/>
      <c r="E193" s="29">
        <v>0</v>
      </c>
      <c r="F193" s="257"/>
      <c r="G193" s="29">
        <v>0</v>
      </c>
      <c r="H193" s="256"/>
      <c r="I193" s="29">
        <f t="shared" si="4"/>
        <v>0</v>
      </c>
      <c r="J193" s="29"/>
      <c r="K193" s="257">
        <v>330734</v>
      </c>
      <c r="L193" s="29"/>
      <c r="M193" s="29">
        <v>69704486260</v>
      </c>
      <c r="N193" s="256"/>
      <c r="O193" s="29">
        <v>-46843305721</v>
      </c>
      <c r="P193" s="29"/>
      <c r="Q193" s="29">
        <f t="shared" si="5"/>
        <v>22861180539</v>
      </c>
    </row>
    <row r="194" spans="1:17" ht="21">
      <c r="A194" s="255" t="s">
        <v>306</v>
      </c>
      <c r="B194" s="256"/>
      <c r="C194" s="29">
        <v>0</v>
      </c>
      <c r="D194" s="256"/>
      <c r="E194" s="29">
        <v>0</v>
      </c>
      <c r="F194" s="257"/>
      <c r="G194" s="29">
        <v>0</v>
      </c>
      <c r="H194" s="256"/>
      <c r="I194" s="29">
        <f t="shared" si="4"/>
        <v>0</v>
      </c>
      <c r="J194" s="29"/>
      <c r="K194" s="257">
        <v>11962869</v>
      </c>
      <c r="L194" s="29"/>
      <c r="M194" s="29">
        <v>14370602294</v>
      </c>
      <c r="N194" s="256"/>
      <c r="O194" s="29">
        <v>-15701519913</v>
      </c>
      <c r="P194" s="29"/>
      <c r="Q194" s="29">
        <f t="shared" si="5"/>
        <v>-1330917619</v>
      </c>
    </row>
    <row r="195" spans="1:17" ht="21">
      <c r="A195" s="255" t="s">
        <v>445</v>
      </c>
      <c r="B195" s="256"/>
      <c r="C195" s="29">
        <v>0</v>
      </c>
      <c r="D195" s="256"/>
      <c r="E195" s="29">
        <v>0</v>
      </c>
      <c r="F195" s="257"/>
      <c r="G195" s="29">
        <v>0</v>
      </c>
      <c r="H195" s="256"/>
      <c r="I195" s="29">
        <f t="shared" si="4"/>
        <v>0</v>
      </c>
      <c r="J195" s="29"/>
      <c r="K195" s="257">
        <v>22490523</v>
      </c>
      <c r="L195" s="29"/>
      <c r="M195" s="29">
        <v>45392337410</v>
      </c>
      <c r="N195" s="256"/>
      <c r="O195" s="29">
        <v>-46378677956</v>
      </c>
      <c r="P195" s="29"/>
      <c r="Q195" s="29">
        <f t="shared" si="5"/>
        <v>-986340546</v>
      </c>
    </row>
    <row r="196" spans="1:17" ht="21">
      <c r="A196" s="255" t="s">
        <v>160</v>
      </c>
      <c r="B196" s="256"/>
      <c r="C196" s="29">
        <v>0</v>
      </c>
      <c r="D196" s="256"/>
      <c r="E196" s="29">
        <v>0</v>
      </c>
      <c r="F196" s="257"/>
      <c r="G196" s="29">
        <v>0</v>
      </c>
      <c r="H196" s="256"/>
      <c r="I196" s="29">
        <f t="shared" si="4"/>
        <v>0</v>
      </c>
      <c r="J196" s="29"/>
      <c r="K196" s="257">
        <v>23878974</v>
      </c>
      <c r="L196" s="29"/>
      <c r="M196" s="29">
        <v>35925527643</v>
      </c>
      <c r="N196" s="256"/>
      <c r="O196" s="29">
        <v>-39598367935</v>
      </c>
      <c r="P196" s="29"/>
      <c r="Q196" s="29">
        <f t="shared" si="5"/>
        <v>-3672840292</v>
      </c>
    </row>
    <row r="197" spans="1:17" ht="21">
      <c r="A197" s="255" t="s">
        <v>81</v>
      </c>
      <c r="B197" s="256"/>
      <c r="C197" s="29">
        <v>0</v>
      </c>
      <c r="D197" s="256"/>
      <c r="E197" s="29">
        <v>0</v>
      </c>
      <c r="F197" s="257"/>
      <c r="G197" s="29">
        <v>0</v>
      </c>
      <c r="H197" s="256"/>
      <c r="I197" s="29">
        <f t="shared" si="4"/>
        <v>0</v>
      </c>
      <c r="J197" s="29"/>
      <c r="K197" s="257">
        <v>11957856</v>
      </c>
      <c r="L197" s="29"/>
      <c r="M197" s="29">
        <v>46088574503</v>
      </c>
      <c r="N197" s="256"/>
      <c r="O197" s="29">
        <v>-59747274229</v>
      </c>
      <c r="P197" s="29"/>
      <c r="Q197" s="29">
        <f t="shared" si="5"/>
        <v>-13658699726</v>
      </c>
    </row>
    <row r="198" spans="1:17" ht="21">
      <c r="A198" s="255" t="s">
        <v>331</v>
      </c>
      <c r="B198" s="256"/>
      <c r="C198" s="29">
        <v>0</v>
      </c>
      <c r="D198" s="256"/>
      <c r="E198" s="29">
        <v>0</v>
      </c>
      <c r="F198" s="257"/>
      <c r="G198" s="29">
        <v>0</v>
      </c>
      <c r="H198" s="256"/>
      <c r="I198" s="29">
        <f t="shared" si="4"/>
        <v>0</v>
      </c>
      <c r="J198" s="29"/>
      <c r="K198" s="257">
        <v>9532343</v>
      </c>
      <c r="L198" s="29"/>
      <c r="M198" s="29">
        <v>37587088423</v>
      </c>
      <c r="N198" s="256"/>
      <c r="O198" s="29">
        <v>-43649300863</v>
      </c>
      <c r="P198" s="29"/>
      <c r="Q198" s="29">
        <f t="shared" si="5"/>
        <v>-6062212440</v>
      </c>
    </row>
    <row r="199" spans="1:17" ht="21">
      <c r="A199" s="255" t="s">
        <v>275</v>
      </c>
      <c r="B199" s="256"/>
      <c r="C199" s="29">
        <v>0</v>
      </c>
      <c r="D199" s="256"/>
      <c r="E199" s="29">
        <v>0</v>
      </c>
      <c r="F199" s="257"/>
      <c r="G199" s="29">
        <v>0</v>
      </c>
      <c r="H199" s="256"/>
      <c r="I199" s="29">
        <f t="shared" si="4"/>
        <v>0</v>
      </c>
      <c r="J199" s="29"/>
      <c r="K199" s="257">
        <v>45563014</v>
      </c>
      <c r="L199" s="29"/>
      <c r="M199" s="29">
        <v>24973468866</v>
      </c>
      <c r="N199" s="256"/>
      <c r="O199" s="29">
        <v>-28834487941</v>
      </c>
      <c r="P199" s="29"/>
      <c r="Q199" s="29">
        <f t="shared" si="5"/>
        <v>-3861019075</v>
      </c>
    </row>
    <row r="200" spans="1:17" ht="21">
      <c r="A200" s="255" t="s">
        <v>285</v>
      </c>
      <c r="B200" s="256"/>
      <c r="C200" s="29">
        <v>0</v>
      </c>
      <c r="D200" s="256"/>
      <c r="E200" s="29">
        <v>0</v>
      </c>
      <c r="F200" s="257"/>
      <c r="G200" s="29">
        <v>0</v>
      </c>
      <c r="H200" s="256"/>
      <c r="I200" s="29">
        <f t="shared" si="4"/>
        <v>0</v>
      </c>
      <c r="J200" s="29"/>
      <c r="K200" s="257">
        <v>9648128</v>
      </c>
      <c r="L200" s="29"/>
      <c r="M200" s="29">
        <v>15229651686</v>
      </c>
      <c r="N200" s="256"/>
      <c r="O200" s="29">
        <v>-15443179770</v>
      </c>
      <c r="P200" s="29"/>
      <c r="Q200" s="29">
        <f t="shared" si="5"/>
        <v>-213528084</v>
      </c>
    </row>
    <row r="201" spans="1:17" ht="21">
      <c r="A201" s="255" t="s">
        <v>155</v>
      </c>
      <c r="B201" s="256"/>
      <c r="C201" s="29">
        <v>0</v>
      </c>
      <c r="D201" s="256"/>
      <c r="E201" s="29">
        <v>0</v>
      </c>
      <c r="F201" s="257"/>
      <c r="G201" s="29">
        <v>0</v>
      </c>
      <c r="H201" s="256"/>
      <c r="I201" s="29">
        <f t="shared" ref="I201:I264" si="6">G201+E201</f>
        <v>0</v>
      </c>
      <c r="J201" s="29"/>
      <c r="K201" s="257">
        <v>601991</v>
      </c>
      <c r="L201" s="29"/>
      <c r="M201" s="29">
        <v>11462123543</v>
      </c>
      <c r="N201" s="256"/>
      <c r="O201" s="29">
        <v>-13782086343</v>
      </c>
      <c r="P201" s="29"/>
      <c r="Q201" s="29">
        <f t="shared" ref="Q201:Q264" si="7">M201+O201</f>
        <v>-2319962800</v>
      </c>
    </row>
    <row r="202" spans="1:17" ht="21">
      <c r="A202" s="255" t="s">
        <v>246</v>
      </c>
      <c r="B202" s="256"/>
      <c r="C202" s="29">
        <v>0</v>
      </c>
      <c r="D202" s="256"/>
      <c r="E202" s="29">
        <v>0</v>
      </c>
      <c r="F202" s="257"/>
      <c r="G202" s="29">
        <v>0</v>
      </c>
      <c r="H202" s="256"/>
      <c r="I202" s="29">
        <f t="shared" si="6"/>
        <v>0</v>
      </c>
      <c r="J202" s="29"/>
      <c r="K202" s="257">
        <v>6297971</v>
      </c>
      <c r="L202" s="29"/>
      <c r="M202" s="29">
        <v>82668357717</v>
      </c>
      <c r="N202" s="256"/>
      <c r="O202" s="29">
        <v>-73576741195</v>
      </c>
      <c r="P202" s="29"/>
      <c r="Q202" s="29">
        <f t="shared" si="7"/>
        <v>9091616522</v>
      </c>
    </row>
    <row r="203" spans="1:17" ht="21">
      <c r="A203" s="255" t="s">
        <v>166</v>
      </c>
      <c r="B203" s="256"/>
      <c r="C203" s="29">
        <v>0</v>
      </c>
      <c r="D203" s="256"/>
      <c r="E203" s="29">
        <v>0</v>
      </c>
      <c r="F203" s="257"/>
      <c r="G203" s="29">
        <v>0</v>
      </c>
      <c r="H203" s="256"/>
      <c r="I203" s="29">
        <f t="shared" si="6"/>
        <v>0</v>
      </c>
      <c r="J203" s="29"/>
      <c r="K203" s="257">
        <v>7610398</v>
      </c>
      <c r="L203" s="29"/>
      <c r="M203" s="29">
        <v>39257514027</v>
      </c>
      <c r="N203" s="256"/>
      <c r="O203" s="29">
        <v>-43573022800</v>
      </c>
      <c r="P203" s="29"/>
      <c r="Q203" s="29">
        <f t="shared" si="7"/>
        <v>-4315508773</v>
      </c>
    </row>
    <row r="204" spans="1:17" ht="21">
      <c r="A204" s="255" t="s">
        <v>129</v>
      </c>
      <c r="B204" s="256"/>
      <c r="C204" s="29">
        <v>0</v>
      </c>
      <c r="D204" s="256"/>
      <c r="E204" s="29">
        <v>0</v>
      </c>
      <c r="F204" s="257"/>
      <c r="G204" s="29">
        <v>0</v>
      </c>
      <c r="H204" s="256"/>
      <c r="I204" s="29">
        <f t="shared" si="6"/>
        <v>0</v>
      </c>
      <c r="J204" s="29"/>
      <c r="K204" s="257">
        <v>5683454</v>
      </c>
      <c r="L204" s="29"/>
      <c r="M204" s="29">
        <v>106521249018</v>
      </c>
      <c r="N204" s="256"/>
      <c r="O204" s="29">
        <v>-119996806453</v>
      </c>
      <c r="P204" s="29"/>
      <c r="Q204" s="29">
        <f t="shared" si="7"/>
        <v>-13475557435</v>
      </c>
    </row>
    <row r="205" spans="1:17" ht="21">
      <c r="A205" s="255" t="s">
        <v>494</v>
      </c>
      <c r="B205" s="256"/>
      <c r="C205" s="29">
        <v>0</v>
      </c>
      <c r="D205" s="256"/>
      <c r="E205" s="29">
        <v>0</v>
      </c>
      <c r="F205" s="257"/>
      <c r="G205" s="29">
        <v>0</v>
      </c>
      <c r="H205" s="256"/>
      <c r="I205" s="29">
        <f t="shared" si="6"/>
        <v>0</v>
      </c>
      <c r="J205" s="29"/>
      <c r="K205" s="257">
        <v>2627472</v>
      </c>
      <c r="L205" s="29"/>
      <c r="M205" s="29">
        <v>17543648489</v>
      </c>
      <c r="N205" s="256"/>
      <c r="O205" s="29">
        <v>-13606935300</v>
      </c>
      <c r="P205" s="29"/>
      <c r="Q205" s="29">
        <f t="shared" si="7"/>
        <v>3936713189</v>
      </c>
    </row>
    <row r="206" spans="1:17" ht="21">
      <c r="A206" s="255" t="s">
        <v>498</v>
      </c>
      <c r="B206" s="256"/>
      <c r="C206" s="29">
        <v>0</v>
      </c>
      <c r="D206" s="256"/>
      <c r="E206" s="29">
        <v>0</v>
      </c>
      <c r="F206" s="257"/>
      <c r="G206" s="29">
        <v>0</v>
      </c>
      <c r="H206" s="256"/>
      <c r="I206" s="29">
        <f t="shared" si="6"/>
        <v>0</v>
      </c>
      <c r="J206" s="29"/>
      <c r="K206" s="257">
        <v>713131</v>
      </c>
      <c r="L206" s="29"/>
      <c r="M206" s="29">
        <v>8893287099</v>
      </c>
      <c r="N206" s="256"/>
      <c r="O206" s="29">
        <v>-11126904530</v>
      </c>
      <c r="P206" s="29"/>
      <c r="Q206" s="29">
        <f t="shared" si="7"/>
        <v>-2233617431</v>
      </c>
    </row>
    <row r="207" spans="1:17" ht="21">
      <c r="A207" s="255" t="s">
        <v>511</v>
      </c>
      <c r="B207" s="256"/>
      <c r="C207" s="29">
        <v>0</v>
      </c>
      <c r="D207" s="256"/>
      <c r="E207" s="29">
        <v>0</v>
      </c>
      <c r="F207" s="257"/>
      <c r="G207" s="29">
        <v>0</v>
      </c>
      <c r="H207" s="256"/>
      <c r="I207" s="29">
        <f t="shared" si="6"/>
        <v>0</v>
      </c>
      <c r="J207" s="29"/>
      <c r="K207" s="257">
        <v>2135894</v>
      </c>
      <c r="L207" s="29"/>
      <c r="M207" s="29">
        <v>70115813658</v>
      </c>
      <c r="N207" s="256"/>
      <c r="O207" s="29">
        <v>-53050582524</v>
      </c>
      <c r="P207" s="29"/>
      <c r="Q207" s="29">
        <f t="shared" si="7"/>
        <v>17065231134</v>
      </c>
    </row>
    <row r="208" spans="1:17" ht="21">
      <c r="A208" s="255" t="s">
        <v>516</v>
      </c>
      <c r="B208" s="256"/>
      <c r="C208" s="29">
        <v>0</v>
      </c>
      <c r="D208" s="256"/>
      <c r="E208" s="29">
        <v>0</v>
      </c>
      <c r="F208" s="257"/>
      <c r="G208" s="29">
        <v>0</v>
      </c>
      <c r="H208" s="256"/>
      <c r="I208" s="29">
        <f t="shared" si="6"/>
        <v>0</v>
      </c>
      <c r="J208" s="29"/>
      <c r="K208" s="257">
        <v>3237444</v>
      </c>
      <c r="L208" s="29"/>
      <c r="M208" s="29">
        <v>27468651437</v>
      </c>
      <c r="N208" s="256"/>
      <c r="O208" s="29">
        <v>-21856292815</v>
      </c>
      <c r="P208" s="29"/>
      <c r="Q208" s="29">
        <f t="shared" si="7"/>
        <v>5612358622</v>
      </c>
    </row>
    <row r="209" spans="1:17" ht="21">
      <c r="A209" s="255" t="s">
        <v>119</v>
      </c>
      <c r="B209" s="256"/>
      <c r="C209" s="29">
        <v>0</v>
      </c>
      <c r="D209" s="256"/>
      <c r="E209" s="29">
        <v>0</v>
      </c>
      <c r="F209" s="257"/>
      <c r="G209" s="29">
        <v>0</v>
      </c>
      <c r="H209" s="256"/>
      <c r="I209" s="29">
        <f t="shared" si="6"/>
        <v>0</v>
      </c>
      <c r="J209" s="29"/>
      <c r="K209" s="257">
        <v>2650566</v>
      </c>
      <c r="L209" s="29"/>
      <c r="M209" s="29">
        <v>17836487252</v>
      </c>
      <c r="N209" s="256"/>
      <c r="O209" s="29">
        <v>-15552817383</v>
      </c>
      <c r="P209" s="29"/>
      <c r="Q209" s="29">
        <f t="shared" si="7"/>
        <v>2283669869</v>
      </c>
    </row>
    <row r="210" spans="1:17" ht="21">
      <c r="A210" s="255" t="s">
        <v>78</v>
      </c>
      <c r="B210" s="256"/>
      <c r="C210" s="29">
        <v>0</v>
      </c>
      <c r="D210" s="256"/>
      <c r="E210" s="29">
        <v>0</v>
      </c>
      <c r="F210" s="257"/>
      <c r="G210" s="29">
        <v>0</v>
      </c>
      <c r="H210" s="256"/>
      <c r="I210" s="29">
        <f t="shared" si="6"/>
        <v>0</v>
      </c>
      <c r="J210" s="29"/>
      <c r="K210" s="257">
        <v>1452138</v>
      </c>
      <c r="L210" s="29"/>
      <c r="M210" s="29">
        <v>51389088177</v>
      </c>
      <c r="N210" s="256"/>
      <c r="O210" s="29">
        <v>-38512224998</v>
      </c>
      <c r="P210" s="29"/>
      <c r="Q210" s="29">
        <f t="shared" si="7"/>
        <v>12876863179</v>
      </c>
    </row>
    <row r="211" spans="1:17" ht="21">
      <c r="A211" s="255" t="s">
        <v>446</v>
      </c>
      <c r="B211" s="256"/>
      <c r="C211" s="29">
        <v>0</v>
      </c>
      <c r="D211" s="256"/>
      <c r="E211" s="29">
        <v>0</v>
      </c>
      <c r="F211" s="257"/>
      <c r="G211" s="29">
        <v>0</v>
      </c>
      <c r="H211" s="256"/>
      <c r="I211" s="29">
        <f t="shared" si="6"/>
        <v>0</v>
      </c>
      <c r="J211" s="29"/>
      <c r="K211" s="257">
        <v>3250000</v>
      </c>
      <c r="L211" s="29"/>
      <c r="M211" s="29">
        <v>3534487648</v>
      </c>
      <c r="N211" s="256"/>
      <c r="O211" s="29">
        <v>-4329087750</v>
      </c>
      <c r="P211" s="29"/>
      <c r="Q211" s="29">
        <f t="shared" si="7"/>
        <v>-794600102</v>
      </c>
    </row>
    <row r="212" spans="1:17" ht="21">
      <c r="A212" s="255" t="s">
        <v>281</v>
      </c>
      <c r="B212" s="256"/>
      <c r="C212" s="29">
        <v>0</v>
      </c>
      <c r="D212" s="256"/>
      <c r="E212" s="29">
        <v>0</v>
      </c>
      <c r="F212" s="257"/>
      <c r="G212" s="29">
        <v>0</v>
      </c>
      <c r="H212" s="256"/>
      <c r="I212" s="29">
        <f t="shared" si="6"/>
        <v>0</v>
      </c>
      <c r="J212" s="29"/>
      <c r="K212" s="257">
        <v>39896300</v>
      </c>
      <c r="L212" s="29"/>
      <c r="M212" s="29">
        <v>34969559413</v>
      </c>
      <c r="N212" s="256"/>
      <c r="O212" s="29">
        <v>-46408863603</v>
      </c>
      <c r="P212" s="29"/>
      <c r="Q212" s="29">
        <f t="shared" si="7"/>
        <v>-11439304190</v>
      </c>
    </row>
    <row r="213" spans="1:17" ht="21">
      <c r="A213" s="255" t="s">
        <v>448</v>
      </c>
      <c r="B213" s="256"/>
      <c r="C213" s="29">
        <v>0</v>
      </c>
      <c r="D213" s="256"/>
      <c r="E213" s="29">
        <v>0</v>
      </c>
      <c r="F213" s="257"/>
      <c r="G213" s="29">
        <v>0</v>
      </c>
      <c r="H213" s="256"/>
      <c r="I213" s="29">
        <f t="shared" si="6"/>
        <v>0</v>
      </c>
      <c r="J213" s="29"/>
      <c r="K213" s="257">
        <v>15054944</v>
      </c>
      <c r="L213" s="29"/>
      <c r="M213" s="29">
        <v>35120271044</v>
      </c>
      <c r="N213" s="256"/>
      <c r="O213" s="29">
        <v>-44156167736</v>
      </c>
      <c r="P213" s="29"/>
      <c r="Q213" s="29">
        <f t="shared" si="7"/>
        <v>-9035896692</v>
      </c>
    </row>
    <row r="214" spans="1:17" ht="21">
      <c r="A214" s="255" t="s">
        <v>428</v>
      </c>
      <c r="B214" s="256"/>
      <c r="C214" s="29">
        <v>0</v>
      </c>
      <c r="D214" s="256"/>
      <c r="E214" s="29">
        <v>0</v>
      </c>
      <c r="F214" s="257"/>
      <c r="G214" s="29">
        <v>0</v>
      </c>
      <c r="H214" s="256"/>
      <c r="I214" s="29">
        <f t="shared" si="6"/>
        <v>0</v>
      </c>
      <c r="J214" s="29"/>
      <c r="K214" s="257">
        <v>1750000</v>
      </c>
      <c r="L214" s="29"/>
      <c r="M214" s="29">
        <v>6413058887</v>
      </c>
      <c r="N214" s="256"/>
      <c r="O214" s="29">
        <v>-6580859514</v>
      </c>
      <c r="P214" s="29"/>
      <c r="Q214" s="29">
        <f t="shared" si="7"/>
        <v>-167800627</v>
      </c>
    </row>
    <row r="215" spans="1:17" ht="21">
      <c r="A215" s="255" t="s">
        <v>386</v>
      </c>
      <c r="B215" s="256"/>
      <c r="C215" s="29">
        <v>0</v>
      </c>
      <c r="D215" s="256"/>
      <c r="E215" s="29">
        <v>0</v>
      </c>
      <c r="F215" s="257"/>
      <c r="G215" s="29">
        <v>0</v>
      </c>
      <c r="H215" s="256"/>
      <c r="I215" s="29">
        <f t="shared" si="6"/>
        <v>0</v>
      </c>
      <c r="J215" s="29"/>
      <c r="K215" s="257">
        <v>13184723</v>
      </c>
      <c r="L215" s="29"/>
      <c r="M215" s="29">
        <v>26366217859</v>
      </c>
      <c r="N215" s="256"/>
      <c r="O215" s="29">
        <v>-33668614853</v>
      </c>
      <c r="P215" s="29"/>
      <c r="Q215" s="29">
        <f t="shared" si="7"/>
        <v>-7302396994</v>
      </c>
    </row>
    <row r="216" spans="1:17" ht="21">
      <c r="A216" s="255" t="s">
        <v>280</v>
      </c>
      <c r="B216" s="256"/>
      <c r="C216" s="29">
        <v>0</v>
      </c>
      <c r="D216" s="256"/>
      <c r="E216" s="29">
        <v>0</v>
      </c>
      <c r="F216" s="257"/>
      <c r="G216" s="29">
        <v>0</v>
      </c>
      <c r="H216" s="256"/>
      <c r="I216" s="29">
        <f t="shared" si="6"/>
        <v>0</v>
      </c>
      <c r="J216" s="29"/>
      <c r="K216" s="257">
        <v>6671875</v>
      </c>
      <c r="L216" s="29"/>
      <c r="M216" s="29">
        <v>31318510341</v>
      </c>
      <c r="N216" s="256"/>
      <c r="O216" s="29">
        <v>-32552845744</v>
      </c>
      <c r="P216" s="29"/>
      <c r="Q216" s="29">
        <f t="shared" si="7"/>
        <v>-1234335403</v>
      </c>
    </row>
    <row r="217" spans="1:17" ht="21">
      <c r="A217" s="255" t="s">
        <v>308</v>
      </c>
      <c r="B217" s="256"/>
      <c r="C217" s="29">
        <v>0</v>
      </c>
      <c r="D217" s="256"/>
      <c r="E217" s="29">
        <v>0</v>
      </c>
      <c r="F217" s="257"/>
      <c r="G217" s="29">
        <v>0</v>
      </c>
      <c r="H217" s="256"/>
      <c r="I217" s="29">
        <f t="shared" si="6"/>
        <v>0</v>
      </c>
      <c r="J217" s="29"/>
      <c r="K217" s="257">
        <v>1478413</v>
      </c>
      <c r="L217" s="29"/>
      <c r="M217" s="29">
        <v>6025625762</v>
      </c>
      <c r="N217" s="256"/>
      <c r="O217" s="29">
        <v>-7650839919</v>
      </c>
      <c r="P217" s="29"/>
      <c r="Q217" s="29">
        <f t="shared" si="7"/>
        <v>-1625214157</v>
      </c>
    </row>
    <row r="218" spans="1:17" ht="21">
      <c r="A218" s="255" t="s">
        <v>409</v>
      </c>
      <c r="B218" s="256"/>
      <c r="C218" s="29">
        <v>0</v>
      </c>
      <c r="D218" s="256"/>
      <c r="E218" s="29">
        <v>0</v>
      </c>
      <c r="F218" s="257"/>
      <c r="G218" s="29">
        <v>0</v>
      </c>
      <c r="H218" s="256"/>
      <c r="I218" s="29">
        <f t="shared" si="6"/>
        <v>0</v>
      </c>
      <c r="J218" s="29"/>
      <c r="K218" s="257">
        <v>5546322</v>
      </c>
      <c r="L218" s="29"/>
      <c r="M218" s="29">
        <v>15316221150</v>
      </c>
      <c r="N218" s="256"/>
      <c r="O218" s="29">
        <v>-18025953896</v>
      </c>
      <c r="P218" s="29"/>
      <c r="Q218" s="29">
        <f t="shared" si="7"/>
        <v>-2709732746</v>
      </c>
    </row>
    <row r="219" spans="1:17" ht="21">
      <c r="A219" s="255" t="s">
        <v>450</v>
      </c>
      <c r="B219" s="256"/>
      <c r="C219" s="29">
        <v>0</v>
      </c>
      <c r="D219" s="256"/>
      <c r="E219" s="29">
        <v>0</v>
      </c>
      <c r="F219" s="257"/>
      <c r="G219" s="29">
        <v>0</v>
      </c>
      <c r="H219" s="256"/>
      <c r="I219" s="29">
        <f t="shared" si="6"/>
        <v>0</v>
      </c>
      <c r="J219" s="29"/>
      <c r="K219" s="257">
        <v>4273398</v>
      </c>
      <c r="L219" s="29"/>
      <c r="M219" s="29">
        <v>45048768772</v>
      </c>
      <c r="N219" s="256"/>
      <c r="O219" s="29">
        <v>-45833755588</v>
      </c>
      <c r="P219" s="29"/>
      <c r="Q219" s="29">
        <f t="shared" si="7"/>
        <v>-784986816</v>
      </c>
    </row>
    <row r="220" spans="1:17" ht="21">
      <c r="A220" s="255" t="s">
        <v>259</v>
      </c>
      <c r="B220" s="256"/>
      <c r="C220" s="29">
        <v>0</v>
      </c>
      <c r="D220" s="256"/>
      <c r="E220" s="29">
        <v>0</v>
      </c>
      <c r="F220" s="257"/>
      <c r="G220" s="29">
        <v>0</v>
      </c>
      <c r="H220" s="256"/>
      <c r="I220" s="29">
        <f t="shared" si="6"/>
        <v>0</v>
      </c>
      <c r="J220" s="29"/>
      <c r="K220" s="257">
        <v>7931214</v>
      </c>
      <c r="L220" s="29"/>
      <c r="M220" s="29">
        <v>52428669190</v>
      </c>
      <c r="N220" s="256"/>
      <c r="O220" s="29">
        <v>-63493331588</v>
      </c>
      <c r="P220" s="29"/>
      <c r="Q220" s="29">
        <f t="shared" si="7"/>
        <v>-11064662398</v>
      </c>
    </row>
    <row r="221" spans="1:17" ht="21">
      <c r="A221" s="255" t="s">
        <v>325</v>
      </c>
      <c r="B221" s="256"/>
      <c r="C221" s="29">
        <v>0</v>
      </c>
      <c r="D221" s="256"/>
      <c r="E221" s="29">
        <v>0</v>
      </c>
      <c r="F221" s="257"/>
      <c r="G221" s="29">
        <v>0</v>
      </c>
      <c r="H221" s="256"/>
      <c r="I221" s="29">
        <f t="shared" si="6"/>
        <v>0</v>
      </c>
      <c r="J221" s="29"/>
      <c r="K221" s="257">
        <v>251008</v>
      </c>
      <c r="L221" s="29"/>
      <c r="M221" s="29">
        <v>10960542170</v>
      </c>
      <c r="N221" s="256"/>
      <c r="O221" s="29">
        <v>-13194246270</v>
      </c>
      <c r="P221" s="29"/>
      <c r="Q221" s="29">
        <f t="shared" si="7"/>
        <v>-2233704100</v>
      </c>
    </row>
    <row r="222" spans="1:17" ht="21">
      <c r="A222" s="255" t="s">
        <v>161</v>
      </c>
      <c r="B222" s="256"/>
      <c r="C222" s="29">
        <v>0</v>
      </c>
      <c r="D222" s="256"/>
      <c r="E222" s="29">
        <v>0</v>
      </c>
      <c r="F222" s="257"/>
      <c r="G222" s="29">
        <v>0</v>
      </c>
      <c r="H222" s="256"/>
      <c r="I222" s="29">
        <f t="shared" si="6"/>
        <v>0</v>
      </c>
      <c r="J222" s="29"/>
      <c r="K222" s="257">
        <v>22731188</v>
      </c>
      <c r="L222" s="29"/>
      <c r="M222" s="29">
        <v>36922460698</v>
      </c>
      <c r="N222" s="256"/>
      <c r="O222" s="29">
        <v>-49030277500</v>
      </c>
      <c r="P222" s="29"/>
      <c r="Q222" s="29">
        <f t="shared" si="7"/>
        <v>-12107816802</v>
      </c>
    </row>
    <row r="223" spans="1:17" ht="21">
      <c r="A223" s="255" t="s">
        <v>90</v>
      </c>
      <c r="B223" s="256"/>
      <c r="C223" s="29">
        <v>0</v>
      </c>
      <c r="D223" s="256"/>
      <c r="E223" s="29">
        <v>0</v>
      </c>
      <c r="F223" s="257"/>
      <c r="G223" s="29">
        <v>0</v>
      </c>
      <c r="H223" s="256"/>
      <c r="I223" s="29">
        <f t="shared" si="6"/>
        <v>0</v>
      </c>
      <c r="J223" s="29"/>
      <c r="K223" s="257">
        <v>432135</v>
      </c>
      <c r="L223" s="29"/>
      <c r="M223" s="29">
        <v>54357911245</v>
      </c>
      <c r="N223" s="256"/>
      <c r="O223" s="29">
        <v>-53175983770</v>
      </c>
      <c r="P223" s="29"/>
      <c r="Q223" s="29">
        <f t="shared" si="7"/>
        <v>1181927475</v>
      </c>
    </row>
    <row r="224" spans="1:17" ht="21">
      <c r="A224" s="255" t="s">
        <v>443</v>
      </c>
      <c r="B224" s="256"/>
      <c r="C224" s="29">
        <v>0</v>
      </c>
      <c r="D224" s="256"/>
      <c r="E224" s="29">
        <v>0</v>
      </c>
      <c r="F224" s="257"/>
      <c r="G224" s="29">
        <v>0</v>
      </c>
      <c r="H224" s="256"/>
      <c r="I224" s="29">
        <f t="shared" si="6"/>
        <v>0</v>
      </c>
      <c r="J224" s="29"/>
      <c r="K224" s="257">
        <v>7435982</v>
      </c>
      <c r="L224" s="29"/>
      <c r="M224" s="29">
        <v>21570263576</v>
      </c>
      <c r="N224" s="256"/>
      <c r="O224" s="29">
        <v>-24969148144</v>
      </c>
      <c r="P224" s="29"/>
      <c r="Q224" s="29">
        <f t="shared" si="7"/>
        <v>-3398884568</v>
      </c>
    </row>
    <row r="225" spans="1:17" ht="21">
      <c r="A225" s="255" t="s">
        <v>260</v>
      </c>
      <c r="B225" s="256"/>
      <c r="C225" s="29">
        <v>0</v>
      </c>
      <c r="D225" s="256"/>
      <c r="E225" s="29">
        <v>0</v>
      </c>
      <c r="F225" s="257"/>
      <c r="G225" s="29">
        <v>0</v>
      </c>
      <c r="H225" s="256"/>
      <c r="I225" s="29">
        <f t="shared" si="6"/>
        <v>0</v>
      </c>
      <c r="J225" s="29"/>
      <c r="K225" s="257">
        <v>2507276</v>
      </c>
      <c r="L225" s="29"/>
      <c r="M225" s="29">
        <v>18805089583</v>
      </c>
      <c r="N225" s="256"/>
      <c r="O225" s="29">
        <v>-22808260794</v>
      </c>
      <c r="P225" s="29"/>
      <c r="Q225" s="29">
        <f t="shared" si="7"/>
        <v>-4003171211</v>
      </c>
    </row>
    <row r="226" spans="1:17" ht="21">
      <c r="A226" s="255" t="s">
        <v>267</v>
      </c>
      <c r="B226" s="256"/>
      <c r="C226" s="29">
        <v>0</v>
      </c>
      <c r="D226" s="256"/>
      <c r="E226" s="29">
        <v>0</v>
      </c>
      <c r="F226" s="257"/>
      <c r="G226" s="29">
        <v>0</v>
      </c>
      <c r="H226" s="256"/>
      <c r="I226" s="29">
        <f t="shared" si="6"/>
        <v>0</v>
      </c>
      <c r="J226" s="29"/>
      <c r="K226" s="257">
        <v>13622095</v>
      </c>
      <c r="L226" s="29"/>
      <c r="M226" s="29">
        <v>68838228134</v>
      </c>
      <c r="N226" s="256"/>
      <c r="O226" s="29">
        <v>-69878415258</v>
      </c>
      <c r="P226" s="29"/>
      <c r="Q226" s="29">
        <f t="shared" si="7"/>
        <v>-1040187124</v>
      </c>
    </row>
    <row r="227" spans="1:17" ht="21">
      <c r="A227" s="255" t="s">
        <v>177</v>
      </c>
      <c r="B227" s="256"/>
      <c r="C227" s="29">
        <v>0</v>
      </c>
      <c r="D227" s="256"/>
      <c r="E227" s="29">
        <v>0</v>
      </c>
      <c r="F227" s="257"/>
      <c r="G227" s="29">
        <v>0</v>
      </c>
      <c r="H227" s="256"/>
      <c r="I227" s="29">
        <f t="shared" si="6"/>
        <v>0</v>
      </c>
      <c r="J227" s="29"/>
      <c r="K227" s="257">
        <v>4148335</v>
      </c>
      <c r="L227" s="29"/>
      <c r="M227" s="29">
        <v>24362077326</v>
      </c>
      <c r="N227" s="256"/>
      <c r="O227" s="29">
        <v>-29947151964</v>
      </c>
      <c r="P227" s="29"/>
      <c r="Q227" s="29">
        <f t="shared" si="7"/>
        <v>-5585074638</v>
      </c>
    </row>
    <row r="228" spans="1:17" ht="21">
      <c r="A228" s="255" t="s">
        <v>145</v>
      </c>
      <c r="B228" s="256"/>
      <c r="C228" s="29">
        <v>0</v>
      </c>
      <c r="D228" s="256"/>
      <c r="E228" s="29">
        <v>0</v>
      </c>
      <c r="F228" s="257"/>
      <c r="G228" s="29">
        <v>0</v>
      </c>
      <c r="H228" s="256"/>
      <c r="I228" s="29">
        <f t="shared" si="6"/>
        <v>0</v>
      </c>
      <c r="J228" s="29"/>
      <c r="K228" s="257">
        <v>6740975</v>
      </c>
      <c r="L228" s="29"/>
      <c r="M228" s="29">
        <v>20546885240</v>
      </c>
      <c r="N228" s="256"/>
      <c r="O228" s="29">
        <v>-24570635582</v>
      </c>
      <c r="P228" s="29"/>
      <c r="Q228" s="29">
        <f t="shared" si="7"/>
        <v>-4023750342</v>
      </c>
    </row>
    <row r="229" spans="1:17" ht="21">
      <c r="A229" s="255" t="s">
        <v>156</v>
      </c>
      <c r="B229" s="256"/>
      <c r="C229" s="29">
        <v>0</v>
      </c>
      <c r="D229" s="256"/>
      <c r="E229" s="29">
        <v>0</v>
      </c>
      <c r="F229" s="257"/>
      <c r="G229" s="29">
        <v>0</v>
      </c>
      <c r="H229" s="256"/>
      <c r="I229" s="29">
        <f t="shared" si="6"/>
        <v>0</v>
      </c>
      <c r="J229" s="29"/>
      <c r="K229" s="257">
        <v>4837341</v>
      </c>
      <c r="L229" s="29"/>
      <c r="M229" s="29">
        <v>28899722257</v>
      </c>
      <c r="N229" s="256"/>
      <c r="O229" s="29">
        <v>-32568393594</v>
      </c>
      <c r="P229" s="29"/>
      <c r="Q229" s="29">
        <f t="shared" si="7"/>
        <v>-3668671337</v>
      </c>
    </row>
    <row r="230" spans="1:17" ht="21">
      <c r="A230" s="255" t="s">
        <v>85</v>
      </c>
      <c r="B230" s="256"/>
      <c r="C230" s="29">
        <v>0</v>
      </c>
      <c r="D230" s="256"/>
      <c r="E230" s="29">
        <v>0</v>
      </c>
      <c r="F230" s="257"/>
      <c r="G230" s="29">
        <v>0</v>
      </c>
      <c r="H230" s="256"/>
      <c r="I230" s="29">
        <f t="shared" si="6"/>
        <v>0</v>
      </c>
      <c r="J230" s="29"/>
      <c r="K230" s="257">
        <v>15319106</v>
      </c>
      <c r="L230" s="29"/>
      <c r="M230" s="29">
        <v>43181070631</v>
      </c>
      <c r="N230" s="256"/>
      <c r="O230" s="29">
        <v>-53181791683</v>
      </c>
      <c r="P230" s="29"/>
      <c r="Q230" s="29">
        <f t="shared" si="7"/>
        <v>-10000721052</v>
      </c>
    </row>
    <row r="231" spans="1:17" ht="21">
      <c r="A231" s="255" t="s">
        <v>228</v>
      </c>
      <c r="B231" s="256"/>
      <c r="C231" s="29">
        <v>0</v>
      </c>
      <c r="D231" s="256"/>
      <c r="E231" s="29">
        <v>0</v>
      </c>
      <c r="F231" s="257"/>
      <c r="G231" s="29">
        <v>0</v>
      </c>
      <c r="H231" s="256"/>
      <c r="I231" s="29">
        <f t="shared" si="6"/>
        <v>0</v>
      </c>
      <c r="J231" s="29"/>
      <c r="K231" s="257">
        <v>14899686</v>
      </c>
      <c r="L231" s="29"/>
      <c r="M231" s="29">
        <v>42856795186</v>
      </c>
      <c r="N231" s="256"/>
      <c r="O231" s="29">
        <v>-47439274748</v>
      </c>
      <c r="P231" s="29"/>
      <c r="Q231" s="29">
        <f t="shared" si="7"/>
        <v>-4582479562</v>
      </c>
    </row>
    <row r="232" spans="1:17" ht="21">
      <c r="A232" s="255" t="s">
        <v>233</v>
      </c>
      <c r="B232" s="256"/>
      <c r="C232" s="29">
        <v>0</v>
      </c>
      <c r="D232" s="256"/>
      <c r="E232" s="29">
        <v>0</v>
      </c>
      <c r="F232" s="257"/>
      <c r="G232" s="29">
        <v>0</v>
      </c>
      <c r="H232" s="256"/>
      <c r="I232" s="29">
        <f t="shared" si="6"/>
        <v>0</v>
      </c>
      <c r="J232" s="29"/>
      <c r="K232" s="257">
        <v>62819569</v>
      </c>
      <c r="L232" s="29"/>
      <c r="M232" s="29">
        <v>96197355582</v>
      </c>
      <c r="N232" s="256"/>
      <c r="O232" s="29">
        <v>-102998927382</v>
      </c>
      <c r="P232" s="29"/>
      <c r="Q232" s="29">
        <f t="shared" si="7"/>
        <v>-6801571800</v>
      </c>
    </row>
    <row r="233" spans="1:17" ht="21">
      <c r="A233" s="255" t="s">
        <v>179</v>
      </c>
      <c r="B233" s="256"/>
      <c r="C233" s="29">
        <v>0</v>
      </c>
      <c r="D233" s="256"/>
      <c r="E233" s="29">
        <v>0</v>
      </c>
      <c r="F233" s="257"/>
      <c r="G233" s="29">
        <v>0</v>
      </c>
      <c r="H233" s="256"/>
      <c r="I233" s="29">
        <f t="shared" si="6"/>
        <v>0</v>
      </c>
      <c r="J233" s="29"/>
      <c r="K233" s="257">
        <v>25818022</v>
      </c>
      <c r="L233" s="29"/>
      <c r="M233" s="29">
        <v>42879686400</v>
      </c>
      <c r="N233" s="256"/>
      <c r="O233" s="29">
        <v>-45582893182</v>
      </c>
      <c r="P233" s="29"/>
      <c r="Q233" s="29">
        <f t="shared" si="7"/>
        <v>-2703206782</v>
      </c>
    </row>
    <row r="234" spans="1:17" ht="21">
      <c r="A234" s="255" t="s">
        <v>188</v>
      </c>
      <c r="B234" s="256"/>
      <c r="C234" s="29">
        <v>0</v>
      </c>
      <c r="D234" s="256"/>
      <c r="E234" s="29">
        <v>0</v>
      </c>
      <c r="F234" s="257"/>
      <c r="G234" s="29">
        <v>0</v>
      </c>
      <c r="H234" s="256"/>
      <c r="I234" s="29">
        <f t="shared" si="6"/>
        <v>0</v>
      </c>
      <c r="J234" s="29"/>
      <c r="K234" s="257">
        <v>7178281</v>
      </c>
      <c r="L234" s="29"/>
      <c r="M234" s="29">
        <v>31227325750</v>
      </c>
      <c r="N234" s="256"/>
      <c r="O234" s="29">
        <v>-35608690526</v>
      </c>
      <c r="P234" s="29"/>
      <c r="Q234" s="29">
        <f t="shared" si="7"/>
        <v>-4381364776</v>
      </c>
    </row>
    <row r="235" spans="1:17" ht="21">
      <c r="A235" s="255" t="s">
        <v>219</v>
      </c>
      <c r="B235" s="256"/>
      <c r="C235" s="29">
        <v>0</v>
      </c>
      <c r="D235" s="256"/>
      <c r="E235" s="29">
        <v>0</v>
      </c>
      <c r="F235" s="257"/>
      <c r="G235" s="29">
        <v>0</v>
      </c>
      <c r="H235" s="256"/>
      <c r="I235" s="29">
        <f t="shared" si="6"/>
        <v>0</v>
      </c>
      <c r="J235" s="29"/>
      <c r="K235" s="257">
        <v>8074113</v>
      </c>
      <c r="L235" s="29"/>
      <c r="M235" s="29">
        <v>68855743250</v>
      </c>
      <c r="N235" s="256"/>
      <c r="O235" s="29">
        <v>-68999268979</v>
      </c>
      <c r="P235" s="29"/>
      <c r="Q235" s="29">
        <f t="shared" si="7"/>
        <v>-143525729</v>
      </c>
    </row>
    <row r="236" spans="1:17" ht="21">
      <c r="A236" s="255" t="s">
        <v>452</v>
      </c>
      <c r="B236" s="256"/>
      <c r="C236" s="29">
        <v>0</v>
      </c>
      <c r="D236" s="256"/>
      <c r="E236" s="29">
        <v>0</v>
      </c>
      <c r="F236" s="257"/>
      <c r="G236" s="29">
        <v>0</v>
      </c>
      <c r="H236" s="256"/>
      <c r="I236" s="29">
        <f t="shared" si="6"/>
        <v>0</v>
      </c>
      <c r="J236" s="29"/>
      <c r="K236" s="257">
        <v>8850882</v>
      </c>
      <c r="L236" s="29"/>
      <c r="M236" s="29">
        <v>122880621994</v>
      </c>
      <c r="N236" s="256"/>
      <c r="O236" s="29">
        <v>-141287304650</v>
      </c>
      <c r="P236" s="29"/>
      <c r="Q236" s="29">
        <f t="shared" si="7"/>
        <v>-18406682656</v>
      </c>
    </row>
    <row r="237" spans="1:17" ht="21">
      <c r="A237" s="255" t="s">
        <v>313</v>
      </c>
      <c r="B237" s="256"/>
      <c r="C237" s="29">
        <v>0</v>
      </c>
      <c r="D237" s="256"/>
      <c r="E237" s="29">
        <v>0</v>
      </c>
      <c r="F237" s="257"/>
      <c r="G237" s="29">
        <v>0</v>
      </c>
      <c r="H237" s="256"/>
      <c r="I237" s="29">
        <f t="shared" si="6"/>
        <v>0</v>
      </c>
      <c r="J237" s="29"/>
      <c r="K237" s="257">
        <v>20130706</v>
      </c>
      <c r="L237" s="29"/>
      <c r="M237" s="29">
        <v>56861369615</v>
      </c>
      <c r="N237" s="256"/>
      <c r="O237" s="29">
        <v>-57806264139</v>
      </c>
      <c r="P237" s="29"/>
      <c r="Q237" s="29">
        <f t="shared" si="7"/>
        <v>-944894524</v>
      </c>
    </row>
    <row r="238" spans="1:17" ht="21">
      <c r="A238" s="255" t="s">
        <v>184</v>
      </c>
      <c r="B238" s="256"/>
      <c r="C238" s="29">
        <v>0</v>
      </c>
      <c r="D238" s="256"/>
      <c r="E238" s="29">
        <v>0</v>
      </c>
      <c r="F238" s="257"/>
      <c r="G238" s="29">
        <v>0</v>
      </c>
      <c r="H238" s="256"/>
      <c r="I238" s="29">
        <f t="shared" si="6"/>
        <v>0</v>
      </c>
      <c r="J238" s="29"/>
      <c r="K238" s="257">
        <v>4151783</v>
      </c>
      <c r="L238" s="29"/>
      <c r="M238" s="29">
        <v>30982094726</v>
      </c>
      <c r="N238" s="256"/>
      <c r="O238" s="29">
        <v>-31169388806</v>
      </c>
      <c r="P238" s="29"/>
      <c r="Q238" s="29">
        <f t="shared" si="7"/>
        <v>-187294080</v>
      </c>
    </row>
    <row r="239" spans="1:17" ht="21">
      <c r="A239" s="255" t="s">
        <v>455</v>
      </c>
      <c r="B239" s="256"/>
      <c r="C239" s="29">
        <v>0</v>
      </c>
      <c r="D239" s="256"/>
      <c r="E239" s="29">
        <v>0</v>
      </c>
      <c r="F239" s="257"/>
      <c r="G239" s="29">
        <v>0</v>
      </c>
      <c r="H239" s="256"/>
      <c r="I239" s="29">
        <f t="shared" si="6"/>
        <v>0</v>
      </c>
      <c r="J239" s="29"/>
      <c r="K239" s="257">
        <v>5804207</v>
      </c>
      <c r="L239" s="29"/>
      <c r="M239" s="29">
        <v>109325254090</v>
      </c>
      <c r="N239" s="256"/>
      <c r="O239" s="29">
        <v>-107257898519</v>
      </c>
      <c r="P239" s="29"/>
      <c r="Q239" s="29">
        <f t="shared" si="7"/>
        <v>2067355571</v>
      </c>
    </row>
    <row r="240" spans="1:17" ht="21">
      <c r="A240" s="255" t="s">
        <v>294</v>
      </c>
      <c r="B240" s="256"/>
      <c r="C240" s="29">
        <v>0</v>
      </c>
      <c r="D240" s="256"/>
      <c r="E240" s="29">
        <v>0</v>
      </c>
      <c r="F240" s="257"/>
      <c r="G240" s="29">
        <v>0</v>
      </c>
      <c r="H240" s="256"/>
      <c r="I240" s="29">
        <f t="shared" si="6"/>
        <v>0</v>
      </c>
      <c r="J240" s="29"/>
      <c r="K240" s="257">
        <v>12582995</v>
      </c>
      <c r="L240" s="29"/>
      <c r="M240" s="29">
        <v>20585859322</v>
      </c>
      <c r="N240" s="256"/>
      <c r="O240" s="29">
        <v>-26060396428</v>
      </c>
      <c r="P240" s="29"/>
      <c r="Q240" s="29">
        <f t="shared" si="7"/>
        <v>-5474537106</v>
      </c>
    </row>
    <row r="241" spans="1:17" ht="21">
      <c r="A241" s="255" t="s">
        <v>153</v>
      </c>
      <c r="B241" s="256"/>
      <c r="C241" s="29">
        <v>0</v>
      </c>
      <c r="D241" s="256"/>
      <c r="E241" s="29">
        <v>0</v>
      </c>
      <c r="F241" s="257"/>
      <c r="G241" s="29">
        <v>0</v>
      </c>
      <c r="H241" s="256"/>
      <c r="I241" s="29">
        <f t="shared" si="6"/>
        <v>0</v>
      </c>
      <c r="J241" s="29"/>
      <c r="K241" s="257">
        <v>11835832</v>
      </c>
      <c r="L241" s="29"/>
      <c r="M241" s="29">
        <v>35416085275</v>
      </c>
      <c r="N241" s="256"/>
      <c r="O241" s="29">
        <v>-35805884099</v>
      </c>
      <c r="P241" s="29"/>
      <c r="Q241" s="29">
        <f t="shared" si="7"/>
        <v>-389798824</v>
      </c>
    </row>
    <row r="242" spans="1:17" ht="21">
      <c r="A242" s="255" t="s">
        <v>112</v>
      </c>
      <c r="B242" s="256"/>
      <c r="C242" s="29">
        <v>0</v>
      </c>
      <c r="D242" s="256"/>
      <c r="E242" s="29">
        <v>0</v>
      </c>
      <c r="F242" s="257"/>
      <c r="G242" s="29">
        <v>0</v>
      </c>
      <c r="H242" s="256"/>
      <c r="I242" s="29">
        <f t="shared" si="6"/>
        <v>0</v>
      </c>
      <c r="J242" s="29"/>
      <c r="K242" s="257">
        <v>9804351</v>
      </c>
      <c r="L242" s="29"/>
      <c r="M242" s="29">
        <v>49821668965</v>
      </c>
      <c r="N242" s="256"/>
      <c r="O242" s="29">
        <v>-45890767212</v>
      </c>
      <c r="P242" s="29"/>
      <c r="Q242" s="29">
        <f t="shared" si="7"/>
        <v>3930901753</v>
      </c>
    </row>
    <row r="243" spans="1:17" ht="21">
      <c r="A243" s="255" t="s">
        <v>389</v>
      </c>
      <c r="B243" s="256"/>
      <c r="C243" s="29">
        <v>0</v>
      </c>
      <c r="D243" s="256"/>
      <c r="E243" s="29">
        <v>0</v>
      </c>
      <c r="F243" s="257"/>
      <c r="G243" s="29">
        <v>0</v>
      </c>
      <c r="H243" s="256"/>
      <c r="I243" s="29">
        <f t="shared" si="6"/>
        <v>0</v>
      </c>
      <c r="J243" s="29"/>
      <c r="K243" s="257">
        <v>1630610</v>
      </c>
      <c r="L243" s="29"/>
      <c r="M243" s="29">
        <v>45183067909</v>
      </c>
      <c r="N243" s="256"/>
      <c r="O243" s="29">
        <v>-48058736408</v>
      </c>
      <c r="P243" s="29"/>
      <c r="Q243" s="29">
        <f t="shared" si="7"/>
        <v>-2875668499</v>
      </c>
    </row>
    <row r="244" spans="1:17" ht="21">
      <c r="A244" s="255" t="s">
        <v>253</v>
      </c>
      <c r="B244" s="256"/>
      <c r="C244" s="29">
        <v>0</v>
      </c>
      <c r="D244" s="256"/>
      <c r="E244" s="29">
        <v>0</v>
      </c>
      <c r="F244" s="257"/>
      <c r="G244" s="29">
        <v>0</v>
      </c>
      <c r="H244" s="256"/>
      <c r="I244" s="29">
        <f t="shared" si="6"/>
        <v>0</v>
      </c>
      <c r="J244" s="29"/>
      <c r="K244" s="257">
        <v>26521301</v>
      </c>
      <c r="L244" s="29"/>
      <c r="M244" s="29">
        <v>47309688041</v>
      </c>
      <c r="N244" s="256"/>
      <c r="O244" s="29">
        <v>-50404214319</v>
      </c>
      <c r="P244" s="29"/>
      <c r="Q244" s="29">
        <f t="shared" si="7"/>
        <v>-3094526278</v>
      </c>
    </row>
    <row r="245" spans="1:17" ht="21">
      <c r="A245" s="255" t="s">
        <v>451</v>
      </c>
      <c r="B245" s="256"/>
      <c r="C245" s="29">
        <v>0</v>
      </c>
      <c r="D245" s="256"/>
      <c r="E245" s="29">
        <v>0</v>
      </c>
      <c r="F245" s="257"/>
      <c r="G245" s="29">
        <v>0</v>
      </c>
      <c r="H245" s="256"/>
      <c r="I245" s="29">
        <f t="shared" si="6"/>
        <v>0</v>
      </c>
      <c r="J245" s="29"/>
      <c r="K245" s="257">
        <v>12207561</v>
      </c>
      <c r="L245" s="29"/>
      <c r="M245" s="29">
        <v>135626461110</v>
      </c>
      <c r="N245" s="256"/>
      <c r="O245" s="29">
        <v>-120191115773</v>
      </c>
      <c r="P245" s="29"/>
      <c r="Q245" s="29">
        <f t="shared" si="7"/>
        <v>15435345337</v>
      </c>
    </row>
    <row r="246" spans="1:17" ht="21">
      <c r="A246" s="255" t="s">
        <v>286</v>
      </c>
      <c r="B246" s="256"/>
      <c r="C246" s="29">
        <v>0</v>
      </c>
      <c r="D246" s="256"/>
      <c r="E246" s="29">
        <v>0</v>
      </c>
      <c r="F246" s="257"/>
      <c r="G246" s="29">
        <v>0</v>
      </c>
      <c r="H246" s="256"/>
      <c r="I246" s="29">
        <f t="shared" si="6"/>
        <v>0</v>
      </c>
      <c r="J246" s="29"/>
      <c r="K246" s="257">
        <v>77772044</v>
      </c>
      <c r="L246" s="29"/>
      <c r="M246" s="29">
        <v>165999345963</v>
      </c>
      <c r="N246" s="256"/>
      <c r="O246" s="29">
        <v>-180541377552</v>
      </c>
      <c r="P246" s="29"/>
      <c r="Q246" s="29">
        <f t="shared" si="7"/>
        <v>-14542031589</v>
      </c>
    </row>
    <row r="247" spans="1:17" ht="21">
      <c r="A247" s="255" t="s">
        <v>349</v>
      </c>
      <c r="B247" s="256"/>
      <c r="C247" s="29">
        <v>0</v>
      </c>
      <c r="D247" s="256"/>
      <c r="E247" s="29">
        <v>0</v>
      </c>
      <c r="F247" s="257"/>
      <c r="G247" s="29">
        <v>0</v>
      </c>
      <c r="H247" s="256"/>
      <c r="I247" s="29">
        <f t="shared" si="6"/>
        <v>0</v>
      </c>
      <c r="J247" s="29"/>
      <c r="K247" s="257">
        <v>24856034</v>
      </c>
      <c r="L247" s="29"/>
      <c r="M247" s="29">
        <v>86575565830</v>
      </c>
      <c r="N247" s="256"/>
      <c r="O247" s="29">
        <v>-75733615917</v>
      </c>
      <c r="P247" s="29"/>
      <c r="Q247" s="29">
        <f t="shared" si="7"/>
        <v>10841949913</v>
      </c>
    </row>
    <row r="248" spans="1:17" ht="21">
      <c r="A248" s="255" t="s">
        <v>131</v>
      </c>
      <c r="B248" s="256"/>
      <c r="C248" s="29">
        <v>0</v>
      </c>
      <c r="D248" s="256"/>
      <c r="E248" s="29">
        <v>0</v>
      </c>
      <c r="F248" s="257"/>
      <c r="G248" s="29">
        <v>0</v>
      </c>
      <c r="H248" s="256"/>
      <c r="I248" s="29">
        <f t="shared" si="6"/>
        <v>0</v>
      </c>
      <c r="J248" s="29"/>
      <c r="K248" s="257">
        <v>3738260</v>
      </c>
      <c r="L248" s="29"/>
      <c r="M248" s="29">
        <v>13918887106</v>
      </c>
      <c r="N248" s="256"/>
      <c r="O248" s="29">
        <v>-18186057158</v>
      </c>
      <c r="P248" s="29"/>
      <c r="Q248" s="29">
        <f t="shared" si="7"/>
        <v>-4267170052</v>
      </c>
    </row>
    <row r="249" spans="1:17" ht="21">
      <c r="A249" s="255" t="s">
        <v>453</v>
      </c>
      <c r="B249" s="256"/>
      <c r="C249" s="29">
        <v>0</v>
      </c>
      <c r="D249" s="256"/>
      <c r="E249" s="29">
        <v>0</v>
      </c>
      <c r="F249" s="257"/>
      <c r="G249" s="29">
        <v>0</v>
      </c>
      <c r="H249" s="256"/>
      <c r="I249" s="29">
        <f t="shared" si="6"/>
        <v>0</v>
      </c>
      <c r="J249" s="29"/>
      <c r="K249" s="257">
        <v>3589045</v>
      </c>
      <c r="L249" s="29"/>
      <c r="M249" s="29">
        <v>40348218800</v>
      </c>
      <c r="N249" s="256"/>
      <c r="O249" s="29">
        <v>-42546327411</v>
      </c>
      <c r="P249" s="29"/>
      <c r="Q249" s="29">
        <f t="shared" si="7"/>
        <v>-2198108611</v>
      </c>
    </row>
    <row r="250" spans="1:17" ht="21">
      <c r="A250" s="255" t="s">
        <v>110</v>
      </c>
      <c r="B250" s="256"/>
      <c r="C250" s="29">
        <v>0</v>
      </c>
      <c r="D250" s="256"/>
      <c r="E250" s="29">
        <v>0</v>
      </c>
      <c r="F250" s="257"/>
      <c r="G250" s="29">
        <v>0</v>
      </c>
      <c r="H250" s="256"/>
      <c r="I250" s="29">
        <f t="shared" si="6"/>
        <v>0</v>
      </c>
      <c r="J250" s="29"/>
      <c r="K250" s="257">
        <v>2081848</v>
      </c>
      <c r="L250" s="29"/>
      <c r="M250" s="29">
        <v>42891813129</v>
      </c>
      <c r="N250" s="256"/>
      <c r="O250" s="29">
        <v>-48205268052</v>
      </c>
      <c r="P250" s="29"/>
      <c r="Q250" s="29">
        <f t="shared" si="7"/>
        <v>-5313454923</v>
      </c>
    </row>
    <row r="251" spans="1:17" ht="21">
      <c r="A251" s="255" t="s">
        <v>80</v>
      </c>
      <c r="B251" s="256"/>
      <c r="C251" s="29">
        <v>0</v>
      </c>
      <c r="D251" s="256"/>
      <c r="E251" s="29">
        <v>0</v>
      </c>
      <c r="F251" s="257"/>
      <c r="G251" s="29">
        <v>0</v>
      </c>
      <c r="H251" s="256"/>
      <c r="I251" s="29">
        <f t="shared" si="6"/>
        <v>0</v>
      </c>
      <c r="J251" s="29"/>
      <c r="K251" s="257">
        <v>27775125</v>
      </c>
      <c r="L251" s="29"/>
      <c r="M251" s="29">
        <v>45729004040</v>
      </c>
      <c r="N251" s="256"/>
      <c r="O251" s="29">
        <v>-42977953232</v>
      </c>
      <c r="P251" s="29"/>
      <c r="Q251" s="29">
        <f t="shared" si="7"/>
        <v>2751050808</v>
      </c>
    </row>
    <row r="252" spans="1:17" ht="21">
      <c r="A252" s="255" t="s">
        <v>322</v>
      </c>
      <c r="B252" s="256"/>
      <c r="C252" s="29">
        <v>0</v>
      </c>
      <c r="D252" s="256"/>
      <c r="E252" s="29">
        <v>0</v>
      </c>
      <c r="F252" s="257"/>
      <c r="G252" s="29">
        <v>0</v>
      </c>
      <c r="H252" s="256"/>
      <c r="I252" s="29">
        <f t="shared" si="6"/>
        <v>0</v>
      </c>
      <c r="J252" s="29"/>
      <c r="K252" s="257">
        <v>2133462</v>
      </c>
      <c r="L252" s="29"/>
      <c r="M252" s="29">
        <v>48999644909</v>
      </c>
      <c r="N252" s="256"/>
      <c r="O252" s="29">
        <v>-57166281517</v>
      </c>
      <c r="P252" s="29"/>
      <c r="Q252" s="29">
        <f t="shared" si="7"/>
        <v>-8166636608</v>
      </c>
    </row>
    <row r="253" spans="1:17" ht="21">
      <c r="A253" s="255" t="s">
        <v>94</v>
      </c>
      <c r="B253" s="256"/>
      <c r="C253" s="29">
        <v>0</v>
      </c>
      <c r="D253" s="256"/>
      <c r="E253" s="29">
        <v>0</v>
      </c>
      <c r="F253" s="257"/>
      <c r="G253" s="29">
        <v>0</v>
      </c>
      <c r="H253" s="256"/>
      <c r="I253" s="29">
        <f t="shared" si="6"/>
        <v>0</v>
      </c>
      <c r="J253" s="29"/>
      <c r="K253" s="257">
        <v>34486519</v>
      </c>
      <c r="L253" s="29"/>
      <c r="M253" s="29">
        <v>53095936612</v>
      </c>
      <c r="N253" s="256"/>
      <c r="O253" s="29">
        <v>-56350613606</v>
      </c>
      <c r="P253" s="29"/>
      <c r="Q253" s="29">
        <f t="shared" si="7"/>
        <v>-3254676994</v>
      </c>
    </row>
    <row r="254" spans="1:17" ht="21">
      <c r="A254" s="255" t="s">
        <v>263</v>
      </c>
      <c r="B254" s="256"/>
      <c r="C254" s="29">
        <v>0</v>
      </c>
      <c r="D254" s="256"/>
      <c r="E254" s="29">
        <v>0</v>
      </c>
      <c r="F254" s="257"/>
      <c r="G254" s="29">
        <v>0</v>
      </c>
      <c r="H254" s="256"/>
      <c r="I254" s="29">
        <f t="shared" si="6"/>
        <v>0</v>
      </c>
      <c r="J254" s="29"/>
      <c r="K254" s="257">
        <v>16144407</v>
      </c>
      <c r="L254" s="29"/>
      <c r="M254" s="29">
        <v>105085761145</v>
      </c>
      <c r="N254" s="256"/>
      <c r="O254" s="29">
        <v>-100277612533</v>
      </c>
      <c r="P254" s="29"/>
      <c r="Q254" s="29">
        <f t="shared" si="7"/>
        <v>4808148612</v>
      </c>
    </row>
    <row r="255" spans="1:17" ht="21">
      <c r="A255" s="255" t="s">
        <v>192</v>
      </c>
      <c r="B255" s="256"/>
      <c r="C255" s="29">
        <v>0</v>
      </c>
      <c r="D255" s="256"/>
      <c r="E255" s="29">
        <v>0</v>
      </c>
      <c r="F255" s="257"/>
      <c r="G255" s="29">
        <v>0</v>
      </c>
      <c r="H255" s="256"/>
      <c r="I255" s="29">
        <f t="shared" si="6"/>
        <v>0</v>
      </c>
      <c r="J255" s="29"/>
      <c r="K255" s="257">
        <v>25018234</v>
      </c>
      <c r="L255" s="29"/>
      <c r="M255" s="29">
        <v>154534272912</v>
      </c>
      <c r="N255" s="256"/>
      <c r="O255" s="29">
        <v>-163606111561</v>
      </c>
      <c r="P255" s="29"/>
      <c r="Q255" s="29">
        <f t="shared" si="7"/>
        <v>-9071838649</v>
      </c>
    </row>
    <row r="256" spans="1:17" ht="21">
      <c r="A256" s="255" t="s">
        <v>417</v>
      </c>
      <c r="B256" s="256"/>
      <c r="C256" s="29">
        <v>0</v>
      </c>
      <c r="D256" s="256"/>
      <c r="E256" s="29">
        <v>0</v>
      </c>
      <c r="F256" s="257"/>
      <c r="G256" s="29">
        <v>0</v>
      </c>
      <c r="H256" s="256"/>
      <c r="I256" s="29">
        <f t="shared" si="6"/>
        <v>0</v>
      </c>
      <c r="J256" s="29"/>
      <c r="K256" s="257">
        <v>7505527</v>
      </c>
      <c r="L256" s="29"/>
      <c r="M256" s="29">
        <v>19114173364</v>
      </c>
      <c r="N256" s="256"/>
      <c r="O256" s="29">
        <v>-20703911794</v>
      </c>
      <c r="P256" s="29"/>
      <c r="Q256" s="29">
        <f t="shared" si="7"/>
        <v>-1589738430</v>
      </c>
    </row>
    <row r="257" spans="1:17" ht="21">
      <c r="A257" s="255" t="s">
        <v>133</v>
      </c>
      <c r="B257" s="256"/>
      <c r="C257" s="29">
        <v>0</v>
      </c>
      <c r="D257" s="256"/>
      <c r="E257" s="29">
        <v>0</v>
      </c>
      <c r="F257" s="257"/>
      <c r="G257" s="29">
        <v>0</v>
      </c>
      <c r="H257" s="256"/>
      <c r="I257" s="29">
        <f t="shared" si="6"/>
        <v>0</v>
      </c>
      <c r="J257" s="29"/>
      <c r="K257" s="257">
        <v>15405008</v>
      </c>
      <c r="L257" s="29"/>
      <c r="M257" s="29">
        <v>65780612630</v>
      </c>
      <c r="N257" s="256"/>
      <c r="O257" s="29">
        <v>-93517426728</v>
      </c>
      <c r="P257" s="29"/>
      <c r="Q257" s="29">
        <f t="shared" si="7"/>
        <v>-27736814098</v>
      </c>
    </row>
    <row r="258" spans="1:17" ht="21">
      <c r="A258" s="255" t="s">
        <v>353</v>
      </c>
      <c r="B258" s="256"/>
      <c r="C258" s="29">
        <v>0</v>
      </c>
      <c r="D258" s="256"/>
      <c r="E258" s="29">
        <v>0</v>
      </c>
      <c r="F258" s="257"/>
      <c r="G258" s="29">
        <v>0</v>
      </c>
      <c r="H258" s="256"/>
      <c r="I258" s="29">
        <f t="shared" si="6"/>
        <v>0</v>
      </c>
      <c r="J258" s="29"/>
      <c r="K258" s="257">
        <v>7021444</v>
      </c>
      <c r="L258" s="29"/>
      <c r="M258" s="29">
        <v>127379016746</v>
      </c>
      <c r="N258" s="256"/>
      <c r="O258" s="29">
        <v>-137189055534</v>
      </c>
      <c r="P258" s="29"/>
      <c r="Q258" s="29">
        <f t="shared" si="7"/>
        <v>-9810038788</v>
      </c>
    </row>
    <row r="259" spans="1:17" ht="21">
      <c r="A259" s="255" t="s">
        <v>125</v>
      </c>
      <c r="B259" s="256"/>
      <c r="C259" s="29">
        <v>0</v>
      </c>
      <c r="D259" s="256"/>
      <c r="E259" s="29">
        <v>0</v>
      </c>
      <c r="F259" s="257"/>
      <c r="G259" s="29">
        <v>0</v>
      </c>
      <c r="H259" s="256"/>
      <c r="I259" s="29">
        <f t="shared" si="6"/>
        <v>0</v>
      </c>
      <c r="J259" s="29"/>
      <c r="K259" s="257">
        <v>42963069</v>
      </c>
      <c r="L259" s="29"/>
      <c r="M259" s="29">
        <v>108373487877</v>
      </c>
      <c r="N259" s="256"/>
      <c r="O259" s="29">
        <v>-138946347997</v>
      </c>
      <c r="P259" s="29"/>
      <c r="Q259" s="29">
        <f t="shared" si="7"/>
        <v>-30572860120</v>
      </c>
    </row>
    <row r="260" spans="1:17" ht="21">
      <c r="A260" s="255" t="s">
        <v>496</v>
      </c>
      <c r="B260" s="256"/>
      <c r="C260" s="29">
        <v>0</v>
      </c>
      <c r="D260" s="256"/>
      <c r="E260" s="29">
        <v>0</v>
      </c>
      <c r="F260" s="257"/>
      <c r="G260" s="29">
        <v>0</v>
      </c>
      <c r="H260" s="256"/>
      <c r="I260" s="29">
        <f t="shared" si="6"/>
        <v>0</v>
      </c>
      <c r="J260" s="29"/>
      <c r="K260" s="257">
        <v>280484</v>
      </c>
      <c r="L260" s="29"/>
      <c r="M260" s="29">
        <v>8613925435</v>
      </c>
      <c r="N260" s="256"/>
      <c r="O260" s="29">
        <v>-9586654571</v>
      </c>
      <c r="P260" s="29"/>
      <c r="Q260" s="29">
        <f t="shared" si="7"/>
        <v>-972729136</v>
      </c>
    </row>
    <row r="261" spans="1:17" ht="21">
      <c r="A261" s="255" t="s">
        <v>596</v>
      </c>
      <c r="B261" s="256"/>
      <c r="C261" s="29">
        <v>0</v>
      </c>
      <c r="D261" s="256"/>
      <c r="E261" s="29">
        <v>0</v>
      </c>
      <c r="F261" s="257"/>
      <c r="G261" s="29">
        <v>0</v>
      </c>
      <c r="H261" s="256"/>
      <c r="I261" s="29">
        <f t="shared" si="6"/>
        <v>0</v>
      </c>
      <c r="J261" s="29"/>
      <c r="K261" s="257">
        <v>842293</v>
      </c>
      <c r="L261" s="29"/>
      <c r="M261" s="29">
        <v>14745649013</v>
      </c>
      <c r="N261" s="256"/>
      <c r="O261" s="29">
        <v>-16410519757</v>
      </c>
      <c r="P261" s="29"/>
      <c r="Q261" s="29">
        <f t="shared" si="7"/>
        <v>-1664870744</v>
      </c>
    </row>
    <row r="262" spans="1:17" ht="21">
      <c r="A262" s="255" t="s">
        <v>419</v>
      </c>
      <c r="B262" s="256"/>
      <c r="C262" s="29">
        <v>0</v>
      </c>
      <c r="D262" s="256"/>
      <c r="E262" s="29">
        <v>0</v>
      </c>
      <c r="F262" s="257"/>
      <c r="G262" s="29">
        <v>0</v>
      </c>
      <c r="H262" s="256"/>
      <c r="I262" s="29">
        <f t="shared" si="6"/>
        <v>0</v>
      </c>
      <c r="J262" s="29"/>
      <c r="K262" s="257">
        <v>612133</v>
      </c>
      <c r="L262" s="29"/>
      <c r="M262" s="29">
        <v>8084514247</v>
      </c>
      <c r="N262" s="256"/>
      <c r="O262" s="29">
        <v>-10994606250</v>
      </c>
      <c r="P262" s="29"/>
      <c r="Q262" s="29">
        <f t="shared" si="7"/>
        <v>-2910092003</v>
      </c>
    </row>
    <row r="263" spans="1:17" ht="21">
      <c r="A263" s="255" t="s">
        <v>462</v>
      </c>
      <c r="B263" s="256"/>
      <c r="C263" s="29">
        <v>0</v>
      </c>
      <c r="D263" s="256"/>
      <c r="E263" s="29">
        <v>0</v>
      </c>
      <c r="F263" s="257"/>
      <c r="G263" s="29">
        <v>0</v>
      </c>
      <c r="H263" s="256"/>
      <c r="I263" s="29">
        <f t="shared" si="6"/>
        <v>0</v>
      </c>
      <c r="J263" s="29"/>
      <c r="K263" s="257">
        <v>750000</v>
      </c>
      <c r="L263" s="29"/>
      <c r="M263" s="29">
        <v>2295052418</v>
      </c>
      <c r="N263" s="256"/>
      <c r="O263" s="29">
        <v>-3129766425</v>
      </c>
      <c r="P263" s="29"/>
      <c r="Q263" s="29">
        <f t="shared" si="7"/>
        <v>-834714007</v>
      </c>
    </row>
    <row r="264" spans="1:17" ht="21">
      <c r="A264" s="255" t="s">
        <v>87</v>
      </c>
      <c r="B264" s="256"/>
      <c r="C264" s="29">
        <v>0</v>
      </c>
      <c r="D264" s="256"/>
      <c r="E264" s="29">
        <v>0</v>
      </c>
      <c r="F264" s="257"/>
      <c r="G264" s="29">
        <v>0</v>
      </c>
      <c r="H264" s="256"/>
      <c r="I264" s="29">
        <f t="shared" si="6"/>
        <v>0</v>
      </c>
      <c r="J264" s="29"/>
      <c r="K264" s="257">
        <v>34302235</v>
      </c>
      <c r="L264" s="29"/>
      <c r="M264" s="29">
        <v>108229718754</v>
      </c>
      <c r="N264" s="256"/>
      <c r="O264" s="29">
        <v>-115821792700</v>
      </c>
      <c r="P264" s="29"/>
      <c r="Q264" s="29">
        <f t="shared" si="7"/>
        <v>-7592073946</v>
      </c>
    </row>
    <row r="265" spans="1:17" ht="21">
      <c r="A265" s="255" t="s">
        <v>365</v>
      </c>
      <c r="B265" s="256"/>
      <c r="C265" s="29">
        <v>0</v>
      </c>
      <c r="D265" s="256"/>
      <c r="E265" s="29">
        <v>0</v>
      </c>
      <c r="F265" s="257"/>
      <c r="G265" s="29">
        <v>0</v>
      </c>
      <c r="H265" s="256"/>
      <c r="I265" s="29">
        <f t="shared" ref="I265:I328" si="8">G265+E265</f>
        <v>0</v>
      </c>
      <c r="J265" s="29"/>
      <c r="K265" s="257">
        <v>11152506</v>
      </c>
      <c r="L265" s="29"/>
      <c r="M265" s="29">
        <v>48500970729</v>
      </c>
      <c r="N265" s="256"/>
      <c r="O265" s="29">
        <v>-42484739304</v>
      </c>
      <c r="P265" s="29"/>
      <c r="Q265" s="29">
        <f t="shared" ref="Q265:Q305" si="9">M265+O265</f>
        <v>6016231425</v>
      </c>
    </row>
    <row r="266" spans="1:17" ht="21">
      <c r="A266" s="255" t="s">
        <v>397</v>
      </c>
      <c r="B266" s="256"/>
      <c r="C266" s="29">
        <v>0</v>
      </c>
      <c r="D266" s="256"/>
      <c r="E266" s="29">
        <v>0</v>
      </c>
      <c r="F266" s="257"/>
      <c r="G266" s="29">
        <v>0</v>
      </c>
      <c r="H266" s="256"/>
      <c r="I266" s="29">
        <f t="shared" si="8"/>
        <v>0</v>
      </c>
      <c r="J266" s="29"/>
      <c r="K266" s="257">
        <v>1133234</v>
      </c>
      <c r="L266" s="29"/>
      <c r="M266" s="29">
        <v>11385320034</v>
      </c>
      <c r="N266" s="256"/>
      <c r="O266" s="29">
        <v>-14216319676</v>
      </c>
      <c r="P266" s="29"/>
      <c r="Q266" s="29">
        <f t="shared" si="9"/>
        <v>-2830999642</v>
      </c>
    </row>
    <row r="267" spans="1:17" ht="21">
      <c r="A267" s="255" t="s">
        <v>278</v>
      </c>
      <c r="B267" s="256"/>
      <c r="C267" s="29">
        <v>0</v>
      </c>
      <c r="D267" s="256"/>
      <c r="E267" s="29">
        <v>0</v>
      </c>
      <c r="F267" s="257"/>
      <c r="G267" s="29">
        <v>0</v>
      </c>
      <c r="H267" s="256"/>
      <c r="I267" s="29">
        <f t="shared" si="8"/>
        <v>0</v>
      </c>
      <c r="J267" s="29"/>
      <c r="K267" s="257">
        <v>30432467</v>
      </c>
      <c r="L267" s="29"/>
      <c r="M267" s="29">
        <v>261875094943</v>
      </c>
      <c r="N267" s="256"/>
      <c r="O267" s="29">
        <v>-171476529051</v>
      </c>
      <c r="P267" s="29"/>
      <c r="Q267" s="29">
        <f t="shared" si="9"/>
        <v>90398565892</v>
      </c>
    </row>
    <row r="268" spans="1:17" ht="21">
      <c r="A268" s="255" t="s">
        <v>427</v>
      </c>
      <c r="B268" s="256"/>
      <c r="C268" s="29">
        <v>0</v>
      </c>
      <c r="D268" s="256"/>
      <c r="E268" s="29">
        <v>0</v>
      </c>
      <c r="F268" s="257"/>
      <c r="G268" s="29">
        <v>0</v>
      </c>
      <c r="H268" s="256"/>
      <c r="I268" s="29">
        <f t="shared" si="8"/>
        <v>0</v>
      </c>
      <c r="J268" s="29"/>
      <c r="K268" s="257">
        <v>900000</v>
      </c>
      <c r="L268" s="29"/>
      <c r="M268" s="29">
        <v>3033683838</v>
      </c>
      <c r="N268" s="256"/>
      <c r="O268" s="29">
        <v>-3834448471</v>
      </c>
      <c r="P268" s="29"/>
      <c r="Q268" s="29">
        <f t="shared" si="9"/>
        <v>-800764633</v>
      </c>
    </row>
    <row r="269" spans="1:17" ht="21">
      <c r="A269" s="255" t="s">
        <v>351</v>
      </c>
      <c r="B269" s="256"/>
      <c r="C269" s="29">
        <v>0</v>
      </c>
      <c r="D269" s="256"/>
      <c r="E269" s="29">
        <v>0</v>
      </c>
      <c r="F269" s="257"/>
      <c r="G269" s="29">
        <v>0</v>
      </c>
      <c r="H269" s="256"/>
      <c r="I269" s="29">
        <f t="shared" si="8"/>
        <v>0</v>
      </c>
      <c r="J269" s="29"/>
      <c r="K269" s="257">
        <v>7914316</v>
      </c>
      <c r="L269" s="29"/>
      <c r="M269" s="29">
        <v>46991705582</v>
      </c>
      <c r="N269" s="256"/>
      <c r="O269" s="29">
        <v>-45992892172</v>
      </c>
      <c r="P269" s="29"/>
      <c r="Q269" s="29">
        <f t="shared" si="9"/>
        <v>998813410</v>
      </c>
    </row>
    <row r="270" spans="1:17" ht="21">
      <c r="A270" s="255" t="s">
        <v>304</v>
      </c>
      <c r="B270" s="256"/>
      <c r="C270" s="29">
        <v>0</v>
      </c>
      <c r="D270" s="256"/>
      <c r="E270" s="29">
        <v>0</v>
      </c>
      <c r="F270" s="257"/>
      <c r="G270" s="29">
        <v>0</v>
      </c>
      <c r="H270" s="256"/>
      <c r="I270" s="29">
        <f t="shared" si="8"/>
        <v>0</v>
      </c>
      <c r="J270" s="29"/>
      <c r="K270" s="257">
        <v>24394898</v>
      </c>
      <c r="L270" s="29"/>
      <c r="M270" s="29">
        <v>18921208509</v>
      </c>
      <c r="N270" s="256"/>
      <c r="O270" s="29">
        <v>-22446183895</v>
      </c>
      <c r="P270" s="29"/>
      <c r="Q270" s="29">
        <f t="shared" si="9"/>
        <v>-3524975386</v>
      </c>
    </row>
    <row r="271" spans="1:17" ht="21">
      <c r="A271" s="255" t="s">
        <v>222</v>
      </c>
      <c r="B271" s="256"/>
      <c r="C271" s="29">
        <v>0</v>
      </c>
      <c r="D271" s="256"/>
      <c r="E271" s="29">
        <v>0</v>
      </c>
      <c r="F271" s="257"/>
      <c r="G271" s="29">
        <v>0</v>
      </c>
      <c r="H271" s="256"/>
      <c r="I271" s="29">
        <f t="shared" si="8"/>
        <v>0</v>
      </c>
      <c r="J271" s="29"/>
      <c r="K271" s="257">
        <v>1711945</v>
      </c>
      <c r="L271" s="29"/>
      <c r="M271" s="29">
        <v>29336823219</v>
      </c>
      <c r="N271" s="256"/>
      <c r="O271" s="29">
        <v>-29913079849</v>
      </c>
      <c r="P271" s="29"/>
      <c r="Q271" s="29">
        <f t="shared" si="9"/>
        <v>-576256630</v>
      </c>
    </row>
    <row r="272" spans="1:17" ht="21">
      <c r="A272" s="255" t="s">
        <v>84</v>
      </c>
      <c r="B272" s="256"/>
      <c r="C272" s="29">
        <v>0</v>
      </c>
      <c r="D272" s="256"/>
      <c r="E272" s="29">
        <v>0</v>
      </c>
      <c r="F272" s="257"/>
      <c r="G272" s="29">
        <v>0</v>
      </c>
      <c r="H272" s="256"/>
      <c r="I272" s="29">
        <f t="shared" si="8"/>
        <v>0</v>
      </c>
      <c r="J272" s="29"/>
      <c r="K272" s="257">
        <v>1654577</v>
      </c>
      <c r="L272" s="29"/>
      <c r="M272" s="29">
        <v>32100814343</v>
      </c>
      <c r="N272" s="256"/>
      <c r="O272" s="29">
        <v>-31077171987</v>
      </c>
      <c r="P272" s="29"/>
      <c r="Q272" s="29">
        <f t="shared" si="9"/>
        <v>1023642356</v>
      </c>
    </row>
    <row r="273" spans="1:17" ht="21">
      <c r="A273" s="255" t="s">
        <v>265</v>
      </c>
      <c r="B273" s="256"/>
      <c r="C273" s="29">
        <v>0</v>
      </c>
      <c r="D273" s="256"/>
      <c r="E273" s="29">
        <v>0</v>
      </c>
      <c r="F273" s="257"/>
      <c r="G273" s="29">
        <v>0</v>
      </c>
      <c r="H273" s="256"/>
      <c r="I273" s="29">
        <f t="shared" si="8"/>
        <v>0</v>
      </c>
      <c r="J273" s="29"/>
      <c r="K273" s="257">
        <v>8582573</v>
      </c>
      <c r="L273" s="29"/>
      <c r="M273" s="29">
        <v>38036816679</v>
      </c>
      <c r="N273" s="256"/>
      <c r="O273" s="29">
        <v>-39548766104</v>
      </c>
      <c r="P273" s="29"/>
      <c r="Q273" s="29">
        <f t="shared" si="9"/>
        <v>-1511949425</v>
      </c>
    </row>
    <row r="274" spans="1:17" ht="21">
      <c r="A274" s="255" t="s">
        <v>282</v>
      </c>
      <c r="B274" s="256"/>
      <c r="C274" s="29">
        <v>0</v>
      </c>
      <c r="D274" s="256"/>
      <c r="E274" s="29">
        <v>0</v>
      </c>
      <c r="F274" s="257"/>
      <c r="G274" s="29">
        <v>0</v>
      </c>
      <c r="H274" s="256"/>
      <c r="I274" s="29">
        <f t="shared" si="8"/>
        <v>0</v>
      </c>
      <c r="J274" s="29"/>
      <c r="K274" s="257">
        <v>2072582</v>
      </c>
      <c r="L274" s="29"/>
      <c r="M274" s="29">
        <v>27409472536</v>
      </c>
      <c r="N274" s="256"/>
      <c r="O274" s="29">
        <v>-30248938264</v>
      </c>
      <c r="P274" s="29"/>
      <c r="Q274" s="29">
        <f t="shared" si="9"/>
        <v>-2839465728</v>
      </c>
    </row>
    <row r="275" spans="1:17" ht="21">
      <c r="A275" s="255" t="s">
        <v>364</v>
      </c>
      <c r="B275" s="256"/>
      <c r="C275" s="29">
        <v>0</v>
      </c>
      <c r="D275" s="256"/>
      <c r="E275" s="29">
        <v>0</v>
      </c>
      <c r="F275" s="257"/>
      <c r="G275" s="29">
        <v>0</v>
      </c>
      <c r="H275" s="256"/>
      <c r="I275" s="29">
        <f t="shared" si="8"/>
        <v>0</v>
      </c>
      <c r="J275" s="29"/>
      <c r="K275" s="257">
        <v>1665096</v>
      </c>
      <c r="L275" s="29"/>
      <c r="M275" s="29">
        <v>21614993307</v>
      </c>
      <c r="N275" s="256"/>
      <c r="O275" s="29">
        <v>-13787984699</v>
      </c>
      <c r="P275" s="29"/>
      <c r="Q275" s="29">
        <f t="shared" si="9"/>
        <v>7827008608</v>
      </c>
    </row>
    <row r="276" spans="1:17" ht="21">
      <c r="A276" s="255" t="s">
        <v>151</v>
      </c>
      <c r="B276" s="256"/>
      <c r="C276" s="29">
        <v>0</v>
      </c>
      <c r="D276" s="256"/>
      <c r="E276" s="29">
        <v>0</v>
      </c>
      <c r="F276" s="257"/>
      <c r="G276" s="29">
        <v>0</v>
      </c>
      <c r="H276" s="256"/>
      <c r="I276" s="29">
        <f t="shared" si="8"/>
        <v>0</v>
      </c>
      <c r="J276" s="29"/>
      <c r="K276" s="257">
        <v>367663</v>
      </c>
      <c r="L276" s="29"/>
      <c r="M276" s="29">
        <v>47223869545</v>
      </c>
      <c r="N276" s="256"/>
      <c r="O276" s="29">
        <v>-48193316500</v>
      </c>
      <c r="P276" s="29"/>
      <c r="Q276" s="29">
        <f t="shared" si="9"/>
        <v>-969446955</v>
      </c>
    </row>
    <row r="277" spans="1:17" ht="21">
      <c r="A277" s="255" t="s">
        <v>140</v>
      </c>
      <c r="B277" s="256"/>
      <c r="C277" s="29">
        <v>0</v>
      </c>
      <c r="D277" s="256"/>
      <c r="E277" s="29">
        <v>0</v>
      </c>
      <c r="F277" s="257"/>
      <c r="G277" s="29">
        <v>0</v>
      </c>
      <c r="H277" s="256"/>
      <c r="I277" s="29">
        <f t="shared" si="8"/>
        <v>0</v>
      </c>
      <c r="J277" s="29"/>
      <c r="K277" s="257">
        <v>45649019</v>
      </c>
      <c r="L277" s="29"/>
      <c r="M277" s="29">
        <v>28419003539</v>
      </c>
      <c r="N277" s="256"/>
      <c r="O277" s="29">
        <v>-33748413455</v>
      </c>
      <c r="P277" s="29"/>
      <c r="Q277" s="29">
        <f t="shared" si="9"/>
        <v>-5329409916</v>
      </c>
    </row>
    <row r="278" spans="1:17" ht="21">
      <c r="A278" s="255" t="s">
        <v>407</v>
      </c>
      <c r="B278" s="256"/>
      <c r="C278" s="29">
        <v>0</v>
      </c>
      <c r="D278" s="256"/>
      <c r="E278" s="29">
        <v>0</v>
      </c>
      <c r="F278" s="257"/>
      <c r="G278" s="29">
        <v>0</v>
      </c>
      <c r="H278" s="256"/>
      <c r="I278" s="29">
        <f t="shared" si="8"/>
        <v>0</v>
      </c>
      <c r="J278" s="29"/>
      <c r="K278" s="257">
        <v>820365</v>
      </c>
      <c r="L278" s="29"/>
      <c r="M278" s="29">
        <v>22943915268</v>
      </c>
      <c r="N278" s="256"/>
      <c r="O278" s="29">
        <v>-25763640645</v>
      </c>
      <c r="P278" s="29"/>
      <c r="Q278" s="29">
        <f t="shared" si="9"/>
        <v>-2819725377</v>
      </c>
    </row>
    <row r="279" spans="1:17" ht="21">
      <c r="A279" s="255" t="s">
        <v>307</v>
      </c>
      <c r="B279" s="256"/>
      <c r="C279" s="29">
        <v>0</v>
      </c>
      <c r="D279" s="256"/>
      <c r="E279" s="29">
        <v>0</v>
      </c>
      <c r="F279" s="257"/>
      <c r="G279" s="29">
        <v>0</v>
      </c>
      <c r="H279" s="256"/>
      <c r="I279" s="29">
        <f t="shared" si="8"/>
        <v>0</v>
      </c>
      <c r="J279" s="29"/>
      <c r="K279" s="257">
        <v>13542415</v>
      </c>
      <c r="L279" s="29"/>
      <c r="M279" s="29">
        <v>37027648963</v>
      </c>
      <c r="N279" s="256"/>
      <c r="O279" s="29">
        <v>-48033422261</v>
      </c>
      <c r="P279" s="29"/>
      <c r="Q279" s="29">
        <f t="shared" si="9"/>
        <v>-11005773298</v>
      </c>
    </row>
    <row r="280" spans="1:17" ht="21">
      <c r="A280" s="255" t="s">
        <v>172</v>
      </c>
      <c r="B280" s="256"/>
      <c r="C280" s="29">
        <v>0</v>
      </c>
      <c r="D280" s="256"/>
      <c r="E280" s="29">
        <v>0</v>
      </c>
      <c r="F280" s="257"/>
      <c r="G280" s="29">
        <v>0</v>
      </c>
      <c r="H280" s="256"/>
      <c r="I280" s="29">
        <f t="shared" si="8"/>
        <v>0</v>
      </c>
      <c r="J280" s="29"/>
      <c r="K280" s="257">
        <v>21257387</v>
      </c>
      <c r="L280" s="29"/>
      <c r="M280" s="29">
        <v>39006500044</v>
      </c>
      <c r="N280" s="256"/>
      <c r="O280" s="29">
        <v>-48401110008</v>
      </c>
      <c r="P280" s="29"/>
      <c r="Q280" s="29">
        <f t="shared" si="9"/>
        <v>-9394609964</v>
      </c>
    </row>
    <row r="281" spans="1:17" ht="21">
      <c r="A281" s="255" t="s">
        <v>369</v>
      </c>
      <c r="B281" s="256"/>
      <c r="C281" s="29">
        <v>0</v>
      </c>
      <c r="D281" s="256"/>
      <c r="E281" s="29">
        <v>0</v>
      </c>
      <c r="F281" s="257"/>
      <c r="G281" s="29">
        <v>0</v>
      </c>
      <c r="H281" s="256"/>
      <c r="I281" s="29">
        <f t="shared" si="8"/>
        <v>0</v>
      </c>
      <c r="J281" s="29"/>
      <c r="K281" s="257">
        <v>5808867</v>
      </c>
      <c r="L281" s="29"/>
      <c r="M281" s="29">
        <v>58980943853</v>
      </c>
      <c r="N281" s="256"/>
      <c r="O281" s="29">
        <v>-65065732360</v>
      </c>
      <c r="P281" s="29"/>
      <c r="Q281" s="29">
        <f t="shared" si="9"/>
        <v>-6084788507</v>
      </c>
    </row>
    <row r="282" spans="1:17" ht="21">
      <c r="A282" s="255" t="s">
        <v>277</v>
      </c>
      <c r="B282" s="256"/>
      <c r="C282" s="29">
        <v>0</v>
      </c>
      <c r="D282" s="256"/>
      <c r="E282" s="29">
        <v>0</v>
      </c>
      <c r="F282" s="257"/>
      <c r="G282" s="29">
        <v>0</v>
      </c>
      <c r="H282" s="256"/>
      <c r="I282" s="29">
        <f t="shared" si="8"/>
        <v>0</v>
      </c>
      <c r="J282" s="29"/>
      <c r="K282" s="257">
        <v>11949350</v>
      </c>
      <c r="L282" s="29"/>
      <c r="M282" s="29">
        <v>35755251648</v>
      </c>
      <c r="N282" s="256"/>
      <c r="O282" s="29">
        <v>-33734940468</v>
      </c>
      <c r="P282" s="29"/>
      <c r="Q282" s="29">
        <f t="shared" si="9"/>
        <v>2020311180</v>
      </c>
    </row>
    <row r="283" spans="1:17" ht="21">
      <c r="A283" s="255" t="s">
        <v>91</v>
      </c>
      <c r="B283" s="256"/>
      <c r="C283" s="29">
        <v>0</v>
      </c>
      <c r="D283" s="256"/>
      <c r="E283" s="29">
        <v>0</v>
      </c>
      <c r="F283" s="257"/>
      <c r="G283" s="29">
        <v>0</v>
      </c>
      <c r="H283" s="256"/>
      <c r="I283" s="29">
        <f t="shared" si="8"/>
        <v>0</v>
      </c>
      <c r="J283" s="29"/>
      <c r="K283" s="257">
        <v>5086574</v>
      </c>
      <c r="L283" s="29"/>
      <c r="M283" s="29">
        <v>14911341339</v>
      </c>
      <c r="N283" s="256"/>
      <c r="O283" s="29">
        <v>-16110840540</v>
      </c>
      <c r="P283" s="29"/>
      <c r="Q283" s="29">
        <f t="shared" si="9"/>
        <v>-1199499201</v>
      </c>
    </row>
    <row r="284" spans="1:17" ht="21">
      <c r="A284" s="255" t="s">
        <v>104</v>
      </c>
      <c r="B284" s="256"/>
      <c r="C284" s="29">
        <v>0</v>
      </c>
      <c r="D284" s="256"/>
      <c r="E284" s="29">
        <v>0</v>
      </c>
      <c r="F284" s="257"/>
      <c r="G284" s="29">
        <v>0</v>
      </c>
      <c r="H284" s="256"/>
      <c r="I284" s="29">
        <f t="shared" si="8"/>
        <v>0</v>
      </c>
      <c r="J284" s="29"/>
      <c r="K284" s="257">
        <v>5237232</v>
      </c>
      <c r="L284" s="29"/>
      <c r="M284" s="29">
        <v>36463236001</v>
      </c>
      <c r="N284" s="256"/>
      <c r="O284" s="29">
        <v>-46164499962</v>
      </c>
      <c r="P284" s="29"/>
      <c r="Q284" s="29">
        <f t="shared" si="9"/>
        <v>-9701263961</v>
      </c>
    </row>
    <row r="285" spans="1:17" ht="21">
      <c r="A285" s="255" t="s">
        <v>111</v>
      </c>
      <c r="B285" s="256"/>
      <c r="C285" s="29">
        <v>0</v>
      </c>
      <c r="D285" s="256"/>
      <c r="E285" s="29">
        <v>0</v>
      </c>
      <c r="F285" s="257"/>
      <c r="G285" s="29">
        <v>0</v>
      </c>
      <c r="H285" s="256"/>
      <c r="I285" s="29">
        <f t="shared" si="8"/>
        <v>0</v>
      </c>
      <c r="J285" s="29"/>
      <c r="K285" s="257">
        <v>7873243</v>
      </c>
      <c r="L285" s="29"/>
      <c r="M285" s="29">
        <v>47805936644</v>
      </c>
      <c r="N285" s="256"/>
      <c r="O285" s="29">
        <v>-46387566425</v>
      </c>
      <c r="P285" s="29"/>
      <c r="Q285" s="29">
        <f t="shared" si="9"/>
        <v>1418370219</v>
      </c>
    </row>
    <row r="286" spans="1:17" ht="21">
      <c r="A286" s="255" t="s">
        <v>141</v>
      </c>
      <c r="B286" s="256"/>
      <c r="C286" s="29">
        <v>0</v>
      </c>
      <c r="D286" s="256"/>
      <c r="E286" s="29">
        <v>0</v>
      </c>
      <c r="F286" s="257"/>
      <c r="G286" s="29">
        <v>0</v>
      </c>
      <c r="H286" s="256"/>
      <c r="I286" s="29">
        <f t="shared" si="8"/>
        <v>0</v>
      </c>
      <c r="J286" s="29"/>
      <c r="K286" s="257">
        <v>1195944</v>
      </c>
      <c r="L286" s="29"/>
      <c r="M286" s="29">
        <v>10680738467</v>
      </c>
      <c r="N286" s="256"/>
      <c r="O286" s="29">
        <v>-13644414704</v>
      </c>
      <c r="P286" s="29"/>
      <c r="Q286" s="29">
        <f t="shared" si="9"/>
        <v>-2963676237</v>
      </c>
    </row>
    <row r="287" spans="1:17" ht="21">
      <c r="A287" s="255" t="s">
        <v>399</v>
      </c>
      <c r="B287" s="256"/>
      <c r="C287" s="29">
        <v>0</v>
      </c>
      <c r="D287" s="256"/>
      <c r="E287" s="29">
        <v>0</v>
      </c>
      <c r="F287" s="257"/>
      <c r="G287" s="29">
        <v>0</v>
      </c>
      <c r="H287" s="256"/>
      <c r="I287" s="29">
        <f t="shared" si="8"/>
        <v>0</v>
      </c>
      <c r="J287" s="29"/>
      <c r="K287" s="257">
        <v>7118300</v>
      </c>
      <c r="L287" s="29"/>
      <c r="M287" s="29">
        <v>10830193731</v>
      </c>
      <c r="N287" s="256"/>
      <c r="O287" s="29">
        <v>-11937005984</v>
      </c>
      <c r="P287" s="29"/>
      <c r="Q287" s="29">
        <f t="shared" si="9"/>
        <v>-1106812253</v>
      </c>
    </row>
    <row r="288" spans="1:17" ht="21">
      <c r="A288" s="255" t="s">
        <v>293</v>
      </c>
      <c r="B288" s="256"/>
      <c r="C288" s="29">
        <v>0</v>
      </c>
      <c r="D288" s="256"/>
      <c r="E288" s="29">
        <v>0</v>
      </c>
      <c r="F288" s="257"/>
      <c r="G288" s="29">
        <v>0</v>
      </c>
      <c r="H288" s="256"/>
      <c r="I288" s="29">
        <f t="shared" si="8"/>
        <v>0</v>
      </c>
      <c r="J288" s="29"/>
      <c r="K288" s="257">
        <v>548447</v>
      </c>
      <c r="L288" s="29"/>
      <c r="M288" s="29">
        <v>7168253072</v>
      </c>
      <c r="N288" s="256"/>
      <c r="O288" s="29">
        <v>-8310833173</v>
      </c>
      <c r="P288" s="29"/>
      <c r="Q288" s="29">
        <f t="shared" si="9"/>
        <v>-1142580101</v>
      </c>
    </row>
    <row r="289" spans="1:17" ht="21">
      <c r="A289" s="255" t="s">
        <v>95</v>
      </c>
      <c r="B289" s="256"/>
      <c r="C289" s="29">
        <v>0</v>
      </c>
      <c r="D289" s="256"/>
      <c r="E289" s="29">
        <v>0</v>
      </c>
      <c r="F289" s="257"/>
      <c r="G289" s="29">
        <v>0</v>
      </c>
      <c r="H289" s="256"/>
      <c r="I289" s="29">
        <f t="shared" si="8"/>
        <v>0</v>
      </c>
      <c r="J289" s="29"/>
      <c r="K289" s="257">
        <v>18959942</v>
      </c>
      <c r="L289" s="29"/>
      <c r="M289" s="29">
        <v>45391655678</v>
      </c>
      <c r="N289" s="256"/>
      <c r="O289" s="29">
        <v>-43463272560</v>
      </c>
      <c r="P289" s="29"/>
      <c r="Q289" s="29">
        <f t="shared" si="9"/>
        <v>1928383118</v>
      </c>
    </row>
    <row r="290" spans="1:17" ht="21">
      <c r="A290" s="255" t="s">
        <v>106</v>
      </c>
      <c r="B290" s="256"/>
      <c r="C290" s="29">
        <v>0</v>
      </c>
      <c r="D290" s="256"/>
      <c r="E290" s="29">
        <v>0</v>
      </c>
      <c r="F290" s="257"/>
      <c r="G290" s="29">
        <v>0</v>
      </c>
      <c r="H290" s="256"/>
      <c r="I290" s="29">
        <f t="shared" si="8"/>
        <v>0</v>
      </c>
      <c r="J290" s="29"/>
      <c r="K290" s="257">
        <v>4631161</v>
      </c>
      <c r="L290" s="29"/>
      <c r="M290" s="29">
        <v>178933090289</v>
      </c>
      <c r="N290" s="256"/>
      <c r="O290" s="29">
        <v>-163292875406</v>
      </c>
      <c r="P290" s="29"/>
      <c r="Q290" s="29">
        <f t="shared" si="9"/>
        <v>15640214883</v>
      </c>
    </row>
    <row r="291" spans="1:17" ht="21">
      <c r="A291" s="255" t="s">
        <v>316</v>
      </c>
      <c r="B291" s="256"/>
      <c r="C291" s="29">
        <v>0</v>
      </c>
      <c r="D291" s="256"/>
      <c r="E291" s="29">
        <v>0</v>
      </c>
      <c r="F291" s="257"/>
      <c r="G291" s="29">
        <v>0</v>
      </c>
      <c r="H291" s="256"/>
      <c r="I291" s="29">
        <f t="shared" si="8"/>
        <v>0</v>
      </c>
      <c r="J291" s="29"/>
      <c r="K291" s="257">
        <v>3649246</v>
      </c>
      <c r="L291" s="29"/>
      <c r="M291" s="29">
        <v>34083818559</v>
      </c>
      <c r="N291" s="256"/>
      <c r="O291" s="29">
        <v>-34642990670</v>
      </c>
      <c r="P291" s="29"/>
      <c r="Q291" s="29">
        <f t="shared" si="9"/>
        <v>-559172111</v>
      </c>
    </row>
    <row r="292" spans="1:17" ht="21">
      <c r="A292" s="255" t="s">
        <v>346</v>
      </c>
      <c r="B292" s="256"/>
      <c r="C292" s="29">
        <v>0</v>
      </c>
      <c r="D292" s="256"/>
      <c r="E292" s="29">
        <v>0</v>
      </c>
      <c r="F292" s="257"/>
      <c r="G292" s="29">
        <v>0</v>
      </c>
      <c r="H292" s="256"/>
      <c r="I292" s="29">
        <f t="shared" si="8"/>
        <v>0</v>
      </c>
      <c r="J292" s="29"/>
      <c r="K292" s="257">
        <v>16152054</v>
      </c>
      <c r="L292" s="29"/>
      <c r="M292" s="29">
        <v>77643547915</v>
      </c>
      <c r="N292" s="256"/>
      <c r="O292" s="29">
        <v>-69584059005</v>
      </c>
      <c r="P292" s="29"/>
      <c r="Q292" s="29">
        <f t="shared" si="9"/>
        <v>8059488910</v>
      </c>
    </row>
    <row r="293" spans="1:17" ht="21">
      <c r="A293" s="255" t="s">
        <v>181</v>
      </c>
      <c r="B293" s="256"/>
      <c r="C293" s="29">
        <v>0</v>
      </c>
      <c r="D293" s="256"/>
      <c r="E293" s="29">
        <v>0</v>
      </c>
      <c r="F293" s="257"/>
      <c r="G293" s="29">
        <v>0</v>
      </c>
      <c r="H293" s="256"/>
      <c r="I293" s="29">
        <f t="shared" si="8"/>
        <v>0</v>
      </c>
      <c r="J293" s="29"/>
      <c r="K293" s="257">
        <v>9499300</v>
      </c>
      <c r="L293" s="29"/>
      <c r="M293" s="29">
        <v>22680317697</v>
      </c>
      <c r="N293" s="256"/>
      <c r="O293" s="29">
        <v>-25256124398</v>
      </c>
      <c r="P293" s="29"/>
      <c r="Q293" s="29">
        <f t="shared" si="9"/>
        <v>-2575806701</v>
      </c>
    </row>
    <row r="294" spans="1:17" ht="21">
      <c r="A294" s="255" t="s">
        <v>167</v>
      </c>
      <c r="B294" s="256"/>
      <c r="C294" s="29">
        <v>0</v>
      </c>
      <c r="D294" s="256"/>
      <c r="E294" s="29">
        <v>0</v>
      </c>
      <c r="F294" s="257"/>
      <c r="G294" s="29">
        <v>0</v>
      </c>
      <c r="H294" s="256"/>
      <c r="I294" s="29">
        <f t="shared" si="8"/>
        <v>0</v>
      </c>
      <c r="J294" s="29"/>
      <c r="K294" s="257">
        <v>19598528</v>
      </c>
      <c r="L294" s="29"/>
      <c r="M294" s="29">
        <v>64295734507</v>
      </c>
      <c r="N294" s="256"/>
      <c r="O294" s="29">
        <v>-64592017010</v>
      </c>
      <c r="P294" s="29"/>
      <c r="Q294" s="29">
        <f t="shared" si="9"/>
        <v>-296282503</v>
      </c>
    </row>
    <row r="295" spans="1:17" ht="21">
      <c r="A295" s="255" t="s">
        <v>454</v>
      </c>
      <c r="B295" s="256"/>
      <c r="C295" s="29">
        <v>0</v>
      </c>
      <c r="D295" s="256"/>
      <c r="E295" s="29">
        <v>0</v>
      </c>
      <c r="F295" s="257"/>
      <c r="G295" s="29">
        <v>0</v>
      </c>
      <c r="H295" s="256"/>
      <c r="I295" s="29">
        <f t="shared" si="8"/>
        <v>0</v>
      </c>
      <c r="J295" s="29"/>
      <c r="K295" s="257">
        <v>15817987</v>
      </c>
      <c r="L295" s="29"/>
      <c r="M295" s="29">
        <v>26299236064</v>
      </c>
      <c r="N295" s="256"/>
      <c r="O295" s="29">
        <v>-26036400659</v>
      </c>
      <c r="P295" s="29"/>
      <c r="Q295" s="29">
        <f t="shared" si="9"/>
        <v>262835405</v>
      </c>
    </row>
    <row r="296" spans="1:17" ht="21">
      <c r="A296" s="255" t="s">
        <v>270</v>
      </c>
      <c r="B296" s="256"/>
      <c r="C296" s="29">
        <v>0</v>
      </c>
      <c r="D296" s="256"/>
      <c r="E296" s="29">
        <v>0</v>
      </c>
      <c r="F296" s="257"/>
      <c r="G296" s="29">
        <v>0</v>
      </c>
      <c r="H296" s="256"/>
      <c r="I296" s="29">
        <f t="shared" si="8"/>
        <v>0</v>
      </c>
      <c r="J296" s="29"/>
      <c r="K296" s="257">
        <v>2774051</v>
      </c>
      <c r="L296" s="29"/>
      <c r="M296" s="29">
        <v>51902125637</v>
      </c>
      <c r="N296" s="256"/>
      <c r="O296" s="29">
        <v>-47164664737</v>
      </c>
      <c r="P296" s="29"/>
      <c r="Q296" s="29">
        <f t="shared" si="9"/>
        <v>4737460900</v>
      </c>
    </row>
    <row r="297" spans="1:17" ht="21">
      <c r="A297" s="255" t="s">
        <v>230</v>
      </c>
      <c r="B297" s="256"/>
      <c r="C297" s="29">
        <v>0</v>
      </c>
      <c r="D297" s="256"/>
      <c r="E297" s="29">
        <v>0</v>
      </c>
      <c r="F297" s="257"/>
      <c r="G297" s="29">
        <v>0</v>
      </c>
      <c r="H297" s="256"/>
      <c r="I297" s="29">
        <f t="shared" si="8"/>
        <v>0</v>
      </c>
      <c r="J297" s="29"/>
      <c r="K297" s="257">
        <v>13033901</v>
      </c>
      <c r="L297" s="29"/>
      <c r="M297" s="29">
        <v>291782253948</v>
      </c>
      <c r="N297" s="256"/>
      <c r="O297" s="29">
        <v>-280883552084</v>
      </c>
      <c r="P297" s="29"/>
      <c r="Q297" s="29">
        <f t="shared" si="9"/>
        <v>10898701864</v>
      </c>
    </row>
    <row r="298" spans="1:17" ht="21">
      <c r="A298" s="255" t="s">
        <v>142</v>
      </c>
      <c r="B298" s="256"/>
      <c r="C298" s="29">
        <v>0</v>
      </c>
      <c r="D298" s="256"/>
      <c r="E298" s="29">
        <v>0</v>
      </c>
      <c r="F298" s="257"/>
      <c r="G298" s="29">
        <v>0</v>
      </c>
      <c r="H298" s="256"/>
      <c r="I298" s="29">
        <f t="shared" si="8"/>
        <v>0</v>
      </c>
      <c r="J298" s="29"/>
      <c r="K298" s="257">
        <v>5017255</v>
      </c>
      <c r="L298" s="29"/>
      <c r="M298" s="29">
        <v>49601260194</v>
      </c>
      <c r="N298" s="256"/>
      <c r="O298" s="29">
        <v>-53004741869</v>
      </c>
      <c r="P298" s="29"/>
      <c r="Q298" s="29">
        <f t="shared" si="9"/>
        <v>-3403481675</v>
      </c>
    </row>
    <row r="299" spans="1:17" ht="21">
      <c r="A299" s="255" t="s">
        <v>223</v>
      </c>
      <c r="B299" s="256"/>
      <c r="C299" s="29">
        <v>0</v>
      </c>
      <c r="D299" s="256"/>
      <c r="E299" s="29">
        <v>0</v>
      </c>
      <c r="F299" s="257"/>
      <c r="G299" s="29">
        <v>0</v>
      </c>
      <c r="H299" s="256"/>
      <c r="I299" s="29">
        <f t="shared" si="8"/>
        <v>0</v>
      </c>
      <c r="J299" s="29"/>
      <c r="K299" s="257">
        <v>14103584</v>
      </c>
      <c r="L299" s="29"/>
      <c r="M299" s="29">
        <v>167750656228</v>
      </c>
      <c r="N299" s="256"/>
      <c r="O299" s="29">
        <v>-162003209547</v>
      </c>
      <c r="P299" s="29"/>
      <c r="Q299" s="29">
        <f t="shared" si="9"/>
        <v>5747446681</v>
      </c>
    </row>
    <row r="300" spans="1:17" ht="21">
      <c r="A300" s="255" t="s">
        <v>120</v>
      </c>
      <c r="B300" s="256"/>
      <c r="C300" s="29">
        <v>0</v>
      </c>
      <c r="D300" s="256"/>
      <c r="E300" s="29">
        <v>0</v>
      </c>
      <c r="F300" s="257"/>
      <c r="G300" s="29">
        <v>0</v>
      </c>
      <c r="H300" s="256"/>
      <c r="I300" s="29">
        <f t="shared" si="8"/>
        <v>0</v>
      </c>
      <c r="J300" s="29"/>
      <c r="K300" s="257">
        <v>2078840</v>
      </c>
      <c r="L300" s="29"/>
      <c r="M300" s="29">
        <v>10505326893</v>
      </c>
      <c r="N300" s="256"/>
      <c r="O300" s="29">
        <v>-11241601710</v>
      </c>
      <c r="P300" s="29"/>
      <c r="Q300" s="29">
        <f t="shared" si="9"/>
        <v>-736274817</v>
      </c>
    </row>
    <row r="301" spans="1:17" ht="21">
      <c r="A301" s="255" t="s">
        <v>96</v>
      </c>
      <c r="B301" s="256"/>
      <c r="C301" s="29">
        <v>0</v>
      </c>
      <c r="D301" s="256"/>
      <c r="E301" s="29">
        <v>0</v>
      </c>
      <c r="F301" s="257"/>
      <c r="G301" s="29">
        <v>0</v>
      </c>
      <c r="H301" s="256"/>
      <c r="I301" s="29">
        <f t="shared" si="8"/>
        <v>0</v>
      </c>
      <c r="J301" s="29"/>
      <c r="K301" s="257">
        <v>7259130</v>
      </c>
      <c r="L301" s="29"/>
      <c r="M301" s="29">
        <v>45706887294</v>
      </c>
      <c r="N301" s="256"/>
      <c r="O301" s="29">
        <v>-52427850661</v>
      </c>
      <c r="P301" s="29"/>
      <c r="Q301" s="29">
        <f t="shared" si="9"/>
        <v>-6720963367</v>
      </c>
    </row>
    <row r="302" spans="1:17" ht="21">
      <c r="A302" s="255" t="s">
        <v>461</v>
      </c>
      <c r="B302" s="256"/>
      <c r="C302" s="29">
        <v>0</v>
      </c>
      <c r="D302" s="256"/>
      <c r="E302" s="29">
        <v>0</v>
      </c>
      <c r="F302" s="257"/>
      <c r="G302" s="29">
        <v>0</v>
      </c>
      <c r="H302" s="256"/>
      <c r="I302" s="29">
        <f t="shared" si="8"/>
        <v>0</v>
      </c>
      <c r="J302" s="29"/>
      <c r="K302" s="257">
        <v>600000</v>
      </c>
      <c r="L302" s="29"/>
      <c r="M302" s="29">
        <v>4972864844</v>
      </c>
      <c r="N302" s="256"/>
      <c r="O302" s="29">
        <v>-3761528872</v>
      </c>
      <c r="P302" s="29"/>
      <c r="Q302" s="29">
        <f t="shared" si="9"/>
        <v>1211335972</v>
      </c>
    </row>
    <row r="303" spans="1:17" ht="21">
      <c r="A303" s="255" t="s">
        <v>378</v>
      </c>
      <c r="B303" s="256"/>
      <c r="C303" s="29">
        <v>0</v>
      </c>
      <c r="D303" s="256"/>
      <c r="E303" s="29">
        <v>0</v>
      </c>
      <c r="F303" s="257"/>
      <c r="G303" s="29">
        <v>0</v>
      </c>
      <c r="H303" s="256"/>
      <c r="I303" s="29">
        <f t="shared" si="8"/>
        <v>0</v>
      </c>
      <c r="J303" s="29"/>
      <c r="K303" s="257">
        <v>2164268</v>
      </c>
      <c r="L303" s="29"/>
      <c r="M303" s="29">
        <v>2476661935</v>
      </c>
      <c r="N303" s="256"/>
      <c r="O303" s="29">
        <v>-4152548509</v>
      </c>
      <c r="P303" s="29"/>
      <c r="Q303" s="29">
        <f t="shared" si="9"/>
        <v>-1675886574</v>
      </c>
    </row>
    <row r="304" spans="1:17" ht="21">
      <c r="A304" s="255" t="s">
        <v>514</v>
      </c>
      <c r="B304" s="256"/>
      <c r="C304" s="29">
        <v>0</v>
      </c>
      <c r="D304" s="256"/>
      <c r="E304" s="29">
        <v>0</v>
      </c>
      <c r="F304" s="257"/>
      <c r="G304" s="29">
        <v>0</v>
      </c>
      <c r="H304" s="256"/>
      <c r="I304" s="29">
        <f t="shared" si="8"/>
        <v>0</v>
      </c>
      <c r="J304" s="29"/>
      <c r="K304" s="257">
        <v>334164</v>
      </c>
      <c r="L304" s="29"/>
      <c r="M304" s="29">
        <v>18050107168</v>
      </c>
      <c r="N304" s="256"/>
      <c r="O304" s="29">
        <v>-17891894511</v>
      </c>
      <c r="P304" s="29"/>
      <c r="Q304" s="29">
        <f t="shared" si="9"/>
        <v>158212657</v>
      </c>
    </row>
    <row r="305" spans="1:17" ht="21">
      <c r="A305" s="255" t="s">
        <v>513</v>
      </c>
      <c r="B305" s="256"/>
      <c r="C305" s="29">
        <v>0</v>
      </c>
      <c r="D305" s="256"/>
      <c r="E305" s="29">
        <v>0</v>
      </c>
      <c r="F305" s="257"/>
      <c r="G305" s="29">
        <v>0</v>
      </c>
      <c r="H305" s="256"/>
      <c r="I305" s="29">
        <f t="shared" si="8"/>
        <v>0</v>
      </c>
      <c r="J305" s="29"/>
      <c r="K305" s="257">
        <v>1785930</v>
      </c>
      <c r="L305" s="29"/>
      <c r="M305" s="29">
        <v>4005148521</v>
      </c>
      <c r="N305" s="256"/>
      <c r="O305" s="29">
        <v>-5062520171</v>
      </c>
      <c r="P305" s="29"/>
      <c r="Q305" s="29">
        <f t="shared" si="9"/>
        <v>-1057371650</v>
      </c>
    </row>
    <row r="306" spans="1:17" ht="21">
      <c r="A306" s="255" t="s">
        <v>597</v>
      </c>
      <c r="B306" s="256"/>
      <c r="C306" s="29">
        <v>0</v>
      </c>
      <c r="D306" s="256"/>
      <c r="E306" s="29">
        <v>0</v>
      </c>
      <c r="F306" s="257"/>
      <c r="G306" s="29">
        <v>0</v>
      </c>
      <c r="H306" s="256"/>
      <c r="I306" s="29">
        <f t="shared" si="8"/>
        <v>0</v>
      </c>
      <c r="J306" s="29"/>
      <c r="K306" s="257">
        <v>191451</v>
      </c>
      <c r="L306" s="29"/>
      <c r="M306" s="29">
        <v>7771243661</v>
      </c>
      <c r="N306" s="256"/>
      <c r="O306" s="29">
        <v>-10994590358</v>
      </c>
      <c r="P306" s="29"/>
      <c r="Q306" s="29">
        <f>M306+O306</f>
        <v>-3223346697</v>
      </c>
    </row>
    <row r="307" spans="1:17" ht="21">
      <c r="A307" s="255" t="s">
        <v>497</v>
      </c>
      <c r="B307" s="256"/>
      <c r="C307" s="29">
        <v>0</v>
      </c>
      <c r="D307" s="256"/>
      <c r="E307" s="29">
        <v>0</v>
      </c>
      <c r="F307" s="257"/>
      <c r="G307" s="29">
        <v>0</v>
      </c>
      <c r="H307" s="256"/>
      <c r="I307" s="29">
        <f t="shared" si="8"/>
        <v>0</v>
      </c>
      <c r="J307" s="29"/>
      <c r="K307" s="257">
        <v>4156056</v>
      </c>
      <c r="L307" s="29"/>
      <c r="M307" s="29">
        <v>9344498033</v>
      </c>
      <c r="N307" s="256"/>
      <c r="O307" s="29">
        <v>-10816899102</v>
      </c>
      <c r="P307" s="29"/>
      <c r="Q307" s="29">
        <f t="shared" ref="Q307:Q370" si="10">M307+O307</f>
        <v>-1472401069</v>
      </c>
    </row>
    <row r="308" spans="1:17" ht="21">
      <c r="A308" s="255" t="s">
        <v>519</v>
      </c>
      <c r="B308" s="256"/>
      <c r="C308" s="29">
        <v>0</v>
      </c>
      <c r="D308" s="256"/>
      <c r="E308" s="29">
        <v>0</v>
      </c>
      <c r="F308" s="257"/>
      <c r="G308" s="29">
        <v>0</v>
      </c>
      <c r="H308" s="256"/>
      <c r="I308" s="29">
        <f t="shared" si="8"/>
        <v>0</v>
      </c>
      <c r="J308" s="29"/>
      <c r="K308" s="257">
        <v>133750</v>
      </c>
      <c r="L308" s="29"/>
      <c r="M308" s="29">
        <v>4817594941</v>
      </c>
      <c r="N308" s="256"/>
      <c r="O308" s="29">
        <v>-3714670690</v>
      </c>
      <c r="P308" s="29"/>
      <c r="Q308" s="29">
        <f t="shared" si="10"/>
        <v>1102924251</v>
      </c>
    </row>
    <row r="309" spans="1:17" ht="21">
      <c r="A309" s="255" t="s">
        <v>384</v>
      </c>
      <c r="B309" s="256"/>
      <c r="C309" s="29">
        <v>0</v>
      </c>
      <c r="D309" s="256"/>
      <c r="E309" s="29">
        <v>0</v>
      </c>
      <c r="F309" s="257"/>
      <c r="G309" s="29">
        <v>0</v>
      </c>
      <c r="H309" s="256"/>
      <c r="I309" s="29">
        <f t="shared" si="8"/>
        <v>0</v>
      </c>
      <c r="J309" s="29"/>
      <c r="K309" s="257">
        <v>869241</v>
      </c>
      <c r="L309" s="29"/>
      <c r="M309" s="29">
        <v>35022978408</v>
      </c>
      <c r="N309" s="256"/>
      <c r="O309" s="29">
        <v>-26422303566</v>
      </c>
      <c r="P309" s="29"/>
      <c r="Q309" s="29">
        <f t="shared" si="10"/>
        <v>8600674842</v>
      </c>
    </row>
    <row r="310" spans="1:17" ht="21">
      <c r="A310" s="255" t="s">
        <v>387</v>
      </c>
      <c r="B310" s="256"/>
      <c r="C310" s="29">
        <v>0</v>
      </c>
      <c r="D310" s="256"/>
      <c r="E310" s="29">
        <v>0</v>
      </c>
      <c r="F310" s="257"/>
      <c r="G310" s="29">
        <v>0</v>
      </c>
      <c r="H310" s="256"/>
      <c r="I310" s="29">
        <f t="shared" si="8"/>
        <v>0</v>
      </c>
      <c r="J310" s="29"/>
      <c r="K310" s="257">
        <v>131397716</v>
      </c>
      <c r="L310" s="29"/>
      <c r="M310" s="29">
        <v>111301940487</v>
      </c>
      <c r="N310" s="256"/>
      <c r="O310" s="29">
        <v>-164230228482</v>
      </c>
      <c r="P310" s="29"/>
      <c r="Q310" s="29">
        <f t="shared" si="10"/>
        <v>-52928287995</v>
      </c>
    </row>
    <row r="311" spans="1:17" ht="21">
      <c r="A311" s="255" t="s">
        <v>439</v>
      </c>
      <c r="B311" s="256"/>
      <c r="C311" s="29">
        <v>0</v>
      </c>
      <c r="D311" s="256"/>
      <c r="E311" s="29">
        <v>0</v>
      </c>
      <c r="F311" s="257"/>
      <c r="G311" s="29">
        <v>0</v>
      </c>
      <c r="H311" s="256"/>
      <c r="I311" s="29">
        <f t="shared" si="8"/>
        <v>0</v>
      </c>
      <c r="J311" s="29"/>
      <c r="K311" s="257">
        <v>175000</v>
      </c>
      <c r="L311" s="29"/>
      <c r="M311" s="29">
        <v>7098160586</v>
      </c>
      <c r="N311" s="256"/>
      <c r="O311" s="29">
        <v>-8854500375</v>
      </c>
      <c r="P311" s="29"/>
      <c r="Q311" s="29">
        <f t="shared" si="10"/>
        <v>-1756339789</v>
      </c>
    </row>
    <row r="312" spans="1:17" ht="21">
      <c r="A312" s="255" t="s">
        <v>225</v>
      </c>
      <c r="B312" s="256"/>
      <c r="C312" s="29">
        <v>0</v>
      </c>
      <c r="D312" s="256"/>
      <c r="E312" s="29">
        <v>0</v>
      </c>
      <c r="F312" s="257"/>
      <c r="G312" s="29">
        <v>0</v>
      </c>
      <c r="H312" s="256"/>
      <c r="I312" s="29">
        <f t="shared" si="8"/>
        <v>0</v>
      </c>
      <c r="J312" s="29"/>
      <c r="K312" s="257">
        <v>46630824</v>
      </c>
      <c r="L312" s="29"/>
      <c r="M312" s="29">
        <v>85601231301</v>
      </c>
      <c r="N312" s="256"/>
      <c r="O312" s="29">
        <v>-82897357162</v>
      </c>
      <c r="P312" s="29"/>
      <c r="Q312" s="29">
        <f t="shared" si="10"/>
        <v>2703874139</v>
      </c>
    </row>
    <row r="313" spans="1:17" ht="21">
      <c r="A313" s="255" t="s">
        <v>97</v>
      </c>
      <c r="B313" s="256"/>
      <c r="C313" s="29">
        <v>0</v>
      </c>
      <c r="D313" s="256"/>
      <c r="E313" s="29">
        <v>0</v>
      </c>
      <c r="F313" s="257"/>
      <c r="G313" s="29">
        <v>0</v>
      </c>
      <c r="H313" s="256"/>
      <c r="I313" s="29">
        <f t="shared" si="8"/>
        <v>0</v>
      </c>
      <c r="J313" s="29"/>
      <c r="K313" s="257">
        <v>16482752</v>
      </c>
      <c r="L313" s="29"/>
      <c r="M313" s="29">
        <v>37565825728</v>
      </c>
      <c r="N313" s="256"/>
      <c r="O313" s="29">
        <v>-39463558030</v>
      </c>
      <c r="P313" s="29"/>
      <c r="Q313" s="29">
        <f t="shared" si="10"/>
        <v>-1897732302</v>
      </c>
    </row>
    <row r="314" spans="1:17" ht="21">
      <c r="A314" s="255" t="s">
        <v>327</v>
      </c>
      <c r="B314" s="256"/>
      <c r="C314" s="29">
        <v>0</v>
      </c>
      <c r="D314" s="256"/>
      <c r="E314" s="29">
        <v>0</v>
      </c>
      <c r="F314" s="257"/>
      <c r="G314" s="29">
        <v>0</v>
      </c>
      <c r="H314" s="256"/>
      <c r="I314" s="29">
        <f t="shared" si="8"/>
        <v>0</v>
      </c>
      <c r="J314" s="29"/>
      <c r="K314" s="257">
        <v>1779044</v>
      </c>
      <c r="L314" s="29"/>
      <c r="M314" s="29">
        <v>29341038619</v>
      </c>
      <c r="N314" s="256"/>
      <c r="O314" s="29">
        <v>-35050851204</v>
      </c>
      <c r="P314" s="29"/>
      <c r="Q314" s="29">
        <f t="shared" si="10"/>
        <v>-5709812585</v>
      </c>
    </row>
    <row r="315" spans="1:17" ht="21">
      <c r="A315" s="255" t="s">
        <v>154</v>
      </c>
      <c r="B315" s="256"/>
      <c r="C315" s="29">
        <v>0</v>
      </c>
      <c r="D315" s="256"/>
      <c r="E315" s="29">
        <v>0</v>
      </c>
      <c r="F315" s="257"/>
      <c r="G315" s="29">
        <v>0</v>
      </c>
      <c r="H315" s="256"/>
      <c r="I315" s="29">
        <f t="shared" si="8"/>
        <v>0</v>
      </c>
      <c r="J315" s="29"/>
      <c r="K315" s="257">
        <v>6848066</v>
      </c>
      <c r="L315" s="29"/>
      <c r="M315" s="29">
        <v>21312547920</v>
      </c>
      <c r="N315" s="256"/>
      <c r="O315" s="29">
        <v>-24661412164</v>
      </c>
      <c r="P315" s="29"/>
      <c r="Q315" s="29">
        <f t="shared" si="10"/>
        <v>-3348864244</v>
      </c>
    </row>
    <row r="316" spans="1:17" ht="21">
      <c r="A316" s="255" t="s">
        <v>375</v>
      </c>
      <c r="B316" s="256"/>
      <c r="C316" s="29">
        <v>0</v>
      </c>
      <c r="D316" s="256"/>
      <c r="E316" s="29">
        <v>0</v>
      </c>
      <c r="F316" s="257"/>
      <c r="G316" s="29">
        <v>0</v>
      </c>
      <c r="H316" s="256"/>
      <c r="I316" s="29">
        <f t="shared" si="8"/>
        <v>0</v>
      </c>
      <c r="J316" s="29"/>
      <c r="K316" s="257">
        <v>18848174</v>
      </c>
      <c r="L316" s="29"/>
      <c r="M316" s="29">
        <v>32563840978</v>
      </c>
      <c r="N316" s="256"/>
      <c r="O316" s="29">
        <v>-40661033347</v>
      </c>
      <c r="P316" s="29"/>
      <c r="Q316" s="29">
        <f t="shared" si="10"/>
        <v>-8097192369</v>
      </c>
    </row>
    <row r="317" spans="1:17" ht="21">
      <c r="A317" s="255" t="s">
        <v>284</v>
      </c>
      <c r="B317" s="256"/>
      <c r="C317" s="29">
        <v>0</v>
      </c>
      <c r="D317" s="256"/>
      <c r="E317" s="29">
        <v>0</v>
      </c>
      <c r="F317" s="257"/>
      <c r="G317" s="29">
        <v>0</v>
      </c>
      <c r="H317" s="256"/>
      <c r="I317" s="29">
        <f t="shared" si="8"/>
        <v>0</v>
      </c>
      <c r="J317" s="29"/>
      <c r="K317" s="257">
        <v>11334491</v>
      </c>
      <c r="L317" s="29"/>
      <c r="M317" s="29">
        <v>45377940527</v>
      </c>
      <c r="N317" s="256"/>
      <c r="O317" s="29">
        <v>-54662702195</v>
      </c>
      <c r="P317" s="29"/>
      <c r="Q317" s="29">
        <f t="shared" si="10"/>
        <v>-9284761668</v>
      </c>
    </row>
    <row r="318" spans="1:17" ht="21">
      <c r="A318" s="255" t="s">
        <v>314</v>
      </c>
      <c r="B318" s="256"/>
      <c r="C318" s="29">
        <v>0</v>
      </c>
      <c r="D318" s="256"/>
      <c r="E318" s="29">
        <v>0</v>
      </c>
      <c r="F318" s="257"/>
      <c r="G318" s="29">
        <v>0</v>
      </c>
      <c r="H318" s="256"/>
      <c r="I318" s="29">
        <f t="shared" si="8"/>
        <v>0</v>
      </c>
      <c r="J318" s="29"/>
      <c r="K318" s="257">
        <v>6962635</v>
      </c>
      <c r="L318" s="29"/>
      <c r="M318" s="29">
        <v>29147810370</v>
      </c>
      <c r="N318" s="256"/>
      <c r="O318" s="29">
        <v>-36066154922</v>
      </c>
      <c r="P318" s="29"/>
      <c r="Q318" s="29">
        <f t="shared" si="10"/>
        <v>-6918344552</v>
      </c>
    </row>
    <row r="319" spans="1:17" ht="21">
      <c r="A319" s="255" t="s">
        <v>221</v>
      </c>
      <c r="B319" s="256"/>
      <c r="C319" s="29">
        <v>0</v>
      </c>
      <c r="D319" s="256"/>
      <c r="E319" s="29">
        <v>0</v>
      </c>
      <c r="F319" s="257"/>
      <c r="G319" s="29">
        <v>0</v>
      </c>
      <c r="H319" s="256"/>
      <c r="I319" s="29">
        <f t="shared" si="8"/>
        <v>0</v>
      </c>
      <c r="J319" s="29"/>
      <c r="K319" s="257">
        <v>31013886</v>
      </c>
      <c r="L319" s="29"/>
      <c r="M319" s="29">
        <v>68521922970</v>
      </c>
      <c r="N319" s="256"/>
      <c r="O319" s="29">
        <v>-47919953605</v>
      </c>
      <c r="P319" s="29"/>
      <c r="Q319" s="29">
        <f t="shared" si="10"/>
        <v>20601969365</v>
      </c>
    </row>
    <row r="320" spans="1:17" ht="21">
      <c r="A320" s="255" t="s">
        <v>376</v>
      </c>
      <c r="B320" s="256"/>
      <c r="C320" s="29">
        <v>0</v>
      </c>
      <c r="D320" s="256"/>
      <c r="E320" s="29">
        <v>0</v>
      </c>
      <c r="F320" s="257"/>
      <c r="G320" s="29">
        <v>0</v>
      </c>
      <c r="H320" s="256"/>
      <c r="I320" s="29">
        <f t="shared" si="8"/>
        <v>0</v>
      </c>
      <c r="J320" s="29"/>
      <c r="K320" s="257">
        <v>7205036</v>
      </c>
      <c r="L320" s="29"/>
      <c r="M320" s="29">
        <v>13602515087</v>
      </c>
      <c r="N320" s="256"/>
      <c r="O320" s="29">
        <v>-17073323948</v>
      </c>
      <c r="P320" s="29"/>
      <c r="Q320" s="29">
        <f t="shared" si="10"/>
        <v>-3470808861</v>
      </c>
    </row>
    <row r="321" spans="1:17" ht="21">
      <c r="A321" s="255" t="s">
        <v>217</v>
      </c>
      <c r="B321" s="256"/>
      <c r="C321" s="29">
        <v>0</v>
      </c>
      <c r="D321" s="256"/>
      <c r="E321" s="29">
        <v>0</v>
      </c>
      <c r="F321" s="257"/>
      <c r="G321" s="29">
        <v>0</v>
      </c>
      <c r="H321" s="256"/>
      <c r="I321" s="29">
        <f t="shared" si="8"/>
        <v>0</v>
      </c>
      <c r="J321" s="29"/>
      <c r="K321" s="257">
        <v>19155028</v>
      </c>
      <c r="L321" s="29"/>
      <c r="M321" s="29">
        <v>37454192994</v>
      </c>
      <c r="N321" s="256"/>
      <c r="O321" s="29">
        <v>-41872831697</v>
      </c>
      <c r="P321" s="29"/>
      <c r="Q321" s="29">
        <f t="shared" si="10"/>
        <v>-4418638703</v>
      </c>
    </row>
    <row r="322" spans="1:17" ht="21">
      <c r="A322" s="255" t="s">
        <v>235</v>
      </c>
      <c r="B322" s="256"/>
      <c r="C322" s="29">
        <v>0</v>
      </c>
      <c r="D322" s="256"/>
      <c r="E322" s="29">
        <v>0</v>
      </c>
      <c r="F322" s="257"/>
      <c r="G322" s="29">
        <v>0</v>
      </c>
      <c r="H322" s="256"/>
      <c r="I322" s="29">
        <f t="shared" si="8"/>
        <v>0</v>
      </c>
      <c r="J322" s="29"/>
      <c r="K322" s="257">
        <v>5085128</v>
      </c>
      <c r="L322" s="29"/>
      <c r="M322" s="29">
        <v>35061793020</v>
      </c>
      <c r="N322" s="256"/>
      <c r="O322" s="29">
        <v>-51430870372</v>
      </c>
      <c r="P322" s="29"/>
      <c r="Q322" s="29">
        <f t="shared" si="10"/>
        <v>-16369077352</v>
      </c>
    </row>
    <row r="323" spans="1:17" ht="21">
      <c r="A323" s="255" t="s">
        <v>213</v>
      </c>
      <c r="B323" s="256"/>
      <c r="C323" s="29">
        <v>0</v>
      </c>
      <c r="D323" s="256"/>
      <c r="E323" s="29">
        <v>0</v>
      </c>
      <c r="F323" s="257"/>
      <c r="G323" s="29">
        <v>0</v>
      </c>
      <c r="H323" s="256"/>
      <c r="I323" s="29">
        <f t="shared" si="8"/>
        <v>0</v>
      </c>
      <c r="J323" s="29"/>
      <c r="K323" s="257">
        <v>5449240</v>
      </c>
      <c r="L323" s="29"/>
      <c r="M323" s="29">
        <v>37352651809</v>
      </c>
      <c r="N323" s="256"/>
      <c r="O323" s="29">
        <v>-37885306858</v>
      </c>
      <c r="P323" s="29"/>
      <c r="Q323" s="29">
        <f t="shared" si="10"/>
        <v>-532655049</v>
      </c>
    </row>
    <row r="324" spans="1:17" ht="21">
      <c r="A324" s="255" t="s">
        <v>197</v>
      </c>
      <c r="B324" s="256"/>
      <c r="C324" s="29">
        <v>0</v>
      </c>
      <c r="D324" s="256"/>
      <c r="E324" s="29">
        <v>0</v>
      </c>
      <c r="F324" s="257"/>
      <c r="G324" s="29">
        <v>0</v>
      </c>
      <c r="H324" s="256"/>
      <c r="I324" s="29">
        <f t="shared" si="8"/>
        <v>0</v>
      </c>
      <c r="J324" s="29"/>
      <c r="K324" s="257">
        <v>20104930</v>
      </c>
      <c r="L324" s="29"/>
      <c r="M324" s="29">
        <v>93158707035</v>
      </c>
      <c r="N324" s="256"/>
      <c r="O324" s="29">
        <v>-91176266027</v>
      </c>
      <c r="P324" s="29"/>
      <c r="Q324" s="29">
        <f t="shared" si="10"/>
        <v>1982441008</v>
      </c>
    </row>
    <row r="325" spans="1:17" ht="21">
      <c r="A325" s="255" t="s">
        <v>245</v>
      </c>
      <c r="B325" s="256"/>
      <c r="C325" s="29">
        <v>0</v>
      </c>
      <c r="D325" s="256"/>
      <c r="E325" s="29">
        <v>0</v>
      </c>
      <c r="F325" s="257"/>
      <c r="G325" s="29">
        <v>0</v>
      </c>
      <c r="H325" s="256"/>
      <c r="I325" s="29">
        <f t="shared" si="8"/>
        <v>0</v>
      </c>
      <c r="J325" s="29"/>
      <c r="K325" s="257">
        <v>27457812</v>
      </c>
      <c r="L325" s="29"/>
      <c r="M325" s="29">
        <v>84508908278</v>
      </c>
      <c r="N325" s="256"/>
      <c r="O325" s="29">
        <v>-56975030984</v>
      </c>
      <c r="P325" s="29"/>
      <c r="Q325" s="29">
        <f t="shared" si="10"/>
        <v>27533877294</v>
      </c>
    </row>
    <row r="326" spans="1:17" ht="21">
      <c r="A326" s="255" t="s">
        <v>373</v>
      </c>
      <c r="B326" s="256"/>
      <c r="C326" s="29">
        <v>0</v>
      </c>
      <c r="D326" s="256"/>
      <c r="E326" s="29">
        <v>0</v>
      </c>
      <c r="F326" s="257"/>
      <c r="G326" s="29">
        <v>0</v>
      </c>
      <c r="H326" s="256"/>
      <c r="I326" s="29">
        <f t="shared" si="8"/>
        <v>0</v>
      </c>
      <c r="J326" s="29"/>
      <c r="K326" s="257">
        <v>9904655</v>
      </c>
      <c r="L326" s="29"/>
      <c r="M326" s="29">
        <v>25371780569</v>
      </c>
      <c r="N326" s="256"/>
      <c r="O326" s="29">
        <v>-28052906941</v>
      </c>
      <c r="P326" s="29"/>
      <c r="Q326" s="29">
        <f t="shared" si="10"/>
        <v>-2681126372</v>
      </c>
    </row>
    <row r="327" spans="1:17" ht="21">
      <c r="A327" s="255" t="s">
        <v>147</v>
      </c>
      <c r="B327" s="256"/>
      <c r="C327" s="29">
        <v>0</v>
      </c>
      <c r="D327" s="256"/>
      <c r="E327" s="29">
        <v>0</v>
      </c>
      <c r="F327" s="257"/>
      <c r="G327" s="29">
        <v>0</v>
      </c>
      <c r="H327" s="256"/>
      <c r="I327" s="29">
        <f t="shared" si="8"/>
        <v>0</v>
      </c>
      <c r="J327" s="29"/>
      <c r="K327" s="257">
        <v>11586676</v>
      </c>
      <c r="L327" s="29"/>
      <c r="M327" s="29">
        <v>98273262410</v>
      </c>
      <c r="N327" s="256"/>
      <c r="O327" s="29">
        <v>-86172441519</v>
      </c>
      <c r="P327" s="29"/>
      <c r="Q327" s="29">
        <f t="shared" si="10"/>
        <v>12100820891</v>
      </c>
    </row>
    <row r="328" spans="1:17" ht="21">
      <c r="A328" s="255" t="s">
        <v>301</v>
      </c>
      <c r="B328" s="256"/>
      <c r="C328" s="29">
        <v>0</v>
      </c>
      <c r="D328" s="256"/>
      <c r="E328" s="29">
        <v>0</v>
      </c>
      <c r="F328" s="257"/>
      <c r="G328" s="29">
        <v>0</v>
      </c>
      <c r="H328" s="256"/>
      <c r="I328" s="29">
        <f t="shared" si="8"/>
        <v>0</v>
      </c>
      <c r="J328" s="29"/>
      <c r="K328" s="257">
        <v>17757689</v>
      </c>
      <c r="L328" s="29"/>
      <c r="M328" s="29">
        <v>48279225072</v>
      </c>
      <c r="N328" s="256"/>
      <c r="O328" s="29">
        <v>-52798588320</v>
      </c>
      <c r="P328" s="29"/>
      <c r="Q328" s="29">
        <f t="shared" si="10"/>
        <v>-4519363248</v>
      </c>
    </row>
    <row r="329" spans="1:17" ht="21">
      <c r="A329" s="255" t="s">
        <v>408</v>
      </c>
      <c r="B329" s="256"/>
      <c r="C329" s="29">
        <v>0</v>
      </c>
      <c r="D329" s="256"/>
      <c r="E329" s="29">
        <v>0</v>
      </c>
      <c r="F329" s="257"/>
      <c r="G329" s="29">
        <v>0</v>
      </c>
      <c r="H329" s="256"/>
      <c r="I329" s="29">
        <f t="shared" ref="I329:I371" si="11">G329+E329</f>
        <v>0</v>
      </c>
      <c r="J329" s="29"/>
      <c r="K329" s="257">
        <v>817053</v>
      </c>
      <c r="L329" s="29"/>
      <c r="M329" s="29">
        <v>38781415085</v>
      </c>
      <c r="N329" s="256"/>
      <c r="O329" s="29">
        <v>-40895905639</v>
      </c>
      <c r="P329" s="29"/>
      <c r="Q329" s="29">
        <f t="shared" si="10"/>
        <v>-2114490554</v>
      </c>
    </row>
    <row r="330" spans="1:17" ht="21">
      <c r="A330" s="255" t="s">
        <v>101</v>
      </c>
      <c r="B330" s="256"/>
      <c r="C330" s="29">
        <v>0</v>
      </c>
      <c r="D330" s="256"/>
      <c r="E330" s="29">
        <v>0</v>
      </c>
      <c r="F330" s="257"/>
      <c r="G330" s="29">
        <v>0</v>
      </c>
      <c r="H330" s="256"/>
      <c r="I330" s="29">
        <f t="shared" si="11"/>
        <v>0</v>
      </c>
      <c r="J330" s="29"/>
      <c r="K330" s="257">
        <v>11627499</v>
      </c>
      <c r="L330" s="29"/>
      <c r="M330" s="29">
        <v>51145802388</v>
      </c>
      <c r="N330" s="256"/>
      <c r="O330" s="29">
        <v>-47058644238</v>
      </c>
      <c r="P330" s="29"/>
      <c r="Q330" s="29">
        <f t="shared" si="10"/>
        <v>4087158150</v>
      </c>
    </row>
    <row r="331" spans="1:17" ht="21">
      <c r="A331" s="255" t="s">
        <v>345</v>
      </c>
      <c r="B331" s="256"/>
      <c r="C331" s="29">
        <v>0</v>
      </c>
      <c r="D331" s="256"/>
      <c r="E331" s="29">
        <v>0</v>
      </c>
      <c r="F331" s="257"/>
      <c r="G331" s="29">
        <v>0</v>
      </c>
      <c r="H331" s="256"/>
      <c r="I331" s="29">
        <f t="shared" si="11"/>
        <v>0</v>
      </c>
      <c r="J331" s="29"/>
      <c r="K331" s="257">
        <v>825879</v>
      </c>
      <c r="L331" s="29"/>
      <c r="M331" s="29">
        <v>7472761574</v>
      </c>
      <c r="N331" s="256"/>
      <c r="O331" s="29">
        <v>-7708861539</v>
      </c>
      <c r="P331" s="29"/>
      <c r="Q331" s="29">
        <f t="shared" si="10"/>
        <v>-236099965</v>
      </c>
    </row>
    <row r="332" spans="1:17" ht="21">
      <c r="A332" s="255" t="s">
        <v>312</v>
      </c>
      <c r="B332" s="256"/>
      <c r="C332" s="29">
        <v>0</v>
      </c>
      <c r="D332" s="256"/>
      <c r="E332" s="29">
        <v>0</v>
      </c>
      <c r="F332" s="257"/>
      <c r="G332" s="29">
        <v>0</v>
      </c>
      <c r="H332" s="256"/>
      <c r="I332" s="29">
        <f t="shared" si="11"/>
        <v>0</v>
      </c>
      <c r="J332" s="29"/>
      <c r="K332" s="257">
        <v>17564839</v>
      </c>
      <c r="L332" s="29"/>
      <c r="M332" s="29">
        <v>35889800823</v>
      </c>
      <c r="N332" s="256"/>
      <c r="O332" s="29">
        <v>-41253151884</v>
      </c>
      <c r="P332" s="29"/>
      <c r="Q332" s="29">
        <f t="shared" si="10"/>
        <v>-5363351061</v>
      </c>
    </row>
    <row r="333" spans="1:17" ht="21">
      <c r="A333" s="255" t="s">
        <v>266</v>
      </c>
      <c r="B333" s="256"/>
      <c r="C333" s="29">
        <v>0</v>
      </c>
      <c r="D333" s="256"/>
      <c r="E333" s="29">
        <v>0</v>
      </c>
      <c r="F333" s="257"/>
      <c r="G333" s="29">
        <v>0</v>
      </c>
      <c r="H333" s="256"/>
      <c r="I333" s="29">
        <f t="shared" si="11"/>
        <v>0</v>
      </c>
      <c r="J333" s="29"/>
      <c r="K333" s="257">
        <v>1540045</v>
      </c>
      <c r="L333" s="29"/>
      <c r="M333" s="29">
        <v>64216543744</v>
      </c>
      <c r="N333" s="256"/>
      <c r="O333" s="29">
        <v>-68064393305</v>
      </c>
      <c r="P333" s="29"/>
      <c r="Q333" s="29">
        <f t="shared" si="10"/>
        <v>-3847849561</v>
      </c>
    </row>
    <row r="334" spans="1:17" ht="21">
      <c r="A334" s="255" t="s">
        <v>371</v>
      </c>
      <c r="B334" s="256"/>
      <c r="C334" s="29">
        <v>0</v>
      </c>
      <c r="D334" s="256"/>
      <c r="E334" s="29">
        <v>0</v>
      </c>
      <c r="F334" s="257"/>
      <c r="G334" s="29">
        <v>0</v>
      </c>
      <c r="H334" s="256"/>
      <c r="I334" s="29">
        <f t="shared" si="11"/>
        <v>0</v>
      </c>
      <c r="J334" s="29"/>
      <c r="K334" s="257">
        <v>3819344</v>
      </c>
      <c r="L334" s="29"/>
      <c r="M334" s="29">
        <v>19683257416</v>
      </c>
      <c r="N334" s="256"/>
      <c r="O334" s="29">
        <v>-20501742081</v>
      </c>
      <c r="P334" s="29"/>
      <c r="Q334" s="29">
        <f t="shared" si="10"/>
        <v>-818484665</v>
      </c>
    </row>
    <row r="335" spans="1:17" ht="21">
      <c r="A335" s="255" t="s">
        <v>157</v>
      </c>
      <c r="B335" s="256"/>
      <c r="C335" s="29">
        <v>0</v>
      </c>
      <c r="D335" s="256"/>
      <c r="E335" s="29">
        <v>0</v>
      </c>
      <c r="F335" s="257"/>
      <c r="G335" s="29">
        <v>0</v>
      </c>
      <c r="H335" s="256"/>
      <c r="I335" s="29">
        <f t="shared" si="11"/>
        <v>0</v>
      </c>
      <c r="J335" s="29"/>
      <c r="K335" s="257">
        <v>257877</v>
      </c>
      <c r="L335" s="29"/>
      <c r="M335" s="29">
        <v>2956439275</v>
      </c>
      <c r="N335" s="256"/>
      <c r="O335" s="29">
        <v>-3222635023</v>
      </c>
      <c r="P335" s="29"/>
      <c r="Q335" s="29">
        <f t="shared" si="10"/>
        <v>-266195748</v>
      </c>
    </row>
    <row r="336" spans="1:17" ht="21">
      <c r="A336" s="255" t="s">
        <v>117</v>
      </c>
      <c r="B336" s="256"/>
      <c r="C336" s="29">
        <v>0</v>
      </c>
      <c r="D336" s="256"/>
      <c r="E336" s="29">
        <v>0</v>
      </c>
      <c r="F336" s="257"/>
      <c r="G336" s="29">
        <v>0</v>
      </c>
      <c r="H336" s="256"/>
      <c r="I336" s="29">
        <f t="shared" si="11"/>
        <v>0</v>
      </c>
      <c r="J336" s="29"/>
      <c r="K336" s="257">
        <v>2900243</v>
      </c>
      <c r="L336" s="29"/>
      <c r="M336" s="29">
        <v>10221045488</v>
      </c>
      <c r="N336" s="256"/>
      <c r="O336" s="29">
        <v>-14005549088</v>
      </c>
      <c r="P336" s="29"/>
      <c r="Q336" s="29">
        <f t="shared" si="10"/>
        <v>-3784503600</v>
      </c>
    </row>
    <row r="337" spans="1:17" ht="21">
      <c r="A337" s="255" t="s">
        <v>238</v>
      </c>
      <c r="B337" s="256"/>
      <c r="C337" s="29">
        <v>0</v>
      </c>
      <c r="D337" s="256"/>
      <c r="E337" s="29">
        <v>0</v>
      </c>
      <c r="F337" s="257"/>
      <c r="G337" s="29">
        <v>0</v>
      </c>
      <c r="H337" s="256"/>
      <c r="I337" s="29">
        <f t="shared" si="11"/>
        <v>0</v>
      </c>
      <c r="J337" s="29"/>
      <c r="K337" s="257">
        <v>8104090</v>
      </c>
      <c r="L337" s="29"/>
      <c r="M337" s="29">
        <v>108343359498</v>
      </c>
      <c r="N337" s="256"/>
      <c r="O337" s="29">
        <v>-115940863636</v>
      </c>
      <c r="P337" s="29"/>
      <c r="Q337" s="29">
        <f t="shared" si="10"/>
        <v>-7597504138</v>
      </c>
    </row>
    <row r="338" spans="1:17" ht="21">
      <c r="A338" s="255" t="s">
        <v>361</v>
      </c>
      <c r="B338" s="256"/>
      <c r="C338" s="29">
        <v>0</v>
      </c>
      <c r="D338" s="256"/>
      <c r="E338" s="29">
        <v>0</v>
      </c>
      <c r="F338" s="257"/>
      <c r="G338" s="29">
        <v>0</v>
      </c>
      <c r="H338" s="256"/>
      <c r="I338" s="29">
        <f t="shared" si="11"/>
        <v>0</v>
      </c>
      <c r="J338" s="29"/>
      <c r="K338" s="257">
        <v>2435528</v>
      </c>
      <c r="L338" s="29"/>
      <c r="M338" s="29">
        <v>17423928697</v>
      </c>
      <c r="N338" s="256"/>
      <c r="O338" s="29">
        <v>-17092249822</v>
      </c>
      <c r="P338" s="29"/>
      <c r="Q338" s="29">
        <f t="shared" si="10"/>
        <v>331678875</v>
      </c>
    </row>
    <row r="339" spans="1:17" ht="21">
      <c r="A339" s="255" t="s">
        <v>244</v>
      </c>
      <c r="B339" s="256"/>
      <c r="C339" s="29">
        <v>0</v>
      </c>
      <c r="D339" s="256"/>
      <c r="E339" s="29">
        <v>0</v>
      </c>
      <c r="F339" s="257"/>
      <c r="G339" s="29">
        <v>0</v>
      </c>
      <c r="H339" s="256"/>
      <c r="I339" s="29">
        <f t="shared" si="11"/>
        <v>0</v>
      </c>
      <c r="J339" s="29"/>
      <c r="K339" s="257">
        <v>24245603</v>
      </c>
      <c r="L339" s="29"/>
      <c r="M339" s="29">
        <v>56392913142</v>
      </c>
      <c r="N339" s="256"/>
      <c r="O339" s="29">
        <v>-51169433011</v>
      </c>
      <c r="P339" s="29"/>
      <c r="Q339" s="29">
        <f t="shared" si="10"/>
        <v>5223480131</v>
      </c>
    </row>
    <row r="340" spans="1:17" ht="21">
      <c r="A340" s="255" t="s">
        <v>383</v>
      </c>
      <c r="B340" s="256"/>
      <c r="C340" s="29">
        <v>0</v>
      </c>
      <c r="D340" s="256"/>
      <c r="E340" s="29">
        <v>0</v>
      </c>
      <c r="F340" s="257"/>
      <c r="G340" s="29">
        <v>0</v>
      </c>
      <c r="H340" s="256"/>
      <c r="I340" s="29">
        <f t="shared" si="11"/>
        <v>0</v>
      </c>
      <c r="J340" s="29"/>
      <c r="K340" s="257">
        <v>4352413</v>
      </c>
      <c r="L340" s="29"/>
      <c r="M340" s="29">
        <v>51780450708</v>
      </c>
      <c r="N340" s="256"/>
      <c r="O340" s="29">
        <v>-62516827037</v>
      </c>
      <c r="P340" s="29"/>
      <c r="Q340" s="29">
        <f t="shared" si="10"/>
        <v>-10736376329</v>
      </c>
    </row>
    <row r="341" spans="1:17" ht="21">
      <c r="A341" s="255" t="s">
        <v>292</v>
      </c>
      <c r="B341" s="256"/>
      <c r="C341" s="29">
        <v>0</v>
      </c>
      <c r="D341" s="256"/>
      <c r="E341" s="29">
        <v>0</v>
      </c>
      <c r="F341" s="257"/>
      <c r="G341" s="29">
        <v>0</v>
      </c>
      <c r="H341" s="256"/>
      <c r="I341" s="29">
        <f t="shared" si="11"/>
        <v>0</v>
      </c>
      <c r="J341" s="29"/>
      <c r="K341" s="257">
        <v>1577060</v>
      </c>
      <c r="L341" s="29"/>
      <c r="M341" s="29">
        <v>4974479225</v>
      </c>
      <c r="N341" s="256"/>
      <c r="O341" s="29">
        <v>-5361453609</v>
      </c>
      <c r="P341" s="29"/>
      <c r="Q341" s="29">
        <f t="shared" si="10"/>
        <v>-386974384</v>
      </c>
    </row>
    <row r="342" spans="1:17" ht="21">
      <c r="A342" s="255" t="s">
        <v>324</v>
      </c>
      <c r="B342" s="256"/>
      <c r="C342" s="29">
        <v>0</v>
      </c>
      <c r="D342" s="256"/>
      <c r="E342" s="29">
        <v>0</v>
      </c>
      <c r="F342" s="257"/>
      <c r="G342" s="29">
        <v>0</v>
      </c>
      <c r="H342" s="256"/>
      <c r="I342" s="29">
        <f t="shared" si="11"/>
        <v>0</v>
      </c>
      <c r="J342" s="29"/>
      <c r="K342" s="257">
        <v>13679415</v>
      </c>
      <c r="L342" s="29"/>
      <c r="M342" s="29">
        <v>20753349105</v>
      </c>
      <c r="N342" s="256"/>
      <c r="O342" s="29">
        <v>-23837620661</v>
      </c>
      <c r="P342" s="29"/>
      <c r="Q342" s="29">
        <f t="shared" si="10"/>
        <v>-3084271556</v>
      </c>
    </row>
    <row r="343" spans="1:17" ht="21">
      <c r="A343" s="255" t="s">
        <v>438</v>
      </c>
      <c r="B343" s="256"/>
      <c r="C343" s="29">
        <v>0</v>
      </c>
      <c r="D343" s="256"/>
      <c r="E343" s="29">
        <v>0</v>
      </c>
      <c r="F343" s="257"/>
      <c r="G343" s="29">
        <v>0</v>
      </c>
      <c r="H343" s="256"/>
      <c r="I343" s="29">
        <f t="shared" si="11"/>
        <v>0</v>
      </c>
      <c r="J343" s="29"/>
      <c r="K343" s="257">
        <v>219175</v>
      </c>
      <c r="L343" s="29"/>
      <c r="M343" s="29">
        <v>115907357513</v>
      </c>
      <c r="N343" s="256"/>
      <c r="O343" s="29">
        <v>-61068222757</v>
      </c>
      <c r="P343" s="29"/>
      <c r="Q343" s="29">
        <f t="shared" si="10"/>
        <v>54839134756</v>
      </c>
    </row>
    <row r="344" spans="1:17" ht="21">
      <c r="A344" s="255" t="s">
        <v>185</v>
      </c>
      <c r="B344" s="256"/>
      <c r="C344" s="29">
        <v>0</v>
      </c>
      <c r="D344" s="256"/>
      <c r="E344" s="29">
        <v>0</v>
      </c>
      <c r="F344" s="257"/>
      <c r="G344" s="29">
        <v>0</v>
      </c>
      <c r="H344" s="256"/>
      <c r="I344" s="29">
        <f t="shared" si="11"/>
        <v>0</v>
      </c>
      <c r="J344" s="29"/>
      <c r="K344" s="257">
        <v>7216833</v>
      </c>
      <c r="L344" s="29"/>
      <c r="M344" s="29">
        <v>26156646991</v>
      </c>
      <c r="N344" s="256"/>
      <c r="O344" s="29">
        <v>-27435521696</v>
      </c>
      <c r="P344" s="29"/>
      <c r="Q344" s="29">
        <f t="shared" si="10"/>
        <v>-1278874705</v>
      </c>
    </row>
    <row r="345" spans="1:17" ht="21">
      <c r="A345" s="255" t="s">
        <v>175</v>
      </c>
      <c r="B345" s="256"/>
      <c r="C345" s="29">
        <v>0</v>
      </c>
      <c r="D345" s="256"/>
      <c r="E345" s="29">
        <v>0</v>
      </c>
      <c r="F345" s="257"/>
      <c r="G345" s="29">
        <v>0</v>
      </c>
      <c r="H345" s="256"/>
      <c r="I345" s="29">
        <f t="shared" si="11"/>
        <v>0</v>
      </c>
      <c r="J345" s="29"/>
      <c r="K345" s="257">
        <v>16011788</v>
      </c>
      <c r="L345" s="29"/>
      <c r="M345" s="29">
        <v>24818758040</v>
      </c>
      <c r="N345" s="256"/>
      <c r="O345" s="29">
        <v>-27074971928</v>
      </c>
      <c r="P345" s="29"/>
      <c r="Q345" s="29">
        <f t="shared" si="10"/>
        <v>-2256213888</v>
      </c>
    </row>
    <row r="346" spans="1:17" ht="21">
      <c r="A346" s="255" t="s">
        <v>257</v>
      </c>
      <c r="B346" s="256"/>
      <c r="C346" s="29">
        <v>0</v>
      </c>
      <c r="D346" s="256"/>
      <c r="E346" s="29">
        <v>0</v>
      </c>
      <c r="F346" s="257"/>
      <c r="G346" s="29">
        <v>0</v>
      </c>
      <c r="H346" s="256"/>
      <c r="I346" s="29">
        <f t="shared" si="11"/>
        <v>0</v>
      </c>
      <c r="J346" s="29"/>
      <c r="K346" s="257">
        <v>15559606</v>
      </c>
      <c r="L346" s="29"/>
      <c r="M346" s="29">
        <v>52023454937</v>
      </c>
      <c r="N346" s="256"/>
      <c r="O346" s="29">
        <v>-50736823950</v>
      </c>
      <c r="P346" s="29"/>
      <c r="Q346" s="29">
        <f t="shared" si="10"/>
        <v>1286630987</v>
      </c>
    </row>
    <row r="347" spans="1:17" ht="21">
      <c r="A347" s="255" t="s">
        <v>243</v>
      </c>
      <c r="B347" s="256"/>
      <c r="C347" s="29">
        <v>0</v>
      </c>
      <c r="D347" s="256"/>
      <c r="E347" s="29">
        <v>0</v>
      </c>
      <c r="F347" s="257"/>
      <c r="G347" s="29">
        <v>0</v>
      </c>
      <c r="H347" s="256"/>
      <c r="I347" s="29">
        <f t="shared" si="11"/>
        <v>0</v>
      </c>
      <c r="J347" s="29"/>
      <c r="K347" s="257">
        <v>2890314</v>
      </c>
      <c r="L347" s="29"/>
      <c r="M347" s="29">
        <v>21390927039</v>
      </c>
      <c r="N347" s="256"/>
      <c r="O347" s="29">
        <v>-26412446273</v>
      </c>
      <c r="P347" s="29"/>
      <c r="Q347" s="29">
        <f t="shared" si="10"/>
        <v>-5021519234</v>
      </c>
    </row>
    <row r="348" spans="1:17" ht="21">
      <c r="A348" s="255" t="s">
        <v>460</v>
      </c>
      <c r="B348" s="256"/>
      <c r="C348" s="29">
        <v>0</v>
      </c>
      <c r="D348" s="256"/>
      <c r="E348" s="29">
        <v>0</v>
      </c>
      <c r="F348" s="257"/>
      <c r="G348" s="29">
        <v>0</v>
      </c>
      <c r="H348" s="256"/>
      <c r="I348" s="29">
        <f t="shared" si="11"/>
        <v>0</v>
      </c>
      <c r="J348" s="29"/>
      <c r="K348" s="257">
        <v>10228443</v>
      </c>
      <c r="L348" s="29"/>
      <c r="M348" s="29">
        <v>30427593559</v>
      </c>
      <c r="N348" s="256"/>
      <c r="O348" s="29">
        <v>-28005925974</v>
      </c>
      <c r="P348" s="29"/>
      <c r="Q348" s="29">
        <f t="shared" si="10"/>
        <v>2421667585</v>
      </c>
    </row>
    <row r="349" spans="1:17" ht="21">
      <c r="A349" s="255" t="s">
        <v>336</v>
      </c>
      <c r="B349" s="256"/>
      <c r="C349" s="29">
        <v>0</v>
      </c>
      <c r="D349" s="256"/>
      <c r="E349" s="29">
        <v>0</v>
      </c>
      <c r="F349" s="257"/>
      <c r="G349" s="29">
        <v>0</v>
      </c>
      <c r="H349" s="256"/>
      <c r="I349" s="29">
        <f t="shared" si="11"/>
        <v>0</v>
      </c>
      <c r="J349" s="29"/>
      <c r="K349" s="257">
        <v>14176414</v>
      </c>
      <c r="L349" s="29"/>
      <c r="M349" s="29">
        <v>30862679441</v>
      </c>
      <c r="N349" s="256"/>
      <c r="O349" s="29">
        <v>-31944300741</v>
      </c>
      <c r="P349" s="29"/>
      <c r="Q349" s="29">
        <f t="shared" si="10"/>
        <v>-1081621300</v>
      </c>
    </row>
    <row r="350" spans="1:17" ht="21">
      <c r="A350" s="255" t="s">
        <v>388</v>
      </c>
      <c r="B350" s="256"/>
      <c r="C350" s="29">
        <v>0</v>
      </c>
      <c r="D350" s="256"/>
      <c r="E350" s="29">
        <v>0</v>
      </c>
      <c r="F350" s="257"/>
      <c r="G350" s="29">
        <v>0</v>
      </c>
      <c r="H350" s="256"/>
      <c r="I350" s="29">
        <f t="shared" si="11"/>
        <v>0</v>
      </c>
      <c r="J350" s="29"/>
      <c r="K350" s="257">
        <v>73062817</v>
      </c>
      <c r="L350" s="29"/>
      <c r="M350" s="29">
        <v>180729458283</v>
      </c>
      <c r="N350" s="256"/>
      <c r="O350" s="29">
        <v>-212135028497</v>
      </c>
      <c r="P350" s="29"/>
      <c r="Q350" s="29">
        <f t="shared" si="10"/>
        <v>-31405570214</v>
      </c>
    </row>
    <row r="351" spans="1:17" ht="21">
      <c r="A351" s="255" t="s">
        <v>237</v>
      </c>
      <c r="B351" s="256"/>
      <c r="C351" s="29">
        <v>0</v>
      </c>
      <c r="D351" s="256"/>
      <c r="E351" s="29">
        <v>0</v>
      </c>
      <c r="F351" s="257"/>
      <c r="G351" s="29">
        <v>0</v>
      </c>
      <c r="H351" s="256"/>
      <c r="I351" s="29">
        <f t="shared" si="11"/>
        <v>0</v>
      </c>
      <c r="J351" s="29"/>
      <c r="K351" s="257">
        <v>10544092</v>
      </c>
      <c r="L351" s="29"/>
      <c r="M351" s="29">
        <v>34158218174</v>
      </c>
      <c r="N351" s="256"/>
      <c r="O351" s="29">
        <v>-24626495380</v>
      </c>
      <c r="P351" s="29"/>
      <c r="Q351" s="29">
        <f t="shared" si="10"/>
        <v>9531722794</v>
      </c>
    </row>
    <row r="352" spans="1:17" ht="21">
      <c r="A352" s="255" t="s">
        <v>102</v>
      </c>
      <c r="B352" s="256"/>
      <c r="C352" s="29">
        <v>0</v>
      </c>
      <c r="D352" s="256"/>
      <c r="E352" s="29">
        <v>0</v>
      </c>
      <c r="F352" s="257"/>
      <c r="G352" s="29">
        <v>0</v>
      </c>
      <c r="H352" s="256"/>
      <c r="I352" s="29">
        <f t="shared" si="11"/>
        <v>0</v>
      </c>
      <c r="J352" s="29"/>
      <c r="K352" s="257">
        <v>3497677</v>
      </c>
      <c r="L352" s="29"/>
      <c r="M352" s="29">
        <v>102866419012</v>
      </c>
      <c r="N352" s="256"/>
      <c r="O352" s="29">
        <v>-84353321716</v>
      </c>
      <c r="P352" s="29"/>
      <c r="Q352" s="29">
        <f t="shared" si="10"/>
        <v>18513097296</v>
      </c>
    </row>
    <row r="353" spans="1:17" ht="21">
      <c r="A353" s="255" t="s">
        <v>406</v>
      </c>
      <c r="B353" s="256"/>
      <c r="C353" s="29">
        <v>0</v>
      </c>
      <c r="D353" s="256"/>
      <c r="E353" s="29">
        <v>0</v>
      </c>
      <c r="F353" s="257"/>
      <c r="G353" s="29">
        <v>0</v>
      </c>
      <c r="H353" s="256"/>
      <c r="I353" s="29">
        <f t="shared" si="11"/>
        <v>0</v>
      </c>
      <c r="J353" s="29"/>
      <c r="K353" s="257">
        <v>15811519</v>
      </c>
      <c r="L353" s="29"/>
      <c r="M353" s="29">
        <v>37825626073</v>
      </c>
      <c r="N353" s="256"/>
      <c r="O353" s="29">
        <v>-39756673352</v>
      </c>
      <c r="P353" s="29"/>
      <c r="Q353" s="29">
        <f t="shared" si="10"/>
        <v>-1931047279</v>
      </c>
    </row>
    <row r="354" spans="1:17" ht="21">
      <c r="A354" s="255" t="s">
        <v>163</v>
      </c>
      <c r="B354" s="256"/>
      <c r="C354" s="29">
        <v>0</v>
      </c>
      <c r="D354" s="256"/>
      <c r="E354" s="29">
        <v>0</v>
      </c>
      <c r="F354" s="257"/>
      <c r="G354" s="29">
        <v>0</v>
      </c>
      <c r="H354" s="256"/>
      <c r="I354" s="29">
        <f t="shared" si="11"/>
        <v>0</v>
      </c>
      <c r="J354" s="29"/>
      <c r="K354" s="257">
        <v>13466249</v>
      </c>
      <c r="L354" s="29"/>
      <c r="M354" s="29">
        <v>36029364551</v>
      </c>
      <c r="N354" s="256"/>
      <c r="O354" s="29">
        <v>-34801352379</v>
      </c>
      <c r="P354" s="29"/>
      <c r="Q354" s="29">
        <f t="shared" si="10"/>
        <v>1228012172</v>
      </c>
    </row>
    <row r="355" spans="1:17" ht="21">
      <c r="A355" s="255" t="s">
        <v>99</v>
      </c>
      <c r="B355" s="256"/>
      <c r="C355" s="29">
        <v>0</v>
      </c>
      <c r="D355" s="256"/>
      <c r="E355" s="29">
        <v>0</v>
      </c>
      <c r="F355" s="257"/>
      <c r="G355" s="29">
        <v>0</v>
      </c>
      <c r="H355" s="256"/>
      <c r="I355" s="29">
        <f t="shared" si="11"/>
        <v>0</v>
      </c>
      <c r="J355" s="29"/>
      <c r="K355" s="257">
        <v>24788608</v>
      </c>
      <c r="L355" s="29"/>
      <c r="M355" s="29">
        <v>53231326118</v>
      </c>
      <c r="N355" s="256"/>
      <c r="O355" s="29">
        <v>-52210364598</v>
      </c>
      <c r="P355" s="29"/>
      <c r="Q355" s="29">
        <f t="shared" si="10"/>
        <v>1020961520</v>
      </c>
    </row>
    <row r="356" spans="1:17" ht="21">
      <c r="A356" s="255" t="s">
        <v>170</v>
      </c>
      <c r="B356" s="256"/>
      <c r="C356" s="29">
        <v>0</v>
      </c>
      <c r="D356" s="256"/>
      <c r="E356" s="29">
        <v>0</v>
      </c>
      <c r="F356" s="257"/>
      <c r="G356" s="29">
        <v>0</v>
      </c>
      <c r="H356" s="256"/>
      <c r="I356" s="29">
        <f t="shared" si="11"/>
        <v>0</v>
      </c>
      <c r="J356" s="29"/>
      <c r="K356" s="257">
        <v>13652245</v>
      </c>
      <c r="L356" s="29"/>
      <c r="M356" s="29">
        <v>94007379727</v>
      </c>
      <c r="N356" s="256"/>
      <c r="O356" s="29">
        <v>-102418099882</v>
      </c>
      <c r="P356" s="29"/>
      <c r="Q356" s="29">
        <f t="shared" si="10"/>
        <v>-8410720155</v>
      </c>
    </row>
    <row r="357" spans="1:17" ht="21">
      <c r="A357" s="255" t="s">
        <v>169</v>
      </c>
      <c r="B357" s="256"/>
      <c r="C357" s="29">
        <v>0</v>
      </c>
      <c r="D357" s="256"/>
      <c r="E357" s="29">
        <v>0</v>
      </c>
      <c r="F357" s="257"/>
      <c r="G357" s="29">
        <v>0</v>
      </c>
      <c r="H357" s="256"/>
      <c r="I357" s="29">
        <f t="shared" si="11"/>
        <v>0</v>
      </c>
      <c r="J357" s="29"/>
      <c r="K357" s="257">
        <v>23307782</v>
      </c>
      <c r="L357" s="29"/>
      <c r="M357" s="29">
        <v>63735502052</v>
      </c>
      <c r="N357" s="256"/>
      <c r="O357" s="29">
        <v>-63849005450</v>
      </c>
      <c r="P357" s="29"/>
      <c r="Q357" s="29">
        <f t="shared" si="10"/>
        <v>-113503398</v>
      </c>
    </row>
    <row r="358" spans="1:17" ht="21">
      <c r="A358" s="255" t="s">
        <v>86</v>
      </c>
      <c r="B358" s="256"/>
      <c r="C358" s="29">
        <v>0</v>
      </c>
      <c r="D358" s="256"/>
      <c r="E358" s="29">
        <v>0</v>
      </c>
      <c r="F358" s="257"/>
      <c r="G358" s="29">
        <v>0</v>
      </c>
      <c r="H358" s="256"/>
      <c r="I358" s="29">
        <f t="shared" si="11"/>
        <v>0</v>
      </c>
      <c r="J358" s="29"/>
      <c r="K358" s="257">
        <v>5372791</v>
      </c>
      <c r="L358" s="29"/>
      <c r="M358" s="29">
        <v>27372355116</v>
      </c>
      <c r="N358" s="256"/>
      <c r="O358" s="29">
        <v>-26481260557</v>
      </c>
      <c r="P358" s="29"/>
      <c r="Q358" s="29">
        <f t="shared" si="10"/>
        <v>891094559</v>
      </c>
    </row>
    <row r="359" spans="1:17" ht="21">
      <c r="A359" s="255" t="s">
        <v>264</v>
      </c>
      <c r="B359" s="256"/>
      <c r="C359" s="29">
        <v>0</v>
      </c>
      <c r="D359" s="256"/>
      <c r="E359" s="29">
        <v>0</v>
      </c>
      <c r="F359" s="257"/>
      <c r="G359" s="29">
        <v>0</v>
      </c>
      <c r="H359" s="256"/>
      <c r="I359" s="29">
        <f t="shared" si="11"/>
        <v>0</v>
      </c>
      <c r="J359" s="29"/>
      <c r="K359" s="257">
        <v>1337696</v>
      </c>
      <c r="L359" s="29"/>
      <c r="M359" s="29">
        <v>47731222268</v>
      </c>
      <c r="N359" s="256"/>
      <c r="O359" s="29">
        <v>-47444264755</v>
      </c>
      <c r="P359" s="29"/>
      <c r="Q359" s="29">
        <f t="shared" si="10"/>
        <v>286957513</v>
      </c>
    </row>
    <row r="360" spans="1:17" ht="21">
      <c r="A360" s="255" t="s">
        <v>423</v>
      </c>
      <c r="B360" s="256"/>
      <c r="C360" s="29">
        <v>0</v>
      </c>
      <c r="D360" s="256"/>
      <c r="E360" s="29">
        <v>0</v>
      </c>
      <c r="F360" s="257"/>
      <c r="G360" s="29">
        <v>0</v>
      </c>
      <c r="H360" s="256"/>
      <c r="I360" s="29">
        <f t="shared" si="11"/>
        <v>0</v>
      </c>
      <c r="J360" s="29"/>
      <c r="K360" s="257">
        <v>40356610</v>
      </c>
      <c r="L360" s="29"/>
      <c r="M360" s="29">
        <v>198478948379</v>
      </c>
      <c r="N360" s="256"/>
      <c r="O360" s="29">
        <v>-180335525986</v>
      </c>
      <c r="P360" s="29"/>
      <c r="Q360" s="29">
        <f t="shared" si="10"/>
        <v>18143422393</v>
      </c>
    </row>
    <row r="361" spans="1:17" ht="21">
      <c r="A361" s="255" t="s">
        <v>317</v>
      </c>
      <c r="B361" s="256"/>
      <c r="C361" s="29">
        <v>0</v>
      </c>
      <c r="D361" s="256"/>
      <c r="E361" s="29">
        <v>0</v>
      </c>
      <c r="F361" s="257"/>
      <c r="G361" s="29">
        <v>0</v>
      </c>
      <c r="H361" s="256"/>
      <c r="I361" s="29">
        <f t="shared" si="11"/>
        <v>0</v>
      </c>
      <c r="J361" s="29"/>
      <c r="K361" s="257">
        <v>8648140</v>
      </c>
      <c r="L361" s="29"/>
      <c r="M361" s="29">
        <v>36097928268</v>
      </c>
      <c r="N361" s="256"/>
      <c r="O361" s="29">
        <v>-43075215021</v>
      </c>
      <c r="P361" s="29"/>
      <c r="Q361" s="29">
        <f t="shared" si="10"/>
        <v>-6977286753</v>
      </c>
    </row>
    <row r="362" spans="1:17" ht="21">
      <c r="A362" s="255" t="s">
        <v>458</v>
      </c>
      <c r="B362" s="256"/>
      <c r="C362" s="29">
        <v>0</v>
      </c>
      <c r="D362" s="256"/>
      <c r="E362" s="29">
        <v>0</v>
      </c>
      <c r="F362" s="257"/>
      <c r="G362" s="29">
        <v>0</v>
      </c>
      <c r="H362" s="256"/>
      <c r="I362" s="29">
        <f t="shared" si="11"/>
        <v>0</v>
      </c>
      <c r="J362" s="29"/>
      <c r="K362" s="257">
        <v>3820233</v>
      </c>
      <c r="L362" s="29"/>
      <c r="M362" s="29">
        <v>3820233</v>
      </c>
      <c r="N362" s="256"/>
      <c r="O362" s="29">
        <v>-817902851</v>
      </c>
      <c r="P362" s="29"/>
      <c r="Q362" s="29">
        <f t="shared" si="10"/>
        <v>-814082618</v>
      </c>
    </row>
    <row r="363" spans="1:17" ht="21">
      <c r="A363" s="255" t="s">
        <v>598</v>
      </c>
      <c r="B363" s="256"/>
      <c r="C363" s="29">
        <v>0</v>
      </c>
      <c r="D363" s="256"/>
      <c r="E363" s="29">
        <v>0</v>
      </c>
      <c r="F363" s="257"/>
      <c r="G363" s="29">
        <v>0</v>
      </c>
      <c r="H363" s="256"/>
      <c r="I363" s="29">
        <f t="shared" si="11"/>
        <v>0</v>
      </c>
      <c r="J363" s="29"/>
      <c r="K363" s="257">
        <v>1</v>
      </c>
      <c r="L363" s="29"/>
      <c r="M363" s="29">
        <v>1</v>
      </c>
      <c r="N363" s="256"/>
      <c r="O363" s="29">
        <v>-3720</v>
      </c>
      <c r="P363" s="29"/>
      <c r="Q363" s="29">
        <f t="shared" si="10"/>
        <v>-3719</v>
      </c>
    </row>
    <row r="364" spans="1:17" ht="21">
      <c r="A364" s="255" t="s">
        <v>457</v>
      </c>
      <c r="B364" s="256"/>
      <c r="C364" s="29">
        <v>0</v>
      </c>
      <c r="D364" s="256"/>
      <c r="E364" s="29">
        <v>0</v>
      </c>
      <c r="F364" s="257"/>
      <c r="G364" s="29">
        <v>0</v>
      </c>
      <c r="H364" s="256"/>
      <c r="I364" s="29">
        <f t="shared" si="11"/>
        <v>0</v>
      </c>
      <c r="J364" s="29"/>
      <c r="K364" s="257">
        <v>1986463</v>
      </c>
      <c r="L364" s="29"/>
      <c r="M364" s="29">
        <v>1383323637</v>
      </c>
      <c r="N364" s="256"/>
      <c r="O364" s="29">
        <v>-2645806984</v>
      </c>
      <c r="P364" s="29"/>
      <c r="Q364" s="29">
        <f t="shared" si="10"/>
        <v>-1262483347</v>
      </c>
    </row>
    <row r="365" spans="1:17" ht="21">
      <c r="A365" s="255" t="s">
        <v>599</v>
      </c>
      <c r="B365" s="256"/>
      <c r="C365" s="29">
        <v>0</v>
      </c>
      <c r="D365" s="256"/>
      <c r="E365" s="29">
        <v>0</v>
      </c>
      <c r="F365" s="257"/>
      <c r="G365" s="29">
        <v>0</v>
      </c>
      <c r="H365" s="256"/>
      <c r="I365" s="29">
        <f t="shared" si="11"/>
        <v>0</v>
      </c>
      <c r="J365" s="29"/>
      <c r="K365" s="257">
        <v>10944676</v>
      </c>
      <c r="L365" s="29"/>
      <c r="M365" s="29">
        <v>2150294768</v>
      </c>
      <c r="N365" s="256"/>
      <c r="O365" s="29">
        <v>-2172818648</v>
      </c>
      <c r="P365" s="29"/>
      <c r="Q365" s="29">
        <f t="shared" si="10"/>
        <v>-22523880</v>
      </c>
    </row>
    <row r="366" spans="1:17" ht="21">
      <c r="A366" s="255" t="s">
        <v>600</v>
      </c>
      <c r="B366" s="256"/>
      <c r="C366" s="29">
        <v>0</v>
      </c>
      <c r="D366" s="256"/>
      <c r="E366" s="29">
        <v>0</v>
      </c>
      <c r="F366" s="257"/>
      <c r="G366" s="29">
        <v>0</v>
      </c>
      <c r="H366" s="256"/>
      <c r="I366" s="29">
        <f t="shared" si="11"/>
        <v>0</v>
      </c>
      <c r="J366" s="29"/>
      <c r="K366" s="257">
        <v>2376846</v>
      </c>
      <c r="L366" s="29"/>
      <c r="M366" s="29">
        <v>7495878196</v>
      </c>
      <c r="N366" s="256"/>
      <c r="O366" s="29">
        <v>-7271245569</v>
      </c>
      <c r="P366" s="29"/>
      <c r="Q366" s="29">
        <f t="shared" si="10"/>
        <v>224632627</v>
      </c>
    </row>
    <row r="367" spans="1:17" ht="21">
      <c r="A367" s="255" t="s">
        <v>503</v>
      </c>
      <c r="B367" s="256"/>
      <c r="C367" s="29">
        <v>0</v>
      </c>
      <c r="D367" s="256"/>
      <c r="E367" s="29">
        <v>0</v>
      </c>
      <c r="F367" s="257"/>
      <c r="G367" s="29">
        <v>0</v>
      </c>
      <c r="H367" s="256"/>
      <c r="I367" s="29">
        <f t="shared" si="11"/>
        <v>0</v>
      </c>
      <c r="J367" s="29"/>
      <c r="K367" s="257">
        <v>1796848</v>
      </c>
      <c r="L367" s="29"/>
      <c r="M367" s="29">
        <v>4724000229</v>
      </c>
      <c r="N367" s="256"/>
      <c r="O367" s="29">
        <v>-6200562345</v>
      </c>
      <c r="P367" s="29"/>
      <c r="Q367" s="29">
        <f t="shared" si="10"/>
        <v>-1476562116</v>
      </c>
    </row>
    <row r="368" spans="1:17" ht="21">
      <c r="A368" s="255" t="s">
        <v>507</v>
      </c>
      <c r="B368" s="256"/>
      <c r="C368" s="29">
        <v>0</v>
      </c>
      <c r="D368" s="256"/>
      <c r="E368" s="29">
        <v>0</v>
      </c>
      <c r="F368" s="257"/>
      <c r="G368" s="29">
        <v>0</v>
      </c>
      <c r="H368" s="256"/>
      <c r="I368" s="29">
        <f t="shared" si="11"/>
        <v>0</v>
      </c>
      <c r="J368" s="29"/>
      <c r="K368" s="257">
        <v>78888</v>
      </c>
      <c r="L368" s="29"/>
      <c r="M368" s="29">
        <v>58990466</v>
      </c>
      <c r="N368" s="256"/>
      <c r="O368" s="29">
        <v>-106347826</v>
      </c>
      <c r="P368" s="29"/>
      <c r="Q368" s="29">
        <f t="shared" si="10"/>
        <v>-47357360</v>
      </c>
    </row>
    <row r="369" spans="1:19 16356:16378" ht="21">
      <c r="A369" s="255" t="s">
        <v>601</v>
      </c>
      <c r="B369" s="256"/>
      <c r="C369" s="29">
        <v>0</v>
      </c>
      <c r="D369" s="256"/>
      <c r="E369" s="29">
        <v>0</v>
      </c>
      <c r="F369" s="257"/>
      <c r="G369" s="29">
        <v>0</v>
      </c>
      <c r="H369" s="256"/>
      <c r="I369" s="29">
        <f t="shared" si="11"/>
        <v>0</v>
      </c>
      <c r="J369" s="29"/>
      <c r="K369" s="257">
        <v>1751970</v>
      </c>
      <c r="L369" s="29"/>
      <c r="M369" s="29">
        <v>26493631744</v>
      </c>
      <c r="N369" s="256"/>
      <c r="O369" s="29">
        <v>-25957991177</v>
      </c>
      <c r="P369" s="29"/>
      <c r="Q369" s="29">
        <f t="shared" si="10"/>
        <v>535640567</v>
      </c>
      <c r="S369" s="203">
        <v>-600715332914</v>
      </c>
    </row>
    <row r="370" spans="1:19 16356:16378" ht="21">
      <c r="A370" s="255" t="s">
        <v>459</v>
      </c>
      <c r="B370" s="256"/>
      <c r="C370" s="29">
        <v>0</v>
      </c>
      <c r="D370" s="256"/>
      <c r="E370" s="29">
        <v>0</v>
      </c>
      <c r="F370" s="257"/>
      <c r="G370" s="29">
        <v>0</v>
      </c>
      <c r="H370" s="256"/>
      <c r="I370" s="29">
        <f t="shared" si="11"/>
        <v>0</v>
      </c>
      <c r="J370" s="29"/>
      <c r="K370" s="257">
        <v>9239915</v>
      </c>
      <c r="L370" s="29"/>
      <c r="M370" s="29">
        <v>1552254436</v>
      </c>
      <c r="N370" s="256"/>
      <c r="O370" s="29">
        <v>-2231939819</v>
      </c>
      <c r="P370" s="29"/>
      <c r="Q370" s="29">
        <f t="shared" si="10"/>
        <v>-679685383</v>
      </c>
    </row>
    <row r="371" spans="1:19 16356:16378" ht="21">
      <c r="A371" s="255" t="s">
        <v>432</v>
      </c>
      <c r="B371" s="256"/>
      <c r="C371" s="29">
        <v>0</v>
      </c>
      <c r="D371" s="256"/>
      <c r="E371" s="29">
        <v>0</v>
      </c>
      <c r="F371" s="257"/>
      <c r="G371" s="29">
        <v>0</v>
      </c>
      <c r="H371" s="256"/>
      <c r="I371" s="29">
        <f t="shared" si="11"/>
        <v>0</v>
      </c>
      <c r="J371" s="29"/>
      <c r="K371" s="257">
        <v>2453220</v>
      </c>
      <c r="L371" s="29"/>
      <c r="M371" s="29">
        <v>2476922458</v>
      </c>
      <c r="N371" s="256"/>
      <c r="O371" s="29">
        <v>-3257762362</v>
      </c>
      <c r="P371" s="29"/>
      <c r="Q371" s="29">
        <f t="shared" ref="Q371" si="12">M371+O371</f>
        <v>-780839904</v>
      </c>
    </row>
    <row r="372" spans="1:19 16356:16378" ht="21.6" thickBot="1">
      <c r="A372" s="255" t="s">
        <v>2</v>
      </c>
      <c r="B372" s="256"/>
      <c r="C372" s="12"/>
      <c r="D372" s="256"/>
      <c r="E372" s="258">
        <v>0</v>
      </c>
      <c r="F372" s="257"/>
      <c r="G372" s="258">
        <v>0</v>
      </c>
      <c r="H372" s="256"/>
      <c r="I372" s="258">
        <f>SUM(I8:I371)</f>
        <v>0</v>
      </c>
      <c r="J372" s="29"/>
      <c r="K372" s="258">
        <f>SUM(K8:K371)</f>
        <v>4188259443</v>
      </c>
      <c r="L372" s="29"/>
      <c r="M372" s="258">
        <f>SUM(M8:M371)</f>
        <v>16391675820306</v>
      </c>
      <c r="N372" s="257"/>
      <c r="O372" s="258">
        <f>SUM(O8:O371)</f>
        <v>-17102803034576</v>
      </c>
      <c r="P372" s="256"/>
      <c r="Q372" s="258">
        <f>SUM(Q8:Q371)</f>
        <v>-711127214270</v>
      </c>
      <c r="XEB372" s="12">
        <f>SUM(C372:XEA372)</f>
        <v>-1418066169097</v>
      </c>
      <c r="XEX372" s="12">
        <f>SUM(E372:XEW372)</f>
        <v>-2836132338194</v>
      </c>
    </row>
    <row r="373" spans="1:19 16356:16378" s="13" customFormat="1" ht="24.75" customHeight="1" thickTop="1">
      <c r="A373" s="11"/>
      <c r="B373" s="11"/>
      <c r="C373" s="12">
        <f>SUM(C8:C372)</f>
        <v>0</v>
      </c>
      <c r="D373" s="11"/>
      <c r="E373" s="11"/>
      <c r="F373" s="11"/>
      <c r="G373" s="11"/>
      <c r="H373" s="11"/>
      <c r="I373" s="11"/>
      <c r="J373" s="11"/>
      <c r="K373" s="12"/>
      <c r="L373" s="11"/>
      <c r="M373" s="11"/>
      <c r="N373" s="11"/>
      <c r="O373" s="11"/>
      <c r="P373" s="11"/>
      <c r="Q373" s="11"/>
      <c r="R373" s="260"/>
      <c r="S373" s="13">
        <v>82497961310</v>
      </c>
    </row>
    <row r="374" spans="1:19 16356:16378" s="13" customFormat="1" ht="24.6">
      <c r="A374" s="1"/>
      <c r="B374" s="1"/>
      <c r="C374" s="198"/>
      <c r="D374" s="1"/>
      <c r="E374" s="10"/>
      <c r="F374" s="10"/>
      <c r="G374" s="10"/>
      <c r="H374" s="10"/>
      <c r="I374" s="247"/>
      <c r="J374" s="247"/>
      <c r="K374" s="247"/>
      <c r="L374" s="247"/>
      <c r="M374" s="247"/>
      <c r="N374" s="247"/>
      <c r="O374" s="261"/>
      <c r="P374" s="247"/>
      <c r="Q374" s="247"/>
      <c r="R374" s="260"/>
      <c r="S374" s="13">
        <v>27913920046</v>
      </c>
    </row>
    <row r="375" spans="1:19 16356:16378" s="13" customFormat="1" ht="24.6">
      <c r="A375" s="270" t="s">
        <v>37</v>
      </c>
      <c r="B375" s="271"/>
      <c r="C375" s="271"/>
      <c r="D375" s="271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2"/>
      <c r="R375" s="260"/>
      <c r="S375" s="13">
        <f>SUM(S373:S374)</f>
        <v>110411881356</v>
      </c>
    </row>
    <row r="376" spans="1:19 16356:16378" s="13" customFormat="1" ht="24.6">
      <c r="A376" s="262"/>
      <c r="B376" s="262"/>
      <c r="C376" s="262"/>
      <c r="D376" s="262"/>
      <c r="E376" s="262"/>
      <c r="F376" s="262"/>
      <c r="G376" s="262"/>
      <c r="H376" s="262"/>
      <c r="I376" s="262"/>
      <c r="J376" s="262"/>
      <c r="K376" s="262"/>
      <c r="L376" s="262"/>
      <c r="M376" s="262"/>
      <c r="N376" s="262"/>
      <c r="O376" s="262"/>
      <c r="P376" s="262"/>
      <c r="Q376" s="262"/>
      <c r="R376" s="260"/>
      <c r="S376" s="13">
        <f>S375-S369</f>
        <v>711127214270</v>
      </c>
    </row>
    <row r="377" spans="1:19 16356:16378" hidden="1"/>
    <row r="378" spans="1:19 16356:16378" hidden="1">
      <c r="O378" s="259">
        <f>O372+O379</f>
        <v>-16502087701662</v>
      </c>
    </row>
    <row r="379" spans="1:19 16356:16378" hidden="1">
      <c r="C379" s="20">
        <v>0</v>
      </c>
      <c r="E379" s="263">
        <v>0</v>
      </c>
      <c r="I379" s="259">
        <v>0</v>
      </c>
      <c r="K379" s="259">
        <v>4188259443</v>
      </c>
      <c r="M379" s="259">
        <v>16391665261466</v>
      </c>
      <c r="O379" s="259">
        <v>600715332914</v>
      </c>
      <c r="Q379" s="259">
        <v>600715332914</v>
      </c>
    </row>
    <row r="380" spans="1:19 16356:16378" hidden="1">
      <c r="C380" s="12">
        <f>C373-C379</f>
        <v>0</v>
      </c>
      <c r="E380" s="263">
        <f>E372-E379</f>
        <v>0</v>
      </c>
      <c r="I380" s="259">
        <v>0</v>
      </c>
      <c r="K380" s="259">
        <f>K373-K379</f>
        <v>-4188259443</v>
      </c>
      <c r="O380" s="259">
        <v>4866751453</v>
      </c>
      <c r="Q380" s="259">
        <v>0</v>
      </c>
    </row>
    <row r="381" spans="1:19 16356:16378" hidden="1">
      <c r="I381" s="259">
        <v>0</v>
      </c>
      <c r="O381" s="259">
        <v>82497961310</v>
      </c>
      <c r="Q381" s="259">
        <v>82497961310</v>
      </c>
    </row>
    <row r="382" spans="1:19 16356:16378" hidden="1">
      <c r="I382" s="259">
        <v>0</v>
      </c>
      <c r="O382" s="259">
        <f>O371-Q384</f>
        <v>-3257762362</v>
      </c>
      <c r="Q382" s="259">
        <v>27913920046</v>
      </c>
    </row>
    <row r="383" spans="1:19 16356:16378" hidden="1">
      <c r="Q383" s="259">
        <f>SUM(Q379:Q382)</f>
        <v>711127214270</v>
      </c>
    </row>
    <row r="384" spans="1:19 16356:16378" hidden="1">
      <c r="I384" s="259">
        <f>I382+I372</f>
        <v>0</v>
      </c>
      <c r="Q384" s="259">
        <f>Q383+Q372</f>
        <v>0</v>
      </c>
    </row>
    <row r="385" spans="15:17" hidden="1">
      <c r="O385" s="259">
        <f>O380+O381</f>
        <v>87364712763</v>
      </c>
    </row>
    <row r="386" spans="15:17" hidden="1">
      <c r="Q386" s="259">
        <f>Q380-Q379</f>
        <v>-600715332914</v>
      </c>
    </row>
  </sheetData>
  <autoFilter ref="A7:Q372" xr:uid="{00000000-0009-0000-0000-000007000000}">
    <sortState xmlns:xlrd2="http://schemas.microsoft.com/office/spreadsheetml/2017/richdata2" ref="A8:Q179">
      <sortCondition ref="A7"/>
    </sortState>
  </autoFilter>
  <mergeCells count="6">
    <mergeCell ref="A375:Q375"/>
    <mergeCell ref="K6:Q6"/>
    <mergeCell ref="C6:I6"/>
    <mergeCell ref="A1:Q1"/>
    <mergeCell ref="A2:Q2"/>
    <mergeCell ref="A3:Q3"/>
  </mergeCells>
  <printOptions horizontalCentered="1"/>
  <pageMargins left="0.25" right="0.25" top="0.75" bottom="0.75" header="0.3" footer="0.3"/>
  <pageSetup paperSize="9" scale="57" fitToHeight="0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ET336"/>
  <sheetViews>
    <sheetView rightToLeft="1" view="pageBreakPreview" topLeftCell="B4" zoomScaleNormal="100" zoomScaleSheetLayoutView="100" workbookViewId="0">
      <selection activeCell="M20" sqref="M20"/>
    </sheetView>
  </sheetViews>
  <sheetFormatPr defaultColWidth="9.109375" defaultRowHeight="21"/>
  <cols>
    <col min="1" max="1" width="31.109375" style="11" bestFit="1" customWidth="1"/>
    <col min="2" max="2" width="0.5546875" style="11" customWidth="1"/>
    <col min="3" max="3" width="17" style="247" bestFit="1" customWidth="1"/>
    <col min="4" max="4" width="0.88671875" style="247" customWidth="1"/>
    <col min="5" max="5" width="26.5546875" style="247" bestFit="1" customWidth="1"/>
    <col min="6" max="6" width="1.109375" style="247" customWidth="1"/>
    <col min="7" max="7" width="27.33203125" style="247" bestFit="1" customWidth="1"/>
    <col min="8" max="8" width="1" style="247" customWidth="1"/>
    <col min="9" max="9" width="26.6640625" style="254" bestFit="1" customWidth="1"/>
    <col min="10" max="10" width="1.109375" style="254" customWidth="1"/>
    <col min="11" max="11" width="18.88671875" style="247" bestFit="1" customWidth="1"/>
    <col min="12" max="12" width="1.109375" style="247" customWidth="1"/>
    <col min="13" max="13" width="26" style="247" bestFit="1" customWidth="1"/>
    <col min="14" max="14" width="1" style="247" customWidth="1"/>
    <col min="15" max="15" width="26.6640625" style="247" bestFit="1" customWidth="1"/>
    <col min="16" max="16" width="1.109375" style="247" customWidth="1"/>
    <col min="17" max="17" width="24.6640625" style="247" bestFit="1" customWidth="1"/>
    <col min="18" max="16384" width="9.109375" style="11"/>
  </cols>
  <sheetData>
    <row r="1" spans="1:17" ht="21.6">
      <c r="A1" s="276" t="s">
        <v>76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</row>
    <row r="2" spans="1:17" ht="21.6">
      <c r="A2" s="276" t="s">
        <v>48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</row>
    <row r="3" spans="1:17" ht="21.6">
      <c r="A3" s="276" t="s">
        <v>488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</row>
    <row r="4" spans="1:17" ht="21.6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</row>
    <row r="5" spans="1:17">
      <c r="A5" s="351" t="s">
        <v>344</v>
      </c>
      <c r="B5" s="351"/>
      <c r="C5" s="351"/>
      <c r="D5" s="351"/>
      <c r="E5" s="351"/>
      <c r="F5" s="351"/>
      <c r="G5" s="351"/>
      <c r="H5" s="264"/>
    </row>
    <row r="6" spans="1:17" ht="22.2" thickBot="1">
      <c r="A6" s="2"/>
      <c r="B6" s="2"/>
      <c r="C6" s="350" t="s">
        <v>491</v>
      </c>
      <c r="D6" s="350"/>
      <c r="E6" s="350"/>
      <c r="F6" s="350"/>
      <c r="G6" s="350"/>
      <c r="H6" s="350"/>
      <c r="I6" s="350"/>
      <c r="J6" s="265"/>
      <c r="K6" s="273" t="s">
        <v>492</v>
      </c>
      <c r="L6" s="273"/>
      <c r="M6" s="273"/>
      <c r="N6" s="273"/>
      <c r="O6" s="273"/>
      <c r="P6" s="273"/>
      <c r="Q6" s="273"/>
    </row>
    <row r="7" spans="1:17" ht="42.6" thickBot="1">
      <c r="A7" s="266" t="s">
        <v>32</v>
      </c>
      <c r="B7" s="266"/>
      <c r="C7" s="253" t="s">
        <v>3</v>
      </c>
      <c r="D7" s="254"/>
      <c r="E7" s="252" t="s">
        <v>18</v>
      </c>
      <c r="F7" s="254"/>
      <c r="G7" s="253" t="s">
        <v>36</v>
      </c>
      <c r="H7" s="254"/>
      <c r="I7" s="252" t="s">
        <v>204</v>
      </c>
      <c r="J7" s="252"/>
      <c r="K7" s="253" t="s">
        <v>3</v>
      </c>
      <c r="L7" s="254"/>
      <c r="M7" s="252" t="s">
        <v>18</v>
      </c>
      <c r="N7" s="254"/>
      <c r="O7" s="253" t="s">
        <v>36</v>
      </c>
      <c r="P7" s="254"/>
      <c r="Q7" s="252" t="s">
        <v>204</v>
      </c>
    </row>
    <row r="8" spans="1:17">
      <c r="A8" s="234" t="s">
        <v>240</v>
      </c>
      <c r="C8" s="257">
        <v>187893</v>
      </c>
      <c r="D8" s="257"/>
      <c r="E8" s="257">
        <v>7573216651</v>
      </c>
      <c r="F8" s="257"/>
      <c r="G8" s="257">
        <v>-7573216651</v>
      </c>
      <c r="H8" s="257"/>
      <c r="I8" s="250">
        <f t="shared" ref="I8:I71" si="0">E8+G8</f>
        <v>0</v>
      </c>
      <c r="J8" s="250"/>
      <c r="K8" s="257">
        <v>187893</v>
      </c>
      <c r="L8" s="257"/>
      <c r="M8" s="257">
        <v>7573216651</v>
      </c>
      <c r="N8" s="257"/>
      <c r="O8" s="257">
        <v>-6709107612</v>
      </c>
      <c r="P8" s="257"/>
      <c r="Q8" s="257">
        <f>M8+O8</f>
        <v>864109039</v>
      </c>
    </row>
    <row r="9" spans="1:17">
      <c r="A9" s="234" t="s">
        <v>314</v>
      </c>
      <c r="C9" s="257">
        <v>1232347</v>
      </c>
      <c r="D9" s="257"/>
      <c r="E9" s="257">
        <v>5967366278</v>
      </c>
      <c r="F9" s="257"/>
      <c r="G9" s="257">
        <v>-5967366278</v>
      </c>
      <c r="H9" s="257"/>
      <c r="I9" s="250">
        <f t="shared" si="0"/>
        <v>0</v>
      </c>
      <c r="J9" s="250"/>
      <c r="K9" s="257">
        <v>1232347</v>
      </c>
      <c r="L9" s="257"/>
      <c r="M9" s="257">
        <v>5967366278</v>
      </c>
      <c r="N9" s="257"/>
      <c r="O9" s="257">
        <v>-6842922783</v>
      </c>
      <c r="P9" s="257"/>
      <c r="Q9" s="257">
        <f t="shared" ref="Q9:Q72" si="1">M9+O9</f>
        <v>-875556505</v>
      </c>
    </row>
    <row r="10" spans="1:17">
      <c r="A10" s="234" t="s">
        <v>224</v>
      </c>
      <c r="C10" s="257">
        <v>4974782</v>
      </c>
      <c r="D10" s="257"/>
      <c r="E10" s="257">
        <v>56274127064</v>
      </c>
      <c r="F10" s="257"/>
      <c r="G10" s="257">
        <v>-70095842481</v>
      </c>
      <c r="H10" s="257"/>
      <c r="I10" s="250">
        <f t="shared" si="0"/>
        <v>-13821715417</v>
      </c>
      <c r="J10" s="250"/>
      <c r="K10" s="257">
        <v>4974782</v>
      </c>
      <c r="L10" s="257"/>
      <c r="M10" s="257">
        <v>56274127064</v>
      </c>
      <c r="N10" s="257"/>
      <c r="O10" s="257">
        <v>-79697002485</v>
      </c>
      <c r="P10" s="257"/>
      <c r="Q10" s="257">
        <f t="shared" si="1"/>
        <v>-23422875421</v>
      </c>
    </row>
    <row r="11" spans="1:17">
      <c r="A11" s="234" t="s">
        <v>448</v>
      </c>
      <c r="C11" s="257">
        <v>13119781</v>
      </c>
      <c r="D11" s="257"/>
      <c r="E11" s="257">
        <v>24708856950</v>
      </c>
      <c r="F11" s="257"/>
      <c r="G11" s="257">
        <v>-26791795365</v>
      </c>
      <c r="H11" s="257"/>
      <c r="I11" s="250">
        <f t="shared" si="0"/>
        <v>-2082938415</v>
      </c>
      <c r="J11" s="250"/>
      <c r="K11" s="257">
        <v>13119781</v>
      </c>
      <c r="L11" s="257"/>
      <c r="M11" s="257">
        <v>24708856950</v>
      </c>
      <c r="N11" s="257"/>
      <c r="O11" s="257">
        <v>-37516718491</v>
      </c>
      <c r="P11" s="257"/>
      <c r="Q11" s="257">
        <f t="shared" si="1"/>
        <v>-12807861541</v>
      </c>
    </row>
    <row r="12" spans="1:17">
      <c r="A12" s="234" t="s">
        <v>293</v>
      </c>
      <c r="C12" s="257">
        <v>1599082</v>
      </c>
      <c r="D12" s="257"/>
      <c r="E12" s="257">
        <v>20278295612</v>
      </c>
      <c r="F12" s="257"/>
      <c r="G12" s="257">
        <v>-20278295612</v>
      </c>
      <c r="H12" s="257"/>
      <c r="I12" s="250">
        <f t="shared" si="0"/>
        <v>0</v>
      </c>
      <c r="J12" s="250"/>
      <c r="K12" s="257">
        <v>1599082</v>
      </c>
      <c r="L12" s="257"/>
      <c r="M12" s="257">
        <v>20278295612</v>
      </c>
      <c r="N12" s="257"/>
      <c r="O12" s="257">
        <v>-23997589881</v>
      </c>
      <c r="P12" s="257"/>
      <c r="Q12" s="257">
        <f t="shared" si="1"/>
        <v>-3719294269</v>
      </c>
    </row>
    <row r="13" spans="1:17">
      <c r="A13" s="234" t="s">
        <v>234</v>
      </c>
      <c r="C13" s="257">
        <v>31370630</v>
      </c>
      <c r="D13" s="257"/>
      <c r="E13" s="257">
        <v>58919333989</v>
      </c>
      <c r="F13" s="257"/>
      <c r="G13" s="257">
        <v>-73773680024</v>
      </c>
      <c r="H13" s="257"/>
      <c r="I13" s="250">
        <f t="shared" si="0"/>
        <v>-14854346035</v>
      </c>
      <c r="J13" s="250"/>
      <c r="K13" s="257">
        <v>31370630</v>
      </c>
      <c r="L13" s="257"/>
      <c r="M13" s="257">
        <v>58919333989</v>
      </c>
      <c r="N13" s="257"/>
      <c r="O13" s="257">
        <v>-88813769020</v>
      </c>
      <c r="P13" s="257"/>
      <c r="Q13" s="257">
        <f t="shared" si="1"/>
        <v>-29894435031</v>
      </c>
    </row>
    <row r="14" spans="1:17">
      <c r="A14" s="234" t="s">
        <v>216</v>
      </c>
      <c r="C14" s="257">
        <v>14265107</v>
      </c>
      <c r="D14" s="257"/>
      <c r="E14" s="257">
        <v>13054913921</v>
      </c>
      <c r="F14" s="257"/>
      <c r="G14" s="257">
        <v>-13054913921</v>
      </c>
      <c r="H14" s="257"/>
      <c r="I14" s="250">
        <f t="shared" si="0"/>
        <v>0</v>
      </c>
      <c r="J14" s="250"/>
      <c r="K14" s="257">
        <v>14265107</v>
      </c>
      <c r="L14" s="257"/>
      <c r="M14" s="257">
        <v>13054913921</v>
      </c>
      <c r="N14" s="257"/>
      <c r="O14" s="257">
        <v>-22786601460</v>
      </c>
      <c r="P14" s="257"/>
      <c r="Q14" s="257">
        <f t="shared" si="1"/>
        <v>-9731687539</v>
      </c>
    </row>
    <row r="15" spans="1:17">
      <c r="A15" s="234" t="s">
        <v>127</v>
      </c>
      <c r="C15" s="257">
        <v>4474255</v>
      </c>
      <c r="D15" s="257"/>
      <c r="E15" s="257">
        <v>27342307005</v>
      </c>
      <c r="F15" s="257"/>
      <c r="G15" s="257">
        <v>-27342307005</v>
      </c>
      <c r="H15" s="257"/>
      <c r="I15" s="250">
        <f t="shared" si="0"/>
        <v>0</v>
      </c>
      <c r="J15" s="250"/>
      <c r="K15" s="257">
        <v>4474255</v>
      </c>
      <c r="L15" s="257"/>
      <c r="M15" s="257">
        <v>27342307005</v>
      </c>
      <c r="N15" s="257"/>
      <c r="O15" s="257">
        <v>-31571566889</v>
      </c>
      <c r="P15" s="257"/>
      <c r="Q15" s="257">
        <f t="shared" si="1"/>
        <v>-4229259884</v>
      </c>
    </row>
    <row r="16" spans="1:17">
      <c r="A16" s="234" t="s">
        <v>113</v>
      </c>
      <c r="C16" s="257">
        <v>4733060</v>
      </c>
      <c r="D16" s="257"/>
      <c r="E16" s="257">
        <v>6312060316</v>
      </c>
      <c r="F16" s="257"/>
      <c r="G16" s="257">
        <v>-7948168318</v>
      </c>
      <c r="H16" s="257"/>
      <c r="I16" s="250">
        <f t="shared" si="0"/>
        <v>-1636108002</v>
      </c>
      <c r="J16" s="250"/>
      <c r="K16" s="257">
        <v>4733060</v>
      </c>
      <c r="L16" s="257"/>
      <c r="M16" s="257">
        <v>6312060316</v>
      </c>
      <c r="N16" s="257"/>
      <c r="O16" s="257">
        <v>-11015754995</v>
      </c>
      <c r="P16" s="257"/>
      <c r="Q16" s="257">
        <f t="shared" si="1"/>
        <v>-4703694679</v>
      </c>
    </row>
    <row r="17" spans="1:17">
      <c r="A17" s="234" t="s">
        <v>191</v>
      </c>
      <c r="C17" s="257">
        <v>762534</v>
      </c>
      <c r="D17" s="257"/>
      <c r="E17" s="257">
        <v>4350677773</v>
      </c>
      <c r="F17" s="257"/>
      <c r="G17" s="257">
        <v>-4350677773</v>
      </c>
      <c r="H17" s="257"/>
      <c r="I17" s="250">
        <f t="shared" si="0"/>
        <v>0</v>
      </c>
      <c r="J17" s="250"/>
      <c r="K17" s="257">
        <v>762534</v>
      </c>
      <c r="L17" s="257"/>
      <c r="M17" s="257">
        <v>4350677773</v>
      </c>
      <c r="N17" s="257"/>
      <c r="O17" s="257">
        <v>-5984968927</v>
      </c>
      <c r="P17" s="257"/>
      <c r="Q17" s="257">
        <f t="shared" si="1"/>
        <v>-1634291154</v>
      </c>
    </row>
    <row r="18" spans="1:17">
      <c r="A18" s="234" t="s">
        <v>301</v>
      </c>
      <c r="C18" s="257">
        <v>18530225</v>
      </c>
      <c r="D18" s="257"/>
      <c r="E18" s="257">
        <v>41333945341</v>
      </c>
      <c r="F18" s="257"/>
      <c r="G18" s="257">
        <v>-51667431679</v>
      </c>
      <c r="H18" s="257"/>
      <c r="I18" s="250">
        <f t="shared" si="0"/>
        <v>-10333486338</v>
      </c>
      <c r="J18" s="250"/>
      <c r="K18" s="257">
        <v>18530225</v>
      </c>
      <c r="L18" s="257"/>
      <c r="M18" s="257">
        <v>41333945341</v>
      </c>
      <c r="N18" s="257"/>
      <c r="O18" s="257">
        <v>-56304674880</v>
      </c>
      <c r="P18" s="257"/>
      <c r="Q18" s="257">
        <f t="shared" si="1"/>
        <v>-14970729539</v>
      </c>
    </row>
    <row r="19" spans="1:17">
      <c r="A19" s="234" t="s">
        <v>83</v>
      </c>
      <c r="C19" s="257">
        <v>5151013</v>
      </c>
      <c r="D19" s="257"/>
      <c r="E19" s="257">
        <v>72538088946</v>
      </c>
      <c r="F19" s="257"/>
      <c r="G19" s="257">
        <v>-89139252477</v>
      </c>
      <c r="H19" s="257"/>
      <c r="I19" s="250">
        <f t="shared" si="0"/>
        <v>-16601163531</v>
      </c>
      <c r="J19" s="250"/>
      <c r="K19" s="257">
        <v>5151013</v>
      </c>
      <c r="L19" s="257"/>
      <c r="M19" s="257">
        <v>72538088946</v>
      </c>
      <c r="N19" s="257"/>
      <c r="O19" s="257">
        <v>-80467129486</v>
      </c>
      <c r="P19" s="257"/>
      <c r="Q19" s="257">
        <f t="shared" si="1"/>
        <v>-7929040540</v>
      </c>
    </row>
    <row r="20" spans="1:17">
      <c r="A20" s="234" t="s">
        <v>321</v>
      </c>
      <c r="C20" s="257">
        <v>3926450</v>
      </c>
      <c r="D20" s="257"/>
      <c r="E20" s="257">
        <v>7597392161</v>
      </c>
      <c r="F20" s="257"/>
      <c r="G20" s="257">
        <v>-7597392161</v>
      </c>
      <c r="H20" s="257"/>
      <c r="I20" s="250">
        <f t="shared" si="0"/>
        <v>0</v>
      </c>
      <c r="J20" s="250"/>
      <c r="K20" s="257">
        <v>3926450</v>
      </c>
      <c r="L20" s="257"/>
      <c r="M20" s="257">
        <v>7597392161</v>
      </c>
      <c r="N20" s="257"/>
      <c r="O20" s="257">
        <v>-10104837442</v>
      </c>
      <c r="P20" s="257"/>
      <c r="Q20" s="257">
        <f t="shared" si="1"/>
        <v>-2507445281</v>
      </c>
    </row>
    <row r="21" spans="1:17">
      <c r="A21" s="234" t="s">
        <v>107</v>
      </c>
      <c r="C21" s="257">
        <v>2925211</v>
      </c>
      <c r="D21" s="257"/>
      <c r="E21" s="257">
        <v>37733788550</v>
      </c>
      <c r="F21" s="257"/>
      <c r="G21" s="257">
        <v>-37733788550</v>
      </c>
      <c r="H21" s="257"/>
      <c r="I21" s="250">
        <f t="shared" si="0"/>
        <v>0</v>
      </c>
      <c r="J21" s="250"/>
      <c r="K21" s="257">
        <v>2925211</v>
      </c>
      <c r="L21" s="257"/>
      <c r="M21" s="257">
        <v>37733788550</v>
      </c>
      <c r="N21" s="257"/>
      <c r="O21" s="257">
        <v>-34719192570</v>
      </c>
      <c r="P21" s="257"/>
      <c r="Q21" s="257">
        <f t="shared" si="1"/>
        <v>3014595980</v>
      </c>
    </row>
    <row r="22" spans="1:17">
      <c r="A22" s="234" t="s">
        <v>140</v>
      </c>
      <c r="C22" s="257">
        <v>23726419</v>
      </c>
      <c r="D22" s="257"/>
      <c r="E22" s="257">
        <v>14125808271</v>
      </c>
      <c r="F22" s="257"/>
      <c r="G22" s="257">
        <v>-14125808271</v>
      </c>
      <c r="H22" s="257"/>
      <c r="I22" s="250">
        <f t="shared" si="0"/>
        <v>0</v>
      </c>
      <c r="J22" s="250"/>
      <c r="K22" s="257">
        <v>23726419</v>
      </c>
      <c r="L22" s="257"/>
      <c r="M22" s="257">
        <v>14125808271</v>
      </c>
      <c r="N22" s="257"/>
      <c r="O22" s="257">
        <v>-18154746612</v>
      </c>
      <c r="P22" s="257"/>
      <c r="Q22" s="257">
        <f t="shared" si="1"/>
        <v>-4028938341</v>
      </c>
    </row>
    <row r="23" spans="1:17">
      <c r="A23" s="234" t="s">
        <v>325</v>
      </c>
      <c r="C23" s="257">
        <v>405561</v>
      </c>
      <c r="D23" s="257"/>
      <c r="E23" s="257">
        <v>18129291909</v>
      </c>
      <c r="F23" s="257"/>
      <c r="G23" s="257">
        <v>-18129291909</v>
      </c>
      <c r="H23" s="257"/>
      <c r="I23" s="250">
        <f t="shared" si="0"/>
        <v>0</v>
      </c>
      <c r="J23" s="250"/>
      <c r="K23" s="257">
        <v>405561</v>
      </c>
      <c r="L23" s="257"/>
      <c r="M23" s="257">
        <v>18129291909</v>
      </c>
      <c r="N23" s="257"/>
      <c r="O23" s="257">
        <v>-23174427808</v>
      </c>
      <c r="P23" s="257"/>
      <c r="Q23" s="257">
        <f t="shared" si="1"/>
        <v>-5045135899</v>
      </c>
    </row>
    <row r="24" spans="1:17">
      <c r="A24" s="234" t="s">
        <v>102</v>
      </c>
      <c r="C24" s="257">
        <v>2952241</v>
      </c>
      <c r="D24" s="257"/>
      <c r="E24" s="257">
        <v>44363139165</v>
      </c>
      <c r="F24" s="257"/>
      <c r="G24" s="257">
        <v>-55483218156</v>
      </c>
      <c r="H24" s="257"/>
      <c r="I24" s="250">
        <f t="shared" si="0"/>
        <v>-11120078991</v>
      </c>
      <c r="J24" s="250"/>
      <c r="K24" s="257">
        <v>2952241</v>
      </c>
      <c r="L24" s="257"/>
      <c r="M24" s="257">
        <v>44363139165</v>
      </c>
      <c r="N24" s="257"/>
      <c r="O24" s="257">
        <v>-45451268549</v>
      </c>
      <c r="P24" s="257"/>
      <c r="Q24" s="257">
        <f t="shared" si="1"/>
        <v>-1088129384</v>
      </c>
    </row>
    <row r="25" spans="1:17">
      <c r="A25" s="234" t="s">
        <v>311</v>
      </c>
      <c r="C25" s="257">
        <v>41892478</v>
      </c>
      <c r="D25" s="257"/>
      <c r="E25" s="257">
        <v>20950599173</v>
      </c>
      <c r="F25" s="257"/>
      <c r="G25" s="257">
        <v>-20950599173</v>
      </c>
      <c r="H25" s="257"/>
      <c r="I25" s="250">
        <f t="shared" si="0"/>
        <v>0</v>
      </c>
      <c r="J25" s="250"/>
      <c r="K25" s="257">
        <v>41892478</v>
      </c>
      <c r="L25" s="257"/>
      <c r="M25" s="257">
        <v>20950599173</v>
      </c>
      <c r="N25" s="257"/>
      <c r="O25" s="257">
        <v>-21128457786</v>
      </c>
      <c r="P25" s="257"/>
      <c r="Q25" s="257">
        <f t="shared" si="1"/>
        <v>-177858613</v>
      </c>
    </row>
    <row r="26" spans="1:17">
      <c r="A26" s="234" t="s">
        <v>493</v>
      </c>
      <c r="C26" s="257">
        <v>17151066</v>
      </c>
      <c r="D26" s="257"/>
      <c r="E26" s="257">
        <v>61566083134</v>
      </c>
      <c r="F26" s="257"/>
      <c r="G26" s="257">
        <v>-77400084610</v>
      </c>
      <c r="H26" s="257"/>
      <c r="I26" s="250">
        <f t="shared" si="0"/>
        <v>-15834001476</v>
      </c>
      <c r="J26" s="250"/>
      <c r="K26" s="257">
        <v>17151066</v>
      </c>
      <c r="L26" s="257"/>
      <c r="M26" s="257">
        <v>61566083134</v>
      </c>
      <c r="N26" s="257"/>
      <c r="O26" s="257">
        <v>-82316617219</v>
      </c>
      <c r="P26" s="257"/>
      <c r="Q26" s="257">
        <f t="shared" si="1"/>
        <v>-20750534085</v>
      </c>
    </row>
    <row r="27" spans="1:17">
      <c r="A27" s="234" t="s">
        <v>128</v>
      </c>
      <c r="C27" s="257">
        <v>982520</v>
      </c>
      <c r="D27" s="257"/>
      <c r="E27" s="257">
        <v>10583787110</v>
      </c>
      <c r="F27" s="257"/>
      <c r="G27" s="257">
        <v>-13239483138</v>
      </c>
      <c r="H27" s="257"/>
      <c r="I27" s="250">
        <f t="shared" si="0"/>
        <v>-2655696028</v>
      </c>
      <c r="J27" s="250"/>
      <c r="K27" s="257">
        <v>982520</v>
      </c>
      <c r="L27" s="257"/>
      <c r="M27" s="257">
        <v>10583787110</v>
      </c>
      <c r="N27" s="257"/>
      <c r="O27" s="257">
        <v>-13136947551</v>
      </c>
      <c r="P27" s="257"/>
      <c r="Q27" s="257">
        <f t="shared" si="1"/>
        <v>-2553160441</v>
      </c>
    </row>
    <row r="28" spans="1:17">
      <c r="A28" s="234" t="s">
        <v>213</v>
      </c>
      <c r="C28" s="257">
        <v>1898299</v>
      </c>
      <c r="D28" s="257"/>
      <c r="E28" s="257">
        <v>22641174292</v>
      </c>
      <c r="F28" s="257"/>
      <c r="G28" s="257">
        <v>-22641174292</v>
      </c>
      <c r="H28" s="257"/>
      <c r="I28" s="250">
        <f t="shared" si="0"/>
        <v>0</v>
      </c>
      <c r="J28" s="250"/>
      <c r="K28" s="257">
        <v>1898299</v>
      </c>
      <c r="L28" s="257"/>
      <c r="M28" s="257">
        <v>22641174292</v>
      </c>
      <c r="N28" s="257"/>
      <c r="O28" s="257">
        <v>-13120035697</v>
      </c>
      <c r="P28" s="257"/>
      <c r="Q28" s="257">
        <f t="shared" si="1"/>
        <v>9521138595</v>
      </c>
    </row>
    <row r="29" spans="1:17">
      <c r="A29" s="234" t="s">
        <v>161</v>
      </c>
      <c r="C29" s="257">
        <v>22971533</v>
      </c>
      <c r="D29" s="257"/>
      <c r="E29" s="257">
        <v>23479681442</v>
      </c>
      <c r="F29" s="257"/>
      <c r="G29" s="257">
        <v>-23479682072</v>
      </c>
      <c r="H29" s="257"/>
      <c r="I29" s="250">
        <f t="shared" si="0"/>
        <v>-630</v>
      </c>
      <c r="J29" s="250"/>
      <c r="K29" s="257">
        <v>22971533</v>
      </c>
      <c r="L29" s="257"/>
      <c r="M29" s="257">
        <v>23479681442</v>
      </c>
      <c r="N29" s="257"/>
      <c r="O29" s="257">
        <v>-37435562171</v>
      </c>
      <c r="P29" s="257"/>
      <c r="Q29" s="257">
        <f t="shared" si="1"/>
        <v>-13955880729</v>
      </c>
    </row>
    <row r="30" spans="1:17">
      <c r="A30" s="234" t="s">
        <v>147</v>
      </c>
      <c r="C30" s="257">
        <v>2793305</v>
      </c>
      <c r="D30" s="257"/>
      <c r="E30" s="257">
        <v>21951965002</v>
      </c>
      <c r="F30" s="257"/>
      <c r="G30" s="257">
        <v>-21951965002</v>
      </c>
      <c r="H30" s="257"/>
      <c r="I30" s="250">
        <f t="shared" si="0"/>
        <v>0</v>
      </c>
      <c r="J30" s="250"/>
      <c r="K30" s="257">
        <v>2793305</v>
      </c>
      <c r="L30" s="257"/>
      <c r="M30" s="257">
        <v>21951965002</v>
      </c>
      <c r="N30" s="257"/>
      <c r="O30" s="257">
        <v>-19494181577</v>
      </c>
      <c r="P30" s="257"/>
      <c r="Q30" s="257">
        <f t="shared" si="1"/>
        <v>2457783425</v>
      </c>
    </row>
    <row r="31" spans="1:17">
      <c r="A31" s="234" t="s">
        <v>331</v>
      </c>
      <c r="C31" s="257">
        <v>8438400</v>
      </c>
      <c r="D31" s="257"/>
      <c r="E31" s="257">
        <v>33735506638</v>
      </c>
      <c r="F31" s="257"/>
      <c r="G31" s="257">
        <v>-33735506638</v>
      </c>
      <c r="H31" s="257"/>
      <c r="I31" s="250">
        <f t="shared" si="0"/>
        <v>0</v>
      </c>
      <c r="J31" s="250"/>
      <c r="K31" s="257">
        <v>8438400</v>
      </c>
      <c r="L31" s="257"/>
      <c r="M31" s="257">
        <v>33735506638</v>
      </c>
      <c r="N31" s="257"/>
      <c r="O31" s="257">
        <v>-42072319042</v>
      </c>
      <c r="P31" s="257"/>
      <c r="Q31" s="257">
        <f t="shared" si="1"/>
        <v>-8336812404</v>
      </c>
    </row>
    <row r="32" spans="1:17">
      <c r="A32" s="234" t="s">
        <v>274</v>
      </c>
      <c r="C32" s="257">
        <v>44277295</v>
      </c>
      <c r="D32" s="257"/>
      <c r="E32" s="257">
        <v>16517048932</v>
      </c>
      <c r="F32" s="257"/>
      <c r="G32" s="257">
        <v>-16517049299</v>
      </c>
      <c r="H32" s="257"/>
      <c r="I32" s="250">
        <f t="shared" si="0"/>
        <v>-367</v>
      </c>
      <c r="J32" s="250"/>
      <c r="K32" s="257">
        <v>44277295</v>
      </c>
      <c r="L32" s="257"/>
      <c r="M32" s="257">
        <v>16517048932</v>
      </c>
      <c r="N32" s="257"/>
      <c r="O32" s="257">
        <v>-21840421617</v>
      </c>
      <c r="P32" s="257"/>
      <c r="Q32" s="257">
        <f t="shared" si="1"/>
        <v>-5323372685</v>
      </c>
    </row>
    <row r="33" spans="1:17">
      <c r="A33" s="234" t="s">
        <v>133</v>
      </c>
      <c r="C33" s="257">
        <v>11067013</v>
      </c>
      <c r="D33" s="257"/>
      <c r="E33" s="257">
        <v>38896348996</v>
      </c>
      <c r="F33" s="257"/>
      <c r="G33" s="257">
        <v>-38896348996</v>
      </c>
      <c r="H33" s="257"/>
      <c r="I33" s="250">
        <f t="shared" si="0"/>
        <v>0</v>
      </c>
      <c r="J33" s="250"/>
      <c r="K33" s="257">
        <v>11067013</v>
      </c>
      <c r="L33" s="257"/>
      <c r="M33" s="257">
        <v>38896348996</v>
      </c>
      <c r="N33" s="257"/>
      <c r="O33" s="257">
        <v>-58281347332</v>
      </c>
      <c r="P33" s="257"/>
      <c r="Q33" s="257">
        <f t="shared" si="1"/>
        <v>-19384998336</v>
      </c>
    </row>
    <row r="34" spans="1:17">
      <c r="A34" s="234" t="s">
        <v>494</v>
      </c>
      <c r="C34" s="257">
        <v>13880219</v>
      </c>
      <c r="D34" s="257"/>
      <c r="E34" s="257">
        <v>67542423748</v>
      </c>
      <c r="F34" s="257"/>
      <c r="G34" s="257">
        <v>-84703488182</v>
      </c>
      <c r="H34" s="257"/>
      <c r="I34" s="250">
        <f t="shared" si="0"/>
        <v>-17161064434</v>
      </c>
      <c r="J34" s="250"/>
      <c r="K34" s="257">
        <v>13880219</v>
      </c>
      <c r="L34" s="257"/>
      <c r="M34" s="257">
        <v>67542423748</v>
      </c>
      <c r="N34" s="257"/>
      <c r="O34" s="257">
        <v>-71881733424</v>
      </c>
      <c r="P34" s="257"/>
      <c r="Q34" s="257">
        <f t="shared" si="1"/>
        <v>-4339309676</v>
      </c>
    </row>
    <row r="35" spans="1:17">
      <c r="A35" s="234" t="s">
        <v>259</v>
      </c>
      <c r="C35" s="257">
        <v>14706377</v>
      </c>
      <c r="D35" s="257"/>
      <c r="E35" s="257">
        <v>70829583287</v>
      </c>
      <c r="F35" s="257"/>
      <c r="G35" s="257">
        <v>-70829586498</v>
      </c>
      <c r="H35" s="257"/>
      <c r="I35" s="250">
        <f t="shared" si="0"/>
        <v>-3211</v>
      </c>
      <c r="J35" s="250"/>
      <c r="K35" s="257">
        <v>14706377</v>
      </c>
      <c r="L35" s="257"/>
      <c r="M35" s="257">
        <v>70829583287</v>
      </c>
      <c r="N35" s="257"/>
      <c r="O35" s="257">
        <v>-84740256463</v>
      </c>
      <c r="P35" s="257"/>
      <c r="Q35" s="257">
        <f t="shared" si="1"/>
        <v>-13910673176</v>
      </c>
    </row>
    <row r="36" spans="1:17">
      <c r="A36" s="234" t="s">
        <v>400</v>
      </c>
      <c r="C36" s="257">
        <v>14064973</v>
      </c>
      <c r="D36" s="257"/>
      <c r="E36" s="257">
        <v>34734258436</v>
      </c>
      <c r="F36" s="257"/>
      <c r="G36" s="257">
        <v>-34734258436</v>
      </c>
      <c r="H36" s="257"/>
      <c r="I36" s="250">
        <f t="shared" si="0"/>
        <v>0</v>
      </c>
      <c r="J36" s="250"/>
      <c r="K36" s="257">
        <v>14064973</v>
      </c>
      <c r="L36" s="257"/>
      <c r="M36" s="257">
        <v>34734258436</v>
      </c>
      <c r="N36" s="257"/>
      <c r="O36" s="257">
        <v>-43754295833</v>
      </c>
      <c r="P36" s="257"/>
      <c r="Q36" s="257">
        <f t="shared" si="1"/>
        <v>-9020037397</v>
      </c>
    </row>
    <row r="37" spans="1:17">
      <c r="A37" s="234" t="s">
        <v>376</v>
      </c>
      <c r="C37" s="257">
        <v>17235096</v>
      </c>
      <c r="D37" s="257"/>
      <c r="E37" s="257">
        <v>29996677717</v>
      </c>
      <c r="F37" s="257"/>
      <c r="G37" s="257">
        <v>-29996677717</v>
      </c>
      <c r="H37" s="257"/>
      <c r="I37" s="250">
        <f t="shared" si="0"/>
        <v>0</v>
      </c>
      <c r="J37" s="250"/>
      <c r="K37" s="257">
        <v>17235096</v>
      </c>
      <c r="L37" s="257"/>
      <c r="M37" s="257">
        <v>29996677717</v>
      </c>
      <c r="N37" s="257"/>
      <c r="O37" s="257">
        <v>-40407237890</v>
      </c>
      <c r="P37" s="257"/>
      <c r="Q37" s="257">
        <f t="shared" si="1"/>
        <v>-10410560173</v>
      </c>
    </row>
    <row r="38" spans="1:17">
      <c r="A38" s="234" t="s">
        <v>378</v>
      </c>
      <c r="C38" s="257">
        <v>17465484</v>
      </c>
      <c r="D38" s="257"/>
      <c r="E38" s="257">
        <v>20432630982</v>
      </c>
      <c r="F38" s="257"/>
      <c r="G38" s="257">
        <v>-20432630982</v>
      </c>
      <c r="H38" s="257"/>
      <c r="I38" s="250">
        <f t="shared" si="0"/>
        <v>0</v>
      </c>
      <c r="J38" s="250"/>
      <c r="K38" s="257">
        <v>17465484</v>
      </c>
      <c r="L38" s="257"/>
      <c r="M38" s="257">
        <v>20432630982</v>
      </c>
      <c r="N38" s="257"/>
      <c r="O38" s="257">
        <v>-33510761867</v>
      </c>
      <c r="P38" s="257"/>
      <c r="Q38" s="257">
        <f t="shared" si="1"/>
        <v>-13078130885</v>
      </c>
    </row>
    <row r="39" spans="1:17">
      <c r="A39" s="234" t="s">
        <v>495</v>
      </c>
      <c r="C39" s="257">
        <v>4578238</v>
      </c>
      <c r="D39" s="257"/>
      <c r="E39" s="257">
        <v>15672826364</v>
      </c>
      <c r="F39" s="257"/>
      <c r="G39" s="257">
        <v>-15672826364</v>
      </c>
      <c r="H39" s="257"/>
      <c r="I39" s="250">
        <f t="shared" si="0"/>
        <v>0</v>
      </c>
      <c r="J39" s="250"/>
      <c r="K39" s="257">
        <v>4578238</v>
      </c>
      <c r="L39" s="257"/>
      <c r="M39" s="257">
        <v>15672826364</v>
      </c>
      <c r="N39" s="257"/>
      <c r="O39" s="257">
        <v>-18645049464</v>
      </c>
      <c r="P39" s="257"/>
      <c r="Q39" s="257">
        <f t="shared" si="1"/>
        <v>-2972223100</v>
      </c>
    </row>
    <row r="40" spans="1:17">
      <c r="A40" s="234" t="s">
        <v>347</v>
      </c>
      <c r="C40" s="257">
        <v>8210812</v>
      </c>
      <c r="D40" s="257"/>
      <c r="E40" s="257">
        <v>46032484695</v>
      </c>
      <c r="F40" s="257"/>
      <c r="G40" s="257">
        <v>-46032484695</v>
      </c>
      <c r="H40" s="257"/>
      <c r="I40" s="250">
        <f t="shared" si="0"/>
        <v>0</v>
      </c>
      <c r="J40" s="250"/>
      <c r="K40" s="257">
        <v>8210812</v>
      </c>
      <c r="L40" s="257"/>
      <c r="M40" s="257">
        <v>46032484695</v>
      </c>
      <c r="N40" s="257"/>
      <c r="O40" s="257">
        <v>-44484680743</v>
      </c>
      <c r="P40" s="257"/>
      <c r="Q40" s="257">
        <f t="shared" si="1"/>
        <v>1547803952</v>
      </c>
    </row>
    <row r="41" spans="1:17">
      <c r="A41" s="234" t="s">
        <v>296</v>
      </c>
      <c r="C41" s="257">
        <v>3663302</v>
      </c>
      <c r="D41" s="257"/>
      <c r="E41" s="257">
        <v>24645196104</v>
      </c>
      <c r="F41" s="257"/>
      <c r="G41" s="257">
        <v>-24645196104</v>
      </c>
      <c r="H41" s="257"/>
      <c r="I41" s="250">
        <f t="shared" si="0"/>
        <v>0</v>
      </c>
      <c r="J41" s="250"/>
      <c r="K41" s="257">
        <v>3663302</v>
      </c>
      <c r="L41" s="257"/>
      <c r="M41" s="257">
        <v>24645196104</v>
      </c>
      <c r="N41" s="257"/>
      <c r="O41" s="257">
        <v>-26031956028</v>
      </c>
      <c r="P41" s="257"/>
      <c r="Q41" s="257">
        <f t="shared" si="1"/>
        <v>-1386759924</v>
      </c>
    </row>
    <row r="42" spans="1:17">
      <c r="A42" s="234" t="s">
        <v>395</v>
      </c>
      <c r="C42" s="257">
        <v>1761392</v>
      </c>
      <c r="D42" s="257"/>
      <c r="E42" s="257">
        <v>13772478349</v>
      </c>
      <c r="F42" s="257"/>
      <c r="G42" s="257">
        <v>-13772478349</v>
      </c>
      <c r="H42" s="257"/>
      <c r="I42" s="250">
        <f t="shared" si="0"/>
        <v>0</v>
      </c>
      <c r="J42" s="250"/>
      <c r="K42" s="257">
        <v>1761392</v>
      </c>
      <c r="L42" s="257"/>
      <c r="M42" s="257">
        <v>13772478349</v>
      </c>
      <c r="N42" s="257"/>
      <c r="O42" s="257">
        <v>-14804996012</v>
      </c>
      <c r="P42" s="257"/>
      <c r="Q42" s="257">
        <f t="shared" si="1"/>
        <v>-1032517663</v>
      </c>
    </row>
    <row r="43" spans="1:17">
      <c r="A43" s="234" t="s">
        <v>312</v>
      </c>
      <c r="C43" s="257">
        <v>15603384</v>
      </c>
      <c r="D43" s="257"/>
      <c r="E43" s="257">
        <v>23704120631</v>
      </c>
      <c r="F43" s="257"/>
      <c r="G43" s="257">
        <v>-24431810814</v>
      </c>
      <c r="H43" s="257"/>
      <c r="I43" s="250">
        <f t="shared" si="0"/>
        <v>-727690183</v>
      </c>
      <c r="J43" s="250"/>
      <c r="K43" s="257">
        <v>15603384</v>
      </c>
      <c r="L43" s="257"/>
      <c r="M43" s="257">
        <v>23704120631</v>
      </c>
      <c r="N43" s="257"/>
      <c r="O43" s="257">
        <v>-31695047737</v>
      </c>
      <c r="P43" s="257"/>
      <c r="Q43" s="257">
        <f t="shared" si="1"/>
        <v>-7990927106</v>
      </c>
    </row>
    <row r="44" spans="1:17">
      <c r="A44" s="234" t="s">
        <v>289</v>
      </c>
      <c r="C44" s="257">
        <v>5021057</v>
      </c>
      <c r="D44" s="257"/>
      <c r="E44" s="257">
        <v>20372396657</v>
      </c>
      <c r="F44" s="257"/>
      <c r="G44" s="257">
        <v>-20372396657</v>
      </c>
      <c r="H44" s="257"/>
      <c r="I44" s="250">
        <f t="shared" si="0"/>
        <v>0</v>
      </c>
      <c r="J44" s="250"/>
      <c r="K44" s="257">
        <v>5021057</v>
      </c>
      <c r="L44" s="257"/>
      <c r="M44" s="257">
        <v>20372396657</v>
      </c>
      <c r="N44" s="257"/>
      <c r="O44" s="257">
        <v>-23905871832</v>
      </c>
      <c r="P44" s="257"/>
      <c r="Q44" s="257">
        <f t="shared" si="1"/>
        <v>-3533475175</v>
      </c>
    </row>
    <row r="45" spans="1:17">
      <c r="A45" s="234" t="s">
        <v>194</v>
      </c>
      <c r="C45" s="257">
        <v>49524564</v>
      </c>
      <c r="D45" s="257"/>
      <c r="E45" s="257">
        <v>77919141553</v>
      </c>
      <c r="F45" s="257"/>
      <c r="G45" s="257">
        <v>-96416092158</v>
      </c>
      <c r="H45" s="257"/>
      <c r="I45" s="250">
        <f t="shared" si="0"/>
        <v>-18496950605</v>
      </c>
      <c r="J45" s="250"/>
      <c r="K45" s="257">
        <v>49524564</v>
      </c>
      <c r="L45" s="257"/>
      <c r="M45" s="257">
        <v>77919141553</v>
      </c>
      <c r="N45" s="257"/>
      <c r="O45" s="257">
        <v>-95878153738</v>
      </c>
      <c r="P45" s="257"/>
      <c r="Q45" s="257">
        <f t="shared" si="1"/>
        <v>-17959012185</v>
      </c>
    </row>
    <row r="46" spans="1:17">
      <c r="A46" s="234" t="s">
        <v>368</v>
      </c>
      <c r="C46" s="257">
        <v>19314974</v>
      </c>
      <c r="D46" s="257"/>
      <c r="E46" s="257">
        <v>117600546527</v>
      </c>
      <c r="F46" s="257"/>
      <c r="G46" s="257">
        <v>-147000683158</v>
      </c>
      <c r="H46" s="257"/>
      <c r="I46" s="250">
        <f t="shared" si="0"/>
        <v>-29400136631</v>
      </c>
      <c r="J46" s="250"/>
      <c r="K46" s="257">
        <v>19314974</v>
      </c>
      <c r="L46" s="257"/>
      <c r="M46" s="257">
        <v>117600546527</v>
      </c>
      <c r="N46" s="257"/>
      <c r="O46" s="257">
        <v>-177357723937</v>
      </c>
      <c r="P46" s="257"/>
      <c r="Q46" s="257">
        <f t="shared" si="1"/>
        <v>-59757177410</v>
      </c>
    </row>
    <row r="47" spans="1:17">
      <c r="A47" s="234" t="s">
        <v>284</v>
      </c>
      <c r="C47" s="257">
        <v>3366517</v>
      </c>
      <c r="D47" s="257"/>
      <c r="E47" s="257">
        <v>12403253572</v>
      </c>
      <c r="F47" s="257"/>
      <c r="G47" s="257">
        <v>-12403253572</v>
      </c>
      <c r="H47" s="257"/>
      <c r="I47" s="250">
        <f t="shared" si="0"/>
        <v>0</v>
      </c>
      <c r="J47" s="250"/>
      <c r="K47" s="257">
        <v>3366517</v>
      </c>
      <c r="L47" s="257"/>
      <c r="M47" s="257">
        <v>12403253572</v>
      </c>
      <c r="N47" s="257"/>
      <c r="O47" s="257">
        <v>-15820584778</v>
      </c>
      <c r="P47" s="257"/>
      <c r="Q47" s="257">
        <f t="shared" si="1"/>
        <v>-3417331206</v>
      </c>
    </row>
    <row r="48" spans="1:17">
      <c r="A48" s="234" t="s">
        <v>310</v>
      </c>
      <c r="C48" s="257">
        <v>12586431</v>
      </c>
      <c r="D48" s="257"/>
      <c r="E48" s="257">
        <v>36530728328</v>
      </c>
      <c r="F48" s="257"/>
      <c r="G48" s="257">
        <v>-36530728328</v>
      </c>
      <c r="H48" s="257"/>
      <c r="I48" s="250">
        <f t="shared" si="0"/>
        <v>0</v>
      </c>
      <c r="J48" s="250"/>
      <c r="K48" s="257">
        <v>12586431</v>
      </c>
      <c r="L48" s="257"/>
      <c r="M48" s="257">
        <v>36530728328</v>
      </c>
      <c r="N48" s="257"/>
      <c r="O48" s="257">
        <v>-30675779331</v>
      </c>
      <c r="P48" s="257"/>
      <c r="Q48" s="257">
        <f t="shared" si="1"/>
        <v>5854948997</v>
      </c>
    </row>
    <row r="49" spans="1:17">
      <c r="A49" s="234" t="s">
        <v>254</v>
      </c>
      <c r="C49" s="257">
        <v>3473899</v>
      </c>
      <c r="D49" s="257"/>
      <c r="E49" s="257">
        <v>18476165283</v>
      </c>
      <c r="F49" s="257"/>
      <c r="G49" s="257">
        <v>-18476165283</v>
      </c>
      <c r="H49" s="257"/>
      <c r="I49" s="250">
        <f t="shared" si="0"/>
        <v>0</v>
      </c>
      <c r="J49" s="250"/>
      <c r="K49" s="257">
        <v>3473899</v>
      </c>
      <c r="L49" s="257"/>
      <c r="M49" s="257">
        <v>18476165283</v>
      </c>
      <c r="N49" s="257"/>
      <c r="O49" s="257">
        <v>-15157581681</v>
      </c>
      <c r="P49" s="257"/>
      <c r="Q49" s="257">
        <f t="shared" si="1"/>
        <v>3318583602</v>
      </c>
    </row>
    <row r="50" spans="1:17">
      <c r="A50" s="234" t="s">
        <v>270</v>
      </c>
      <c r="C50" s="257">
        <v>2042946</v>
      </c>
      <c r="D50" s="257"/>
      <c r="E50" s="257">
        <v>50030161400</v>
      </c>
      <c r="F50" s="257"/>
      <c r="G50" s="257">
        <v>-50030161400</v>
      </c>
      <c r="H50" s="257"/>
      <c r="I50" s="250">
        <f t="shared" si="0"/>
        <v>0</v>
      </c>
      <c r="J50" s="250"/>
      <c r="K50" s="257">
        <v>2042946</v>
      </c>
      <c r="L50" s="257"/>
      <c r="M50" s="257">
        <v>50030161400</v>
      </c>
      <c r="N50" s="257"/>
      <c r="O50" s="257">
        <v>-49264881519</v>
      </c>
      <c r="P50" s="257"/>
      <c r="Q50" s="257">
        <f t="shared" si="1"/>
        <v>765279881</v>
      </c>
    </row>
    <row r="51" spans="1:17">
      <c r="A51" s="234" t="s">
        <v>449</v>
      </c>
      <c r="C51" s="257">
        <v>2523749</v>
      </c>
      <c r="D51" s="257"/>
      <c r="E51" s="257">
        <v>13497855868</v>
      </c>
      <c r="F51" s="257"/>
      <c r="G51" s="257">
        <v>-13497855868</v>
      </c>
      <c r="H51" s="257"/>
      <c r="I51" s="250">
        <f t="shared" si="0"/>
        <v>0</v>
      </c>
      <c r="J51" s="250"/>
      <c r="K51" s="257">
        <v>2523749</v>
      </c>
      <c r="L51" s="257"/>
      <c r="M51" s="257">
        <v>13497855868</v>
      </c>
      <c r="N51" s="257"/>
      <c r="O51" s="257">
        <v>-16709785789</v>
      </c>
      <c r="P51" s="257"/>
      <c r="Q51" s="257">
        <f t="shared" si="1"/>
        <v>-3211929921</v>
      </c>
    </row>
    <row r="52" spans="1:17">
      <c r="A52" s="234" t="s">
        <v>438</v>
      </c>
      <c r="C52" s="257">
        <v>4645723</v>
      </c>
      <c r="D52" s="257"/>
      <c r="E52" s="257">
        <v>48164252058</v>
      </c>
      <c r="F52" s="257"/>
      <c r="G52" s="257">
        <v>-60075057072</v>
      </c>
      <c r="H52" s="257"/>
      <c r="I52" s="250">
        <f t="shared" si="0"/>
        <v>-11910805014</v>
      </c>
      <c r="J52" s="250"/>
      <c r="K52" s="257">
        <v>4645723</v>
      </c>
      <c r="L52" s="257"/>
      <c r="M52" s="257">
        <v>48164252058</v>
      </c>
      <c r="N52" s="257"/>
      <c r="O52" s="257">
        <v>-33523996755</v>
      </c>
      <c r="P52" s="257"/>
      <c r="Q52" s="257">
        <f t="shared" si="1"/>
        <v>14640255303</v>
      </c>
    </row>
    <row r="53" spans="1:17">
      <c r="A53" s="234" t="s">
        <v>281</v>
      </c>
      <c r="C53" s="257">
        <v>36982608</v>
      </c>
      <c r="D53" s="257"/>
      <c r="E53" s="257">
        <v>22128129664</v>
      </c>
      <c r="F53" s="257"/>
      <c r="G53" s="257">
        <v>-22128129664</v>
      </c>
      <c r="H53" s="257"/>
      <c r="I53" s="250">
        <f t="shared" si="0"/>
        <v>0</v>
      </c>
      <c r="J53" s="250"/>
      <c r="K53" s="257">
        <v>36982608</v>
      </c>
      <c r="L53" s="257"/>
      <c r="M53" s="257">
        <v>22128129664</v>
      </c>
      <c r="N53" s="257"/>
      <c r="O53" s="257">
        <v>-38227843232</v>
      </c>
      <c r="P53" s="257"/>
      <c r="Q53" s="257">
        <f t="shared" si="1"/>
        <v>-16099713568</v>
      </c>
    </row>
    <row r="54" spans="1:17">
      <c r="A54" s="234" t="s">
        <v>108</v>
      </c>
      <c r="C54" s="257">
        <v>4435700</v>
      </c>
      <c r="D54" s="257"/>
      <c r="E54" s="257">
        <v>10915501859</v>
      </c>
      <c r="F54" s="257"/>
      <c r="G54" s="257">
        <v>-10915501859</v>
      </c>
      <c r="H54" s="257"/>
      <c r="I54" s="250">
        <f t="shared" si="0"/>
        <v>0</v>
      </c>
      <c r="J54" s="250"/>
      <c r="K54" s="257">
        <v>4435700</v>
      </c>
      <c r="L54" s="257"/>
      <c r="M54" s="257">
        <v>10915501859</v>
      </c>
      <c r="N54" s="257"/>
      <c r="O54" s="257">
        <v>-11779905616</v>
      </c>
      <c r="P54" s="257"/>
      <c r="Q54" s="257">
        <f t="shared" si="1"/>
        <v>-864403757</v>
      </c>
    </row>
    <row r="55" spans="1:17">
      <c r="A55" s="234" t="s">
        <v>117</v>
      </c>
      <c r="C55" s="257">
        <v>3416187</v>
      </c>
      <c r="D55" s="257"/>
      <c r="E55" s="257">
        <v>7972762268</v>
      </c>
      <c r="F55" s="257"/>
      <c r="G55" s="257">
        <v>-7972762268</v>
      </c>
      <c r="H55" s="257"/>
      <c r="I55" s="250">
        <f t="shared" si="0"/>
        <v>0</v>
      </c>
      <c r="J55" s="250"/>
      <c r="K55" s="257">
        <v>3416187</v>
      </c>
      <c r="L55" s="257"/>
      <c r="M55" s="257">
        <v>7972762268</v>
      </c>
      <c r="N55" s="257"/>
      <c r="O55" s="257">
        <v>-12226746403</v>
      </c>
      <c r="P55" s="257"/>
      <c r="Q55" s="257">
        <f t="shared" si="1"/>
        <v>-4253984135</v>
      </c>
    </row>
    <row r="56" spans="1:17">
      <c r="A56" s="234" t="s">
        <v>256</v>
      </c>
      <c r="C56" s="257">
        <v>7848665</v>
      </c>
      <c r="D56" s="257"/>
      <c r="E56" s="257">
        <v>17413956419</v>
      </c>
      <c r="F56" s="257"/>
      <c r="G56" s="257">
        <v>-17413956419</v>
      </c>
      <c r="H56" s="257"/>
      <c r="I56" s="250">
        <f t="shared" si="0"/>
        <v>0</v>
      </c>
      <c r="J56" s="250"/>
      <c r="K56" s="257">
        <v>7848665</v>
      </c>
      <c r="L56" s="257"/>
      <c r="M56" s="257">
        <v>17413956419</v>
      </c>
      <c r="N56" s="257"/>
      <c r="O56" s="257">
        <v>-25213648132</v>
      </c>
      <c r="P56" s="257"/>
      <c r="Q56" s="257">
        <f t="shared" si="1"/>
        <v>-7799691713</v>
      </c>
    </row>
    <row r="57" spans="1:17">
      <c r="A57" s="234" t="s">
        <v>201</v>
      </c>
      <c r="C57" s="257">
        <v>9878716</v>
      </c>
      <c r="D57" s="257"/>
      <c r="E57" s="257">
        <v>18632581147</v>
      </c>
      <c r="F57" s="257"/>
      <c r="G57" s="257">
        <v>-18632582468</v>
      </c>
      <c r="H57" s="257"/>
      <c r="I57" s="250">
        <f t="shared" si="0"/>
        <v>-1321</v>
      </c>
      <c r="J57" s="250"/>
      <c r="K57" s="257">
        <v>9878716</v>
      </c>
      <c r="L57" s="257"/>
      <c r="M57" s="257">
        <v>18632581147</v>
      </c>
      <c r="N57" s="257"/>
      <c r="O57" s="257">
        <v>-19985710789</v>
      </c>
      <c r="P57" s="257"/>
      <c r="Q57" s="257">
        <f t="shared" si="1"/>
        <v>-1353129642</v>
      </c>
    </row>
    <row r="58" spans="1:17">
      <c r="A58" s="234" t="s">
        <v>173</v>
      </c>
      <c r="C58" s="257">
        <v>6115346</v>
      </c>
      <c r="D58" s="257"/>
      <c r="E58" s="257">
        <v>40109971625</v>
      </c>
      <c r="F58" s="257"/>
      <c r="G58" s="257">
        <v>-40109971625</v>
      </c>
      <c r="H58" s="257"/>
      <c r="I58" s="250">
        <f t="shared" si="0"/>
        <v>0</v>
      </c>
      <c r="J58" s="250"/>
      <c r="K58" s="257">
        <v>6115346</v>
      </c>
      <c r="L58" s="257"/>
      <c r="M58" s="257">
        <v>40109971625</v>
      </c>
      <c r="N58" s="257"/>
      <c r="O58" s="257">
        <v>-40660582558</v>
      </c>
      <c r="P58" s="257"/>
      <c r="Q58" s="257">
        <f t="shared" si="1"/>
        <v>-550610933</v>
      </c>
    </row>
    <row r="59" spans="1:17">
      <c r="A59" s="234" t="s">
        <v>419</v>
      </c>
      <c r="C59" s="257">
        <v>1372071</v>
      </c>
      <c r="D59" s="257"/>
      <c r="E59" s="257">
        <v>16405651943</v>
      </c>
      <c r="F59" s="257"/>
      <c r="G59" s="257">
        <v>-16405651943</v>
      </c>
      <c r="H59" s="257"/>
      <c r="I59" s="250">
        <f t="shared" si="0"/>
        <v>0</v>
      </c>
      <c r="J59" s="250"/>
      <c r="K59" s="257">
        <v>1372071</v>
      </c>
      <c r="L59" s="257"/>
      <c r="M59" s="257">
        <v>16405651943</v>
      </c>
      <c r="N59" s="257"/>
      <c r="O59" s="257">
        <v>-24643958733</v>
      </c>
      <c r="P59" s="257"/>
      <c r="Q59" s="257">
        <f t="shared" si="1"/>
        <v>-8238306790</v>
      </c>
    </row>
    <row r="60" spans="1:17">
      <c r="A60" s="234" t="s">
        <v>287</v>
      </c>
      <c r="C60" s="257">
        <v>11486759</v>
      </c>
      <c r="D60" s="257"/>
      <c r="E60" s="257">
        <v>10987639566</v>
      </c>
      <c r="F60" s="257"/>
      <c r="G60" s="257">
        <v>-13552181996</v>
      </c>
      <c r="H60" s="257"/>
      <c r="I60" s="250">
        <f t="shared" si="0"/>
        <v>-2564542430</v>
      </c>
      <c r="J60" s="250"/>
      <c r="K60" s="257">
        <v>11486759</v>
      </c>
      <c r="L60" s="257"/>
      <c r="M60" s="257">
        <v>10987639566</v>
      </c>
      <c r="N60" s="257"/>
      <c r="O60" s="257">
        <v>-14700288245</v>
      </c>
      <c r="P60" s="257"/>
      <c r="Q60" s="257">
        <f t="shared" si="1"/>
        <v>-3712648679</v>
      </c>
    </row>
    <row r="61" spans="1:17">
      <c r="A61" s="234" t="s">
        <v>346</v>
      </c>
      <c r="C61" s="257">
        <v>3963936</v>
      </c>
      <c r="D61" s="257"/>
      <c r="E61" s="257">
        <v>19391143242</v>
      </c>
      <c r="F61" s="257"/>
      <c r="G61" s="257">
        <v>-19391143242</v>
      </c>
      <c r="H61" s="257"/>
      <c r="I61" s="250">
        <f t="shared" si="0"/>
        <v>0</v>
      </c>
      <c r="J61" s="250"/>
      <c r="K61" s="257">
        <v>3963936</v>
      </c>
      <c r="L61" s="257"/>
      <c r="M61" s="257">
        <v>19391143242</v>
      </c>
      <c r="N61" s="257"/>
      <c r="O61" s="257">
        <v>-17072231988</v>
      </c>
      <c r="P61" s="257"/>
      <c r="Q61" s="257">
        <f t="shared" si="1"/>
        <v>2318911254</v>
      </c>
    </row>
    <row r="62" spans="1:17">
      <c r="A62" s="234" t="s">
        <v>143</v>
      </c>
      <c r="C62" s="257">
        <v>3593667</v>
      </c>
      <c r="D62" s="257"/>
      <c r="E62" s="257">
        <v>7882989642</v>
      </c>
      <c r="F62" s="257"/>
      <c r="G62" s="257">
        <v>-7882989642</v>
      </c>
      <c r="H62" s="257"/>
      <c r="I62" s="250">
        <f t="shared" si="0"/>
        <v>0</v>
      </c>
      <c r="J62" s="250"/>
      <c r="K62" s="257">
        <v>3593667</v>
      </c>
      <c r="L62" s="257"/>
      <c r="M62" s="257">
        <v>7882989642</v>
      </c>
      <c r="N62" s="257"/>
      <c r="O62" s="257">
        <v>-10286038466</v>
      </c>
      <c r="P62" s="257"/>
      <c r="Q62" s="257">
        <f t="shared" si="1"/>
        <v>-2403048824</v>
      </c>
    </row>
    <row r="63" spans="1:17">
      <c r="A63" s="234" t="s">
        <v>257</v>
      </c>
      <c r="C63" s="257">
        <v>21581241</v>
      </c>
      <c r="D63" s="257"/>
      <c r="E63" s="257">
        <v>45940224989</v>
      </c>
      <c r="F63" s="257"/>
      <c r="G63" s="257">
        <v>-45940226265</v>
      </c>
      <c r="H63" s="257"/>
      <c r="I63" s="250">
        <f t="shared" si="0"/>
        <v>-1276</v>
      </c>
      <c r="J63" s="250"/>
      <c r="K63" s="257">
        <v>21581241</v>
      </c>
      <c r="L63" s="257"/>
      <c r="M63" s="257">
        <v>45940224989</v>
      </c>
      <c r="N63" s="257"/>
      <c r="O63" s="257">
        <v>-45506579892</v>
      </c>
      <c r="P63" s="257"/>
      <c r="Q63" s="257">
        <f t="shared" si="1"/>
        <v>433645097</v>
      </c>
    </row>
    <row r="64" spans="1:17">
      <c r="A64" s="234" t="s">
        <v>239</v>
      </c>
      <c r="C64" s="257">
        <v>865728</v>
      </c>
      <c r="D64" s="257"/>
      <c r="E64" s="257">
        <v>6601691069</v>
      </c>
      <c r="F64" s="257"/>
      <c r="G64" s="257">
        <v>-6601691069</v>
      </c>
      <c r="H64" s="257"/>
      <c r="I64" s="250">
        <f t="shared" si="0"/>
        <v>0</v>
      </c>
      <c r="J64" s="250"/>
      <c r="K64" s="257">
        <v>865728</v>
      </c>
      <c r="L64" s="257"/>
      <c r="M64" s="257">
        <v>6601691069</v>
      </c>
      <c r="N64" s="257"/>
      <c r="O64" s="257">
        <v>-10841995356</v>
      </c>
      <c r="P64" s="257"/>
      <c r="Q64" s="257">
        <f t="shared" si="1"/>
        <v>-4240304287</v>
      </c>
    </row>
    <row r="65" spans="1:17">
      <c r="A65" s="234" t="s">
        <v>166</v>
      </c>
      <c r="C65" s="257">
        <v>10120613</v>
      </c>
      <c r="D65" s="257"/>
      <c r="E65" s="257">
        <v>48705546212</v>
      </c>
      <c r="F65" s="257"/>
      <c r="G65" s="257">
        <v>-48705546212</v>
      </c>
      <c r="H65" s="257"/>
      <c r="I65" s="250">
        <f t="shared" si="0"/>
        <v>0</v>
      </c>
      <c r="J65" s="250"/>
      <c r="K65" s="257">
        <v>10120613</v>
      </c>
      <c r="L65" s="257"/>
      <c r="M65" s="257">
        <v>48705546212</v>
      </c>
      <c r="N65" s="257"/>
      <c r="O65" s="257">
        <v>-57362727008</v>
      </c>
      <c r="P65" s="257"/>
      <c r="Q65" s="257">
        <f t="shared" si="1"/>
        <v>-8657180796</v>
      </c>
    </row>
    <row r="66" spans="1:17">
      <c r="A66" s="234" t="s">
        <v>496</v>
      </c>
      <c r="C66" s="257">
        <v>4300949</v>
      </c>
      <c r="D66" s="257"/>
      <c r="E66" s="257">
        <v>106282867151</v>
      </c>
      <c r="F66" s="257"/>
      <c r="G66" s="257">
        <v>-133835155553</v>
      </c>
      <c r="H66" s="257"/>
      <c r="I66" s="250">
        <f t="shared" si="0"/>
        <v>-27552288402</v>
      </c>
      <c r="J66" s="250"/>
      <c r="K66" s="257">
        <v>4300949</v>
      </c>
      <c r="L66" s="257"/>
      <c r="M66" s="257">
        <v>106282867151</v>
      </c>
      <c r="N66" s="257"/>
      <c r="O66" s="257">
        <v>-147002012183</v>
      </c>
      <c r="P66" s="257"/>
      <c r="Q66" s="257">
        <f t="shared" si="1"/>
        <v>-40719145032</v>
      </c>
    </row>
    <row r="67" spans="1:17">
      <c r="A67" s="234" t="s">
        <v>399</v>
      </c>
      <c r="C67" s="257">
        <v>2615381</v>
      </c>
      <c r="D67" s="257"/>
      <c r="E67" s="257">
        <v>3622849094</v>
      </c>
      <c r="F67" s="257"/>
      <c r="G67" s="257">
        <v>-3622849094</v>
      </c>
      <c r="H67" s="257"/>
      <c r="I67" s="250">
        <f t="shared" si="0"/>
        <v>0</v>
      </c>
      <c r="J67" s="250"/>
      <c r="K67" s="257">
        <v>2615381</v>
      </c>
      <c r="L67" s="257"/>
      <c r="M67" s="257">
        <v>3622849094</v>
      </c>
      <c r="N67" s="257"/>
      <c r="O67" s="257">
        <v>-4428618574</v>
      </c>
      <c r="P67" s="257"/>
      <c r="Q67" s="257">
        <f t="shared" si="1"/>
        <v>-805769480</v>
      </c>
    </row>
    <row r="68" spans="1:17">
      <c r="A68" s="234" t="s">
        <v>336</v>
      </c>
      <c r="C68" s="257">
        <v>14853949</v>
      </c>
      <c r="D68" s="257"/>
      <c r="E68" s="257">
        <v>25439734888</v>
      </c>
      <c r="F68" s="257"/>
      <c r="G68" s="257">
        <v>-26029300006</v>
      </c>
      <c r="H68" s="257"/>
      <c r="I68" s="250">
        <f t="shared" si="0"/>
        <v>-589565118</v>
      </c>
      <c r="J68" s="250"/>
      <c r="K68" s="257">
        <v>14853949</v>
      </c>
      <c r="L68" s="257"/>
      <c r="M68" s="257">
        <v>25439734888</v>
      </c>
      <c r="N68" s="257"/>
      <c r="O68" s="257">
        <v>-40451809247</v>
      </c>
      <c r="P68" s="257"/>
      <c r="Q68" s="257">
        <f t="shared" si="1"/>
        <v>-15012074359</v>
      </c>
    </row>
    <row r="69" spans="1:17">
      <c r="A69" s="234" t="s">
        <v>130</v>
      </c>
      <c r="C69" s="257">
        <v>618810</v>
      </c>
      <c r="D69" s="257"/>
      <c r="E69" s="257">
        <v>21490930956</v>
      </c>
      <c r="F69" s="257"/>
      <c r="G69" s="257">
        <v>-21490930956</v>
      </c>
      <c r="H69" s="257"/>
      <c r="I69" s="250">
        <f t="shared" si="0"/>
        <v>0</v>
      </c>
      <c r="J69" s="250"/>
      <c r="K69" s="257">
        <v>618810</v>
      </c>
      <c r="L69" s="257"/>
      <c r="M69" s="257">
        <v>21490930956</v>
      </c>
      <c r="N69" s="257"/>
      <c r="O69" s="257">
        <v>-18256029433</v>
      </c>
      <c r="P69" s="257"/>
      <c r="Q69" s="257">
        <f t="shared" si="1"/>
        <v>3234901523</v>
      </c>
    </row>
    <row r="70" spans="1:17">
      <c r="A70" s="234" t="s">
        <v>80</v>
      </c>
      <c r="C70" s="257">
        <v>19175553</v>
      </c>
      <c r="D70" s="257"/>
      <c r="E70" s="257">
        <v>36513438550</v>
      </c>
      <c r="F70" s="257"/>
      <c r="G70" s="257">
        <v>-36513438550</v>
      </c>
      <c r="H70" s="257"/>
      <c r="I70" s="250">
        <f t="shared" si="0"/>
        <v>0</v>
      </c>
      <c r="J70" s="250"/>
      <c r="K70" s="257">
        <v>19175553</v>
      </c>
      <c r="L70" s="257"/>
      <c r="M70" s="257">
        <v>36513438550</v>
      </c>
      <c r="N70" s="257"/>
      <c r="O70" s="257">
        <v>-34938607928</v>
      </c>
      <c r="P70" s="257"/>
      <c r="Q70" s="257">
        <f t="shared" si="1"/>
        <v>1574830622</v>
      </c>
    </row>
    <row r="71" spans="1:17">
      <c r="A71" s="234" t="s">
        <v>269</v>
      </c>
      <c r="C71" s="257">
        <v>91353841</v>
      </c>
      <c r="D71" s="257"/>
      <c r="E71" s="257">
        <v>43057646013</v>
      </c>
      <c r="F71" s="257"/>
      <c r="G71" s="257">
        <v>-43057646013</v>
      </c>
      <c r="H71" s="257"/>
      <c r="I71" s="250">
        <f t="shared" si="0"/>
        <v>0</v>
      </c>
      <c r="J71" s="250"/>
      <c r="K71" s="257">
        <v>91353841</v>
      </c>
      <c r="L71" s="257"/>
      <c r="M71" s="257">
        <v>43057646013</v>
      </c>
      <c r="N71" s="257"/>
      <c r="O71" s="257">
        <v>-56509635197</v>
      </c>
      <c r="P71" s="257"/>
      <c r="Q71" s="257">
        <f t="shared" si="1"/>
        <v>-13451989184</v>
      </c>
    </row>
    <row r="72" spans="1:17">
      <c r="A72" s="234" t="s">
        <v>154</v>
      </c>
      <c r="C72" s="257">
        <v>18195732</v>
      </c>
      <c r="D72" s="257"/>
      <c r="E72" s="257">
        <v>37610549496</v>
      </c>
      <c r="F72" s="257"/>
      <c r="G72" s="257">
        <v>-47125155790</v>
      </c>
      <c r="H72" s="257"/>
      <c r="I72" s="250">
        <f t="shared" ref="I72:I135" si="2">E72+G72</f>
        <v>-9514606294</v>
      </c>
      <c r="J72" s="250"/>
      <c r="K72" s="257">
        <v>18195732</v>
      </c>
      <c r="L72" s="257"/>
      <c r="M72" s="257">
        <v>37610549496</v>
      </c>
      <c r="N72" s="257"/>
      <c r="O72" s="257">
        <v>-52982741059</v>
      </c>
      <c r="P72" s="257"/>
      <c r="Q72" s="257">
        <f t="shared" si="1"/>
        <v>-15372191563</v>
      </c>
    </row>
    <row r="73" spans="1:17">
      <c r="A73" s="234" t="s">
        <v>181</v>
      </c>
      <c r="C73" s="257">
        <v>9799147</v>
      </c>
      <c r="D73" s="257"/>
      <c r="E73" s="257">
        <v>24415456383</v>
      </c>
      <c r="F73" s="257"/>
      <c r="G73" s="257">
        <v>-24415456383</v>
      </c>
      <c r="H73" s="257"/>
      <c r="I73" s="250">
        <f t="shared" si="2"/>
        <v>0</v>
      </c>
      <c r="J73" s="250"/>
      <c r="K73" s="257">
        <v>9799147</v>
      </c>
      <c r="L73" s="257"/>
      <c r="M73" s="257">
        <v>24415456383</v>
      </c>
      <c r="N73" s="257"/>
      <c r="O73" s="257">
        <v>-28373982771</v>
      </c>
      <c r="P73" s="257"/>
      <c r="Q73" s="257">
        <f t="shared" ref="Q73:Q136" si="3">M73+O73</f>
        <v>-3958526388</v>
      </c>
    </row>
    <row r="74" spans="1:17">
      <c r="A74" s="234" t="s">
        <v>235</v>
      </c>
      <c r="C74" s="257">
        <v>2827721</v>
      </c>
      <c r="D74" s="257"/>
      <c r="E74" s="257">
        <v>17424407473</v>
      </c>
      <c r="F74" s="257"/>
      <c r="G74" s="257">
        <v>-17424407473</v>
      </c>
      <c r="H74" s="257"/>
      <c r="I74" s="250">
        <f t="shared" si="2"/>
        <v>0</v>
      </c>
      <c r="J74" s="250"/>
      <c r="K74" s="257">
        <v>2827721</v>
      </c>
      <c r="L74" s="257"/>
      <c r="M74" s="257">
        <v>17424407473</v>
      </c>
      <c r="N74" s="257"/>
      <c r="O74" s="257">
        <v>-26211518954</v>
      </c>
      <c r="P74" s="257"/>
      <c r="Q74" s="257">
        <f t="shared" si="3"/>
        <v>-8787111481</v>
      </c>
    </row>
    <row r="75" spans="1:17">
      <c r="A75" s="234" t="s">
        <v>94</v>
      </c>
      <c r="C75" s="257">
        <v>37114232</v>
      </c>
      <c r="D75" s="257"/>
      <c r="E75" s="257">
        <v>42088387419</v>
      </c>
      <c r="F75" s="257"/>
      <c r="G75" s="257">
        <v>-42088387872</v>
      </c>
      <c r="H75" s="257"/>
      <c r="I75" s="250">
        <f t="shared" si="2"/>
        <v>-453</v>
      </c>
      <c r="J75" s="250"/>
      <c r="K75" s="257">
        <v>37114232</v>
      </c>
      <c r="L75" s="257"/>
      <c r="M75" s="257">
        <v>42088387419</v>
      </c>
      <c r="N75" s="257"/>
      <c r="O75" s="257">
        <v>-44864835438</v>
      </c>
      <c r="P75" s="257"/>
      <c r="Q75" s="257">
        <f t="shared" si="3"/>
        <v>-2776448019</v>
      </c>
    </row>
    <row r="76" spans="1:17">
      <c r="A76" s="234" t="s">
        <v>119</v>
      </c>
      <c r="C76" s="257">
        <v>13814118</v>
      </c>
      <c r="D76" s="257"/>
      <c r="E76" s="257">
        <v>67330428874</v>
      </c>
      <c r="F76" s="257"/>
      <c r="G76" s="257">
        <v>-83614742696</v>
      </c>
      <c r="H76" s="257"/>
      <c r="I76" s="250">
        <f t="shared" si="2"/>
        <v>-16284313822</v>
      </c>
      <c r="J76" s="250"/>
      <c r="K76" s="257">
        <v>13814118</v>
      </c>
      <c r="L76" s="257"/>
      <c r="M76" s="257">
        <v>67330428874</v>
      </c>
      <c r="N76" s="257"/>
      <c r="O76" s="257">
        <v>-81057575850</v>
      </c>
      <c r="P76" s="257"/>
      <c r="Q76" s="257">
        <f t="shared" si="3"/>
        <v>-13727146976</v>
      </c>
    </row>
    <row r="77" spans="1:17">
      <c r="A77" s="234" t="s">
        <v>136</v>
      </c>
      <c r="C77" s="257">
        <v>3551175</v>
      </c>
      <c r="D77" s="257"/>
      <c r="E77" s="257">
        <v>61312804862</v>
      </c>
      <c r="F77" s="257"/>
      <c r="G77" s="257">
        <v>-76922904032</v>
      </c>
      <c r="H77" s="257"/>
      <c r="I77" s="250">
        <f t="shared" si="2"/>
        <v>-15610099170</v>
      </c>
      <c r="J77" s="250"/>
      <c r="K77" s="257">
        <v>3551175</v>
      </c>
      <c r="L77" s="257"/>
      <c r="M77" s="257">
        <v>61312804862</v>
      </c>
      <c r="N77" s="257"/>
      <c r="O77" s="257">
        <v>-97102171795</v>
      </c>
      <c r="P77" s="257"/>
      <c r="Q77" s="257">
        <f t="shared" si="3"/>
        <v>-35789366933</v>
      </c>
    </row>
    <row r="78" spans="1:17">
      <c r="A78" s="234" t="s">
        <v>295</v>
      </c>
      <c r="C78" s="257">
        <v>5498080</v>
      </c>
      <c r="D78" s="257"/>
      <c r="E78" s="257">
        <v>16912297512</v>
      </c>
      <c r="F78" s="257"/>
      <c r="G78" s="257">
        <v>-16912297512</v>
      </c>
      <c r="H78" s="257"/>
      <c r="I78" s="250">
        <f t="shared" si="2"/>
        <v>0</v>
      </c>
      <c r="J78" s="250"/>
      <c r="K78" s="257">
        <v>5498080</v>
      </c>
      <c r="L78" s="257"/>
      <c r="M78" s="257">
        <v>16912297512</v>
      </c>
      <c r="N78" s="257"/>
      <c r="O78" s="257">
        <v>-17169213457</v>
      </c>
      <c r="P78" s="257"/>
      <c r="Q78" s="257">
        <f t="shared" si="3"/>
        <v>-256915945</v>
      </c>
    </row>
    <row r="79" spans="1:17">
      <c r="A79" s="234" t="s">
        <v>184</v>
      </c>
      <c r="C79" s="257">
        <v>3849395</v>
      </c>
      <c r="D79" s="257"/>
      <c r="E79" s="257">
        <v>35217073213</v>
      </c>
      <c r="F79" s="257"/>
      <c r="G79" s="257">
        <v>-35217073213</v>
      </c>
      <c r="H79" s="257"/>
      <c r="I79" s="250">
        <f t="shared" si="2"/>
        <v>0</v>
      </c>
      <c r="J79" s="250"/>
      <c r="K79" s="257">
        <v>3849395</v>
      </c>
      <c r="L79" s="257"/>
      <c r="M79" s="257">
        <v>35217073213</v>
      </c>
      <c r="N79" s="257"/>
      <c r="O79" s="257">
        <v>-33884486144</v>
      </c>
      <c r="P79" s="257"/>
      <c r="Q79" s="257">
        <f t="shared" si="3"/>
        <v>1332587069</v>
      </c>
    </row>
    <row r="80" spans="1:17">
      <c r="A80" s="234" t="s">
        <v>326</v>
      </c>
      <c r="C80" s="257">
        <v>688760</v>
      </c>
      <c r="D80" s="257"/>
      <c r="E80" s="257">
        <v>14734877690</v>
      </c>
      <c r="F80" s="257"/>
      <c r="G80" s="257">
        <v>-14734877690</v>
      </c>
      <c r="H80" s="257"/>
      <c r="I80" s="250">
        <f t="shared" si="2"/>
        <v>0</v>
      </c>
      <c r="J80" s="250"/>
      <c r="K80" s="257">
        <v>688760</v>
      </c>
      <c r="L80" s="257"/>
      <c r="M80" s="257">
        <v>14734877690</v>
      </c>
      <c r="N80" s="257"/>
      <c r="O80" s="257">
        <v>-16958403753</v>
      </c>
      <c r="P80" s="257"/>
      <c r="Q80" s="257">
        <f t="shared" si="3"/>
        <v>-2223526063</v>
      </c>
    </row>
    <row r="81" spans="1:17">
      <c r="A81" s="234" t="s">
        <v>124</v>
      </c>
      <c r="C81" s="257">
        <v>4688993</v>
      </c>
      <c r="D81" s="257"/>
      <c r="E81" s="257">
        <v>9961531509</v>
      </c>
      <c r="F81" s="257"/>
      <c r="G81" s="257">
        <v>-9961531509</v>
      </c>
      <c r="H81" s="257"/>
      <c r="I81" s="250">
        <f t="shared" si="2"/>
        <v>0</v>
      </c>
      <c r="J81" s="250"/>
      <c r="K81" s="257">
        <v>4688993</v>
      </c>
      <c r="L81" s="257"/>
      <c r="M81" s="257">
        <v>9961531509</v>
      </c>
      <c r="N81" s="257"/>
      <c r="O81" s="257">
        <v>-12738995663</v>
      </c>
      <c r="P81" s="257"/>
      <c r="Q81" s="257">
        <f t="shared" si="3"/>
        <v>-2777464154</v>
      </c>
    </row>
    <row r="82" spans="1:17">
      <c r="A82" s="234" t="s">
        <v>358</v>
      </c>
      <c r="C82" s="257">
        <v>693074</v>
      </c>
      <c r="D82" s="257"/>
      <c r="E82" s="257">
        <v>26050702463</v>
      </c>
      <c r="F82" s="257"/>
      <c r="G82" s="257">
        <v>-26050702463</v>
      </c>
      <c r="H82" s="257"/>
      <c r="I82" s="250">
        <f t="shared" si="2"/>
        <v>0</v>
      </c>
      <c r="J82" s="250"/>
      <c r="K82" s="257">
        <v>693074</v>
      </c>
      <c r="L82" s="257"/>
      <c r="M82" s="257">
        <v>26050702463</v>
      </c>
      <c r="N82" s="257"/>
      <c r="O82" s="257">
        <v>-29248417081</v>
      </c>
      <c r="P82" s="257"/>
      <c r="Q82" s="257">
        <f t="shared" si="3"/>
        <v>-3197714618</v>
      </c>
    </row>
    <row r="83" spans="1:17">
      <c r="A83" s="234" t="s">
        <v>356</v>
      </c>
      <c r="C83" s="257">
        <v>7154053</v>
      </c>
      <c r="D83" s="257"/>
      <c r="E83" s="257">
        <v>16277438731</v>
      </c>
      <c r="F83" s="257"/>
      <c r="G83" s="257">
        <v>-16277438731</v>
      </c>
      <c r="H83" s="257"/>
      <c r="I83" s="250">
        <f t="shared" si="2"/>
        <v>0</v>
      </c>
      <c r="J83" s="250"/>
      <c r="K83" s="257">
        <v>7154053</v>
      </c>
      <c r="L83" s="257"/>
      <c r="M83" s="257">
        <v>16277438731</v>
      </c>
      <c r="N83" s="257"/>
      <c r="O83" s="257">
        <v>-20555687168</v>
      </c>
      <c r="P83" s="257"/>
      <c r="Q83" s="257">
        <f t="shared" si="3"/>
        <v>-4278248437</v>
      </c>
    </row>
    <row r="84" spans="1:17">
      <c r="A84" s="234" t="s">
        <v>332</v>
      </c>
      <c r="C84" s="257">
        <v>3257347</v>
      </c>
      <c r="D84" s="257"/>
      <c r="E84" s="257">
        <v>14101947712</v>
      </c>
      <c r="F84" s="257"/>
      <c r="G84" s="257">
        <v>-14101947712</v>
      </c>
      <c r="H84" s="257"/>
      <c r="I84" s="250">
        <f t="shared" si="2"/>
        <v>0</v>
      </c>
      <c r="J84" s="250"/>
      <c r="K84" s="257">
        <v>3257347</v>
      </c>
      <c r="L84" s="257"/>
      <c r="M84" s="257">
        <v>14101947712</v>
      </c>
      <c r="N84" s="257"/>
      <c r="O84" s="257">
        <v>-15424518556</v>
      </c>
      <c r="P84" s="257"/>
      <c r="Q84" s="257">
        <f t="shared" si="3"/>
        <v>-1322570844</v>
      </c>
    </row>
    <row r="85" spans="1:17">
      <c r="A85" s="234" t="s">
        <v>337</v>
      </c>
      <c r="C85" s="247">
        <v>8884074</v>
      </c>
      <c r="D85" s="257"/>
      <c r="E85" s="257">
        <v>14404363781</v>
      </c>
      <c r="F85" s="257"/>
      <c r="G85" s="257">
        <v>-14404363781</v>
      </c>
      <c r="H85" s="257"/>
      <c r="I85" s="250">
        <f t="shared" si="2"/>
        <v>0</v>
      </c>
      <c r="J85" s="250"/>
      <c r="K85" s="257">
        <v>8884074</v>
      </c>
      <c r="L85" s="257"/>
      <c r="M85" s="257">
        <v>14404363781</v>
      </c>
      <c r="N85" s="257"/>
      <c r="O85" s="257">
        <v>-20482916696</v>
      </c>
      <c r="P85" s="257"/>
      <c r="Q85" s="257">
        <f t="shared" si="3"/>
        <v>-6078552915</v>
      </c>
    </row>
    <row r="86" spans="1:17">
      <c r="A86" s="234" t="s">
        <v>198</v>
      </c>
      <c r="C86" s="257">
        <v>15363376</v>
      </c>
      <c r="D86" s="257"/>
      <c r="E86" s="257">
        <v>60185748329</v>
      </c>
      <c r="F86" s="257"/>
      <c r="G86" s="257">
        <v>-75399876197</v>
      </c>
      <c r="H86" s="257"/>
      <c r="I86" s="250">
        <f t="shared" si="2"/>
        <v>-15214127868</v>
      </c>
      <c r="J86" s="250"/>
      <c r="K86" s="257">
        <v>15363376</v>
      </c>
      <c r="L86" s="257"/>
      <c r="M86" s="257">
        <v>60185748329</v>
      </c>
      <c r="N86" s="257"/>
      <c r="O86" s="257">
        <v>-83864058416</v>
      </c>
      <c r="P86" s="257"/>
      <c r="Q86" s="257">
        <f t="shared" si="3"/>
        <v>-23678310087</v>
      </c>
    </row>
    <row r="87" spans="1:17">
      <c r="A87" s="234" t="s">
        <v>450</v>
      </c>
      <c r="C87" s="257">
        <v>5286848</v>
      </c>
      <c r="D87" s="257"/>
      <c r="E87" s="257">
        <v>44958054302</v>
      </c>
      <c r="F87" s="257"/>
      <c r="G87" s="257">
        <v>-44958054302</v>
      </c>
      <c r="H87" s="257"/>
      <c r="I87" s="250">
        <f t="shared" si="2"/>
        <v>0</v>
      </c>
      <c r="J87" s="250"/>
      <c r="K87" s="257">
        <v>5286848</v>
      </c>
      <c r="L87" s="257"/>
      <c r="M87" s="257">
        <v>44958054302</v>
      </c>
      <c r="N87" s="257"/>
      <c r="O87" s="257">
        <v>-58770973280</v>
      </c>
      <c r="P87" s="257"/>
      <c r="Q87" s="257">
        <f t="shared" si="3"/>
        <v>-13812918978</v>
      </c>
    </row>
    <row r="88" spans="1:17">
      <c r="A88" s="234" t="s">
        <v>313</v>
      </c>
      <c r="C88" s="247">
        <v>23329920</v>
      </c>
      <c r="D88" s="257"/>
      <c r="E88" s="257">
        <v>46854749353</v>
      </c>
      <c r="F88" s="257"/>
      <c r="G88" s="257">
        <v>-46854749353</v>
      </c>
      <c r="H88" s="257"/>
      <c r="I88" s="250">
        <f t="shared" si="2"/>
        <v>0</v>
      </c>
      <c r="J88" s="250"/>
      <c r="K88" s="257">
        <v>23329920</v>
      </c>
      <c r="L88" s="257"/>
      <c r="M88" s="257">
        <v>46854749353</v>
      </c>
      <c r="N88" s="257"/>
      <c r="O88" s="257">
        <v>-44176411606</v>
      </c>
      <c r="P88" s="257"/>
      <c r="Q88" s="257">
        <f t="shared" si="3"/>
        <v>2678337747</v>
      </c>
    </row>
    <row r="89" spans="1:17">
      <c r="A89" s="234" t="s">
        <v>308</v>
      </c>
      <c r="C89" s="257">
        <v>2722045</v>
      </c>
      <c r="D89" s="257"/>
      <c r="E89" s="257">
        <v>8613500458</v>
      </c>
      <c r="F89" s="257"/>
      <c r="G89" s="257">
        <v>-8613500458</v>
      </c>
      <c r="H89" s="257"/>
      <c r="I89" s="250">
        <f t="shared" si="2"/>
        <v>0</v>
      </c>
      <c r="J89" s="250"/>
      <c r="K89" s="257">
        <v>2722045</v>
      </c>
      <c r="L89" s="257"/>
      <c r="M89" s="257">
        <v>8613500458</v>
      </c>
      <c r="N89" s="257"/>
      <c r="O89" s="257">
        <v>-12501700850</v>
      </c>
      <c r="P89" s="257"/>
      <c r="Q89" s="257">
        <f t="shared" si="3"/>
        <v>-3888200392</v>
      </c>
    </row>
    <row r="90" spans="1:17">
      <c r="A90" s="234" t="s">
        <v>196</v>
      </c>
      <c r="C90" s="257">
        <v>20856648</v>
      </c>
      <c r="D90" s="257"/>
      <c r="E90" s="257">
        <v>23551394918</v>
      </c>
      <c r="F90" s="257"/>
      <c r="G90" s="257">
        <v>-23551394918</v>
      </c>
      <c r="H90" s="257"/>
      <c r="I90" s="250">
        <f t="shared" si="2"/>
        <v>0</v>
      </c>
      <c r="J90" s="250"/>
      <c r="K90" s="257">
        <v>20856648</v>
      </c>
      <c r="L90" s="257"/>
      <c r="M90" s="257">
        <v>23551394918</v>
      </c>
      <c r="N90" s="257"/>
      <c r="O90" s="257">
        <v>-25512332974</v>
      </c>
      <c r="P90" s="257"/>
      <c r="Q90" s="257">
        <f t="shared" si="3"/>
        <v>-1960938056</v>
      </c>
    </row>
    <row r="91" spans="1:17">
      <c r="A91" s="234" t="s">
        <v>406</v>
      </c>
      <c r="C91" s="257">
        <v>24382994</v>
      </c>
      <c r="D91" s="257"/>
      <c r="E91" s="257">
        <v>39582224017</v>
      </c>
      <c r="F91" s="257"/>
      <c r="G91" s="257">
        <v>-39582224017</v>
      </c>
      <c r="H91" s="257"/>
      <c r="I91" s="250">
        <f t="shared" si="2"/>
        <v>0</v>
      </c>
      <c r="J91" s="250"/>
      <c r="K91" s="257">
        <v>24382994</v>
      </c>
      <c r="L91" s="257"/>
      <c r="M91" s="257">
        <v>39582224017</v>
      </c>
      <c r="N91" s="257"/>
      <c r="O91" s="257">
        <v>-66928874884</v>
      </c>
      <c r="P91" s="257"/>
      <c r="Q91" s="257">
        <f t="shared" si="3"/>
        <v>-27346650867</v>
      </c>
    </row>
    <row r="92" spans="1:17">
      <c r="A92" s="234" t="s">
        <v>369</v>
      </c>
      <c r="C92" s="257">
        <v>3087917</v>
      </c>
      <c r="D92" s="257"/>
      <c r="E92" s="257">
        <v>16607136921</v>
      </c>
      <c r="F92" s="257"/>
      <c r="G92" s="257">
        <v>-16607136921</v>
      </c>
      <c r="H92" s="257"/>
      <c r="I92" s="250">
        <f t="shared" si="2"/>
        <v>0</v>
      </c>
      <c r="J92" s="250"/>
      <c r="K92" s="257">
        <v>3087917</v>
      </c>
      <c r="L92" s="257"/>
      <c r="M92" s="257">
        <v>16607136921</v>
      </c>
      <c r="N92" s="257"/>
      <c r="O92" s="257">
        <v>-14559135431</v>
      </c>
      <c r="P92" s="257"/>
      <c r="Q92" s="257">
        <f t="shared" si="3"/>
        <v>2048001490</v>
      </c>
    </row>
    <row r="93" spans="1:17">
      <c r="A93" s="234" t="s">
        <v>409</v>
      </c>
      <c r="C93" s="257">
        <v>2217658</v>
      </c>
      <c r="D93" s="257"/>
      <c r="E93" s="11">
        <v>5571705260</v>
      </c>
      <c r="F93" s="257"/>
      <c r="G93" s="257">
        <v>-5571705260</v>
      </c>
      <c r="H93" s="257"/>
      <c r="I93" s="250">
        <f t="shared" si="2"/>
        <v>0</v>
      </c>
      <c r="J93" s="250"/>
      <c r="K93" s="257">
        <v>2217658</v>
      </c>
      <c r="L93" s="257"/>
      <c r="M93" s="257">
        <v>5571705260</v>
      </c>
      <c r="N93" s="257"/>
      <c r="O93" s="257">
        <v>-6908285978</v>
      </c>
      <c r="P93" s="257"/>
      <c r="Q93" s="257">
        <f t="shared" si="3"/>
        <v>-1336580718</v>
      </c>
    </row>
    <row r="94" spans="1:17">
      <c r="A94" s="234" t="s">
        <v>88</v>
      </c>
      <c r="C94" s="257">
        <v>19543244</v>
      </c>
      <c r="D94" s="257"/>
      <c r="E94" s="257">
        <v>22494922684</v>
      </c>
      <c r="F94" s="257"/>
      <c r="G94" s="257">
        <v>-22494922684</v>
      </c>
      <c r="H94" s="257"/>
      <c r="I94" s="250">
        <f t="shared" si="2"/>
        <v>0</v>
      </c>
      <c r="J94" s="250"/>
      <c r="K94" s="257">
        <v>19543244</v>
      </c>
      <c r="L94" s="257"/>
      <c r="M94" s="257">
        <v>22494922684</v>
      </c>
      <c r="N94" s="257"/>
      <c r="O94" s="257">
        <v>-25798166268</v>
      </c>
      <c r="P94" s="257"/>
      <c r="Q94" s="257">
        <f t="shared" si="3"/>
        <v>-3303243584</v>
      </c>
    </row>
    <row r="95" spans="1:17">
      <c r="A95" s="234" t="s">
        <v>370</v>
      </c>
      <c r="C95" s="257">
        <v>508487</v>
      </c>
      <c r="D95" s="257"/>
      <c r="E95" s="257">
        <v>4460278539</v>
      </c>
      <c r="F95" s="257"/>
      <c r="G95" s="257">
        <v>-4460278539</v>
      </c>
      <c r="H95" s="257"/>
      <c r="I95" s="250">
        <f t="shared" si="2"/>
        <v>0</v>
      </c>
      <c r="J95" s="250"/>
      <c r="K95" s="257">
        <v>508487</v>
      </c>
      <c r="L95" s="257"/>
      <c r="M95" s="257">
        <v>4460278539</v>
      </c>
      <c r="N95" s="257"/>
      <c r="O95" s="257">
        <v>-6642592824</v>
      </c>
      <c r="P95" s="257"/>
      <c r="Q95" s="257">
        <f t="shared" si="3"/>
        <v>-2182314285</v>
      </c>
    </row>
    <row r="96" spans="1:17">
      <c r="A96" s="234" t="s">
        <v>410</v>
      </c>
      <c r="C96" s="257">
        <v>540999</v>
      </c>
      <c r="D96" s="257"/>
      <c r="E96" s="257">
        <v>16383657214</v>
      </c>
      <c r="F96" s="257"/>
      <c r="G96" s="257">
        <v>-16383657214</v>
      </c>
      <c r="H96" s="257"/>
      <c r="I96" s="250">
        <f t="shared" si="2"/>
        <v>0</v>
      </c>
      <c r="J96" s="250"/>
      <c r="K96" s="257">
        <v>540999</v>
      </c>
      <c r="L96" s="257"/>
      <c r="M96" s="257">
        <v>16383657214</v>
      </c>
      <c r="N96" s="257"/>
      <c r="O96" s="257">
        <v>-19266915411</v>
      </c>
      <c r="P96" s="257"/>
      <c r="Q96" s="257">
        <f t="shared" si="3"/>
        <v>-2883258197</v>
      </c>
    </row>
    <row r="97" spans="1:17">
      <c r="A97" s="234" t="s">
        <v>324</v>
      </c>
      <c r="C97" s="257">
        <v>8851144</v>
      </c>
      <c r="D97" s="257"/>
      <c r="E97" s="257">
        <v>9885834877</v>
      </c>
      <c r="F97" s="257"/>
      <c r="G97" s="257">
        <v>-12374859045</v>
      </c>
      <c r="H97" s="257"/>
      <c r="I97" s="250">
        <f t="shared" si="2"/>
        <v>-2489024168</v>
      </c>
      <c r="J97" s="250"/>
      <c r="K97" s="257">
        <v>8851144</v>
      </c>
      <c r="L97" s="257"/>
      <c r="M97" s="257">
        <v>9885834877</v>
      </c>
      <c r="N97" s="257"/>
      <c r="O97" s="257">
        <v>-16132396053</v>
      </c>
      <c r="P97" s="257"/>
      <c r="Q97" s="257">
        <f t="shared" si="3"/>
        <v>-6246561176</v>
      </c>
    </row>
    <row r="98" spans="1:17">
      <c r="A98" s="234" t="s">
        <v>227</v>
      </c>
      <c r="C98" s="257">
        <v>845002</v>
      </c>
      <c r="D98" s="257"/>
      <c r="E98" s="257">
        <v>2756889808</v>
      </c>
      <c r="F98" s="257"/>
      <c r="G98" s="257">
        <v>-3446112256</v>
      </c>
      <c r="H98" s="257"/>
      <c r="I98" s="250">
        <f t="shared" si="2"/>
        <v>-689222448</v>
      </c>
      <c r="J98" s="250"/>
      <c r="K98" s="257">
        <v>845002</v>
      </c>
      <c r="L98" s="257"/>
      <c r="M98" s="257">
        <v>2756889808</v>
      </c>
      <c r="N98" s="257"/>
      <c r="O98" s="257">
        <v>-4402174465</v>
      </c>
      <c r="P98" s="257"/>
      <c r="Q98" s="257">
        <f t="shared" si="3"/>
        <v>-1645284657</v>
      </c>
    </row>
    <row r="99" spans="1:17">
      <c r="A99" s="234" t="s">
        <v>307</v>
      </c>
      <c r="C99" s="257">
        <v>14490833</v>
      </c>
      <c r="D99" s="257"/>
      <c r="E99" s="257">
        <v>34178452437</v>
      </c>
      <c r="F99" s="257"/>
      <c r="G99" s="257">
        <v>-34178452437</v>
      </c>
      <c r="H99" s="257"/>
      <c r="I99" s="250">
        <f t="shared" si="2"/>
        <v>0</v>
      </c>
      <c r="J99" s="250"/>
      <c r="K99" s="257">
        <v>14490833</v>
      </c>
      <c r="L99" s="257"/>
      <c r="M99" s="257">
        <v>34178452437</v>
      </c>
      <c r="N99" s="257"/>
      <c r="O99" s="257">
        <v>-50753846361</v>
      </c>
      <c r="P99" s="257"/>
      <c r="Q99" s="257">
        <f t="shared" si="3"/>
        <v>-16575393924</v>
      </c>
    </row>
    <row r="100" spans="1:17">
      <c r="A100" s="234" t="s">
        <v>174</v>
      </c>
      <c r="C100" s="257">
        <v>5198209</v>
      </c>
      <c r="D100" s="257"/>
      <c r="E100" s="257">
        <v>32031346707</v>
      </c>
      <c r="F100" s="257"/>
      <c r="G100" s="257">
        <v>-32031346707</v>
      </c>
      <c r="H100" s="257"/>
      <c r="I100" s="250">
        <f t="shared" si="2"/>
        <v>0</v>
      </c>
      <c r="J100" s="250"/>
      <c r="K100" s="257">
        <v>5198209</v>
      </c>
      <c r="L100" s="257"/>
      <c r="M100" s="257">
        <v>32031346707</v>
      </c>
      <c r="N100" s="257"/>
      <c r="O100" s="257">
        <v>-36893200970</v>
      </c>
      <c r="P100" s="257"/>
      <c r="Q100" s="257">
        <f t="shared" si="3"/>
        <v>-4861854263</v>
      </c>
    </row>
    <row r="101" spans="1:17">
      <c r="A101" s="234" t="s">
        <v>261</v>
      </c>
      <c r="C101" s="257">
        <v>21203622</v>
      </c>
      <c r="D101" s="257"/>
      <c r="E101" s="257">
        <v>19735255490</v>
      </c>
      <c r="F101" s="257"/>
      <c r="G101" s="257">
        <v>-19735255490</v>
      </c>
      <c r="H101" s="257"/>
      <c r="I101" s="250">
        <f t="shared" si="2"/>
        <v>0</v>
      </c>
      <c r="J101" s="250"/>
      <c r="K101" s="257">
        <v>21203622</v>
      </c>
      <c r="L101" s="257"/>
      <c r="M101" s="257">
        <v>19735255490</v>
      </c>
      <c r="N101" s="257"/>
      <c r="O101" s="257">
        <v>-25701273556</v>
      </c>
      <c r="P101" s="257"/>
      <c r="Q101" s="257">
        <f t="shared" si="3"/>
        <v>-5966018066</v>
      </c>
    </row>
    <row r="102" spans="1:17">
      <c r="A102" s="234" t="s">
        <v>389</v>
      </c>
      <c r="C102" s="257">
        <v>2968627</v>
      </c>
      <c r="D102" s="257"/>
      <c r="E102" s="257">
        <v>59102113759</v>
      </c>
      <c r="F102" s="257"/>
      <c r="G102" s="257">
        <v>-73229592702</v>
      </c>
      <c r="H102" s="257"/>
      <c r="I102" s="250">
        <f t="shared" si="2"/>
        <v>-14127478943</v>
      </c>
      <c r="J102" s="250"/>
      <c r="K102" s="257">
        <v>2968627</v>
      </c>
      <c r="L102" s="257"/>
      <c r="M102" s="257">
        <v>59102113759</v>
      </c>
      <c r="N102" s="257"/>
      <c r="O102" s="257">
        <v>-88755777471</v>
      </c>
      <c r="P102" s="257"/>
      <c r="Q102" s="257">
        <f t="shared" si="3"/>
        <v>-29653663712</v>
      </c>
    </row>
    <row r="103" spans="1:17">
      <c r="A103" s="234" t="s">
        <v>328</v>
      </c>
      <c r="C103" s="257">
        <v>25944198</v>
      </c>
      <c r="D103" s="257"/>
      <c r="E103" s="257">
        <v>56512459055</v>
      </c>
      <c r="F103" s="257"/>
      <c r="G103" s="257">
        <v>-71438626949</v>
      </c>
      <c r="H103" s="257"/>
      <c r="I103" s="250">
        <f t="shared" si="2"/>
        <v>-14926167894</v>
      </c>
      <c r="J103" s="250"/>
      <c r="K103" s="257">
        <v>25944198</v>
      </c>
      <c r="L103" s="257"/>
      <c r="M103" s="257">
        <v>56512459055</v>
      </c>
      <c r="N103" s="257"/>
      <c r="O103" s="257">
        <v>-75573197531</v>
      </c>
      <c r="P103" s="257"/>
      <c r="Q103" s="257">
        <f t="shared" si="3"/>
        <v>-19060738476</v>
      </c>
    </row>
    <row r="104" spans="1:17">
      <c r="A104" s="234" t="s">
        <v>217</v>
      </c>
      <c r="C104" s="257">
        <v>16235423</v>
      </c>
      <c r="D104" s="257"/>
      <c r="E104" s="257">
        <v>30383315122</v>
      </c>
      <c r="F104" s="257"/>
      <c r="G104" s="257">
        <v>-30383315122</v>
      </c>
      <c r="H104" s="257"/>
      <c r="I104" s="250">
        <f t="shared" si="2"/>
        <v>0</v>
      </c>
      <c r="J104" s="250"/>
      <c r="K104" s="257">
        <v>16235423</v>
      </c>
      <c r="L104" s="257"/>
      <c r="M104" s="257">
        <v>30383315122</v>
      </c>
      <c r="N104" s="257"/>
      <c r="O104" s="257">
        <v>-36433210473</v>
      </c>
      <c r="P104" s="257"/>
      <c r="Q104" s="257">
        <f t="shared" si="3"/>
        <v>-6049895351</v>
      </c>
    </row>
    <row r="105" spans="1:17">
      <c r="A105" s="234" t="s">
        <v>383</v>
      </c>
      <c r="C105" s="247">
        <v>1696031</v>
      </c>
      <c r="D105" s="257"/>
      <c r="E105" s="257">
        <v>16223355362</v>
      </c>
      <c r="F105" s="257"/>
      <c r="G105" s="257">
        <v>-16223355362</v>
      </c>
      <c r="H105" s="257"/>
      <c r="I105" s="250">
        <f t="shared" si="2"/>
        <v>0</v>
      </c>
      <c r="J105" s="250"/>
      <c r="K105" s="257">
        <v>1696031</v>
      </c>
      <c r="L105" s="257"/>
      <c r="M105" s="257">
        <v>16223355362</v>
      </c>
      <c r="N105" s="257"/>
      <c r="O105" s="257">
        <v>-23534429432</v>
      </c>
      <c r="P105" s="257"/>
      <c r="Q105" s="257">
        <f t="shared" si="3"/>
        <v>-7311074070</v>
      </c>
    </row>
    <row r="106" spans="1:17">
      <c r="A106" s="234" t="s">
        <v>276</v>
      </c>
      <c r="C106" s="247">
        <v>129809</v>
      </c>
      <c r="D106" s="257"/>
      <c r="E106" s="257">
        <v>9325523736</v>
      </c>
      <c r="F106" s="257"/>
      <c r="G106" s="257">
        <v>-9325523736</v>
      </c>
      <c r="H106" s="257"/>
      <c r="I106" s="250">
        <f t="shared" si="2"/>
        <v>0</v>
      </c>
      <c r="J106" s="250"/>
      <c r="K106" s="257">
        <v>129809</v>
      </c>
      <c r="L106" s="257"/>
      <c r="M106" s="257">
        <v>9325523736</v>
      </c>
      <c r="N106" s="257"/>
      <c r="O106" s="257">
        <v>-9829420871</v>
      </c>
      <c r="P106" s="257"/>
      <c r="Q106" s="257">
        <f t="shared" si="3"/>
        <v>-503897135</v>
      </c>
    </row>
    <row r="107" spans="1:17">
      <c r="A107" s="234" t="s">
        <v>192</v>
      </c>
      <c r="C107" s="247">
        <v>7743396</v>
      </c>
      <c r="D107" s="257"/>
      <c r="E107" s="11">
        <v>51018702609</v>
      </c>
      <c r="F107" s="257"/>
      <c r="G107" s="257">
        <v>-63312365887</v>
      </c>
      <c r="H107" s="257"/>
      <c r="I107" s="250">
        <f t="shared" si="2"/>
        <v>-12293663278</v>
      </c>
      <c r="J107" s="250"/>
      <c r="K107" s="257">
        <v>7743396</v>
      </c>
      <c r="L107" s="257"/>
      <c r="M107" s="257">
        <v>51018702609</v>
      </c>
      <c r="N107" s="257"/>
      <c r="O107" s="257">
        <v>-65136119437</v>
      </c>
      <c r="P107" s="257"/>
      <c r="Q107" s="257">
        <f t="shared" si="3"/>
        <v>-14117416828</v>
      </c>
    </row>
    <row r="108" spans="1:17">
      <c r="A108" s="234" t="s">
        <v>388</v>
      </c>
      <c r="C108" s="257">
        <v>4927461</v>
      </c>
      <c r="D108" s="257"/>
      <c r="E108" s="257">
        <v>12150088744</v>
      </c>
      <c r="F108" s="257"/>
      <c r="G108" s="257">
        <v>-12150088744</v>
      </c>
      <c r="H108" s="257"/>
      <c r="I108" s="250">
        <f t="shared" si="2"/>
        <v>0</v>
      </c>
      <c r="J108" s="250"/>
      <c r="K108" s="257">
        <v>4927461</v>
      </c>
      <c r="L108" s="257"/>
      <c r="M108" s="257">
        <v>12150088744</v>
      </c>
      <c r="N108" s="257"/>
      <c r="O108" s="257">
        <v>-15341482539</v>
      </c>
      <c r="P108" s="257"/>
      <c r="Q108" s="257">
        <f t="shared" si="3"/>
        <v>-3191393795</v>
      </c>
    </row>
    <row r="109" spans="1:17">
      <c r="A109" s="234" t="s">
        <v>90</v>
      </c>
      <c r="C109" s="257">
        <v>205165</v>
      </c>
      <c r="D109" s="257"/>
      <c r="E109" s="257">
        <v>25850470890</v>
      </c>
      <c r="F109" s="257"/>
      <c r="G109" s="257">
        <v>-25850470890</v>
      </c>
      <c r="H109" s="257"/>
      <c r="I109" s="250">
        <f t="shared" si="2"/>
        <v>0</v>
      </c>
      <c r="J109" s="250"/>
      <c r="K109" s="257">
        <v>205165</v>
      </c>
      <c r="L109" s="257"/>
      <c r="M109" s="257">
        <v>25850470890</v>
      </c>
      <c r="N109" s="257"/>
      <c r="O109" s="257">
        <v>-28279286930</v>
      </c>
      <c r="P109" s="257"/>
      <c r="Q109" s="257">
        <f t="shared" si="3"/>
        <v>-2428816040</v>
      </c>
    </row>
    <row r="110" spans="1:17">
      <c r="A110" s="234" t="s">
        <v>380</v>
      </c>
      <c r="C110" s="257">
        <v>14958852</v>
      </c>
      <c r="D110" s="257"/>
      <c r="E110" s="257">
        <v>18791516616</v>
      </c>
      <c r="F110" s="257"/>
      <c r="G110" s="257">
        <v>-18791516616</v>
      </c>
      <c r="H110" s="257"/>
      <c r="I110" s="250">
        <f t="shared" si="2"/>
        <v>0</v>
      </c>
      <c r="J110" s="250"/>
      <c r="K110" s="257">
        <v>14958852</v>
      </c>
      <c r="L110" s="257"/>
      <c r="M110" s="257">
        <v>18791516616</v>
      </c>
      <c r="N110" s="257"/>
      <c r="O110" s="257">
        <v>-26112686099</v>
      </c>
      <c r="P110" s="257"/>
      <c r="Q110" s="257">
        <f t="shared" si="3"/>
        <v>-7321169483</v>
      </c>
    </row>
    <row r="111" spans="1:17">
      <c r="A111" s="234" t="s">
        <v>93</v>
      </c>
      <c r="C111" s="257">
        <v>2328794</v>
      </c>
      <c r="D111" s="257"/>
      <c r="E111" s="257">
        <v>42592525934</v>
      </c>
      <c r="F111" s="257"/>
      <c r="G111" s="257">
        <v>-53240657415</v>
      </c>
      <c r="H111" s="257"/>
      <c r="I111" s="250">
        <f t="shared" si="2"/>
        <v>-10648131481</v>
      </c>
      <c r="J111" s="250"/>
      <c r="K111" s="257">
        <v>2328794</v>
      </c>
      <c r="L111" s="257"/>
      <c r="M111" s="257">
        <v>42592525934</v>
      </c>
      <c r="N111" s="257"/>
      <c r="O111" s="257">
        <v>-76684016417</v>
      </c>
      <c r="P111" s="257"/>
      <c r="Q111" s="257">
        <f t="shared" si="3"/>
        <v>-34091490483</v>
      </c>
    </row>
    <row r="112" spans="1:17">
      <c r="A112" s="234" t="s">
        <v>330</v>
      </c>
      <c r="C112" s="257">
        <v>10653906</v>
      </c>
      <c r="D112" s="257"/>
      <c r="E112" s="257">
        <v>18214782904</v>
      </c>
      <c r="F112" s="257"/>
      <c r="G112" s="257">
        <v>-18214782904</v>
      </c>
      <c r="H112" s="257"/>
      <c r="I112" s="250">
        <f t="shared" si="2"/>
        <v>0</v>
      </c>
      <c r="J112" s="250"/>
      <c r="K112" s="257">
        <v>10653906</v>
      </c>
      <c r="L112" s="257"/>
      <c r="M112" s="257">
        <v>18214782904</v>
      </c>
      <c r="N112" s="257"/>
      <c r="O112" s="257">
        <v>-30648796377</v>
      </c>
      <c r="P112" s="257"/>
      <c r="Q112" s="257">
        <f t="shared" si="3"/>
        <v>-12434013473</v>
      </c>
    </row>
    <row r="113" spans="1:17">
      <c r="A113" s="234" t="s">
        <v>135</v>
      </c>
      <c r="C113" s="257">
        <v>10640257</v>
      </c>
      <c r="D113" s="257"/>
      <c r="E113" s="257">
        <v>67909106260</v>
      </c>
      <c r="F113" s="257"/>
      <c r="G113" s="257">
        <v>-84886382825</v>
      </c>
      <c r="H113" s="257"/>
      <c r="I113" s="250">
        <f t="shared" si="2"/>
        <v>-16977276565</v>
      </c>
      <c r="J113" s="250"/>
      <c r="K113" s="257">
        <v>10640257</v>
      </c>
      <c r="L113" s="257"/>
      <c r="M113" s="257">
        <v>67909106260</v>
      </c>
      <c r="N113" s="257"/>
      <c r="O113" s="257">
        <v>-74524353517</v>
      </c>
      <c r="P113" s="257"/>
      <c r="Q113" s="257">
        <f t="shared" si="3"/>
        <v>-6615247257</v>
      </c>
    </row>
    <row r="114" spans="1:17">
      <c r="A114" s="234" t="s">
        <v>114</v>
      </c>
      <c r="C114" s="257">
        <v>30437387</v>
      </c>
      <c r="D114" s="257"/>
      <c r="E114" s="257">
        <v>26358925665</v>
      </c>
      <c r="F114" s="257"/>
      <c r="G114" s="257">
        <v>-26358925665</v>
      </c>
      <c r="H114" s="257"/>
      <c r="I114" s="250">
        <f t="shared" si="2"/>
        <v>0</v>
      </c>
      <c r="J114" s="250"/>
      <c r="K114" s="257">
        <v>30437387</v>
      </c>
      <c r="L114" s="257"/>
      <c r="M114" s="257">
        <v>26358925665</v>
      </c>
      <c r="N114" s="257"/>
      <c r="O114" s="257">
        <v>-29719266084</v>
      </c>
      <c r="P114" s="257"/>
      <c r="Q114" s="257">
        <f t="shared" si="3"/>
        <v>-3360340419</v>
      </c>
    </row>
    <row r="115" spans="1:17">
      <c r="A115" s="234" t="s">
        <v>116</v>
      </c>
      <c r="C115" s="247">
        <v>912736</v>
      </c>
      <c r="D115" s="257"/>
      <c r="E115" s="257">
        <v>11330063694</v>
      </c>
      <c r="F115" s="257"/>
      <c r="G115" s="257">
        <v>-11330063694</v>
      </c>
      <c r="H115" s="257"/>
      <c r="I115" s="250">
        <f t="shared" si="2"/>
        <v>0</v>
      </c>
      <c r="J115" s="250"/>
      <c r="K115" s="257">
        <v>912736</v>
      </c>
      <c r="L115" s="257"/>
      <c r="M115" s="257">
        <v>11330063694</v>
      </c>
      <c r="N115" s="257"/>
      <c r="O115" s="257">
        <v>-13790667970</v>
      </c>
      <c r="P115" s="257"/>
      <c r="Q115" s="257">
        <f t="shared" si="3"/>
        <v>-2460604276</v>
      </c>
    </row>
    <row r="116" spans="1:17">
      <c r="A116" s="234" t="s">
        <v>398</v>
      </c>
      <c r="C116" s="257">
        <v>10225990</v>
      </c>
      <c r="D116" s="257"/>
      <c r="E116" s="257">
        <v>16742456114</v>
      </c>
      <c r="F116" s="257"/>
      <c r="G116" s="257">
        <v>-16742456114</v>
      </c>
      <c r="H116" s="257"/>
      <c r="I116" s="250">
        <f t="shared" si="2"/>
        <v>0</v>
      </c>
      <c r="J116" s="250"/>
      <c r="K116" s="257">
        <v>10225990</v>
      </c>
      <c r="L116" s="257"/>
      <c r="M116" s="257">
        <v>16742456114</v>
      </c>
      <c r="N116" s="257"/>
      <c r="O116" s="257">
        <v>-27909682824</v>
      </c>
      <c r="P116" s="257"/>
      <c r="Q116" s="257">
        <f t="shared" si="3"/>
        <v>-11167226710</v>
      </c>
    </row>
    <row r="117" spans="1:17">
      <c r="A117" s="234" t="s">
        <v>118</v>
      </c>
      <c r="C117" s="257">
        <v>10497870</v>
      </c>
      <c r="D117" s="257"/>
      <c r="E117" s="257">
        <v>51583604697</v>
      </c>
      <c r="F117" s="257"/>
      <c r="G117" s="257">
        <v>-64479505872</v>
      </c>
      <c r="H117" s="257"/>
      <c r="I117" s="250">
        <f t="shared" si="2"/>
        <v>-12895901175</v>
      </c>
      <c r="J117" s="250"/>
      <c r="K117" s="257">
        <v>10497870</v>
      </c>
      <c r="L117" s="257"/>
      <c r="M117" s="257">
        <v>51583604697</v>
      </c>
      <c r="N117" s="257"/>
      <c r="O117" s="257">
        <v>-58336165759</v>
      </c>
      <c r="P117" s="257"/>
      <c r="Q117" s="257">
        <f t="shared" si="3"/>
        <v>-6752561062</v>
      </c>
    </row>
    <row r="118" spans="1:17">
      <c r="A118" s="234" t="s">
        <v>294</v>
      </c>
      <c r="C118" s="257">
        <v>6170452</v>
      </c>
      <c r="D118" s="257"/>
      <c r="E118" s="257">
        <v>11480164516</v>
      </c>
      <c r="F118" s="257"/>
      <c r="G118" s="257">
        <v>-11480164516</v>
      </c>
      <c r="H118" s="257"/>
      <c r="I118" s="250">
        <f t="shared" si="2"/>
        <v>0</v>
      </c>
      <c r="J118" s="250"/>
      <c r="K118" s="257">
        <v>6170452</v>
      </c>
      <c r="L118" s="257"/>
      <c r="M118" s="257">
        <v>11480164516</v>
      </c>
      <c r="N118" s="257"/>
      <c r="O118" s="257">
        <v>-14093182359</v>
      </c>
      <c r="P118" s="257"/>
      <c r="Q118" s="257">
        <f t="shared" si="3"/>
        <v>-2613017843</v>
      </c>
    </row>
    <row r="119" spans="1:17">
      <c r="A119" s="234" t="s">
        <v>142</v>
      </c>
      <c r="C119" s="257">
        <v>12486584</v>
      </c>
      <c r="D119" s="257"/>
      <c r="E119" s="257">
        <v>78305196305</v>
      </c>
      <c r="F119" s="257"/>
      <c r="G119" s="257">
        <v>-97881495377</v>
      </c>
      <c r="H119" s="257"/>
      <c r="I119" s="250">
        <f t="shared" si="2"/>
        <v>-19576299072</v>
      </c>
      <c r="J119" s="250"/>
      <c r="K119" s="257">
        <v>12486584</v>
      </c>
      <c r="L119" s="257"/>
      <c r="M119" s="257">
        <v>78305196305</v>
      </c>
      <c r="N119" s="257"/>
      <c r="O119" s="257">
        <v>-89933443166</v>
      </c>
      <c r="P119" s="257"/>
      <c r="Q119" s="257">
        <f t="shared" si="3"/>
        <v>-11628246861</v>
      </c>
    </row>
    <row r="120" spans="1:17">
      <c r="A120" s="234" t="s">
        <v>137</v>
      </c>
      <c r="C120" s="257">
        <v>6608114</v>
      </c>
      <c r="D120" s="257"/>
      <c r="E120" s="257">
        <v>32850736730</v>
      </c>
      <c r="F120" s="257"/>
      <c r="G120" s="257">
        <v>-32850736730</v>
      </c>
      <c r="H120" s="257"/>
      <c r="I120" s="250">
        <f t="shared" si="2"/>
        <v>0</v>
      </c>
      <c r="J120" s="250"/>
      <c r="K120" s="257">
        <v>6608114</v>
      </c>
      <c r="L120" s="257"/>
      <c r="M120" s="257">
        <v>32850736730</v>
      </c>
      <c r="N120" s="257"/>
      <c r="O120" s="257">
        <v>-48098216177</v>
      </c>
      <c r="P120" s="257"/>
      <c r="Q120" s="257">
        <f t="shared" si="3"/>
        <v>-15247479447</v>
      </c>
    </row>
    <row r="121" spans="1:17">
      <c r="A121" s="234" t="s">
        <v>366</v>
      </c>
      <c r="C121" s="257">
        <v>3078175</v>
      </c>
      <c r="D121" s="257"/>
      <c r="E121" s="257">
        <v>4520483451</v>
      </c>
      <c r="F121" s="257"/>
      <c r="G121" s="257">
        <v>-4520483451</v>
      </c>
      <c r="H121" s="257"/>
      <c r="I121" s="250">
        <f t="shared" si="2"/>
        <v>0</v>
      </c>
      <c r="J121" s="250"/>
      <c r="K121" s="257">
        <v>3078175</v>
      </c>
      <c r="L121" s="257"/>
      <c r="M121" s="257">
        <v>4520483451</v>
      </c>
      <c r="N121" s="257"/>
      <c r="O121" s="257">
        <v>-5328653785</v>
      </c>
      <c r="P121" s="257"/>
      <c r="Q121" s="257">
        <f t="shared" si="3"/>
        <v>-808170334</v>
      </c>
    </row>
    <row r="122" spans="1:17">
      <c r="A122" s="234" t="s">
        <v>247</v>
      </c>
      <c r="C122" s="257">
        <v>12083914</v>
      </c>
      <c r="D122" s="257"/>
      <c r="E122" s="257">
        <v>18441397223</v>
      </c>
      <c r="F122" s="257"/>
      <c r="G122" s="257">
        <v>-18441397223</v>
      </c>
      <c r="H122" s="257"/>
      <c r="I122" s="250">
        <f t="shared" si="2"/>
        <v>0</v>
      </c>
      <c r="J122" s="250"/>
      <c r="K122" s="257">
        <v>12083914</v>
      </c>
      <c r="L122" s="257"/>
      <c r="M122" s="257">
        <v>18441397223</v>
      </c>
      <c r="N122" s="257"/>
      <c r="O122" s="257">
        <v>-28834049407</v>
      </c>
      <c r="P122" s="257"/>
      <c r="Q122" s="257">
        <f t="shared" si="3"/>
        <v>-10392652184</v>
      </c>
    </row>
    <row r="123" spans="1:17">
      <c r="A123" s="234" t="s">
        <v>271</v>
      </c>
      <c r="C123" s="257">
        <v>10055800</v>
      </c>
      <c r="D123" s="257"/>
      <c r="E123" s="257">
        <v>23667978878</v>
      </c>
      <c r="F123" s="257"/>
      <c r="G123" s="257">
        <v>-23667978878</v>
      </c>
      <c r="H123" s="257"/>
      <c r="I123" s="250">
        <f t="shared" si="2"/>
        <v>0</v>
      </c>
      <c r="J123" s="250"/>
      <c r="K123" s="257">
        <v>10055800</v>
      </c>
      <c r="L123" s="257"/>
      <c r="M123" s="257">
        <v>23667978878</v>
      </c>
      <c r="N123" s="257"/>
      <c r="O123" s="257">
        <v>-30636768670</v>
      </c>
      <c r="P123" s="257"/>
      <c r="Q123" s="257">
        <f t="shared" si="3"/>
        <v>-6968789792</v>
      </c>
    </row>
    <row r="124" spans="1:17">
      <c r="A124" s="234" t="s">
        <v>146</v>
      </c>
      <c r="C124" s="257">
        <v>40396572</v>
      </c>
      <c r="D124" s="257"/>
      <c r="E124" s="257">
        <v>47427751451</v>
      </c>
      <c r="F124" s="257"/>
      <c r="G124" s="257">
        <v>-58322665958</v>
      </c>
      <c r="H124" s="257"/>
      <c r="I124" s="250">
        <f t="shared" si="2"/>
        <v>-10894914507</v>
      </c>
      <c r="J124" s="250"/>
      <c r="K124" s="257">
        <v>40396572</v>
      </c>
      <c r="L124" s="257"/>
      <c r="M124" s="257">
        <v>47427751451</v>
      </c>
      <c r="N124" s="257"/>
      <c r="O124" s="257">
        <v>-70318243602</v>
      </c>
      <c r="P124" s="257"/>
      <c r="Q124" s="257">
        <f t="shared" si="3"/>
        <v>-22890492151</v>
      </c>
    </row>
    <row r="125" spans="1:17">
      <c r="A125" s="234" t="s">
        <v>349</v>
      </c>
      <c r="C125" s="257">
        <v>19623424</v>
      </c>
      <c r="D125" s="257"/>
      <c r="E125" s="257">
        <v>46140223101</v>
      </c>
      <c r="F125" s="257"/>
      <c r="G125" s="257">
        <v>-57869996224</v>
      </c>
      <c r="H125" s="257"/>
      <c r="I125" s="250">
        <f t="shared" si="2"/>
        <v>-11729773123</v>
      </c>
      <c r="J125" s="250"/>
      <c r="K125" s="257">
        <v>19623424</v>
      </c>
      <c r="L125" s="257"/>
      <c r="M125" s="257">
        <v>46140223101</v>
      </c>
      <c r="N125" s="257"/>
      <c r="O125" s="257">
        <v>-63596228564</v>
      </c>
      <c r="P125" s="257"/>
      <c r="Q125" s="257">
        <f t="shared" si="3"/>
        <v>-17456005463</v>
      </c>
    </row>
    <row r="126" spans="1:17">
      <c r="A126" s="234" t="s">
        <v>497</v>
      </c>
      <c r="C126" s="257">
        <v>15116801</v>
      </c>
      <c r="D126" s="257"/>
      <c r="E126" s="257">
        <v>28512153313</v>
      </c>
      <c r="F126" s="257"/>
      <c r="G126" s="257">
        <v>-27780661325</v>
      </c>
      <c r="H126" s="257"/>
      <c r="I126" s="250">
        <f t="shared" si="2"/>
        <v>731491988</v>
      </c>
      <c r="J126" s="250"/>
      <c r="K126" s="257">
        <v>15116801</v>
      </c>
      <c r="L126" s="257"/>
      <c r="M126" s="257">
        <v>28512153313</v>
      </c>
      <c r="N126" s="257"/>
      <c r="O126" s="257">
        <v>-35625382243</v>
      </c>
      <c r="P126" s="257"/>
      <c r="Q126" s="257">
        <f t="shared" si="3"/>
        <v>-7113228930</v>
      </c>
    </row>
    <row r="127" spans="1:17">
      <c r="A127" s="234" t="s">
        <v>408</v>
      </c>
      <c r="C127" s="257">
        <v>934758</v>
      </c>
      <c r="D127" s="257"/>
      <c r="E127" s="257">
        <v>42310314344</v>
      </c>
      <c r="F127" s="257"/>
      <c r="G127" s="257">
        <v>-52962095513</v>
      </c>
      <c r="H127" s="257"/>
      <c r="I127" s="250">
        <f t="shared" si="2"/>
        <v>-10651781169</v>
      </c>
      <c r="J127" s="250"/>
      <c r="K127" s="257">
        <v>934758</v>
      </c>
      <c r="L127" s="257"/>
      <c r="M127" s="257">
        <v>42310314344</v>
      </c>
      <c r="N127" s="257"/>
      <c r="O127" s="257">
        <v>-47698770628</v>
      </c>
      <c r="P127" s="257"/>
      <c r="Q127" s="257">
        <f t="shared" si="3"/>
        <v>-5388456284</v>
      </c>
    </row>
    <row r="128" spans="1:17">
      <c r="A128" s="234" t="s">
        <v>273</v>
      </c>
      <c r="C128" s="257">
        <v>8879816</v>
      </c>
      <c r="D128" s="257"/>
      <c r="E128" s="257">
        <v>76692467397</v>
      </c>
      <c r="F128" s="257"/>
      <c r="G128" s="257">
        <v>-95689360745</v>
      </c>
      <c r="H128" s="257"/>
      <c r="I128" s="250">
        <f t="shared" si="2"/>
        <v>-18996893348</v>
      </c>
      <c r="J128" s="250"/>
      <c r="K128" s="257">
        <v>8879816</v>
      </c>
      <c r="L128" s="257"/>
      <c r="M128" s="257">
        <v>76692467397</v>
      </c>
      <c r="N128" s="257"/>
      <c r="O128" s="257">
        <v>-108062812626</v>
      </c>
      <c r="P128" s="257"/>
      <c r="Q128" s="257">
        <f t="shared" si="3"/>
        <v>-31370345229</v>
      </c>
    </row>
    <row r="129" spans="1:17">
      <c r="A129" s="234" t="s">
        <v>306</v>
      </c>
      <c r="C129" s="257">
        <v>8906219</v>
      </c>
      <c r="D129" s="257"/>
      <c r="E129" s="257">
        <v>11612309344</v>
      </c>
      <c r="F129" s="257"/>
      <c r="G129" s="257">
        <v>-11612309344</v>
      </c>
      <c r="H129" s="257"/>
      <c r="I129" s="250">
        <f t="shared" si="2"/>
        <v>0</v>
      </c>
      <c r="J129" s="250"/>
      <c r="K129" s="257">
        <v>8906219</v>
      </c>
      <c r="L129" s="257"/>
      <c r="M129" s="257">
        <v>11612309344</v>
      </c>
      <c r="N129" s="257"/>
      <c r="O129" s="257">
        <v>-12949398700</v>
      </c>
      <c r="P129" s="257"/>
      <c r="Q129" s="257">
        <f t="shared" si="3"/>
        <v>-1337089356</v>
      </c>
    </row>
    <row r="130" spans="1:17">
      <c r="A130" s="234" t="s">
        <v>386</v>
      </c>
      <c r="C130" s="257">
        <v>14213477</v>
      </c>
      <c r="D130" s="257"/>
      <c r="E130" s="257">
        <v>23454298149</v>
      </c>
      <c r="F130" s="257"/>
      <c r="G130" s="257">
        <v>-23454298149</v>
      </c>
      <c r="H130" s="257"/>
      <c r="I130" s="250">
        <f t="shared" si="2"/>
        <v>0</v>
      </c>
      <c r="J130" s="250"/>
      <c r="K130" s="257">
        <v>14213477</v>
      </c>
      <c r="L130" s="257"/>
      <c r="M130" s="257">
        <v>23454298149</v>
      </c>
      <c r="N130" s="257"/>
      <c r="O130" s="257">
        <v>-34296695814</v>
      </c>
      <c r="P130" s="257"/>
      <c r="Q130" s="257">
        <f t="shared" si="3"/>
        <v>-10842397665</v>
      </c>
    </row>
    <row r="131" spans="1:17">
      <c r="A131" s="234" t="s">
        <v>200</v>
      </c>
      <c r="C131" s="257">
        <v>18915895</v>
      </c>
      <c r="D131" s="257"/>
      <c r="E131" s="257">
        <v>23074292723</v>
      </c>
      <c r="F131" s="257"/>
      <c r="G131" s="257">
        <v>-23074292723</v>
      </c>
      <c r="H131" s="257"/>
      <c r="I131" s="250">
        <f t="shared" si="2"/>
        <v>0</v>
      </c>
      <c r="J131" s="250"/>
      <c r="K131" s="257">
        <v>18915895</v>
      </c>
      <c r="L131" s="257"/>
      <c r="M131" s="257">
        <v>23074292723</v>
      </c>
      <c r="N131" s="257"/>
      <c r="O131" s="257">
        <v>-37296184715</v>
      </c>
      <c r="P131" s="257"/>
      <c r="Q131" s="257">
        <f t="shared" si="3"/>
        <v>-14221891992</v>
      </c>
    </row>
    <row r="132" spans="1:17">
      <c r="A132" s="234" t="s">
        <v>231</v>
      </c>
      <c r="C132" s="257">
        <v>128688432</v>
      </c>
      <c r="D132" s="257"/>
      <c r="E132" s="257">
        <v>41883523902</v>
      </c>
      <c r="F132" s="257"/>
      <c r="G132" s="257">
        <v>-52737485886</v>
      </c>
      <c r="H132" s="257"/>
      <c r="I132" s="250">
        <f t="shared" si="2"/>
        <v>-10853961984</v>
      </c>
      <c r="J132" s="250"/>
      <c r="K132" s="257">
        <v>128688432</v>
      </c>
      <c r="L132" s="257"/>
      <c r="M132" s="257">
        <v>41883523902</v>
      </c>
      <c r="N132" s="257"/>
      <c r="O132" s="257">
        <v>-72596253593</v>
      </c>
      <c r="P132" s="257"/>
      <c r="Q132" s="257">
        <f t="shared" si="3"/>
        <v>-30712729691</v>
      </c>
    </row>
    <row r="133" spans="1:17">
      <c r="A133" s="234" t="s">
        <v>145</v>
      </c>
      <c r="C133" s="257">
        <v>5871721</v>
      </c>
      <c r="D133" s="257"/>
      <c r="E133" s="257">
        <v>15259165073</v>
      </c>
      <c r="F133" s="257"/>
      <c r="G133" s="257">
        <v>-15259165073</v>
      </c>
      <c r="H133" s="257"/>
      <c r="I133" s="250">
        <f t="shared" si="2"/>
        <v>0</v>
      </c>
      <c r="J133" s="250"/>
      <c r="K133" s="257">
        <v>5871721</v>
      </c>
      <c r="L133" s="257"/>
      <c r="M133" s="257">
        <v>15259165073</v>
      </c>
      <c r="N133" s="257"/>
      <c r="O133" s="257">
        <v>-21351591678</v>
      </c>
      <c r="P133" s="257"/>
      <c r="Q133" s="257">
        <f t="shared" si="3"/>
        <v>-6092426605</v>
      </c>
    </row>
    <row r="134" spans="1:17">
      <c r="A134" s="234" t="s">
        <v>138</v>
      </c>
      <c r="C134" s="257">
        <v>20875414</v>
      </c>
      <c r="D134" s="257"/>
      <c r="E134" s="257">
        <v>18642642348</v>
      </c>
      <c r="F134" s="257"/>
      <c r="G134" s="257">
        <v>-18642642348</v>
      </c>
      <c r="H134" s="257"/>
      <c r="I134" s="250">
        <f t="shared" si="2"/>
        <v>0</v>
      </c>
      <c r="J134" s="250"/>
      <c r="K134" s="257">
        <v>20875414</v>
      </c>
      <c r="L134" s="257"/>
      <c r="M134" s="257">
        <v>18642642348</v>
      </c>
      <c r="N134" s="257"/>
      <c r="O134" s="257">
        <v>-20898091230</v>
      </c>
      <c r="P134" s="257"/>
      <c r="Q134" s="257">
        <f t="shared" si="3"/>
        <v>-2255448882</v>
      </c>
    </row>
    <row r="135" spans="1:17">
      <c r="A135" s="234" t="s">
        <v>242</v>
      </c>
      <c r="C135" s="257">
        <v>8667034</v>
      </c>
      <c r="D135" s="257"/>
      <c r="E135" s="257">
        <v>6665103422</v>
      </c>
      <c r="F135" s="257"/>
      <c r="G135" s="257">
        <v>-6665103422</v>
      </c>
      <c r="H135" s="257"/>
      <c r="I135" s="250">
        <f t="shared" si="2"/>
        <v>0</v>
      </c>
      <c r="J135" s="250"/>
      <c r="K135" s="257">
        <v>8667034</v>
      </c>
      <c r="L135" s="257"/>
      <c r="M135" s="257">
        <v>6665103422</v>
      </c>
      <c r="N135" s="257"/>
      <c r="O135" s="257">
        <v>-10571175736</v>
      </c>
      <c r="P135" s="257"/>
      <c r="Q135" s="257">
        <f t="shared" si="3"/>
        <v>-3906072314</v>
      </c>
    </row>
    <row r="136" spans="1:17">
      <c r="A136" s="234" t="s">
        <v>315</v>
      </c>
      <c r="C136" s="257">
        <v>2795567</v>
      </c>
      <c r="D136" s="257"/>
      <c r="E136" s="257">
        <v>17975243095</v>
      </c>
      <c r="F136" s="257"/>
      <c r="G136" s="257">
        <v>-17975243095</v>
      </c>
      <c r="H136" s="257"/>
      <c r="I136" s="250">
        <f t="shared" ref="I136:I199" si="4">E136+G136</f>
        <v>0</v>
      </c>
      <c r="J136" s="250"/>
      <c r="K136" s="257">
        <v>2795567</v>
      </c>
      <c r="L136" s="257"/>
      <c r="M136" s="257">
        <v>17975243095</v>
      </c>
      <c r="N136" s="257"/>
      <c r="O136" s="257">
        <v>-23605895780</v>
      </c>
      <c r="P136" s="257"/>
      <c r="Q136" s="257">
        <f t="shared" si="3"/>
        <v>-5630652685</v>
      </c>
    </row>
    <row r="137" spans="1:17">
      <c r="A137" s="234" t="s">
        <v>109</v>
      </c>
      <c r="C137" s="257">
        <v>58403381</v>
      </c>
      <c r="D137" s="257"/>
      <c r="E137" s="257">
        <v>47659661368</v>
      </c>
      <c r="F137" s="257"/>
      <c r="G137" s="257">
        <v>-59806384399</v>
      </c>
      <c r="H137" s="257"/>
      <c r="I137" s="250">
        <f t="shared" si="4"/>
        <v>-12146723031</v>
      </c>
      <c r="J137" s="250"/>
      <c r="K137" s="257">
        <v>58403381</v>
      </c>
      <c r="L137" s="257"/>
      <c r="M137" s="257">
        <v>47659661368</v>
      </c>
      <c r="N137" s="257"/>
      <c r="O137" s="257">
        <v>-81341244517</v>
      </c>
      <c r="P137" s="257"/>
      <c r="Q137" s="257">
        <f t="shared" ref="Q137:Q200" si="5">M137+O137</f>
        <v>-33681583149</v>
      </c>
    </row>
    <row r="138" spans="1:17">
      <c r="A138" s="234" t="s">
        <v>186</v>
      </c>
      <c r="C138" s="257">
        <v>7012027</v>
      </c>
      <c r="D138" s="257"/>
      <c r="E138" s="257">
        <v>46130373331</v>
      </c>
      <c r="F138" s="257"/>
      <c r="G138" s="257">
        <v>-46130373331</v>
      </c>
      <c r="H138" s="257"/>
      <c r="I138" s="250">
        <f t="shared" si="4"/>
        <v>0</v>
      </c>
      <c r="J138" s="250"/>
      <c r="K138" s="257">
        <v>7012027</v>
      </c>
      <c r="L138" s="257"/>
      <c r="M138" s="257">
        <v>46130373331</v>
      </c>
      <c r="N138" s="257"/>
      <c r="O138" s="257">
        <v>-43978096453</v>
      </c>
      <c r="P138" s="257"/>
      <c r="Q138" s="257">
        <f t="shared" si="5"/>
        <v>2152276878</v>
      </c>
    </row>
    <row r="139" spans="1:17">
      <c r="A139" s="234" t="s">
        <v>185</v>
      </c>
      <c r="C139" s="257">
        <v>11976319</v>
      </c>
      <c r="D139" s="257"/>
      <c r="E139" s="257">
        <v>48402481390</v>
      </c>
      <c r="F139" s="257"/>
      <c r="G139" s="257">
        <v>-48402481390</v>
      </c>
      <c r="H139" s="257"/>
      <c r="I139" s="250">
        <f t="shared" si="4"/>
        <v>0</v>
      </c>
      <c r="J139" s="250"/>
      <c r="K139" s="257">
        <v>11976319</v>
      </c>
      <c r="L139" s="257"/>
      <c r="M139" s="257">
        <v>48402481390</v>
      </c>
      <c r="N139" s="257"/>
      <c r="O139" s="257">
        <v>-49146442451</v>
      </c>
      <c r="P139" s="257"/>
      <c r="Q139" s="257">
        <f t="shared" si="5"/>
        <v>-743961061</v>
      </c>
    </row>
    <row r="140" spans="1:17">
      <c r="A140" s="234" t="s">
        <v>164</v>
      </c>
      <c r="C140" s="257">
        <v>6147801</v>
      </c>
      <c r="D140" s="257"/>
      <c r="E140" s="257">
        <v>36113648714</v>
      </c>
      <c r="F140" s="257"/>
      <c r="G140" s="257">
        <v>-36113648714</v>
      </c>
      <c r="H140" s="257"/>
      <c r="I140" s="250">
        <f t="shared" si="4"/>
        <v>0</v>
      </c>
      <c r="J140" s="250"/>
      <c r="K140" s="257">
        <v>6147801</v>
      </c>
      <c r="L140" s="257"/>
      <c r="M140" s="257">
        <v>36113648714</v>
      </c>
      <c r="N140" s="257"/>
      <c r="O140" s="257">
        <v>-33800243336</v>
      </c>
      <c r="P140" s="257"/>
      <c r="Q140" s="257">
        <f t="shared" si="5"/>
        <v>2313405378</v>
      </c>
    </row>
    <row r="141" spans="1:17">
      <c r="A141" s="234" t="s">
        <v>103</v>
      </c>
      <c r="C141" s="257">
        <v>3548532</v>
      </c>
      <c r="D141" s="257"/>
      <c r="E141" s="257">
        <v>20985767015</v>
      </c>
      <c r="F141" s="257"/>
      <c r="G141" s="257">
        <v>-20985767015</v>
      </c>
      <c r="H141" s="257"/>
      <c r="I141" s="250">
        <f t="shared" si="4"/>
        <v>0</v>
      </c>
      <c r="J141" s="250"/>
      <c r="K141" s="257">
        <v>3548532</v>
      </c>
      <c r="L141" s="257"/>
      <c r="M141" s="257">
        <v>20985767015</v>
      </c>
      <c r="N141" s="257"/>
      <c r="O141" s="257">
        <v>-31492486177</v>
      </c>
      <c r="P141" s="257"/>
      <c r="Q141" s="257">
        <f t="shared" si="5"/>
        <v>-10506719162</v>
      </c>
    </row>
    <row r="142" spans="1:17">
      <c r="A142" s="234" t="s">
        <v>104</v>
      </c>
      <c r="C142" s="257">
        <v>18433640</v>
      </c>
      <c r="D142" s="257"/>
      <c r="E142" s="257">
        <v>98772199002</v>
      </c>
      <c r="F142" s="257"/>
      <c r="G142" s="257">
        <v>-123648160231</v>
      </c>
      <c r="H142" s="257"/>
      <c r="I142" s="250">
        <f t="shared" si="4"/>
        <v>-24875961229</v>
      </c>
      <c r="J142" s="250"/>
      <c r="K142" s="257">
        <v>18433640</v>
      </c>
      <c r="L142" s="257"/>
      <c r="M142" s="257">
        <v>98772199002</v>
      </c>
      <c r="N142" s="257"/>
      <c r="O142" s="257">
        <v>-147963644727</v>
      </c>
      <c r="P142" s="257"/>
      <c r="Q142" s="257">
        <f t="shared" si="5"/>
        <v>-49191445725</v>
      </c>
    </row>
    <row r="143" spans="1:17">
      <c r="A143" s="234" t="s">
        <v>149</v>
      </c>
      <c r="C143" s="257">
        <v>4326543</v>
      </c>
      <c r="D143" s="257"/>
      <c r="E143" s="257">
        <v>120653249316</v>
      </c>
      <c r="F143" s="257"/>
      <c r="G143" s="257">
        <v>-151031216583</v>
      </c>
      <c r="H143" s="257"/>
      <c r="I143" s="250">
        <f t="shared" si="4"/>
        <v>-30377967267</v>
      </c>
      <c r="J143" s="250"/>
      <c r="K143" s="257">
        <v>4326543</v>
      </c>
      <c r="L143" s="257"/>
      <c r="M143" s="257">
        <v>120653249316</v>
      </c>
      <c r="N143" s="257"/>
      <c r="O143" s="257">
        <v>-200976557944</v>
      </c>
      <c r="P143" s="257"/>
      <c r="Q143" s="257">
        <f t="shared" si="5"/>
        <v>-80323308628</v>
      </c>
    </row>
    <row r="144" spans="1:17">
      <c r="A144" s="234" t="s">
        <v>348</v>
      </c>
      <c r="C144" s="257">
        <v>10983065</v>
      </c>
      <c r="D144" s="257"/>
      <c r="E144" s="257">
        <v>29734785301</v>
      </c>
      <c r="F144" s="257"/>
      <c r="G144" s="257">
        <v>-29734785301</v>
      </c>
      <c r="H144" s="257"/>
      <c r="I144" s="250">
        <f t="shared" si="4"/>
        <v>0</v>
      </c>
      <c r="J144" s="250"/>
      <c r="K144" s="257">
        <v>10983065</v>
      </c>
      <c r="L144" s="257"/>
      <c r="M144" s="257">
        <v>29734785301</v>
      </c>
      <c r="N144" s="257"/>
      <c r="O144" s="257">
        <v>-39683011489</v>
      </c>
      <c r="P144" s="257"/>
      <c r="Q144" s="257">
        <f t="shared" si="5"/>
        <v>-9948226188</v>
      </c>
    </row>
    <row r="145" spans="1:17">
      <c r="A145" s="234" t="s">
        <v>318</v>
      </c>
      <c r="C145" s="257">
        <v>5189838</v>
      </c>
      <c r="D145" s="257"/>
      <c r="E145" s="257">
        <v>8486739474</v>
      </c>
      <c r="F145" s="257"/>
      <c r="G145" s="257">
        <v>-9465186377</v>
      </c>
      <c r="H145" s="257"/>
      <c r="I145" s="250">
        <f t="shared" si="4"/>
        <v>-978446903</v>
      </c>
      <c r="J145" s="250"/>
      <c r="K145" s="257">
        <v>5189838</v>
      </c>
      <c r="L145" s="257"/>
      <c r="M145" s="257">
        <v>8486739474</v>
      </c>
      <c r="N145" s="257"/>
      <c r="O145" s="257">
        <v>-9692861684</v>
      </c>
      <c r="P145" s="257"/>
      <c r="Q145" s="257">
        <f t="shared" si="5"/>
        <v>-1206122210</v>
      </c>
    </row>
    <row r="146" spans="1:17">
      <c r="A146" s="234" t="s">
        <v>260</v>
      </c>
      <c r="C146" s="257">
        <v>8078700</v>
      </c>
      <c r="D146" s="257"/>
      <c r="E146" s="257">
        <v>19639816543</v>
      </c>
      <c r="F146" s="257"/>
      <c r="G146" s="257">
        <v>-19639816543</v>
      </c>
      <c r="H146" s="257"/>
      <c r="I146" s="250">
        <f t="shared" si="4"/>
        <v>0</v>
      </c>
      <c r="J146" s="250"/>
      <c r="K146" s="257">
        <v>8078700</v>
      </c>
      <c r="L146" s="257"/>
      <c r="M146" s="257">
        <v>19639816543</v>
      </c>
      <c r="N146" s="257"/>
      <c r="O146" s="257">
        <v>-27518243252</v>
      </c>
      <c r="P146" s="257"/>
      <c r="Q146" s="257">
        <f t="shared" si="5"/>
        <v>-7878426709</v>
      </c>
    </row>
    <row r="147" spans="1:17">
      <c r="A147" s="234" t="s">
        <v>418</v>
      </c>
      <c r="C147" s="257">
        <v>4131991</v>
      </c>
      <c r="D147" s="257"/>
      <c r="E147" s="257">
        <v>30750380326</v>
      </c>
      <c r="F147" s="257"/>
      <c r="G147" s="257">
        <v>-30750380326</v>
      </c>
      <c r="H147" s="257"/>
      <c r="I147" s="250">
        <f t="shared" si="4"/>
        <v>0</v>
      </c>
      <c r="J147" s="250"/>
      <c r="K147" s="257">
        <v>4131991</v>
      </c>
      <c r="L147" s="257"/>
      <c r="M147" s="257">
        <v>30750380326</v>
      </c>
      <c r="N147" s="257"/>
      <c r="O147" s="257">
        <v>-31486643026</v>
      </c>
      <c r="P147" s="257"/>
      <c r="Q147" s="257">
        <f t="shared" si="5"/>
        <v>-736262700</v>
      </c>
    </row>
    <row r="148" spans="1:17">
      <c r="A148" s="234" t="s">
        <v>87</v>
      </c>
      <c r="C148" s="257">
        <v>12092331</v>
      </c>
      <c r="D148" s="257"/>
      <c r="E148" s="257">
        <v>27996333757</v>
      </c>
      <c r="F148" s="257"/>
      <c r="G148" s="257">
        <v>-27996336069</v>
      </c>
      <c r="H148" s="257"/>
      <c r="I148" s="250">
        <f t="shared" si="4"/>
        <v>-2312</v>
      </c>
      <c r="J148" s="250"/>
      <c r="K148" s="257">
        <v>12092331</v>
      </c>
      <c r="L148" s="257"/>
      <c r="M148" s="257">
        <v>27996333757</v>
      </c>
      <c r="N148" s="257"/>
      <c r="O148" s="257">
        <v>-32644998292</v>
      </c>
      <c r="P148" s="257"/>
      <c r="Q148" s="257">
        <f t="shared" si="5"/>
        <v>-4648664535</v>
      </c>
    </row>
    <row r="149" spans="1:17">
      <c r="A149" s="234" t="s">
        <v>452</v>
      </c>
      <c r="C149" s="257">
        <v>9673334</v>
      </c>
      <c r="D149" s="257"/>
      <c r="E149" s="257">
        <v>80157567282</v>
      </c>
      <c r="F149" s="257"/>
      <c r="G149" s="257">
        <v>-101072827623</v>
      </c>
      <c r="H149" s="257"/>
      <c r="I149" s="250">
        <f t="shared" si="4"/>
        <v>-20915260341</v>
      </c>
      <c r="J149" s="250"/>
      <c r="K149" s="257">
        <v>9673334</v>
      </c>
      <c r="L149" s="257"/>
      <c r="M149" s="257">
        <v>80157567282</v>
      </c>
      <c r="N149" s="257"/>
      <c r="O149" s="257">
        <v>-153669311833</v>
      </c>
      <c r="P149" s="257"/>
      <c r="Q149" s="257">
        <f t="shared" si="5"/>
        <v>-73511744551</v>
      </c>
    </row>
    <row r="150" spans="1:17">
      <c r="A150" s="234" t="s">
        <v>373</v>
      </c>
      <c r="C150" s="257">
        <v>4192433</v>
      </c>
      <c r="D150" s="257"/>
      <c r="E150" s="257">
        <v>8857530205</v>
      </c>
      <c r="F150" s="257"/>
      <c r="G150" s="257">
        <v>-8857530388</v>
      </c>
      <c r="H150" s="257"/>
      <c r="I150" s="250">
        <f t="shared" si="4"/>
        <v>-183</v>
      </c>
      <c r="J150" s="250"/>
      <c r="K150" s="257">
        <v>4192433</v>
      </c>
      <c r="L150" s="257"/>
      <c r="M150" s="257">
        <v>8857530205</v>
      </c>
      <c r="N150" s="257"/>
      <c r="O150" s="257">
        <v>-11493545592</v>
      </c>
      <c r="P150" s="257"/>
      <c r="Q150" s="257">
        <f t="shared" si="5"/>
        <v>-2636015387</v>
      </c>
    </row>
    <row r="151" spans="1:17">
      <c r="A151" s="234" t="s">
        <v>309</v>
      </c>
      <c r="C151" s="257">
        <v>1393295</v>
      </c>
      <c r="D151" s="257"/>
      <c r="E151" s="257">
        <v>44171668312</v>
      </c>
      <c r="F151" s="257"/>
      <c r="G151" s="257">
        <v>-44171668312</v>
      </c>
      <c r="H151" s="257"/>
      <c r="I151" s="250">
        <f t="shared" si="4"/>
        <v>0</v>
      </c>
      <c r="J151" s="250"/>
      <c r="K151" s="257">
        <v>1393295</v>
      </c>
      <c r="L151" s="257"/>
      <c r="M151" s="257">
        <v>44171668312</v>
      </c>
      <c r="N151" s="257"/>
      <c r="O151" s="257">
        <v>-52127531075</v>
      </c>
      <c r="P151" s="257"/>
      <c r="Q151" s="257">
        <f t="shared" si="5"/>
        <v>-7955862763</v>
      </c>
    </row>
    <row r="152" spans="1:17">
      <c r="A152" s="234" t="s">
        <v>381</v>
      </c>
      <c r="C152" s="257">
        <v>2133527</v>
      </c>
      <c r="D152" s="257"/>
      <c r="E152" s="257">
        <v>5794006797</v>
      </c>
      <c r="F152" s="257"/>
      <c r="G152" s="257">
        <v>-5794006797</v>
      </c>
      <c r="H152" s="257"/>
      <c r="I152" s="250">
        <f t="shared" si="4"/>
        <v>0</v>
      </c>
      <c r="J152" s="250"/>
      <c r="K152" s="257">
        <v>2133527</v>
      </c>
      <c r="L152" s="257"/>
      <c r="M152" s="257">
        <v>5794006797</v>
      </c>
      <c r="N152" s="257"/>
      <c r="O152" s="257">
        <v>-6503712983</v>
      </c>
      <c r="P152" s="257"/>
      <c r="Q152" s="257">
        <f t="shared" si="5"/>
        <v>-709706186</v>
      </c>
    </row>
    <row r="153" spans="1:17">
      <c r="A153" s="234" t="s">
        <v>316</v>
      </c>
      <c r="C153" s="257">
        <v>1767759</v>
      </c>
      <c r="D153" s="257"/>
      <c r="E153" s="257">
        <v>18663562534</v>
      </c>
      <c r="F153" s="257"/>
      <c r="G153" s="257">
        <v>-18663562534</v>
      </c>
      <c r="H153" s="257"/>
      <c r="I153" s="250">
        <f t="shared" si="4"/>
        <v>0</v>
      </c>
      <c r="J153" s="250"/>
      <c r="K153" s="257">
        <v>1767759</v>
      </c>
      <c r="L153" s="257"/>
      <c r="M153" s="257">
        <v>18663562534</v>
      </c>
      <c r="N153" s="257"/>
      <c r="O153" s="257">
        <v>-17785822597</v>
      </c>
      <c r="P153" s="257"/>
      <c r="Q153" s="257">
        <f t="shared" si="5"/>
        <v>877739937</v>
      </c>
    </row>
    <row r="154" spans="1:17">
      <c r="A154" s="234" t="s">
        <v>232</v>
      </c>
      <c r="C154" s="257">
        <v>5224546</v>
      </c>
      <c r="D154" s="257"/>
      <c r="E154" s="257">
        <v>7542953181</v>
      </c>
      <c r="F154" s="257"/>
      <c r="G154" s="257">
        <v>-7542953181</v>
      </c>
      <c r="H154" s="257"/>
      <c r="I154" s="250">
        <f t="shared" si="4"/>
        <v>0</v>
      </c>
      <c r="J154" s="250"/>
      <c r="K154" s="257">
        <v>5224546</v>
      </c>
      <c r="L154" s="257"/>
      <c r="M154" s="257">
        <v>7542953181</v>
      </c>
      <c r="N154" s="257"/>
      <c r="O154" s="257">
        <v>-9465904714</v>
      </c>
      <c r="P154" s="257"/>
      <c r="Q154" s="257">
        <f t="shared" si="5"/>
        <v>-1922951533</v>
      </c>
    </row>
    <row r="155" spans="1:17">
      <c r="A155" s="234" t="s">
        <v>268</v>
      </c>
      <c r="C155" s="257">
        <v>3230943</v>
      </c>
      <c r="D155" s="257"/>
      <c r="E155" s="257">
        <v>39273105685</v>
      </c>
      <c r="F155" s="257"/>
      <c r="G155" s="257">
        <v>-39273105685</v>
      </c>
      <c r="H155" s="257"/>
      <c r="I155" s="250">
        <f t="shared" si="4"/>
        <v>0</v>
      </c>
      <c r="J155" s="250"/>
      <c r="K155" s="257">
        <v>3230943</v>
      </c>
      <c r="L155" s="257"/>
      <c r="M155" s="257">
        <v>39273105685</v>
      </c>
      <c r="N155" s="257"/>
      <c r="O155" s="257">
        <v>-43590178035</v>
      </c>
      <c r="P155" s="257"/>
      <c r="Q155" s="257">
        <f t="shared" si="5"/>
        <v>-4317072350</v>
      </c>
    </row>
    <row r="156" spans="1:17">
      <c r="A156" s="234" t="s">
        <v>396</v>
      </c>
      <c r="C156" s="257">
        <v>3189079</v>
      </c>
      <c r="D156" s="257"/>
      <c r="E156" s="257">
        <v>25536929277</v>
      </c>
      <c r="F156" s="257"/>
      <c r="G156" s="257">
        <v>-25536929277</v>
      </c>
      <c r="H156" s="257"/>
      <c r="I156" s="250">
        <f t="shared" si="4"/>
        <v>0</v>
      </c>
      <c r="J156" s="250"/>
      <c r="K156" s="257">
        <v>3189079</v>
      </c>
      <c r="L156" s="257"/>
      <c r="M156" s="257">
        <v>25536929277</v>
      </c>
      <c r="N156" s="257"/>
      <c r="O156" s="257">
        <v>-24461548985</v>
      </c>
      <c r="P156" s="257"/>
      <c r="Q156" s="257">
        <f t="shared" si="5"/>
        <v>1075380292</v>
      </c>
    </row>
    <row r="157" spans="1:17">
      <c r="A157" s="234" t="s">
        <v>180</v>
      </c>
      <c r="C157" s="257">
        <v>4924400</v>
      </c>
      <c r="D157" s="257"/>
      <c r="E157" s="257">
        <v>50348789536</v>
      </c>
      <c r="F157" s="257"/>
      <c r="G157" s="257">
        <v>-62496216826</v>
      </c>
      <c r="H157" s="257"/>
      <c r="I157" s="250">
        <f t="shared" si="4"/>
        <v>-12147427290</v>
      </c>
      <c r="J157" s="250"/>
      <c r="K157" s="257">
        <v>4924400</v>
      </c>
      <c r="L157" s="257"/>
      <c r="M157" s="257">
        <v>50348789536</v>
      </c>
      <c r="N157" s="257"/>
      <c r="O157" s="257">
        <v>-45401254925</v>
      </c>
      <c r="P157" s="257"/>
      <c r="Q157" s="257">
        <f t="shared" si="5"/>
        <v>4947534611</v>
      </c>
    </row>
    <row r="158" spans="1:17">
      <c r="A158" s="234" t="s">
        <v>263</v>
      </c>
      <c r="C158" s="257">
        <v>11666228</v>
      </c>
      <c r="D158" s="257"/>
      <c r="E158" s="257">
        <v>68808029656</v>
      </c>
      <c r="F158" s="257"/>
      <c r="G158" s="257">
        <v>-84505150824</v>
      </c>
      <c r="H158" s="257"/>
      <c r="I158" s="250">
        <f t="shared" si="4"/>
        <v>-15697121168</v>
      </c>
      <c r="J158" s="250"/>
      <c r="K158" s="257">
        <v>11666228</v>
      </c>
      <c r="L158" s="257"/>
      <c r="M158" s="257">
        <v>68808029656</v>
      </c>
      <c r="N158" s="257"/>
      <c r="O158" s="257">
        <v>-81454411105</v>
      </c>
      <c r="P158" s="257"/>
      <c r="Q158" s="257">
        <f t="shared" si="5"/>
        <v>-12646381449</v>
      </c>
    </row>
    <row r="159" spans="1:17">
      <c r="A159" s="234" t="s">
        <v>125</v>
      </c>
      <c r="C159" s="257">
        <v>30815258</v>
      </c>
      <c r="D159" s="257"/>
      <c r="E159" s="257">
        <v>66804752074</v>
      </c>
      <c r="F159" s="257"/>
      <c r="G159" s="257">
        <v>-83322477755</v>
      </c>
      <c r="H159" s="257"/>
      <c r="I159" s="250">
        <f t="shared" si="4"/>
        <v>-16517725681</v>
      </c>
      <c r="J159" s="250"/>
      <c r="K159" s="257">
        <v>30815258</v>
      </c>
      <c r="L159" s="257"/>
      <c r="M159" s="257">
        <v>66804752074</v>
      </c>
      <c r="N159" s="257"/>
      <c r="O159" s="257">
        <v>-96684708346</v>
      </c>
      <c r="P159" s="257"/>
      <c r="Q159" s="257">
        <f t="shared" si="5"/>
        <v>-29879956272</v>
      </c>
    </row>
    <row r="160" spans="1:17">
      <c r="A160" s="234" t="s">
        <v>110</v>
      </c>
      <c r="C160" s="257">
        <v>1144019</v>
      </c>
      <c r="D160" s="257"/>
      <c r="E160" s="257">
        <v>27130700026</v>
      </c>
      <c r="F160" s="257"/>
      <c r="G160" s="257">
        <v>-27130700026</v>
      </c>
      <c r="H160" s="257"/>
      <c r="I160" s="250">
        <f t="shared" si="4"/>
        <v>0</v>
      </c>
      <c r="J160" s="250"/>
      <c r="K160" s="257">
        <v>1144019</v>
      </c>
      <c r="L160" s="257"/>
      <c r="M160" s="257">
        <v>27130700026</v>
      </c>
      <c r="N160" s="257"/>
      <c r="O160" s="257">
        <v>-25665455297</v>
      </c>
      <c r="P160" s="257"/>
      <c r="Q160" s="257">
        <f t="shared" si="5"/>
        <v>1465244729</v>
      </c>
    </row>
    <row r="161" spans="1:17">
      <c r="A161" s="234" t="s">
        <v>266</v>
      </c>
      <c r="C161" s="257">
        <v>820844</v>
      </c>
      <c r="D161" s="257"/>
      <c r="E161" s="257">
        <v>41539442674</v>
      </c>
      <c r="F161" s="257"/>
      <c r="G161" s="257">
        <v>-41539442674</v>
      </c>
      <c r="H161" s="257"/>
      <c r="I161" s="250">
        <f t="shared" si="4"/>
        <v>0</v>
      </c>
      <c r="J161" s="250"/>
      <c r="K161" s="257">
        <v>820844</v>
      </c>
      <c r="L161" s="257"/>
      <c r="M161" s="257">
        <v>41539442674</v>
      </c>
      <c r="N161" s="257"/>
      <c r="O161" s="257">
        <v>-40376785809</v>
      </c>
      <c r="P161" s="257"/>
      <c r="Q161" s="257">
        <f t="shared" si="5"/>
        <v>1162656865</v>
      </c>
    </row>
    <row r="162" spans="1:17">
      <c r="A162" s="234" t="s">
        <v>363</v>
      </c>
      <c r="C162" s="257">
        <v>1363510</v>
      </c>
      <c r="D162" s="257"/>
      <c r="E162" s="257">
        <v>14842081646</v>
      </c>
      <c r="F162" s="257"/>
      <c r="G162" s="257">
        <v>-14842081646</v>
      </c>
      <c r="H162" s="257"/>
      <c r="I162" s="250">
        <f t="shared" si="4"/>
        <v>0</v>
      </c>
      <c r="J162" s="250"/>
      <c r="K162" s="257">
        <v>1363510</v>
      </c>
      <c r="L162" s="257"/>
      <c r="M162" s="257">
        <v>14842081646</v>
      </c>
      <c r="N162" s="257"/>
      <c r="O162" s="257">
        <v>-26475464068</v>
      </c>
      <c r="P162" s="257"/>
      <c r="Q162" s="257">
        <f t="shared" si="5"/>
        <v>-11633382422</v>
      </c>
    </row>
    <row r="163" spans="1:17">
      <c r="A163" s="234" t="s">
        <v>167</v>
      </c>
      <c r="C163" s="257">
        <v>8810919</v>
      </c>
      <c r="D163" s="257"/>
      <c r="E163" s="257">
        <v>31920001492</v>
      </c>
      <c r="F163" s="257"/>
      <c r="G163" s="257">
        <v>-31920001492</v>
      </c>
      <c r="H163" s="257"/>
      <c r="I163" s="250">
        <f t="shared" si="4"/>
        <v>0</v>
      </c>
      <c r="J163" s="250"/>
      <c r="K163" s="257">
        <v>8810919</v>
      </c>
      <c r="L163" s="257"/>
      <c r="M163" s="257">
        <v>31920001492</v>
      </c>
      <c r="N163" s="257"/>
      <c r="O163" s="257">
        <v>-31070429277</v>
      </c>
      <c r="P163" s="257"/>
      <c r="Q163" s="257">
        <f t="shared" si="5"/>
        <v>849572215</v>
      </c>
    </row>
    <row r="164" spans="1:17">
      <c r="A164" s="234" t="s">
        <v>129</v>
      </c>
      <c r="C164" s="257">
        <v>6712676</v>
      </c>
      <c r="D164" s="257"/>
      <c r="E164" s="257">
        <v>90213699329</v>
      </c>
      <c r="F164" s="257"/>
      <c r="G164" s="257">
        <v>-113166771381</v>
      </c>
      <c r="H164" s="257"/>
      <c r="I164" s="250">
        <f t="shared" si="4"/>
        <v>-22953072052</v>
      </c>
      <c r="J164" s="250"/>
      <c r="K164" s="257">
        <v>6712676</v>
      </c>
      <c r="L164" s="257"/>
      <c r="M164" s="257">
        <v>90213699329</v>
      </c>
      <c r="N164" s="257"/>
      <c r="O164" s="257">
        <v>-138560625211</v>
      </c>
      <c r="P164" s="257"/>
      <c r="Q164" s="257">
        <f t="shared" si="5"/>
        <v>-48346925882</v>
      </c>
    </row>
    <row r="165" spans="1:17">
      <c r="A165" s="234" t="s">
        <v>195</v>
      </c>
      <c r="C165" s="257">
        <v>4069815</v>
      </c>
      <c r="D165" s="257"/>
      <c r="E165" s="257">
        <v>16787443112</v>
      </c>
      <c r="F165" s="257"/>
      <c r="G165" s="257">
        <v>-16787443112</v>
      </c>
      <c r="H165" s="257"/>
      <c r="I165" s="250">
        <f t="shared" si="4"/>
        <v>0</v>
      </c>
      <c r="J165" s="250"/>
      <c r="K165" s="257">
        <v>4069815</v>
      </c>
      <c r="L165" s="257"/>
      <c r="M165" s="257">
        <v>16787443112</v>
      </c>
      <c r="N165" s="257"/>
      <c r="O165" s="257">
        <v>-20807291926</v>
      </c>
      <c r="P165" s="257"/>
      <c r="Q165" s="257">
        <f t="shared" si="5"/>
        <v>-4019848814</v>
      </c>
    </row>
    <row r="166" spans="1:17">
      <c r="A166" s="234" t="s">
        <v>221</v>
      </c>
      <c r="C166" s="257">
        <v>9255754</v>
      </c>
      <c r="D166" s="257"/>
      <c r="E166" s="257">
        <v>22106386306</v>
      </c>
      <c r="F166" s="257"/>
      <c r="G166" s="257">
        <v>-22106386306</v>
      </c>
      <c r="H166" s="257"/>
      <c r="I166" s="250">
        <f t="shared" si="4"/>
        <v>0</v>
      </c>
      <c r="J166" s="250"/>
      <c r="K166" s="257">
        <v>9255754</v>
      </c>
      <c r="L166" s="257"/>
      <c r="M166" s="257">
        <v>22106386306</v>
      </c>
      <c r="N166" s="257"/>
      <c r="O166" s="257">
        <v>-16913488690</v>
      </c>
      <c r="P166" s="257"/>
      <c r="Q166" s="257">
        <f t="shared" si="5"/>
        <v>5192897616</v>
      </c>
    </row>
    <row r="167" spans="1:17">
      <c r="A167" s="234" t="s">
        <v>223</v>
      </c>
      <c r="C167" s="257">
        <v>5266076</v>
      </c>
      <c r="D167" s="257"/>
      <c r="E167" s="257">
        <v>51417633251</v>
      </c>
      <c r="F167" s="257"/>
      <c r="G167" s="257">
        <v>-64219787871</v>
      </c>
      <c r="H167" s="257"/>
      <c r="I167" s="250">
        <f t="shared" si="4"/>
        <v>-12802154620</v>
      </c>
      <c r="J167" s="250"/>
      <c r="K167" s="257">
        <v>5266076</v>
      </c>
      <c r="L167" s="257"/>
      <c r="M167" s="257">
        <v>51417633251</v>
      </c>
      <c r="N167" s="257"/>
      <c r="O167" s="257">
        <v>-61967127102</v>
      </c>
      <c r="P167" s="257"/>
      <c r="Q167" s="257">
        <f t="shared" si="5"/>
        <v>-10549493851</v>
      </c>
    </row>
    <row r="168" spans="1:17">
      <c r="A168" s="234" t="s">
        <v>258</v>
      </c>
      <c r="C168" s="257">
        <v>28634810</v>
      </c>
      <c r="D168" s="257"/>
      <c r="E168" s="257">
        <v>41711980770</v>
      </c>
      <c r="F168" s="257"/>
      <c r="G168" s="257">
        <v>-52139976847</v>
      </c>
      <c r="H168" s="257"/>
      <c r="I168" s="250">
        <f t="shared" si="4"/>
        <v>-10427996077</v>
      </c>
      <c r="J168" s="250"/>
      <c r="K168" s="257">
        <v>28634810</v>
      </c>
      <c r="L168" s="257"/>
      <c r="M168" s="257">
        <v>41711980770</v>
      </c>
      <c r="N168" s="257"/>
      <c r="O168" s="257">
        <v>-61339469497</v>
      </c>
      <c r="P168" s="257"/>
      <c r="Q168" s="257">
        <f t="shared" si="5"/>
        <v>-19627488727</v>
      </c>
    </row>
    <row r="169" spans="1:17">
      <c r="A169" s="234" t="s">
        <v>248</v>
      </c>
      <c r="C169" s="257">
        <v>10254540</v>
      </c>
      <c r="D169" s="257"/>
      <c r="E169" s="257">
        <v>59912003930</v>
      </c>
      <c r="F169" s="257"/>
      <c r="G169" s="257">
        <v>-74890004910</v>
      </c>
      <c r="H169" s="257"/>
      <c r="I169" s="250">
        <f t="shared" si="4"/>
        <v>-14978000980</v>
      </c>
      <c r="J169" s="250"/>
      <c r="K169" s="257">
        <v>10254540</v>
      </c>
      <c r="L169" s="257"/>
      <c r="M169" s="257">
        <v>59912003930</v>
      </c>
      <c r="N169" s="257"/>
      <c r="O169" s="257">
        <v>-92156229077</v>
      </c>
      <c r="P169" s="257"/>
      <c r="Q169" s="257">
        <f t="shared" si="5"/>
        <v>-32244225147</v>
      </c>
    </row>
    <row r="170" spans="1:17">
      <c r="A170" s="234" t="s">
        <v>237</v>
      </c>
      <c r="C170" s="257">
        <v>16048869</v>
      </c>
      <c r="D170" s="257"/>
      <c r="E170" s="257">
        <v>33732484593</v>
      </c>
      <c r="F170" s="257"/>
      <c r="G170" s="257">
        <v>-33732486490</v>
      </c>
      <c r="H170" s="257"/>
      <c r="I170" s="250">
        <f t="shared" si="4"/>
        <v>-1897</v>
      </c>
      <c r="J170" s="250"/>
      <c r="K170" s="257">
        <v>16048869</v>
      </c>
      <c r="L170" s="257"/>
      <c r="M170" s="257">
        <v>33732484593</v>
      </c>
      <c r="N170" s="257"/>
      <c r="O170" s="257">
        <v>-27475058983</v>
      </c>
      <c r="P170" s="257"/>
      <c r="Q170" s="257">
        <f t="shared" si="5"/>
        <v>6257425610</v>
      </c>
    </row>
    <row r="171" spans="1:17">
      <c r="A171" s="234" t="s">
        <v>98</v>
      </c>
      <c r="C171" s="257">
        <v>18411620</v>
      </c>
      <c r="D171" s="257"/>
      <c r="E171" s="257">
        <v>25083746402</v>
      </c>
      <c r="F171" s="257"/>
      <c r="G171" s="257">
        <v>-25083746402</v>
      </c>
      <c r="H171" s="257"/>
      <c r="I171" s="250">
        <f t="shared" si="4"/>
        <v>0</v>
      </c>
      <c r="J171" s="250"/>
      <c r="K171" s="257">
        <v>18411620</v>
      </c>
      <c r="L171" s="257"/>
      <c r="M171" s="257">
        <v>25083746402</v>
      </c>
      <c r="N171" s="257"/>
      <c r="O171" s="257">
        <v>-29775362352</v>
      </c>
      <c r="P171" s="257"/>
      <c r="Q171" s="257">
        <f t="shared" si="5"/>
        <v>-4691615950</v>
      </c>
    </row>
    <row r="172" spans="1:17">
      <c r="A172" s="234" t="s">
        <v>453</v>
      </c>
      <c r="C172" s="257">
        <v>2998143</v>
      </c>
      <c r="D172" s="257"/>
      <c r="E172" s="257">
        <v>22196231436</v>
      </c>
      <c r="F172" s="257"/>
      <c r="G172" s="257">
        <v>-22196231436</v>
      </c>
      <c r="H172" s="257"/>
      <c r="I172" s="250">
        <f t="shared" si="4"/>
        <v>0</v>
      </c>
      <c r="J172" s="250"/>
      <c r="K172" s="257">
        <v>2998143</v>
      </c>
      <c r="L172" s="257"/>
      <c r="M172" s="257">
        <v>22196231436</v>
      </c>
      <c r="N172" s="257"/>
      <c r="O172" s="257">
        <v>-28017718560</v>
      </c>
      <c r="P172" s="257"/>
      <c r="Q172" s="257">
        <f t="shared" si="5"/>
        <v>-5821487124</v>
      </c>
    </row>
    <row r="173" spans="1:17">
      <c r="A173" s="234" t="s">
        <v>106</v>
      </c>
      <c r="C173" s="257">
        <v>2917377</v>
      </c>
      <c r="D173" s="257"/>
      <c r="E173" s="257">
        <v>140595893428</v>
      </c>
      <c r="F173" s="257"/>
      <c r="G173" s="257">
        <v>-175802763294</v>
      </c>
      <c r="H173" s="257"/>
      <c r="I173" s="250">
        <f t="shared" si="4"/>
        <v>-35206869866</v>
      </c>
      <c r="J173" s="250"/>
      <c r="K173" s="257">
        <v>2917377</v>
      </c>
      <c r="L173" s="257"/>
      <c r="M173" s="257">
        <v>140595893428</v>
      </c>
      <c r="N173" s="257"/>
      <c r="O173" s="257">
        <v>-102871211056</v>
      </c>
      <c r="P173" s="257"/>
      <c r="Q173" s="257">
        <f t="shared" si="5"/>
        <v>37724682372</v>
      </c>
    </row>
    <row r="174" spans="1:17">
      <c r="A174" s="234" t="s">
        <v>374</v>
      </c>
      <c r="C174" s="257">
        <v>7009580</v>
      </c>
      <c r="D174" s="257"/>
      <c r="E174" s="257">
        <v>18765658267</v>
      </c>
      <c r="F174" s="257"/>
      <c r="G174" s="257">
        <v>-18765658267</v>
      </c>
      <c r="H174" s="257"/>
      <c r="I174" s="250">
        <f t="shared" si="4"/>
        <v>0</v>
      </c>
      <c r="J174" s="250"/>
      <c r="K174" s="257">
        <v>7009580</v>
      </c>
      <c r="L174" s="257"/>
      <c r="M174" s="257">
        <v>18765658267</v>
      </c>
      <c r="N174" s="257"/>
      <c r="O174" s="257">
        <v>-34410926632</v>
      </c>
      <c r="P174" s="257"/>
      <c r="Q174" s="257">
        <f t="shared" si="5"/>
        <v>-15645268365</v>
      </c>
    </row>
    <row r="175" spans="1:17">
      <c r="A175" s="234" t="s">
        <v>112</v>
      </c>
      <c r="C175" s="257">
        <v>3779651</v>
      </c>
      <c r="D175" s="257"/>
      <c r="E175" s="257">
        <v>17777058575</v>
      </c>
      <c r="F175" s="257"/>
      <c r="G175" s="257">
        <v>-19577267036</v>
      </c>
      <c r="H175" s="257"/>
      <c r="I175" s="250">
        <f t="shared" si="4"/>
        <v>-1800208461</v>
      </c>
      <c r="J175" s="250"/>
      <c r="K175" s="257">
        <v>3779651</v>
      </c>
      <c r="L175" s="257"/>
      <c r="M175" s="257">
        <v>17777058575</v>
      </c>
      <c r="N175" s="257"/>
      <c r="O175" s="257">
        <v>-16614634695</v>
      </c>
      <c r="P175" s="257"/>
      <c r="Q175" s="257">
        <f t="shared" si="5"/>
        <v>1162423880</v>
      </c>
    </row>
    <row r="176" spans="1:17">
      <c r="A176" s="234" t="s">
        <v>91</v>
      </c>
      <c r="C176" s="257">
        <v>7615662</v>
      </c>
      <c r="D176" s="257"/>
      <c r="E176" s="257">
        <v>31693189563</v>
      </c>
      <c r="F176" s="257"/>
      <c r="G176" s="257">
        <v>-31693189563</v>
      </c>
      <c r="H176" s="257"/>
      <c r="I176" s="250">
        <f t="shared" si="4"/>
        <v>0</v>
      </c>
      <c r="J176" s="250"/>
      <c r="K176" s="257">
        <v>7615662</v>
      </c>
      <c r="L176" s="257"/>
      <c r="M176" s="257">
        <v>31693189563</v>
      </c>
      <c r="N176" s="257"/>
      <c r="O176" s="257">
        <v>-33010212273</v>
      </c>
      <c r="P176" s="257"/>
      <c r="Q176" s="257">
        <f t="shared" si="5"/>
        <v>-1317022710</v>
      </c>
    </row>
    <row r="177" spans="1:17">
      <c r="A177" s="234" t="s">
        <v>286</v>
      </c>
      <c r="C177" s="257">
        <v>1</v>
      </c>
      <c r="D177" s="257"/>
      <c r="E177" s="257">
        <v>2035</v>
      </c>
      <c r="F177" s="257"/>
      <c r="G177" s="257">
        <v>-2035</v>
      </c>
      <c r="H177" s="257"/>
      <c r="I177" s="250">
        <f t="shared" si="4"/>
        <v>0</v>
      </c>
      <c r="J177" s="250"/>
      <c r="K177" s="257">
        <v>1</v>
      </c>
      <c r="L177" s="257"/>
      <c r="M177" s="257">
        <v>2035</v>
      </c>
      <c r="N177" s="257"/>
      <c r="O177" s="257">
        <v>-2542</v>
      </c>
      <c r="P177" s="257"/>
      <c r="Q177" s="257">
        <f t="shared" si="5"/>
        <v>-507</v>
      </c>
    </row>
    <row r="178" spans="1:17" s="199" customFormat="1">
      <c r="A178" s="234" t="s">
        <v>144</v>
      </c>
      <c r="B178" s="11"/>
      <c r="C178" s="257">
        <v>3317561</v>
      </c>
      <c r="D178" s="257"/>
      <c r="E178" s="257">
        <v>32688728400</v>
      </c>
      <c r="F178" s="257"/>
      <c r="G178" s="257">
        <v>-32688728400</v>
      </c>
      <c r="H178" s="257"/>
      <c r="I178" s="250">
        <f t="shared" si="4"/>
        <v>0</v>
      </c>
      <c r="J178" s="250"/>
      <c r="K178" s="257">
        <v>3317561</v>
      </c>
      <c r="L178" s="257"/>
      <c r="M178" s="257">
        <v>32688728400</v>
      </c>
      <c r="N178" s="257"/>
      <c r="O178" s="257">
        <v>-40005851832</v>
      </c>
      <c r="P178" s="257"/>
      <c r="Q178" s="257">
        <f t="shared" si="5"/>
        <v>-7317123432</v>
      </c>
    </row>
    <row r="179" spans="1:17" ht="21" customHeight="1">
      <c r="A179" s="234" t="s">
        <v>250</v>
      </c>
      <c r="C179" s="257">
        <v>34932233</v>
      </c>
      <c r="D179" s="257"/>
      <c r="E179" s="257">
        <v>95473582521</v>
      </c>
      <c r="F179" s="257"/>
      <c r="G179" s="257">
        <v>-118475422979</v>
      </c>
      <c r="H179" s="257"/>
      <c r="I179" s="250">
        <f t="shared" si="4"/>
        <v>-23001840458</v>
      </c>
      <c r="J179" s="250"/>
      <c r="K179" s="257">
        <v>34932233</v>
      </c>
      <c r="L179" s="257"/>
      <c r="M179" s="257">
        <v>95473582521</v>
      </c>
      <c r="N179" s="257"/>
      <c r="O179" s="257">
        <v>-121058275683</v>
      </c>
      <c r="P179" s="257"/>
      <c r="Q179" s="257">
        <f t="shared" si="5"/>
        <v>-25584693162</v>
      </c>
    </row>
    <row r="180" spans="1:17">
      <c r="A180" s="234" t="s">
        <v>302</v>
      </c>
      <c r="C180" s="257">
        <v>3495572</v>
      </c>
      <c r="D180" s="257"/>
      <c r="E180" s="257">
        <v>21955929279</v>
      </c>
      <c r="F180" s="257"/>
      <c r="G180" s="257">
        <v>-21955929279</v>
      </c>
      <c r="H180" s="257"/>
      <c r="I180" s="250">
        <f t="shared" si="4"/>
        <v>0</v>
      </c>
      <c r="J180" s="250"/>
      <c r="K180" s="257">
        <v>3495572</v>
      </c>
      <c r="L180" s="257"/>
      <c r="M180" s="257">
        <v>21955929279</v>
      </c>
      <c r="N180" s="257"/>
      <c r="O180" s="257">
        <v>-23203430085</v>
      </c>
      <c r="P180" s="257"/>
      <c r="Q180" s="257">
        <f t="shared" si="5"/>
        <v>-1247500806</v>
      </c>
    </row>
    <row r="181" spans="1:17">
      <c r="A181" s="234" t="s">
        <v>172</v>
      </c>
      <c r="C181" s="257">
        <v>9539628</v>
      </c>
      <c r="D181" s="257"/>
      <c r="E181" s="257">
        <v>13555149723</v>
      </c>
      <c r="F181" s="257"/>
      <c r="G181" s="257">
        <v>-13555149723</v>
      </c>
      <c r="H181" s="257"/>
      <c r="I181" s="250">
        <f t="shared" si="4"/>
        <v>0</v>
      </c>
      <c r="J181" s="250"/>
      <c r="K181" s="257">
        <v>9539628</v>
      </c>
      <c r="L181" s="257"/>
      <c r="M181" s="257">
        <v>13555149723</v>
      </c>
      <c r="N181" s="257"/>
      <c r="O181" s="257">
        <v>-21047671638</v>
      </c>
      <c r="P181" s="257"/>
      <c r="Q181" s="257">
        <f t="shared" si="5"/>
        <v>-7492521915</v>
      </c>
    </row>
    <row r="182" spans="1:17">
      <c r="A182" s="234" t="s">
        <v>152</v>
      </c>
      <c r="C182" s="257">
        <v>2285327</v>
      </c>
      <c r="D182" s="257"/>
      <c r="E182" s="257">
        <v>33697448737</v>
      </c>
      <c r="F182" s="257"/>
      <c r="G182" s="257">
        <v>-33697448737</v>
      </c>
      <c r="H182" s="257"/>
      <c r="I182" s="250">
        <f t="shared" si="4"/>
        <v>0</v>
      </c>
      <c r="J182" s="250"/>
      <c r="K182" s="257">
        <v>2285327</v>
      </c>
      <c r="L182" s="257"/>
      <c r="M182" s="257">
        <v>33697448737</v>
      </c>
      <c r="N182" s="257"/>
      <c r="O182" s="257">
        <v>-32466941451</v>
      </c>
      <c r="P182" s="257"/>
      <c r="Q182" s="257">
        <f t="shared" si="5"/>
        <v>1230507286</v>
      </c>
    </row>
    <row r="183" spans="1:17">
      <c r="A183" s="234" t="s">
        <v>81</v>
      </c>
      <c r="C183" s="257">
        <v>5929627</v>
      </c>
      <c r="D183" s="257"/>
      <c r="E183" s="257">
        <v>9814753852</v>
      </c>
      <c r="F183" s="257"/>
      <c r="G183" s="257">
        <v>-9814753852</v>
      </c>
      <c r="H183" s="257"/>
      <c r="I183" s="250">
        <f t="shared" si="4"/>
        <v>0</v>
      </c>
      <c r="J183" s="250"/>
      <c r="K183" s="257">
        <v>5929627</v>
      </c>
      <c r="L183" s="257"/>
      <c r="M183" s="257">
        <v>9814753852</v>
      </c>
      <c r="N183" s="257"/>
      <c r="O183" s="257">
        <v>-17951718776</v>
      </c>
      <c r="P183" s="257"/>
      <c r="Q183" s="257">
        <f t="shared" si="5"/>
        <v>-8136964924</v>
      </c>
    </row>
    <row r="184" spans="1:17">
      <c r="A184" s="234" t="s">
        <v>350</v>
      </c>
      <c r="C184" s="257">
        <v>1963392</v>
      </c>
      <c r="D184" s="257"/>
      <c r="E184" s="257">
        <v>7077865024</v>
      </c>
      <c r="F184" s="257"/>
      <c r="G184" s="257">
        <v>-7077865024</v>
      </c>
      <c r="H184" s="257"/>
      <c r="I184" s="250">
        <f t="shared" si="4"/>
        <v>0</v>
      </c>
      <c r="J184" s="250"/>
      <c r="K184" s="257">
        <v>1963392</v>
      </c>
      <c r="L184" s="257"/>
      <c r="M184" s="257">
        <v>7077865024</v>
      </c>
      <c r="N184" s="257"/>
      <c r="O184" s="257">
        <v>-8018439574</v>
      </c>
      <c r="P184" s="257"/>
      <c r="Q184" s="257">
        <f t="shared" si="5"/>
        <v>-940574550</v>
      </c>
    </row>
    <row r="185" spans="1:17">
      <c r="A185" s="234" t="s">
        <v>226</v>
      </c>
      <c r="C185" s="257">
        <v>447142</v>
      </c>
      <c r="D185" s="257"/>
      <c r="E185" s="257">
        <v>19176091305</v>
      </c>
      <c r="F185" s="257"/>
      <c r="G185" s="257">
        <v>-19176091305</v>
      </c>
      <c r="H185" s="257"/>
      <c r="I185" s="250">
        <f t="shared" si="4"/>
        <v>0</v>
      </c>
      <c r="J185" s="250"/>
      <c r="K185" s="257">
        <v>447142</v>
      </c>
      <c r="L185" s="257"/>
      <c r="M185" s="257">
        <v>19176091305</v>
      </c>
      <c r="N185" s="257"/>
      <c r="O185" s="257">
        <v>-28260134093</v>
      </c>
      <c r="P185" s="257"/>
      <c r="Q185" s="257">
        <f t="shared" si="5"/>
        <v>-9084042788</v>
      </c>
    </row>
    <row r="186" spans="1:17">
      <c r="A186" s="234" t="s">
        <v>178</v>
      </c>
      <c r="C186" s="257">
        <v>6219883</v>
      </c>
      <c r="D186" s="257"/>
      <c r="E186" s="257">
        <v>44683855928</v>
      </c>
      <c r="F186" s="257"/>
      <c r="G186" s="257">
        <v>-44683855928</v>
      </c>
      <c r="H186" s="257"/>
      <c r="I186" s="250">
        <f t="shared" si="4"/>
        <v>0</v>
      </c>
      <c r="J186" s="250"/>
      <c r="K186" s="257">
        <v>6219883</v>
      </c>
      <c r="L186" s="257"/>
      <c r="M186" s="257">
        <v>44683855928</v>
      </c>
      <c r="N186" s="257"/>
      <c r="O186" s="257">
        <v>-45240102078</v>
      </c>
      <c r="P186" s="257"/>
      <c r="Q186" s="257">
        <f t="shared" si="5"/>
        <v>-556246150</v>
      </c>
    </row>
    <row r="187" spans="1:17">
      <c r="A187" s="234" t="s">
        <v>171</v>
      </c>
      <c r="C187" s="257">
        <v>1863784</v>
      </c>
      <c r="D187" s="257"/>
      <c r="E187" s="257">
        <v>5437168236</v>
      </c>
      <c r="F187" s="257"/>
      <c r="G187" s="257">
        <v>-5437168236</v>
      </c>
      <c r="H187" s="257"/>
      <c r="I187" s="250">
        <f t="shared" si="4"/>
        <v>0</v>
      </c>
      <c r="J187" s="250"/>
      <c r="K187" s="257">
        <v>1863784</v>
      </c>
      <c r="L187" s="257"/>
      <c r="M187" s="257">
        <v>5437168236</v>
      </c>
      <c r="N187" s="257"/>
      <c r="O187" s="257">
        <v>-6482905892</v>
      </c>
      <c r="P187" s="257"/>
      <c r="Q187" s="257">
        <f t="shared" si="5"/>
        <v>-1045737656</v>
      </c>
    </row>
    <row r="188" spans="1:17">
      <c r="A188" s="234" t="s">
        <v>92</v>
      </c>
      <c r="C188" s="257">
        <v>7188744</v>
      </c>
      <c r="D188" s="257"/>
      <c r="E188" s="257">
        <v>89592678114</v>
      </c>
      <c r="F188" s="257"/>
      <c r="G188" s="257">
        <v>-111990847642</v>
      </c>
      <c r="H188" s="257"/>
      <c r="I188" s="250">
        <f t="shared" si="4"/>
        <v>-22398169528</v>
      </c>
      <c r="J188" s="250"/>
      <c r="K188" s="257">
        <v>7188744</v>
      </c>
      <c r="L188" s="257"/>
      <c r="M188" s="257">
        <v>89592678114</v>
      </c>
      <c r="N188" s="257"/>
      <c r="O188" s="257">
        <v>-135386129993</v>
      </c>
      <c r="P188" s="257"/>
      <c r="Q188" s="257">
        <f t="shared" si="5"/>
        <v>-45793451879</v>
      </c>
    </row>
    <row r="189" spans="1:17">
      <c r="A189" s="234" t="s">
        <v>123</v>
      </c>
      <c r="C189" s="257">
        <v>26049359</v>
      </c>
      <c r="D189" s="257"/>
      <c r="E189" s="257">
        <v>26959461349</v>
      </c>
      <c r="F189" s="257"/>
      <c r="G189" s="257">
        <v>-26959461349</v>
      </c>
      <c r="H189" s="257"/>
      <c r="I189" s="250">
        <f t="shared" si="4"/>
        <v>0</v>
      </c>
      <c r="J189" s="250"/>
      <c r="K189" s="257">
        <v>26049359</v>
      </c>
      <c r="L189" s="257"/>
      <c r="M189" s="257">
        <v>26959461349</v>
      </c>
      <c r="N189" s="257"/>
      <c r="O189" s="257">
        <v>-35778186727</v>
      </c>
      <c r="P189" s="257"/>
      <c r="Q189" s="257">
        <f t="shared" si="5"/>
        <v>-8818725378</v>
      </c>
    </row>
    <row r="190" spans="1:17">
      <c r="A190" s="234" t="s">
        <v>210</v>
      </c>
      <c r="C190" s="257">
        <v>2986701</v>
      </c>
      <c r="D190" s="257"/>
      <c r="E190" s="257">
        <v>19648759507</v>
      </c>
      <c r="F190" s="257"/>
      <c r="G190" s="257">
        <v>-19648759507</v>
      </c>
      <c r="H190" s="257"/>
      <c r="I190" s="250">
        <f t="shared" si="4"/>
        <v>0</v>
      </c>
      <c r="J190" s="250"/>
      <c r="K190" s="257">
        <v>2986701</v>
      </c>
      <c r="L190" s="257"/>
      <c r="M190" s="257">
        <v>19648759507</v>
      </c>
      <c r="N190" s="257"/>
      <c r="O190" s="257">
        <v>-23374913945</v>
      </c>
      <c r="P190" s="257"/>
      <c r="Q190" s="257">
        <f t="shared" si="5"/>
        <v>-3726154438</v>
      </c>
    </row>
    <row r="191" spans="1:17">
      <c r="A191" s="234" t="s">
        <v>352</v>
      </c>
      <c r="C191" s="257">
        <v>5366302</v>
      </c>
      <c r="D191" s="257"/>
      <c r="E191" s="257">
        <v>18312057654</v>
      </c>
      <c r="F191" s="257"/>
      <c r="G191" s="257">
        <v>-18312057654</v>
      </c>
      <c r="H191" s="257"/>
      <c r="I191" s="250">
        <f t="shared" si="4"/>
        <v>0</v>
      </c>
      <c r="J191" s="250"/>
      <c r="K191" s="257">
        <v>5366302</v>
      </c>
      <c r="L191" s="257"/>
      <c r="M191" s="257">
        <v>18312057654</v>
      </c>
      <c r="N191" s="257"/>
      <c r="O191" s="257">
        <v>-20119690022</v>
      </c>
      <c r="P191" s="257"/>
      <c r="Q191" s="257">
        <f t="shared" si="5"/>
        <v>-1807632368</v>
      </c>
    </row>
    <row r="192" spans="1:17">
      <c r="A192" s="234" t="s">
        <v>405</v>
      </c>
      <c r="C192" s="257">
        <v>6225899</v>
      </c>
      <c r="D192" s="257"/>
      <c r="E192" s="257">
        <v>15154468824</v>
      </c>
      <c r="F192" s="257"/>
      <c r="G192" s="257">
        <v>-15154468824</v>
      </c>
      <c r="H192" s="257"/>
      <c r="I192" s="250">
        <f t="shared" si="4"/>
        <v>0</v>
      </c>
      <c r="J192" s="250"/>
      <c r="K192" s="257">
        <v>6225899</v>
      </c>
      <c r="L192" s="257"/>
      <c r="M192" s="257">
        <v>15154468824</v>
      </c>
      <c r="N192" s="257"/>
      <c r="O192" s="257">
        <v>-20542884176</v>
      </c>
      <c r="P192" s="257"/>
      <c r="Q192" s="257">
        <f t="shared" si="5"/>
        <v>-5388415352</v>
      </c>
    </row>
    <row r="193" spans="1:17">
      <c r="A193" s="234" t="s">
        <v>163</v>
      </c>
      <c r="C193" s="257">
        <v>10547818</v>
      </c>
      <c r="D193" s="257"/>
      <c r="E193" s="257">
        <v>28677616429</v>
      </c>
      <c r="F193" s="257"/>
      <c r="G193" s="257">
        <v>-33701432445</v>
      </c>
      <c r="H193" s="257"/>
      <c r="I193" s="250">
        <f t="shared" si="4"/>
        <v>-5023816016</v>
      </c>
      <c r="J193" s="250"/>
      <c r="K193" s="257">
        <v>10547818</v>
      </c>
      <c r="L193" s="257"/>
      <c r="M193" s="257">
        <v>28677616429</v>
      </c>
      <c r="N193" s="257"/>
      <c r="O193" s="257">
        <v>-28623321091</v>
      </c>
      <c r="P193" s="257"/>
      <c r="Q193" s="257">
        <f t="shared" si="5"/>
        <v>54295338</v>
      </c>
    </row>
    <row r="194" spans="1:17">
      <c r="A194" s="234" t="s">
        <v>367</v>
      </c>
      <c r="C194" s="257">
        <v>1429562</v>
      </c>
      <c r="D194" s="257"/>
      <c r="E194" s="257">
        <v>21504634128</v>
      </c>
      <c r="F194" s="257"/>
      <c r="G194" s="257">
        <v>-21504634128</v>
      </c>
      <c r="H194" s="257"/>
      <c r="I194" s="250">
        <f t="shared" si="4"/>
        <v>0</v>
      </c>
      <c r="J194" s="250"/>
      <c r="K194" s="257">
        <v>1429562</v>
      </c>
      <c r="L194" s="257"/>
      <c r="M194" s="257">
        <v>21504634128</v>
      </c>
      <c r="N194" s="257"/>
      <c r="O194" s="257">
        <v>-27655903442</v>
      </c>
      <c r="P194" s="257"/>
      <c r="Q194" s="257">
        <f t="shared" si="5"/>
        <v>-6151269314</v>
      </c>
    </row>
    <row r="195" spans="1:17">
      <c r="A195" s="234" t="s">
        <v>188</v>
      </c>
      <c r="C195" s="257">
        <v>9568216</v>
      </c>
      <c r="D195" s="257"/>
      <c r="E195" s="257">
        <v>40103727593</v>
      </c>
      <c r="F195" s="257"/>
      <c r="G195" s="257">
        <v>-40103727593</v>
      </c>
      <c r="H195" s="257"/>
      <c r="I195" s="250">
        <f t="shared" si="4"/>
        <v>0</v>
      </c>
      <c r="J195" s="250"/>
      <c r="K195" s="257">
        <v>9568216</v>
      </c>
      <c r="L195" s="257"/>
      <c r="M195" s="257">
        <v>40103727593</v>
      </c>
      <c r="N195" s="257"/>
      <c r="O195" s="257">
        <v>-43020469032</v>
      </c>
      <c r="P195" s="257"/>
      <c r="Q195" s="257">
        <f t="shared" si="5"/>
        <v>-2916741439</v>
      </c>
    </row>
    <row r="196" spans="1:17">
      <c r="A196" s="234" t="s">
        <v>404</v>
      </c>
      <c r="C196" s="257">
        <v>1455634</v>
      </c>
      <c r="D196" s="257"/>
      <c r="E196" s="257">
        <v>18170324925</v>
      </c>
      <c r="F196" s="257"/>
      <c r="G196" s="257">
        <v>-18170324925</v>
      </c>
      <c r="H196" s="257"/>
      <c r="I196" s="250">
        <f t="shared" si="4"/>
        <v>0</v>
      </c>
      <c r="J196" s="250"/>
      <c r="K196" s="257">
        <v>1455634</v>
      </c>
      <c r="L196" s="257"/>
      <c r="M196" s="257">
        <v>18170324925</v>
      </c>
      <c r="N196" s="257"/>
      <c r="O196" s="257">
        <v>-24039230563</v>
      </c>
      <c r="P196" s="257"/>
      <c r="Q196" s="257">
        <f t="shared" si="5"/>
        <v>-5868905638</v>
      </c>
    </row>
    <row r="197" spans="1:17">
      <c r="A197" s="234" t="s">
        <v>285</v>
      </c>
      <c r="C197" s="257">
        <v>14637367</v>
      </c>
      <c r="D197" s="257"/>
      <c r="E197" s="257">
        <v>21829902894</v>
      </c>
      <c r="F197" s="257"/>
      <c r="G197" s="257">
        <v>-21829902894</v>
      </c>
      <c r="H197" s="257"/>
      <c r="I197" s="250">
        <f t="shared" si="4"/>
        <v>0</v>
      </c>
      <c r="J197" s="250"/>
      <c r="K197" s="257">
        <v>14637367</v>
      </c>
      <c r="L197" s="257"/>
      <c r="M197" s="257">
        <v>21829902894</v>
      </c>
      <c r="N197" s="257"/>
      <c r="O197" s="257">
        <v>-26302158190</v>
      </c>
      <c r="P197" s="257"/>
      <c r="Q197" s="257">
        <f t="shared" si="5"/>
        <v>-4472255296</v>
      </c>
    </row>
    <row r="198" spans="1:17">
      <c r="A198" s="234" t="s">
        <v>96</v>
      </c>
      <c r="C198" s="257">
        <v>1654978</v>
      </c>
      <c r="D198" s="257"/>
      <c r="E198" s="257">
        <v>11692357348</v>
      </c>
      <c r="F198" s="257"/>
      <c r="G198" s="257">
        <v>-11692357348</v>
      </c>
      <c r="H198" s="257"/>
      <c r="I198" s="250">
        <f t="shared" si="4"/>
        <v>0</v>
      </c>
      <c r="J198" s="250"/>
      <c r="K198" s="257">
        <v>1654978</v>
      </c>
      <c r="L198" s="257"/>
      <c r="M198" s="257">
        <v>11692357348</v>
      </c>
      <c r="N198" s="257"/>
      <c r="O198" s="257">
        <v>-12359763908</v>
      </c>
      <c r="P198" s="257"/>
      <c r="Q198" s="257">
        <f t="shared" si="5"/>
        <v>-667406560</v>
      </c>
    </row>
    <row r="199" spans="1:17">
      <c r="A199" s="234" t="s">
        <v>241</v>
      </c>
      <c r="C199" s="257">
        <v>32859669</v>
      </c>
      <c r="D199" s="257"/>
      <c r="E199" s="257">
        <v>48864489884</v>
      </c>
      <c r="F199" s="257"/>
      <c r="G199" s="257">
        <v>-48864489884</v>
      </c>
      <c r="H199" s="257"/>
      <c r="I199" s="250">
        <f t="shared" si="4"/>
        <v>0</v>
      </c>
      <c r="J199" s="250"/>
      <c r="K199" s="257">
        <v>32859669</v>
      </c>
      <c r="L199" s="257"/>
      <c r="M199" s="257">
        <v>48864489884</v>
      </c>
      <c r="N199" s="257"/>
      <c r="O199" s="257">
        <v>-72860749710</v>
      </c>
      <c r="P199" s="257"/>
      <c r="Q199" s="257">
        <f t="shared" si="5"/>
        <v>-23996259826</v>
      </c>
    </row>
    <row r="200" spans="1:17">
      <c r="A200" s="234" t="s">
        <v>354</v>
      </c>
      <c r="C200" s="257">
        <v>8620837</v>
      </c>
      <c r="D200" s="257"/>
      <c r="E200" s="257">
        <v>58134329137</v>
      </c>
      <c r="F200" s="257"/>
      <c r="G200" s="257">
        <v>-73052850325</v>
      </c>
      <c r="H200" s="257"/>
      <c r="I200" s="250">
        <f t="shared" ref="I200:I263" si="6">E200+G200</f>
        <v>-14918521188</v>
      </c>
      <c r="J200" s="250"/>
      <c r="K200" s="257">
        <v>8620837</v>
      </c>
      <c r="L200" s="257"/>
      <c r="M200" s="257">
        <v>58134329137</v>
      </c>
      <c r="N200" s="257"/>
      <c r="O200" s="257">
        <v>-36882857247</v>
      </c>
      <c r="P200" s="257"/>
      <c r="Q200" s="257">
        <f t="shared" si="5"/>
        <v>21251471890</v>
      </c>
    </row>
    <row r="201" spans="1:17">
      <c r="A201" s="234" t="s">
        <v>498</v>
      </c>
      <c r="C201" s="257">
        <v>2439230</v>
      </c>
      <c r="D201" s="257"/>
      <c r="E201" s="257">
        <v>30569333123</v>
      </c>
      <c r="F201" s="257"/>
      <c r="G201" s="257">
        <v>-30569333123</v>
      </c>
      <c r="H201" s="257"/>
      <c r="I201" s="250">
        <f t="shared" si="6"/>
        <v>0</v>
      </c>
      <c r="J201" s="250"/>
      <c r="K201" s="257">
        <v>2439230</v>
      </c>
      <c r="L201" s="257"/>
      <c r="M201" s="257">
        <v>30569333123</v>
      </c>
      <c r="N201" s="257"/>
      <c r="O201" s="257">
        <v>-38059037316</v>
      </c>
      <c r="P201" s="257"/>
      <c r="Q201" s="257">
        <f t="shared" ref="Q201:Q264" si="7">M201+O201</f>
        <v>-7489704193</v>
      </c>
    </row>
    <row r="202" spans="1:17">
      <c r="A202" s="234" t="s">
        <v>262</v>
      </c>
      <c r="C202" s="257">
        <v>272522</v>
      </c>
      <c r="D202" s="257"/>
      <c r="E202" s="257">
        <v>33969583171</v>
      </c>
      <c r="F202" s="257"/>
      <c r="G202" s="257">
        <v>-33969583171</v>
      </c>
      <c r="H202" s="257"/>
      <c r="I202" s="250">
        <f t="shared" si="6"/>
        <v>0</v>
      </c>
      <c r="J202" s="250"/>
      <c r="K202" s="257">
        <v>272522</v>
      </c>
      <c r="L202" s="257"/>
      <c r="M202" s="257">
        <v>33969583171</v>
      </c>
      <c r="N202" s="257"/>
      <c r="O202" s="257">
        <v>-34033351770</v>
      </c>
      <c r="P202" s="257"/>
      <c r="Q202" s="257">
        <f t="shared" si="7"/>
        <v>-63768599</v>
      </c>
    </row>
    <row r="203" spans="1:17">
      <c r="A203" s="234" t="s">
        <v>86</v>
      </c>
      <c r="C203" s="257">
        <v>7994557</v>
      </c>
      <c r="D203" s="257"/>
      <c r="E203" s="257">
        <v>44185468047</v>
      </c>
      <c r="F203" s="257"/>
      <c r="G203" s="257">
        <v>-44185468047</v>
      </c>
      <c r="H203" s="257"/>
      <c r="I203" s="250">
        <f t="shared" si="6"/>
        <v>0</v>
      </c>
      <c r="J203" s="250"/>
      <c r="K203" s="257">
        <v>7994557</v>
      </c>
      <c r="L203" s="257"/>
      <c r="M203" s="257">
        <v>44185468047</v>
      </c>
      <c r="N203" s="257"/>
      <c r="O203" s="257">
        <v>-39742652530</v>
      </c>
      <c r="P203" s="257"/>
      <c r="Q203" s="257">
        <f t="shared" si="7"/>
        <v>4442815517</v>
      </c>
    </row>
    <row r="204" spans="1:17">
      <c r="A204" s="234" t="s">
        <v>100</v>
      </c>
      <c r="C204" s="257">
        <v>6020377</v>
      </c>
      <c r="D204" s="257"/>
      <c r="E204" s="257">
        <v>22473584149</v>
      </c>
      <c r="F204" s="257"/>
      <c r="G204" s="257">
        <v>-22473584149</v>
      </c>
      <c r="H204" s="257"/>
      <c r="I204" s="250">
        <f t="shared" si="6"/>
        <v>0</v>
      </c>
      <c r="J204" s="250"/>
      <c r="K204" s="257">
        <v>6020377</v>
      </c>
      <c r="L204" s="257"/>
      <c r="M204" s="257">
        <v>22473584149</v>
      </c>
      <c r="N204" s="257"/>
      <c r="O204" s="257">
        <v>-29024242641</v>
      </c>
      <c r="P204" s="257"/>
      <c r="Q204" s="257">
        <f t="shared" si="7"/>
        <v>-6550658492</v>
      </c>
    </row>
    <row r="205" spans="1:17">
      <c r="A205" s="234" t="s">
        <v>499</v>
      </c>
      <c r="C205" s="257">
        <v>14876017</v>
      </c>
      <c r="D205" s="257"/>
      <c r="E205" s="257">
        <v>11616926985</v>
      </c>
      <c r="F205" s="257"/>
      <c r="G205" s="257">
        <v>-11616926985</v>
      </c>
      <c r="H205" s="257"/>
      <c r="I205" s="250">
        <f t="shared" si="6"/>
        <v>0</v>
      </c>
      <c r="J205" s="250"/>
      <c r="K205" s="257">
        <v>14876017</v>
      </c>
      <c r="L205" s="257"/>
      <c r="M205" s="257">
        <v>11616926985</v>
      </c>
      <c r="N205" s="257"/>
      <c r="O205" s="257">
        <v>-17652611449</v>
      </c>
      <c r="P205" s="257"/>
      <c r="Q205" s="257">
        <f t="shared" si="7"/>
        <v>-6035684464</v>
      </c>
    </row>
    <row r="206" spans="1:17">
      <c r="A206" s="234" t="s">
        <v>197</v>
      </c>
      <c r="C206" s="257">
        <v>166046503</v>
      </c>
      <c r="D206" s="257"/>
      <c r="E206" s="257">
        <v>128515111559</v>
      </c>
      <c r="F206" s="257"/>
      <c r="G206" s="257">
        <v>-161157737831</v>
      </c>
      <c r="H206" s="257"/>
      <c r="I206" s="250">
        <f t="shared" si="6"/>
        <v>-32642626272</v>
      </c>
      <c r="J206" s="250"/>
      <c r="K206" s="257">
        <v>166046503</v>
      </c>
      <c r="L206" s="257"/>
      <c r="M206" s="257">
        <v>128515111559</v>
      </c>
      <c r="N206" s="257"/>
      <c r="O206" s="257">
        <v>-119556718443</v>
      </c>
      <c r="P206" s="257"/>
      <c r="Q206" s="257">
        <f t="shared" si="7"/>
        <v>8958393116</v>
      </c>
    </row>
    <row r="207" spans="1:17">
      <c r="A207" s="234" t="s">
        <v>265</v>
      </c>
      <c r="C207" s="257">
        <v>4641539</v>
      </c>
      <c r="D207" s="257"/>
      <c r="E207" s="257">
        <v>22751959926</v>
      </c>
      <c r="F207" s="257"/>
      <c r="G207" s="257">
        <v>-22751959926</v>
      </c>
      <c r="H207" s="257"/>
      <c r="I207" s="250">
        <f t="shared" si="6"/>
        <v>0</v>
      </c>
      <c r="J207" s="250"/>
      <c r="K207" s="257">
        <v>4641539</v>
      </c>
      <c r="L207" s="257"/>
      <c r="M207" s="257">
        <v>22751959926</v>
      </c>
      <c r="N207" s="257"/>
      <c r="O207" s="257">
        <v>-23504625218</v>
      </c>
      <c r="P207" s="257"/>
      <c r="Q207" s="257">
        <f t="shared" si="7"/>
        <v>-752665292</v>
      </c>
    </row>
    <row r="208" spans="1:17">
      <c r="A208" s="234" t="s">
        <v>365</v>
      </c>
      <c r="C208" s="257">
        <v>6279971</v>
      </c>
      <c r="D208" s="257"/>
      <c r="E208" s="257">
        <v>24302564618</v>
      </c>
      <c r="F208" s="257"/>
      <c r="G208" s="257">
        <v>-24302564618</v>
      </c>
      <c r="H208" s="257"/>
      <c r="I208" s="250">
        <f t="shared" si="6"/>
        <v>0</v>
      </c>
      <c r="J208" s="250"/>
      <c r="K208" s="257">
        <v>6279971</v>
      </c>
      <c r="L208" s="257"/>
      <c r="M208" s="257">
        <v>24302564618</v>
      </c>
      <c r="N208" s="257"/>
      <c r="O208" s="257">
        <v>-22503191375</v>
      </c>
      <c r="P208" s="257"/>
      <c r="Q208" s="257">
        <f t="shared" si="7"/>
        <v>1799373243</v>
      </c>
    </row>
    <row r="209" spans="1:17">
      <c r="A209" s="234" t="s">
        <v>89</v>
      </c>
      <c r="C209" s="257">
        <v>2261782</v>
      </c>
      <c r="D209" s="257"/>
      <c r="E209" s="257">
        <v>7217663737</v>
      </c>
      <c r="F209" s="257"/>
      <c r="G209" s="257">
        <v>-7217663737</v>
      </c>
      <c r="H209" s="257"/>
      <c r="I209" s="250">
        <f t="shared" si="6"/>
        <v>0</v>
      </c>
      <c r="J209" s="250"/>
      <c r="K209" s="257">
        <v>2261782</v>
      </c>
      <c r="L209" s="257"/>
      <c r="M209" s="257">
        <v>7217663737</v>
      </c>
      <c r="N209" s="257"/>
      <c r="O209" s="257">
        <v>-11762703409</v>
      </c>
      <c r="P209" s="257"/>
      <c r="Q209" s="257">
        <f t="shared" si="7"/>
        <v>-4545039672</v>
      </c>
    </row>
    <row r="210" spans="1:17">
      <c r="A210" s="234" t="s">
        <v>253</v>
      </c>
      <c r="C210" s="257">
        <v>8965352</v>
      </c>
      <c r="D210" s="257"/>
      <c r="E210" s="257">
        <v>13966798234</v>
      </c>
      <c r="F210" s="257"/>
      <c r="G210" s="257">
        <v>-13966798234</v>
      </c>
      <c r="H210" s="257"/>
      <c r="I210" s="250">
        <f t="shared" si="6"/>
        <v>0</v>
      </c>
      <c r="J210" s="250"/>
      <c r="K210" s="257">
        <v>8965352</v>
      </c>
      <c r="L210" s="257"/>
      <c r="M210" s="257">
        <v>13966798234</v>
      </c>
      <c r="N210" s="257"/>
      <c r="O210" s="257">
        <v>-15965585641</v>
      </c>
      <c r="P210" s="257"/>
      <c r="Q210" s="257">
        <f t="shared" si="7"/>
        <v>-1998787407</v>
      </c>
    </row>
    <row r="211" spans="1:17">
      <c r="A211" s="234" t="s">
        <v>115</v>
      </c>
      <c r="C211" s="257">
        <v>4522660</v>
      </c>
      <c r="D211" s="257"/>
      <c r="E211" s="257">
        <v>35722090716</v>
      </c>
      <c r="F211" s="257"/>
      <c r="G211" s="257">
        <v>-35722090716</v>
      </c>
      <c r="H211" s="257"/>
      <c r="I211" s="250">
        <f t="shared" si="6"/>
        <v>0</v>
      </c>
      <c r="J211" s="250"/>
      <c r="K211" s="257">
        <v>4522660</v>
      </c>
      <c r="L211" s="257"/>
      <c r="M211" s="257">
        <v>35722090716</v>
      </c>
      <c r="N211" s="257"/>
      <c r="O211" s="257">
        <v>-49065785844</v>
      </c>
      <c r="P211" s="257"/>
      <c r="Q211" s="257">
        <f t="shared" si="7"/>
        <v>-13343695128</v>
      </c>
    </row>
    <row r="212" spans="1:17">
      <c r="A212" s="234" t="s">
        <v>304</v>
      </c>
      <c r="C212" s="257">
        <v>32455022</v>
      </c>
      <c r="D212" s="257"/>
      <c r="E212" s="257">
        <v>23186984172</v>
      </c>
      <c r="F212" s="257"/>
      <c r="G212" s="257">
        <v>-23186984172</v>
      </c>
      <c r="H212" s="257"/>
      <c r="I212" s="250">
        <f t="shared" si="6"/>
        <v>0</v>
      </c>
      <c r="J212" s="250"/>
      <c r="K212" s="257">
        <v>32455022</v>
      </c>
      <c r="L212" s="257"/>
      <c r="M212" s="257">
        <v>23186984172</v>
      </c>
      <c r="N212" s="257"/>
      <c r="O212" s="257">
        <v>-30253663879</v>
      </c>
      <c r="P212" s="257"/>
      <c r="Q212" s="257">
        <f t="shared" si="7"/>
        <v>-7066679707</v>
      </c>
    </row>
    <row r="213" spans="1:17">
      <c r="A213" s="234" t="s">
        <v>229</v>
      </c>
      <c r="C213" s="257">
        <v>33322332</v>
      </c>
      <c r="D213" s="257"/>
      <c r="E213" s="257">
        <v>13986389411</v>
      </c>
      <c r="F213" s="257"/>
      <c r="G213" s="257">
        <v>-13986389411</v>
      </c>
      <c r="H213" s="257"/>
      <c r="I213" s="250">
        <f t="shared" si="6"/>
        <v>0</v>
      </c>
      <c r="J213" s="250"/>
      <c r="K213" s="257">
        <v>33322332</v>
      </c>
      <c r="L213" s="257"/>
      <c r="M213" s="257">
        <v>13986389411</v>
      </c>
      <c r="N213" s="257"/>
      <c r="O213" s="257">
        <v>-21550175483</v>
      </c>
      <c r="P213" s="257"/>
      <c r="Q213" s="257">
        <f t="shared" si="7"/>
        <v>-7563786072</v>
      </c>
    </row>
    <row r="214" spans="1:17">
      <c r="A214" s="234" t="s">
        <v>272</v>
      </c>
      <c r="C214" s="257">
        <v>1691622</v>
      </c>
      <c r="D214" s="257"/>
      <c r="E214" s="257">
        <v>97839075377</v>
      </c>
      <c r="F214" s="257"/>
      <c r="G214" s="257">
        <v>-122315629677</v>
      </c>
      <c r="H214" s="257"/>
      <c r="I214" s="250">
        <f t="shared" si="6"/>
        <v>-24476554300</v>
      </c>
      <c r="J214" s="250"/>
      <c r="K214" s="257">
        <v>1691622</v>
      </c>
      <c r="L214" s="257"/>
      <c r="M214" s="257">
        <v>97839075377</v>
      </c>
      <c r="N214" s="257"/>
      <c r="O214" s="257">
        <v>-124833124656</v>
      </c>
      <c r="P214" s="257"/>
      <c r="Q214" s="257">
        <f t="shared" si="7"/>
        <v>-26994049279</v>
      </c>
    </row>
    <row r="215" spans="1:17">
      <c r="A215" s="234" t="s">
        <v>189</v>
      </c>
      <c r="C215" s="257">
        <v>5980334</v>
      </c>
      <c r="D215" s="257"/>
      <c r="E215" s="257">
        <v>20306510798</v>
      </c>
      <c r="F215" s="257"/>
      <c r="G215" s="257">
        <v>-20306510798</v>
      </c>
      <c r="H215" s="257"/>
      <c r="I215" s="250">
        <f t="shared" si="6"/>
        <v>0</v>
      </c>
      <c r="J215" s="250"/>
      <c r="K215" s="257">
        <v>5980334</v>
      </c>
      <c r="L215" s="257"/>
      <c r="M215" s="257">
        <v>20306510798</v>
      </c>
      <c r="N215" s="257"/>
      <c r="O215" s="257">
        <v>-28208091402</v>
      </c>
      <c r="P215" s="257"/>
      <c r="Q215" s="257">
        <f t="shared" si="7"/>
        <v>-7901580604</v>
      </c>
    </row>
    <row r="216" spans="1:17">
      <c r="A216" s="234" t="s">
        <v>139</v>
      </c>
      <c r="C216" s="257">
        <v>16359589</v>
      </c>
      <c r="D216" s="257"/>
      <c r="E216" s="257">
        <v>22956786837</v>
      </c>
      <c r="F216" s="257"/>
      <c r="G216" s="257">
        <v>-22956786837</v>
      </c>
      <c r="H216" s="257"/>
      <c r="I216" s="250">
        <f t="shared" si="6"/>
        <v>0</v>
      </c>
      <c r="J216" s="250"/>
      <c r="K216" s="257">
        <v>16359589</v>
      </c>
      <c r="L216" s="257"/>
      <c r="M216" s="257">
        <v>22956786837</v>
      </c>
      <c r="N216" s="257"/>
      <c r="O216" s="257">
        <v>-40870814138</v>
      </c>
      <c r="P216" s="257"/>
      <c r="Q216" s="257">
        <f t="shared" si="7"/>
        <v>-17914027301</v>
      </c>
    </row>
    <row r="217" spans="1:17">
      <c r="A217" s="234" t="s">
        <v>238</v>
      </c>
      <c r="C217" s="257">
        <v>12255593</v>
      </c>
      <c r="D217" s="257"/>
      <c r="E217" s="257">
        <v>107866803955</v>
      </c>
      <c r="F217" s="257"/>
      <c r="G217" s="257">
        <v>-135107124229</v>
      </c>
      <c r="H217" s="257"/>
      <c r="I217" s="250">
        <f t="shared" si="6"/>
        <v>-27240320274</v>
      </c>
      <c r="J217" s="250"/>
      <c r="K217" s="257">
        <v>12255593</v>
      </c>
      <c r="L217" s="257"/>
      <c r="M217" s="257">
        <v>107866803955</v>
      </c>
      <c r="N217" s="257"/>
      <c r="O217" s="257">
        <v>-160181038295</v>
      </c>
      <c r="P217" s="257"/>
      <c r="Q217" s="257">
        <f t="shared" si="7"/>
        <v>-52314234340</v>
      </c>
    </row>
    <row r="218" spans="1:17">
      <c r="A218" s="234" t="s">
        <v>297</v>
      </c>
      <c r="C218" s="257">
        <v>420226</v>
      </c>
      <c r="D218" s="257"/>
      <c r="E218" s="257">
        <v>15444852271</v>
      </c>
      <c r="F218" s="257"/>
      <c r="G218" s="257">
        <v>-15444852271</v>
      </c>
      <c r="H218" s="257"/>
      <c r="I218" s="250">
        <f t="shared" si="6"/>
        <v>0</v>
      </c>
      <c r="J218" s="250"/>
      <c r="K218" s="257">
        <v>420226</v>
      </c>
      <c r="L218" s="257"/>
      <c r="M218" s="257">
        <v>15444852271</v>
      </c>
      <c r="N218" s="257"/>
      <c r="O218" s="257">
        <v>-8891136685</v>
      </c>
      <c r="P218" s="257"/>
      <c r="Q218" s="257">
        <f t="shared" si="7"/>
        <v>6553715586</v>
      </c>
    </row>
    <row r="219" spans="1:17">
      <c r="A219" s="234" t="s">
        <v>355</v>
      </c>
      <c r="C219" s="257">
        <v>7999557</v>
      </c>
      <c r="D219" s="257"/>
      <c r="E219" s="257">
        <v>11660511306</v>
      </c>
      <c r="F219" s="257"/>
      <c r="G219" s="257">
        <v>-11660511306</v>
      </c>
      <c r="H219" s="257"/>
      <c r="I219" s="250">
        <f t="shared" si="6"/>
        <v>0</v>
      </c>
      <c r="J219" s="250"/>
      <c r="K219" s="257">
        <v>7999557</v>
      </c>
      <c r="L219" s="257"/>
      <c r="M219" s="257">
        <v>11660511306</v>
      </c>
      <c r="N219" s="257"/>
      <c r="O219" s="257">
        <v>-16559625848</v>
      </c>
      <c r="P219" s="257"/>
      <c r="Q219" s="257">
        <f t="shared" si="7"/>
        <v>-4899114542</v>
      </c>
    </row>
    <row r="220" spans="1:17">
      <c r="A220" s="234" t="s">
        <v>111</v>
      </c>
      <c r="C220" s="257">
        <v>4295215</v>
      </c>
      <c r="D220" s="257"/>
      <c r="E220" s="257">
        <v>30771733777</v>
      </c>
      <c r="F220" s="257"/>
      <c r="G220" s="257">
        <v>-30771733777</v>
      </c>
      <c r="H220" s="257"/>
      <c r="I220" s="250">
        <f t="shared" si="6"/>
        <v>0</v>
      </c>
      <c r="J220" s="250"/>
      <c r="K220" s="257">
        <v>4295215</v>
      </c>
      <c r="L220" s="257"/>
      <c r="M220" s="257">
        <v>30771733777</v>
      </c>
      <c r="N220" s="257"/>
      <c r="O220" s="257">
        <v>-25205101930</v>
      </c>
      <c r="P220" s="257"/>
      <c r="Q220" s="257">
        <f t="shared" si="7"/>
        <v>5566631847</v>
      </c>
    </row>
    <row r="221" spans="1:17">
      <c r="A221" s="234" t="s">
        <v>153</v>
      </c>
      <c r="C221" s="257">
        <v>13094525</v>
      </c>
      <c r="D221" s="257"/>
      <c r="E221" s="257">
        <v>30001539682</v>
      </c>
      <c r="F221" s="257"/>
      <c r="G221" s="257">
        <v>-30001539682</v>
      </c>
      <c r="H221" s="257"/>
      <c r="I221" s="250">
        <f t="shared" si="6"/>
        <v>0</v>
      </c>
      <c r="J221" s="250"/>
      <c r="K221" s="257">
        <v>13094525</v>
      </c>
      <c r="L221" s="257"/>
      <c r="M221" s="257">
        <v>30001539682</v>
      </c>
      <c r="N221" s="257"/>
      <c r="O221" s="257">
        <v>-29439127946</v>
      </c>
      <c r="P221" s="257"/>
      <c r="Q221" s="257">
        <f t="shared" si="7"/>
        <v>562411736</v>
      </c>
    </row>
    <row r="222" spans="1:17">
      <c r="A222" s="234" t="s">
        <v>454</v>
      </c>
      <c r="C222" s="257">
        <v>8472850</v>
      </c>
      <c r="D222" s="257"/>
      <c r="E222" s="257">
        <v>13929305551</v>
      </c>
      <c r="F222" s="257"/>
      <c r="G222" s="257">
        <v>-17285521614</v>
      </c>
      <c r="H222" s="257"/>
      <c r="I222" s="250">
        <f t="shared" si="6"/>
        <v>-3356216063</v>
      </c>
      <c r="J222" s="250"/>
      <c r="K222" s="257">
        <v>8472850</v>
      </c>
      <c r="L222" s="257"/>
      <c r="M222" s="257">
        <v>13929305551</v>
      </c>
      <c r="N222" s="257"/>
      <c r="O222" s="257">
        <v>-16608764586</v>
      </c>
      <c r="P222" s="257"/>
      <c r="Q222" s="257">
        <f t="shared" si="7"/>
        <v>-2679459035</v>
      </c>
    </row>
    <row r="223" spans="1:17">
      <c r="A223" s="234" t="s">
        <v>282</v>
      </c>
      <c r="C223" s="257">
        <v>1202273</v>
      </c>
      <c r="D223" s="257"/>
      <c r="E223" s="257">
        <v>14077157275</v>
      </c>
      <c r="F223" s="257"/>
      <c r="G223" s="257">
        <v>-14077157275</v>
      </c>
      <c r="H223" s="257"/>
      <c r="I223" s="250">
        <f t="shared" si="6"/>
        <v>0</v>
      </c>
      <c r="J223" s="250"/>
      <c r="K223" s="257">
        <v>1202273</v>
      </c>
      <c r="L223" s="257"/>
      <c r="M223" s="257">
        <v>14077157275</v>
      </c>
      <c r="N223" s="257"/>
      <c r="O223" s="257">
        <v>-18660999849</v>
      </c>
      <c r="P223" s="257"/>
      <c r="Q223" s="257">
        <f t="shared" si="7"/>
        <v>-4583842574</v>
      </c>
    </row>
    <row r="224" spans="1:17">
      <c r="A224" s="234" t="s">
        <v>392</v>
      </c>
      <c r="C224" s="257">
        <v>3142202</v>
      </c>
      <c r="D224" s="257"/>
      <c r="E224" s="257">
        <v>10033443325</v>
      </c>
      <c r="F224" s="257"/>
      <c r="G224" s="257">
        <v>-10033443325</v>
      </c>
      <c r="H224" s="257"/>
      <c r="I224" s="250">
        <f t="shared" si="6"/>
        <v>0</v>
      </c>
      <c r="J224" s="250"/>
      <c r="K224" s="257">
        <v>3142202</v>
      </c>
      <c r="L224" s="257"/>
      <c r="M224" s="257">
        <v>10033443325</v>
      </c>
      <c r="N224" s="257"/>
      <c r="O224" s="257">
        <v>-13259596007</v>
      </c>
      <c r="P224" s="257"/>
      <c r="Q224" s="257">
        <f t="shared" si="7"/>
        <v>-3226152682</v>
      </c>
    </row>
    <row r="225" spans="1:17">
      <c r="A225" s="234" t="s">
        <v>159</v>
      </c>
      <c r="C225" s="257">
        <v>7430722</v>
      </c>
      <c r="D225" s="257"/>
      <c r="E225" s="257">
        <v>51730950156</v>
      </c>
      <c r="F225" s="257"/>
      <c r="G225" s="257">
        <v>-65327283123</v>
      </c>
      <c r="H225" s="257"/>
      <c r="I225" s="250">
        <f t="shared" si="6"/>
        <v>-13596332967</v>
      </c>
      <c r="J225" s="250"/>
      <c r="K225" s="257">
        <v>7430722</v>
      </c>
      <c r="L225" s="257"/>
      <c r="M225" s="257">
        <v>51730950156</v>
      </c>
      <c r="N225" s="257"/>
      <c r="O225" s="257">
        <v>-67030138032</v>
      </c>
      <c r="P225" s="257"/>
      <c r="Q225" s="257">
        <f t="shared" si="7"/>
        <v>-15299187876</v>
      </c>
    </row>
    <row r="226" spans="1:17">
      <c r="A226" s="234" t="s">
        <v>121</v>
      </c>
      <c r="C226" s="257">
        <v>20687029</v>
      </c>
      <c r="D226" s="257"/>
      <c r="E226" s="257">
        <v>131373556904</v>
      </c>
      <c r="F226" s="257"/>
      <c r="G226" s="257">
        <v>-164216946131</v>
      </c>
      <c r="H226" s="257"/>
      <c r="I226" s="250">
        <f t="shared" si="6"/>
        <v>-32843389227</v>
      </c>
      <c r="J226" s="250"/>
      <c r="K226" s="257">
        <v>20687029</v>
      </c>
      <c r="L226" s="257"/>
      <c r="M226" s="257">
        <v>131373556904</v>
      </c>
      <c r="N226" s="257"/>
      <c r="O226" s="257">
        <v>-168943414855</v>
      </c>
      <c r="P226" s="257"/>
      <c r="Q226" s="257">
        <f t="shared" si="7"/>
        <v>-37569857951</v>
      </c>
    </row>
    <row r="227" spans="1:17">
      <c r="A227" s="234" t="s">
        <v>131</v>
      </c>
      <c r="C227" s="257">
        <v>2021969</v>
      </c>
      <c r="D227" s="257"/>
      <c r="E227" s="257">
        <v>7002123740</v>
      </c>
      <c r="F227" s="257"/>
      <c r="G227" s="257">
        <v>-7002123740</v>
      </c>
      <c r="H227" s="257"/>
      <c r="I227" s="250">
        <f t="shared" si="6"/>
        <v>0</v>
      </c>
      <c r="J227" s="250"/>
      <c r="K227" s="257">
        <v>2021969</v>
      </c>
      <c r="L227" s="257"/>
      <c r="M227" s="257">
        <v>7002123740</v>
      </c>
      <c r="N227" s="257"/>
      <c r="O227" s="257">
        <v>-9178101871</v>
      </c>
      <c r="P227" s="257"/>
      <c r="Q227" s="257">
        <f t="shared" si="7"/>
        <v>-2175978131</v>
      </c>
    </row>
    <row r="228" spans="1:17">
      <c r="A228" s="234" t="s">
        <v>183</v>
      </c>
      <c r="C228" s="257">
        <v>13570045</v>
      </c>
      <c r="D228" s="257"/>
      <c r="E228" s="257">
        <v>12503802767</v>
      </c>
      <c r="F228" s="257"/>
      <c r="G228" s="257">
        <v>-12245871209</v>
      </c>
      <c r="H228" s="257"/>
      <c r="I228" s="250">
        <f t="shared" si="6"/>
        <v>257931558</v>
      </c>
      <c r="J228" s="250"/>
      <c r="K228" s="257">
        <v>13570045</v>
      </c>
      <c r="L228" s="257"/>
      <c r="M228" s="257">
        <v>12503802767</v>
      </c>
      <c r="N228" s="257"/>
      <c r="O228" s="257">
        <v>-13247717954</v>
      </c>
      <c r="P228" s="257"/>
      <c r="Q228" s="257">
        <f t="shared" si="7"/>
        <v>-743915187</v>
      </c>
    </row>
    <row r="229" spans="1:17">
      <c r="A229" s="234" t="s">
        <v>334</v>
      </c>
      <c r="C229" s="257">
        <v>7124597</v>
      </c>
      <c r="D229" s="257"/>
      <c r="E229" s="257">
        <v>11379105616</v>
      </c>
      <c r="F229" s="257"/>
      <c r="G229" s="257">
        <v>-14139047733</v>
      </c>
      <c r="H229" s="257"/>
      <c r="I229" s="250">
        <f t="shared" si="6"/>
        <v>-2759942117</v>
      </c>
      <c r="J229" s="250"/>
      <c r="K229" s="257">
        <v>7124597</v>
      </c>
      <c r="L229" s="257"/>
      <c r="M229" s="257">
        <v>11379105616</v>
      </c>
      <c r="N229" s="257"/>
      <c r="O229" s="257">
        <v>-12883089230</v>
      </c>
      <c r="P229" s="257"/>
      <c r="Q229" s="257">
        <f t="shared" si="7"/>
        <v>-1503983614</v>
      </c>
    </row>
    <row r="230" spans="1:17">
      <c r="A230" s="234" t="s">
        <v>155</v>
      </c>
      <c r="C230" s="257">
        <v>1103570</v>
      </c>
      <c r="D230" s="257"/>
      <c r="E230" s="257">
        <v>19809262820</v>
      </c>
      <c r="F230" s="257"/>
      <c r="G230" s="257">
        <v>-19809262820</v>
      </c>
      <c r="H230" s="257"/>
      <c r="I230" s="250">
        <f t="shared" si="6"/>
        <v>0</v>
      </c>
      <c r="J230" s="250"/>
      <c r="K230" s="257">
        <v>1103570</v>
      </c>
      <c r="L230" s="257"/>
      <c r="M230" s="257">
        <v>19809262820</v>
      </c>
      <c r="N230" s="257"/>
      <c r="O230" s="257">
        <v>-27152254845</v>
      </c>
      <c r="P230" s="257"/>
      <c r="Q230" s="257">
        <f t="shared" si="7"/>
        <v>-7342992025</v>
      </c>
    </row>
    <row r="231" spans="1:17">
      <c r="A231" s="234" t="s">
        <v>264</v>
      </c>
      <c r="C231" s="257">
        <v>1241967</v>
      </c>
      <c r="D231" s="257"/>
      <c r="E231" s="257">
        <v>25712096645</v>
      </c>
      <c r="F231" s="257"/>
      <c r="G231" s="257">
        <v>-25712096645</v>
      </c>
      <c r="H231" s="257"/>
      <c r="I231" s="250">
        <f t="shared" si="6"/>
        <v>0</v>
      </c>
      <c r="J231" s="250"/>
      <c r="K231" s="257">
        <v>1241967</v>
      </c>
      <c r="L231" s="257"/>
      <c r="M231" s="257">
        <v>25712096645</v>
      </c>
      <c r="N231" s="257"/>
      <c r="O231" s="257">
        <v>-18979501613</v>
      </c>
      <c r="P231" s="257"/>
      <c r="Q231" s="257">
        <f t="shared" si="7"/>
        <v>6732595032</v>
      </c>
    </row>
    <row r="232" spans="1:17">
      <c r="A232" s="234" t="s">
        <v>151</v>
      </c>
      <c r="C232" s="257">
        <v>606180</v>
      </c>
      <c r="D232" s="257"/>
      <c r="E232" s="257">
        <v>52532099951</v>
      </c>
      <c r="F232" s="257"/>
      <c r="G232" s="257">
        <v>-65797453671</v>
      </c>
      <c r="H232" s="257"/>
      <c r="I232" s="250">
        <f t="shared" si="6"/>
        <v>-13265353720</v>
      </c>
      <c r="J232" s="250"/>
      <c r="K232" s="257">
        <v>606180</v>
      </c>
      <c r="L232" s="257"/>
      <c r="M232" s="257">
        <v>52532099951</v>
      </c>
      <c r="N232" s="257"/>
      <c r="O232" s="257">
        <v>-79165739500</v>
      </c>
      <c r="P232" s="257"/>
      <c r="Q232" s="257">
        <f t="shared" si="7"/>
        <v>-26633639549</v>
      </c>
    </row>
    <row r="233" spans="1:17">
      <c r="A233" s="234" t="s">
        <v>82</v>
      </c>
      <c r="C233" s="257">
        <v>72044950</v>
      </c>
      <c r="D233" s="257"/>
      <c r="E233" s="257">
        <v>69429186916</v>
      </c>
      <c r="F233" s="257"/>
      <c r="G233" s="257">
        <v>-87572852111</v>
      </c>
      <c r="H233" s="257"/>
      <c r="I233" s="250">
        <f t="shared" si="6"/>
        <v>-18143665195</v>
      </c>
      <c r="J233" s="250"/>
      <c r="K233" s="257">
        <v>72044950</v>
      </c>
      <c r="L233" s="257"/>
      <c r="M233" s="257">
        <v>69429186916</v>
      </c>
      <c r="N233" s="257"/>
      <c r="O233" s="257">
        <v>-138743676614</v>
      </c>
      <c r="P233" s="257"/>
      <c r="Q233" s="257">
        <f t="shared" si="7"/>
        <v>-69314489698</v>
      </c>
    </row>
    <row r="234" spans="1:17">
      <c r="A234" s="234" t="s">
        <v>500</v>
      </c>
      <c r="C234" s="257">
        <v>138554</v>
      </c>
      <c r="D234" s="257"/>
      <c r="E234" s="257">
        <v>22959657258</v>
      </c>
      <c r="F234" s="257"/>
      <c r="G234" s="257">
        <v>-22959657258</v>
      </c>
      <c r="H234" s="257"/>
      <c r="I234" s="250">
        <f t="shared" si="6"/>
        <v>0</v>
      </c>
      <c r="J234" s="250"/>
      <c r="K234" s="257">
        <v>138554</v>
      </c>
      <c r="L234" s="257"/>
      <c r="M234" s="257">
        <v>22959657258</v>
      </c>
      <c r="N234" s="257"/>
      <c r="O234" s="257">
        <v>-32331512103</v>
      </c>
      <c r="P234" s="257"/>
      <c r="Q234" s="257">
        <f t="shared" si="7"/>
        <v>-9371854845</v>
      </c>
    </row>
    <row r="235" spans="1:17">
      <c r="A235" s="234" t="s">
        <v>219</v>
      </c>
      <c r="C235" s="257">
        <v>5395259</v>
      </c>
      <c r="D235" s="257"/>
      <c r="E235" s="257">
        <v>49520371247</v>
      </c>
      <c r="F235" s="257"/>
      <c r="G235" s="257">
        <v>-49520371247</v>
      </c>
      <c r="H235" s="257"/>
      <c r="I235" s="250">
        <f t="shared" si="6"/>
        <v>0</v>
      </c>
      <c r="J235" s="250"/>
      <c r="K235" s="257">
        <v>5395259</v>
      </c>
      <c r="L235" s="257"/>
      <c r="M235" s="257">
        <v>49520371247</v>
      </c>
      <c r="N235" s="257"/>
      <c r="O235" s="257">
        <v>-46927609475</v>
      </c>
      <c r="P235" s="257"/>
      <c r="Q235" s="257">
        <f t="shared" si="7"/>
        <v>2592761772</v>
      </c>
    </row>
    <row r="236" spans="1:17">
      <c r="A236" s="234" t="s">
        <v>165</v>
      </c>
      <c r="C236" s="257">
        <v>11023159</v>
      </c>
      <c r="D236" s="257"/>
      <c r="E236" s="257">
        <v>32124759097</v>
      </c>
      <c r="F236" s="257"/>
      <c r="G236" s="257">
        <v>-32124759097</v>
      </c>
      <c r="H236" s="257"/>
      <c r="I236" s="250">
        <f t="shared" si="6"/>
        <v>0</v>
      </c>
      <c r="J236" s="250"/>
      <c r="K236" s="257">
        <v>11023159</v>
      </c>
      <c r="L236" s="257"/>
      <c r="M236" s="257">
        <v>32124759097</v>
      </c>
      <c r="N236" s="257"/>
      <c r="O236" s="257">
        <v>-25285460007</v>
      </c>
      <c r="P236" s="257"/>
      <c r="Q236" s="257">
        <f t="shared" si="7"/>
        <v>6839299090</v>
      </c>
    </row>
    <row r="237" spans="1:17">
      <c r="A237" s="234" t="s">
        <v>422</v>
      </c>
      <c r="C237" s="257">
        <v>5647830</v>
      </c>
      <c r="D237" s="257"/>
      <c r="E237" s="257">
        <v>29029612383</v>
      </c>
      <c r="F237" s="257"/>
      <c r="G237" s="257">
        <v>-29029612383</v>
      </c>
      <c r="H237" s="257"/>
      <c r="I237" s="250">
        <f t="shared" si="6"/>
        <v>0</v>
      </c>
      <c r="J237" s="250"/>
      <c r="K237" s="257">
        <v>5647830</v>
      </c>
      <c r="L237" s="257"/>
      <c r="M237" s="257">
        <v>29029612383</v>
      </c>
      <c r="N237" s="257"/>
      <c r="O237" s="257">
        <v>-36750673954</v>
      </c>
      <c r="P237" s="257"/>
      <c r="Q237" s="257">
        <f t="shared" si="7"/>
        <v>-7721061571</v>
      </c>
    </row>
    <row r="238" spans="1:17">
      <c r="A238" s="234" t="s">
        <v>377</v>
      </c>
      <c r="C238" s="257">
        <v>155848</v>
      </c>
      <c r="D238" s="257"/>
      <c r="E238" s="257">
        <v>5404783163</v>
      </c>
      <c r="F238" s="257"/>
      <c r="G238" s="257">
        <v>-5404783163</v>
      </c>
      <c r="H238" s="257"/>
      <c r="I238" s="250">
        <f t="shared" si="6"/>
        <v>0</v>
      </c>
      <c r="J238" s="250"/>
      <c r="K238" s="257">
        <v>155848</v>
      </c>
      <c r="L238" s="257"/>
      <c r="M238" s="257">
        <v>5404783163</v>
      </c>
      <c r="N238" s="257"/>
      <c r="O238" s="257">
        <v>-7612229161</v>
      </c>
      <c r="P238" s="257"/>
      <c r="Q238" s="257">
        <f t="shared" si="7"/>
        <v>-2207445998</v>
      </c>
    </row>
    <row r="239" spans="1:17">
      <c r="A239" s="234" t="s">
        <v>222</v>
      </c>
      <c r="C239" s="257">
        <v>2556301</v>
      </c>
      <c r="D239" s="257"/>
      <c r="E239" s="257">
        <v>51314220250</v>
      </c>
      <c r="F239" s="257"/>
      <c r="G239" s="257">
        <v>-51314220250</v>
      </c>
      <c r="H239" s="257"/>
      <c r="I239" s="250">
        <f t="shared" si="6"/>
        <v>0</v>
      </c>
      <c r="J239" s="250"/>
      <c r="K239" s="257">
        <v>2556301</v>
      </c>
      <c r="L239" s="257"/>
      <c r="M239" s="257">
        <v>51314220250</v>
      </c>
      <c r="N239" s="257"/>
      <c r="O239" s="257">
        <v>-43499385004</v>
      </c>
      <c r="P239" s="257"/>
      <c r="Q239" s="257">
        <f t="shared" si="7"/>
        <v>7814835246</v>
      </c>
    </row>
    <row r="240" spans="1:17">
      <c r="A240" s="234" t="s">
        <v>156</v>
      </c>
      <c r="C240" s="257">
        <v>2285413</v>
      </c>
      <c r="D240" s="257"/>
      <c r="E240" s="257">
        <v>16917390815</v>
      </c>
      <c r="F240" s="257"/>
      <c r="G240" s="257">
        <v>-16917390815</v>
      </c>
      <c r="H240" s="257"/>
      <c r="I240" s="250">
        <f t="shared" si="6"/>
        <v>0</v>
      </c>
      <c r="J240" s="250"/>
      <c r="K240" s="257">
        <v>2285413</v>
      </c>
      <c r="L240" s="257"/>
      <c r="M240" s="257">
        <v>16917390815</v>
      </c>
      <c r="N240" s="257"/>
      <c r="O240" s="257">
        <v>-15952591848</v>
      </c>
      <c r="P240" s="257"/>
      <c r="Q240" s="257">
        <f t="shared" si="7"/>
        <v>964798967</v>
      </c>
    </row>
    <row r="241" spans="1:17">
      <c r="A241" s="234" t="s">
        <v>175</v>
      </c>
      <c r="C241" s="257">
        <v>4544312</v>
      </c>
      <c r="D241" s="257"/>
      <c r="E241" s="257">
        <v>8531377017</v>
      </c>
      <c r="F241" s="257"/>
      <c r="G241" s="257">
        <v>-8531377017</v>
      </c>
      <c r="H241" s="257"/>
      <c r="I241" s="250">
        <f t="shared" si="6"/>
        <v>0</v>
      </c>
      <c r="J241" s="250"/>
      <c r="K241" s="257">
        <v>4544312</v>
      </c>
      <c r="L241" s="257"/>
      <c r="M241" s="257">
        <v>8531377017</v>
      </c>
      <c r="N241" s="257"/>
      <c r="O241" s="257">
        <v>-7797515785</v>
      </c>
      <c r="P241" s="257"/>
      <c r="Q241" s="257">
        <f t="shared" si="7"/>
        <v>733861232</v>
      </c>
    </row>
    <row r="242" spans="1:17">
      <c r="A242" s="234" t="s">
        <v>79</v>
      </c>
      <c r="C242" s="257">
        <v>7543244</v>
      </c>
      <c r="D242" s="257"/>
      <c r="E242" s="257">
        <v>36376782763</v>
      </c>
      <c r="F242" s="257"/>
      <c r="G242" s="257">
        <v>-36376782763</v>
      </c>
      <c r="H242" s="257"/>
      <c r="I242" s="250">
        <f t="shared" si="6"/>
        <v>0</v>
      </c>
      <c r="J242" s="250"/>
      <c r="K242" s="257">
        <v>7543244</v>
      </c>
      <c r="L242" s="257"/>
      <c r="M242" s="257">
        <v>36376782763</v>
      </c>
      <c r="N242" s="257"/>
      <c r="O242" s="257">
        <v>-34125619249</v>
      </c>
      <c r="P242" s="257"/>
      <c r="Q242" s="257">
        <f t="shared" si="7"/>
        <v>2251163514</v>
      </c>
    </row>
    <row r="243" spans="1:17">
      <c r="A243" s="234" t="s">
        <v>319</v>
      </c>
      <c r="C243" s="257">
        <v>427320</v>
      </c>
      <c r="D243" s="257"/>
      <c r="E243" s="257">
        <v>5300210205</v>
      </c>
      <c r="F243" s="257"/>
      <c r="G243" s="257">
        <v>-5300210205</v>
      </c>
      <c r="H243" s="257"/>
      <c r="I243" s="250">
        <f t="shared" si="6"/>
        <v>0</v>
      </c>
      <c r="J243" s="250"/>
      <c r="K243" s="257">
        <v>427320</v>
      </c>
      <c r="L243" s="257"/>
      <c r="M243" s="257">
        <v>5300210205</v>
      </c>
      <c r="N243" s="257"/>
      <c r="O243" s="257">
        <v>-7992030877</v>
      </c>
      <c r="P243" s="257"/>
      <c r="Q243" s="257">
        <f t="shared" si="7"/>
        <v>-2691820672</v>
      </c>
    </row>
    <row r="244" spans="1:17">
      <c r="A244" s="234" t="s">
        <v>372</v>
      </c>
      <c r="C244" s="257">
        <v>1345459</v>
      </c>
      <c r="D244" s="257"/>
      <c r="E244" s="257">
        <v>11388049880</v>
      </c>
      <c r="F244" s="257"/>
      <c r="G244" s="257">
        <v>-11388049880</v>
      </c>
      <c r="H244" s="257"/>
      <c r="I244" s="250">
        <f t="shared" si="6"/>
        <v>0</v>
      </c>
      <c r="J244" s="250"/>
      <c r="K244" s="257">
        <v>1345459</v>
      </c>
      <c r="L244" s="257"/>
      <c r="M244" s="257">
        <v>11388049880</v>
      </c>
      <c r="N244" s="257"/>
      <c r="O244" s="257">
        <v>-15045687711</v>
      </c>
      <c r="P244" s="257"/>
      <c r="Q244" s="257">
        <f t="shared" si="7"/>
        <v>-3657637831</v>
      </c>
    </row>
    <row r="245" spans="1:17">
      <c r="A245" s="234" t="s">
        <v>95</v>
      </c>
      <c r="C245" s="257">
        <v>8633730</v>
      </c>
      <c r="D245" s="257"/>
      <c r="E245" s="257">
        <v>20646448956</v>
      </c>
      <c r="F245" s="257"/>
      <c r="G245" s="257">
        <v>-20646448956</v>
      </c>
      <c r="H245" s="257"/>
      <c r="I245" s="250">
        <f t="shared" si="6"/>
        <v>0</v>
      </c>
      <c r="J245" s="250"/>
      <c r="K245" s="257">
        <v>8633730</v>
      </c>
      <c r="L245" s="257"/>
      <c r="M245" s="257">
        <v>20646448956</v>
      </c>
      <c r="N245" s="257"/>
      <c r="O245" s="257">
        <v>-18895968145</v>
      </c>
      <c r="P245" s="257"/>
      <c r="Q245" s="257">
        <f t="shared" si="7"/>
        <v>1750480811</v>
      </c>
    </row>
    <row r="246" spans="1:17">
      <c r="A246" s="234" t="s">
        <v>122</v>
      </c>
      <c r="C246" s="257">
        <v>4849212</v>
      </c>
      <c r="D246" s="257"/>
      <c r="E246" s="257">
        <v>10104627943</v>
      </c>
      <c r="F246" s="257"/>
      <c r="G246" s="257">
        <v>-10104627943</v>
      </c>
      <c r="H246" s="257"/>
      <c r="I246" s="250">
        <f t="shared" si="6"/>
        <v>0</v>
      </c>
      <c r="J246" s="250"/>
      <c r="K246" s="257">
        <v>4849212</v>
      </c>
      <c r="L246" s="257"/>
      <c r="M246" s="257">
        <v>10104627943</v>
      </c>
      <c r="N246" s="257"/>
      <c r="O246" s="257">
        <v>-11420412673</v>
      </c>
      <c r="P246" s="257"/>
      <c r="Q246" s="257">
        <f t="shared" si="7"/>
        <v>-1315784730</v>
      </c>
    </row>
    <row r="247" spans="1:17">
      <c r="A247" s="234" t="s">
        <v>359</v>
      </c>
      <c r="C247" s="257">
        <v>421232</v>
      </c>
      <c r="D247" s="257"/>
      <c r="E247" s="257">
        <v>8954715185</v>
      </c>
      <c r="F247" s="257"/>
      <c r="G247" s="257">
        <v>-11013664353</v>
      </c>
      <c r="H247" s="257"/>
      <c r="I247" s="250">
        <f t="shared" si="6"/>
        <v>-2058949168</v>
      </c>
      <c r="J247" s="250"/>
      <c r="K247" s="257">
        <v>421232</v>
      </c>
      <c r="L247" s="257"/>
      <c r="M247" s="257">
        <v>8954715185</v>
      </c>
      <c r="N247" s="257"/>
      <c r="O247" s="257">
        <v>-18722558310</v>
      </c>
      <c r="P247" s="257"/>
      <c r="Q247" s="257">
        <f t="shared" si="7"/>
        <v>-9767843125</v>
      </c>
    </row>
    <row r="248" spans="1:17">
      <c r="A248" s="234" t="s">
        <v>275</v>
      </c>
      <c r="C248" s="257">
        <v>60924338</v>
      </c>
      <c r="D248" s="257"/>
      <c r="E248" s="257">
        <v>29440802330</v>
      </c>
      <c r="F248" s="257"/>
      <c r="G248" s="257">
        <v>-29440802330</v>
      </c>
      <c r="H248" s="257"/>
      <c r="I248" s="250">
        <f t="shared" si="6"/>
        <v>0</v>
      </c>
      <c r="J248" s="250"/>
      <c r="K248" s="257">
        <v>60924338</v>
      </c>
      <c r="L248" s="257"/>
      <c r="M248" s="257">
        <v>29440802330</v>
      </c>
      <c r="N248" s="257"/>
      <c r="O248" s="257">
        <v>-39807222967</v>
      </c>
      <c r="P248" s="257"/>
      <c r="Q248" s="257">
        <f t="shared" si="7"/>
        <v>-10366420637</v>
      </c>
    </row>
    <row r="249" spans="1:17">
      <c r="A249" s="234" t="s">
        <v>407</v>
      </c>
      <c r="C249" s="257">
        <v>280628</v>
      </c>
      <c r="D249" s="257"/>
      <c r="E249" s="257">
        <v>6437966201</v>
      </c>
      <c r="F249" s="257"/>
      <c r="G249" s="257">
        <v>-6939191944</v>
      </c>
      <c r="H249" s="257"/>
      <c r="I249" s="250">
        <f t="shared" si="6"/>
        <v>-501225743</v>
      </c>
      <c r="J249" s="250"/>
      <c r="K249" s="257">
        <v>280628</v>
      </c>
      <c r="L249" s="257"/>
      <c r="M249" s="257">
        <v>6437966201</v>
      </c>
      <c r="N249" s="257"/>
      <c r="O249" s="257">
        <v>-9001665659</v>
      </c>
      <c r="P249" s="257"/>
      <c r="Q249" s="257">
        <f t="shared" si="7"/>
        <v>-2563699458</v>
      </c>
    </row>
    <row r="250" spans="1:17">
      <c r="A250" s="234" t="s">
        <v>187</v>
      </c>
      <c r="C250" s="257">
        <v>37026455</v>
      </c>
      <c r="D250" s="257"/>
      <c r="E250" s="257">
        <v>42471718026</v>
      </c>
      <c r="F250" s="257"/>
      <c r="G250" s="257">
        <v>-42471718026</v>
      </c>
      <c r="H250" s="257"/>
      <c r="I250" s="250">
        <f t="shared" si="6"/>
        <v>0</v>
      </c>
      <c r="J250" s="250"/>
      <c r="K250" s="257">
        <v>37026455</v>
      </c>
      <c r="L250" s="257"/>
      <c r="M250" s="257">
        <v>42471718026</v>
      </c>
      <c r="N250" s="257"/>
      <c r="O250" s="257">
        <v>-54124186243</v>
      </c>
      <c r="P250" s="257"/>
      <c r="Q250" s="257">
        <f t="shared" si="7"/>
        <v>-11652468217</v>
      </c>
    </row>
    <row r="251" spans="1:17">
      <c r="A251" s="234" t="s">
        <v>101</v>
      </c>
      <c r="C251" s="257">
        <v>27512446</v>
      </c>
      <c r="D251" s="257"/>
      <c r="E251" s="257">
        <v>92950273218</v>
      </c>
      <c r="F251" s="257"/>
      <c r="G251" s="257">
        <v>-115832944448</v>
      </c>
      <c r="H251" s="257"/>
      <c r="I251" s="250">
        <f t="shared" si="6"/>
        <v>-22882671230</v>
      </c>
      <c r="J251" s="250"/>
      <c r="K251" s="257">
        <v>27512446</v>
      </c>
      <c r="L251" s="257"/>
      <c r="M251" s="257">
        <v>92950273218</v>
      </c>
      <c r="N251" s="257"/>
      <c r="O251" s="257">
        <v>-119132879040</v>
      </c>
      <c r="P251" s="257"/>
      <c r="Q251" s="257">
        <f t="shared" si="7"/>
        <v>-26182605822</v>
      </c>
    </row>
    <row r="252" spans="1:17">
      <c r="A252" s="234" t="s">
        <v>220</v>
      </c>
      <c r="C252" s="257">
        <v>4193209</v>
      </c>
      <c r="D252" s="257"/>
      <c r="E252" s="257">
        <v>7447823939</v>
      </c>
      <c r="F252" s="257"/>
      <c r="G252" s="257">
        <v>-7447823939</v>
      </c>
      <c r="H252" s="257"/>
      <c r="I252" s="250">
        <f t="shared" si="6"/>
        <v>0</v>
      </c>
      <c r="J252" s="250"/>
      <c r="K252" s="257">
        <v>4193209</v>
      </c>
      <c r="L252" s="257"/>
      <c r="M252" s="257">
        <v>7447823939</v>
      </c>
      <c r="N252" s="257"/>
      <c r="O252" s="257">
        <v>-11312259586</v>
      </c>
      <c r="P252" s="257"/>
      <c r="Q252" s="257">
        <f t="shared" si="7"/>
        <v>-3864435647</v>
      </c>
    </row>
    <row r="253" spans="1:17">
      <c r="A253" s="234" t="s">
        <v>162</v>
      </c>
      <c r="C253" s="257">
        <v>1258526</v>
      </c>
      <c r="D253" s="257"/>
      <c r="E253" s="257">
        <v>24751168317</v>
      </c>
      <c r="F253" s="257"/>
      <c r="G253" s="257">
        <v>-24751168317</v>
      </c>
      <c r="H253" s="257"/>
      <c r="I253" s="250">
        <f t="shared" si="6"/>
        <v>0</v>
      </c>
      <c r="J253" s="250"/>
      <c r="K253" s="257">
        <v>1258526</v>
      </c>
      <c r="L253" s="257"/>
      <c r="M253" s="257">
        <v>24751168317</v>
      </c>
      <c r="N253" s="257"/>
      <c r="O253" s="257">
        <v>-40122995542</v>
      </c>
      <c r="P253" s="257"/>
      <c r="Q253" s="257">
        <f t="shared" si="7"/>
        <v>-15371827225</v>
      </c>
    </row>
    <row r="254" spans="1:17">
      <c r="A254" s="234" t="s">
        <v>141</v>
      </c>
      <c r="C254" s="257">
        <v>879613</v>
      </c>
      <c r="D254" s="257"/>
      <c r="E254" s="257">
        <v>7183255862</v>
      </c>
      <c r="F254" s="257"/>
      <c r="G254" s="257">
        <v>-8230632171</v>
      </c>
      <c r="H254" s="257"/>
      <c r="I254" s="250">
        <f t="shared" si="6"/>
        <v>-1047376309</v>
      </c>
      <c r="J254" s="250"/>
      <c r="K254" s="257">
        <v>879613</v>
      </c>
      <c r="L254" s="257"/>
      <c r="M254" s="257">
        <v>7183255862</v>
      </c>
      <c r="N254" s="257"/>
      <c r="O254" s="257">
        <v>-13599729244</v>
      </c>
      <c r="P254" s="257"/>
      <c r="Q254" s="257">
        <f t="shared" si="7"/>
        <v>-6416473382</v>
      </c>
    </row>
    <row r="255" spans="1:17">
      <c r="A255" s="234" t="s">
        <v>85</v>
      </c>
      <c r="C255" s="257">
        <v>14201529</v>
      </c>
      <c r="D255" s="257"/>
      <c r="E255" s="257">
        <v>34792533669</v>
      </c>
      <c r="F255" s="257"/>
      <c r="G255" s="257">
        <v>-37258590126</v>
      </c>
      <c r="H255" s="257"/>
      <c r="I255" s="250">
        <f t="shared" si="6"/>
        <v>-2466056457</v>
      </c>
      <c r="J255" s="250"/>
      <c r="K255" s="257">
        <v>14201529</v>
      </c>
      <c r="L255" s="257"/>
      <c r="M255" s="257">
        <v>34792533669</v>
      </c>
      <c r="N255" s="257"/>
      <c r="O255" s="257">
        <v>-46223143814</v>
      </c>
      <c r="P255" s="257"/>
      <c r="Q255" s="257">
        <f t="shared" si="7"/>
        <v>-11430610145</v>
      </c>
    </row>
    <row r="256" spans="1:17">
      <c r="A256" s="234" t="s">
        <v>99</v>
      </c>
      <c r="C256" s="257">
        <v>10857019</v>
      </c>
      <c r="D256" s="257"/>
      <c r="E256" s="257">
        <v>23862403752</v>
      </c>
      <c r="F256" s="257"/>
      <c r="G256" s="257">
        <v>-23862403752</v>
      </c>
      <c r="H256" s="257"/>
      <c r="I256" s="250">
        <f t="shared" si="6"/>
        <v>0</v>
      </c>
      <c r="J256" s="250"/>
      <c r="K256" s="257">
        <v>10857019</v>
      </c>
      <c r="L256" s="257"/>
      <c r="M256" s="257">
        <v>23862403752</v>
      </c>
      <c r="N256" s="257"/>
      <c r="O256" s="257">
        <v>-21992086398</v>
      </c>
      <c r="P256" s="257"/>
      <c r="Q256" s="257">
        <f t="shared" si="7"/>
        <v>1870317354</v>
      </c>
    </row>
    <row r="257" spans="1:17">
      <c r="A257" s="234" t="s">
        <v>299</v>
      </c>
      <c r="C257" s="257">
        <v>18133805</v>
      </c>
      <c r="D257" s="257"/>
      <c r="E257" s="257">
        <v>32280573457</v>
      </c>
      <c r="F257" s="257"/>
      <c r="G257" s="257">
        <v>-32280573457</v>
      </c>
      <c r="H257" s="257"/>
      <c r="I257" s="250">
        <f t="shared" si="6"/>
        <v>0</v>
      </c>
      <c r="J257" s="250"/>
      <c r="K257" s="257">
        <v>18133805</v>
      </c>
      <c r="L257" s="257"/>
      <c r="M257" s="257">
        <v>32280573457</v>
      </c>
      <c r="N257" s="257"/>
      <c r="O257" s="257">
        <v>-45617271519</v>
      </c>
      <c r="P257" s="257"/>
      <c r="Q257" s="257">
        <f t="shared" si="7"/>
        <v>-13336698062</v>
      </c>
    </row>
    <row r="258" spans="1:17">
      <c r="A258" s="234" t="s">
        <v>252</v>
      </c>
      <c r="C258" s="257">
        <v>14778763</v>
      </c>
      <c r="D258" s="257"/>
      <c r="E258" s="257">
        <v>27261348562</v>
      </c>
      <c r="F258" s="257"/>
      <c r="G258" s="257">
        <v>-27261348562</v>
      </c>
      <c r="H258" s="257"/>
      <c r="I258" s="250">
        <f t="shared" si="6"/>
        <v>0</v>
      </c>
      <c r="J258" s="250"/>
      <c r="K258" s="257">
        <v>14778763</v>
      </c>
      <c r="L258" s="257"/>
      <c r="M258" s="257">
        <v>27261348562</v>
      </c>
      <c r="N258" s="257"/>
      <c r="O258" s="257">
        <v>-31643287852</v>
      </c>
      <c r="P258" s="257"/>
      <c r="Q258" s="257">
        <f t="shared" si="7"/>
        <v>-4381939290</v>
      </c>
    </row>
    <row r="259" spans="1:17">
      <c r="A259" s="234" t="s">
        <v>169</v>
      </c>
      <c r="C259" s="257">
        <v>22395597</v>
      </c>
      <c r="D259" s="257"/>
      <c r="E259" s="257">
        <v>46951653709</v>
      </c>
      <c r="F259" s="257"/>
      <c r="G259" s="257">
        <v>-58445119867</v>
      </c>
      <c r="H259" s="257"/>
      <c r="I259" s="250">
        <f t="shared" si="6"/>
        <v>-11493466158</v>
      </c>
      <c r="J259" s="250"/>
      <c r="K259" s="257">
        <v>22395597</v>
      </c>
      <c r="L259" s="257"/>
      <c r="M259" s="257">
        <v>46951653709</v>
      </c>
      <c r="N259" s="257"/>
      <c r="O259" s="257">
        <v>-59178864029</v>
      </c>
      <c r="P259" s="257"/>
      <c r="Q259" s="257">
        <f t="shared" si="7"/>
        <v>-12227210320</v>
      </c>
    </row>
    <row r="260" spans="1:17">
      <c r="A260" s="234" t="s">
        <v>509</v>
      </c>
      <c r="C260" s="257">
        <v>9729159</v>
      </c>
      <c r="D260" s="257"/>
      <c r="E260" s="257">
        <v>23761056327</v>
      </c>
      <c r="F260" s="257"/>
      <c r="G260" s="257">
        <v>-29852980512</v>
      </c>
      <c r="H260" s="257"/>
      <c r="I260" s="250">
        <f t="shared" si="6"/>
        <v>-6091924185</v>
      </c>
      <c r="J260" s="250"/>
      <c r="K260" s="257">
        <v>9729159</v>
      </c>
      <c r="L260" s="257"/>
      <c r="M260" s="257">
        <v>23761056327</v>
      </c>
      <c r="N260" s="257"/>
      <c r="O260" s="257">
        <v>-39828391465</v>
      </c>
      <c r="P260" s="257"/>
      <c r="Q260" s="257">
        <f t="shared" si="7"/>
        <v>-16067335138</v>
      </c>
    </row>
    <row r="261" spans="1:17">
      <c r="A261" s="234" t="s">
        <v>211</v>
      </c>
      <c r="C261" s="257">
        <v>1416082</v>
      </c>
      <c r="D261" s="257"/>
      <c r="E261" s="257">
        <v>3982154539</v>
      </c>
      <c r="F261" s="257"/>
      <c r="G261" s="257">
        <v>-3982154539</v>
      </c>
      <c r="H261" s="257"/>
      <c r="I261" s="250">
        <f t="shared" si="6"/>
        <v>0</v>
      </c>
      <c r="J261" s="250"/>
      <c r="K261" s="257">
        <v>1416082</v>
      </c>
      <c r="L261" s="257"/>
      <c r="M261" s="257">
        <v>3982154539</v>
      </c>
      <c r="N261" s="257"/>
      <c r="O261" s="257">
        <v>-5197067105</v>
      </c>
      <c r="P261" s="257"/>
      <c r="Q261" s="257">
        <f t="shared" si="7"/>
        <v>-1214912566</v>
      </c>
    </row>
    <row r="262" spans="1:17">
      <c r="A262" s="234" t="s">
        <v>510</v>
      </c>
      <c r="C262" s="257">
        <v>1556718</v>
      </c>
      <c r="D262" s="257"/>
      <c r="E262" s="257">
        <v>44795852530</v>
      </c>
      <c r="F262" s="257"/>
      <c r="G262" s="257">
        <v>-44795852530</v>
      </c>
      <c r="H262" s="257"/>
      <c r="I262" s="250">
        <f t="shared" si="6"/>
        <v>0</v>
      </c>
      <c r="J262" s="250"/>
      <c r="K262" s="257">
        <v>1556718</v>
      </c>
      <c r="L262" s="257"/>
      <c r="M262" s="257">
        <v>44795852530</v>
      </c>
      <c r="N262" s="257"/>
      <c r="O262" s="257">
        <v>-50402371749</v>
      </c>
      <c r="P262" s="257"/>
      <c r="Q262" s="257">
        <f t="shared" si="7"/>
        <v>-5606519219</v>
      </c>
    </row>
    <row r="263" spans="1:17">
      <c r="A263" s="234" t="s">
        <v>375</v>
      </c>
      <c r="C263" s="257">
        <v>21034822</v>
      </c>
      <c r="D263" s="257"/>
      <c r="E263" s="257">
        <v>41911423437</v>
      </c>
      <c r="F263" s="257"/>
      <c r="G263" s="257">
        <v>-41911423437</v>
      </c>
      <c r="H263" s="257"/>
      <c r="I263" s="250">
        <f t="shared" si="6"/>
        <v>0</v>
      </c>
      <c r="J263" s="250"/>
      <c r="K263" s="257">
        <v>21034822</v>
      </c>
      <c r="L263" s="257"/>
      <c r="M263" s="257">
        <v>41911423437</v>
      </c>
      <c r="N263" s="257"/>
      <c r="O263" s="257">
        <v>-42618076483</v>
      </c>
      <c r="P263" s="257"/>
      <c r="Q263" s="257">
        <f t="shared" si="7"/>
        <v>-706653046</v>
      </c>
    </row>
    <row r="264" spans="1:17">
      <c r="A264" s="234" t="s">
        <v>215</v>
      </c>
      <c r="C264" s="257">
        <v>2593325</v>
      </c>
      <c r="D264" s="257"/>
      <c r="E264" s="257">
        <v>5118251133</v>
      </c>
      <c r="F264" s="257"/>
      <c r="G264" s="257">
        <v>-5118251133</v>
      </c>
      <c r="H264" s="257"/>
      <c r="I264" s="250">
        <f t="shared" ref="I264:I324" si="8">E264+G264</f>
        <v>0</v>
      </c>
      <c r="J264" s="250"/>
      <c r="K264" s="257">
        <v>2593325</v>
      </c>
      <c r="L264" s="257"/>
      <c r="M264" s="257">
        <v>5118251133</v>
      </c>
      <c r="N264" s="257"/>
      <c r="O264" s="257">
        <v>-7364516123</v>
      </c>
      <c r="P264" s="257"/>
      <c r="Q264" s="257">
        <f t="shared" si="7"/>
        <v>-2246264990</v>
      </c>
    </row>
    <row r="265" spans="1:17">
      <c r="A265" s="234" t="s">
        <v>177</v>
      </c>
      <c r="C265" s="257">
        <v>3037805</v>
      </c>
      <c r="D265" s="257"/>
      <c r="E265" s="257">
        <v>13835741506</v>
      </c>
      <c r="F265" s="257"/>
      <c r="G265" s="257">
        <v>-13835741506</v>
      </c>
      <c r="H265" s="257"/>
      <c r="I265" s="250">
        <f t="shared" si="8"/>
        <v>0</v>
      </c>
      <c r="J265" s="250"/>
      <c r="K265" s="257">
        <v>3037805</v>
      </c>
      <c r="L265" s="257"/>
      <c r="M265" s="257">
        <v>13835741506</v>
      </c>
      <c r="N265" s="257"/>
      <c r="O265" s="257">
        <v>-20098260182</v>
      </c>
      <c r="P265" s="257"/>
      <c r="Q265" s="257">
        <f t="shared" ref="Q265:Q324" si="9">M265+O265</f>
        <v>-6262518676</v>
      </c>
    </row>
    <row r="266" spans="1:17">
      <c r="A266" s="234" t="s">
        <v>279</v>
      </c>
      <c r="C266" s="257">
        <v>29610776</v>
      </c>
      <c r="D266" s="257"/>
      <c r="E266" s="257">
        <v>63535387482</v>
      </c>
      <c r="F266" s="257"/>
      <c r="G266" s="257">
        <v>-79096033621</v>
      </c>
      <c r="H266" s="257"/>
      <c r="I266" s="250">
        <f t="shared" si="8"/>
        <v>-15560646139</v>
      </c>
      <c r="J266" s="250"/>
      <c r="K266" s="257">
        <v>29610776</v>
      </c>
      <c r="L266" s="257"/>
      <c r="M266" s="257">
        <v>63535387482</v>
      </c>
      <c r="N266" s="257"/>
      <c r="O266" s="257">
        <v>-69938926143</v>
      </c>
      <c r="P266" s="257"/>
      <c r="Q266" s="257">
        <f t="shared" si="9"/>
        <v>-6403538661</v>
      </c>
    </row>
    <row r="267" spans="1:17">
      <c r="A267" s="234" t="s">
        <v>212</v>
      </c>
      <c r="C267" s="257">
        <v>3996285</v>
      </c>
      <c r="D267" s="257"/>
      <c r="E267" s="257">
        <v>35886813142</v>
      </c>
      <c r="F267" s="257"/>
      <c r="G267" s="257">
        <v>-35886813142</v>
      </c>
      <c r="H267" s="257"/>
      <c r="I267" s="250">
        <f t="shared" si="8"/>
        <v>0</v>
      </c>
      <c r="J267" s="250"/>
      <c r="K267" s="257">
        <v>3996285</v>
      </c>
      <c r="L267" s="257"/>
      <c r="M267" s="257">
        <v>35886813142</v>
      </c>
      <c r="N267" s="257"/>
      <c r="O267" s="257">
        <v>-28937993712</v>
      </c>
      <c r="P267" s="257"/>
      <c r="Q267" s="257">
        <f t="shared" si="9"/>
        <v>6948819430</v>
      </c>
    </row>
    <row r="268" spans="1:17">
      <c r="A268" s="234" t="s">
        <v>277</v>
      </c>
      <c r="C268" s="257">
        <v>6479807</v>
      </c>
      <c r="D268" s="257"/>
      <c r="E268" s="257">
        <v>26168952637</v>
      </c>
      <c r="F268" s="257"/>
      <c r="G268" s="257">
        <v>-26168952637</v>
      </c>
      <c r="H268" s="257"/>
      <c r="I268" s="250">
        <f t="shared" si="8"/>
        <v>0</v>
      </c>
      <c r="J268" s="250"/>
      <c r="K268" s="257">
        <v>6479807</v>
      </c>
      <c r="L268" s="257"/>
      <c r="M268" s="257">
        <v>26168952637</v>
      </c>
      <c r="N268" s="257"/>
      <c r="O268" s="257">
        <v>-13276294772</v>
      </c>
      <c r="P268" s="257"/>
      <c r="Q268" s="257">
        <f t="shared" si="9"/>
        <v>12892657865</v>
      </c>
    </row>
    <row r="269" spans="1:17">
      <c r="A269" s="234" t="s">
        <v>218</v>
      </c>
      <c r="C269" s="257">
        <v>15396808</v>
      </c>
      <c r="D269" s="257"/>
      <c r="E269" s="257">
        <v>30983359490</v>
      </c>
      <c r="F269" s="257"/>
      <c r="G269" s="257">
        <v>-30983359490</v>
      </c>
      <c r="H269" s="257"/>
      <c r="I269" s="250">
        <f t="shared" si="8"/>
        <v>0</v>
      </c>
      <c r="J269" s="250"/>
      <c r="K269" s="257">
        <v>15396808</v>
      </c>
      <c r="L269" s="257"/>
      <c r="M269" s="257">
        <v>30983359490</v>
      </c>
      <c r="N269" s="257"/>
      <c r="O269" s="257">
        <v>-30037159798</v>
      </c>
      <c r="P269" s="257"/>
      <c r="Q269" s="257">
        <f t="shared" si="9"/>
        <v>946199692</v>
      </c>
    </row>
    <row r="270" spans="1:17">
      <c r="A270" s="234" t="s">
        <v>214</v>
      </c>
      <c r="C270" s="257">
        <v>33720374</v>
      </c>
      <c r="D270" s="257"/>
      <c r="E270" s="257">
        <v>49031867109</v>
      </c>
      <c r="F270" s="257"/>
      <c r="G270" s="257">
        <v>-49031867109</v>
      </c>
      <c r="H270" s="257"/>
      <c r="I270" s="250">
        <f t="shared" si="8"/>
        <v>0</v>
      </c>
      <c r="J270" s="250"/>
      <c r="K270" s="257">
        <v>33720374</v>
      </c>
      <c r="L270" s="257"/>
      <c r="M270" s="257">
        <v>49031867109</v>
      </c>
      <c r="N270" s="257"/>
      <c r="O270" s="257">
        <v>-51618842142</v>
      </c>
      <c r="P270" s="257"/>
      <c r="Q270" s="257">
        <f t="shared" si="9"/>
        <v>-2586975033</v>
      </c>
    </row>
    <row r="271" spans="1:17">
      <c r="A271" s="234" t="s">
        <v>255</v>
      </c>
      <c r="C271" s="257">
        <v>47234839</v>
      </c>
      <c r="D271" s="257"/>
      <c r="E271" s="257">
        <v>13404738122</v>
      </c>
      <c r="F271" s="257"/>
      <c r="G271" s="257">
        <v>-13404738122</v>
      </c>
      <c r="H271" s="257"/>
      <c r="I271" s="250">
        <f t="shared" si="8"/>
        <v>0</v>
      </c>
      <c r="J271" s="250"/>
      <c r="K271" s="257">
        <v>47234839</v>
      </c>
      <c r="L271" s="257"/>
      <c r="M271" s="257">
        <v>13404738122</v>
      </c>
      <c r="N271" s="257"/>
      <c r="O271" s="257">
        <v>-22026371836</v>
      </c>
      <c r="P271" s="257"/>
      <c r="Q271" s="257">
        <f t="shared" si="9"/>
        <v>-8621633714</v>
      </c>
    </row>
    <row r="272" spans="1:17">
      <c r="A272" s="234" t="s">
        <v>157</v>
      </c>
      <c r="C272" s="257">
        <v>314800</v>
      </c>
      <c r="D272" s="257"/>
      <c r="E272" s="257">
        <v>5063462524</v>
      </c>
      <c r="F272" s="257"/>
      <c r="G272" s="257">
        <v>-5063462524</v>
      </c>
      <c r="H272" s="257"/>
      <c r="I272" s="250">
        <f t="shared" si="8"/>
        <v>0</v>
      </c>
      <c r="J272" s="250"/>
      <c r="K272" s="257">
        <v>314800</v>
      </c>
      <c r="L272" s="257"/>
      <c r="M272" s="257">
        <v>5063462524</v>
      </c>
      <c r="N272" s="257"/>
      <c r="O272" s="257">
        <v>-3874364265</v>
      </c>
      <c r="P272" s="257"/>
      <c r="Q272" s="257">
        <f t="shared" si="9"/>
        <v>1189098259</v>
      </c>
    </row>
    <row r="273" spans="1:17">
      <c r="A273" s="234" t="s">
        <v>443</v>
      </c>
      <c r="C273" s="257">
        <v>11142170</v>
      </c>
      <c r="D273" s="257"/>
      <c r="E273" s="257">
        <v>26269153482</v>
      </c>
      <c r="F273" s="257"/>
      <c r="G273" s="257">
        <v>-26269153482</v>
      </c>
      <c r="H273" s="257"/>
      <c r="I273" s="250">
        <f t="shared" si="8"/>
        <v>0</v>
      </c>
      <c r="J273" s="250"/>
      <c r="K273" s="257">
        <v>11142170</v>
      </c>
      <c r="L273" s="257"/>
      <c r="M273" s="257">
        <v>26269153482</v>
      </c>
      <c r="N273" s="257"/>
      <c r="O273" s="257">
        <v>-32277473295</v>
      </c>
      <c r="P273" s="257"/>
      <c r="Q273" s="257">
        <f t="shared" si="9"/>
        <v>-6008319813</v>
      </c>
    </row>
    <row r="274" spans="1:17">
      <c r="A274" s="234" t="s">
        <v>267</v>
      </c>
      <c r="C274" s="257">
        <v>9237919</v>
      </c>
      <c r="D274" s="257"/>
      <c r="E274" s="257">
        <v>46565870225</v>
      </c>
      <c r="F274" s="257"/>
      <c r="G274" s="257">
        <v>-58115672681</v>
      </c>
      <c r="H274" s="257"/>
      <c r="I274" s="250">
        <f t="shared" si="8"/>
        <v>-11549802456</v>
      </c>
      <c r="J274" s="250"/>
      <c r="K274" s="257">
        <v>9237919</v>
      </c>
      <c r="L274" s="257"/>
      <c r="M274" s="257">
        <v>46565870225</v>
      </c>
      <c r="N274" s="257"/>
      <c r="O274" s="257">
        <v>-51042569812</v>
      </c>
      <c r="P274" s="257"/>
      <c r="Q274" s="257">
        <f t="shared" si="9"/>
        <v>-4476699587</v>
      </c>
    </row>
    <row r="275" spans="1:17">
      <c r="A275" s="234" t="s">
        <v>228</v>
      </c>
      <c r="C275" s="257">
        <v>19629097</v>
      </c>
      <c r="D275" s="257"/>
      <c r="E275" s="257">
        <v>43103406713</v>
      </c>
      <c r="F275" s="257"/>
      <c r="G275" s="257">
        <v>-43103406713</v>
      </c>
      <c r="H275" s="257"/>
      <c r="I275" s="250">
        <f t="shared" si="8"/>
        <v>0</v>
      </c>
      <c r="J275" s="250"/>
      <c r="K275" s="257">
        <v>19629097</v>
      </c>
      <c r="L275" s="257"/>
      <c r="M275" s="257">
        <v>43103406713</v>
      </c>
      <c r="N275" s="257"/>
      <c r="O275" s="257">
        <v>-49424441950</v>
      </c>
      <c r="P275" s="257"/>
      <c r="Q275" s="257">
        <f t="shared" si="9"/>
        <v>-6321035237</v>
      </c>
    </row>
    <row r="276" spans="1:17">
      <c r="A276" s="234" t="s">
        <v>84</v>
      </c>
      <c r="C276" s="257">
        <v>1129494</v>
      </c>
      <c r="D276" s="257"/>
      <c r="E276" s="257">
        <v>23255832487</v>
      </c>
      <c r="F276" s="257"/>
      <c r="G276" s="267">
        <v>-23984328446</v>
      </c>
      <c r="H276" s="257"/>
      <c r="I276" s="250">
        <f t="shared" si="8"/>
        <v>-728495959</v>
      </c>
      <c r="J276" s="250"/>
      <c r="K276" s="257">
        <v>1129494</v>
      </c>
      <c r="L276" s="257"/>
      <c r="M276" s="257">
        <v>23255832487</v>
      </c>
      <c r="N276" s="257"/>
      <c r="O276" s="267">
        <v>-24749495217</v>
      </c>
      <c r="P276" s="257"/>
      <c r="Q276" s="257">
        <f t="shared" si="9"/>
        <v>-1493662730</v>
      </c>
    </row>
    <row r="277" spans="1:17">
      <c r="A277" s="234" t="s">
        <v>298</v>
      </c>
      <c r="C277" s="257">
        <v>129745</v>
      </c>
      <c r="D277" s="257"/>
      <c r="E277" s="257">
        <v>2574841424</v>
      </c>
      <c r="F277" s="257"/>
      <c r="G277" s="257">
        <v>-2574841424</v>
      </c>
      <c r="H277" s="257"/>
      <c r="I277" s="250">
        <f t="shared" si="8"/>
        <v>0</v>
      </c>
      <c r="J277" s="250"/>
      <c r="K277" s="257">
        <v>129745</v>
      </c>
      <c r="L277" s="257"/>
      <c r="M277" s="257">
        <v>2574841424</v>
      </c>
      <c r="N277" s="257"/>
      <c r="O277" s="257">
        <v>-3182091011</v>
      </c>
      <c r="P277" s="257"/>
      <c r="Q277" s="257">
        <f t="shared" si="9"/>
        <v>-607249587</v>
      </c>
    </row>
    <row r="278" spans="1:17">
      <c r="A278" s="234" t="s">
        <v>335</v>
      </c>
      <c r="C278" s="257">
        <v>1245785</v>
      </c>
      <c r="D278" s="257"/>
      <c r="E278" s="257">
        <v>2713607639</v>
      </c>
      <c r="F278" s="257"/>
      <c r="G278" s="257">
        <v>-3387064927</v>
      </c>
      <c r="H278" s="257"/>
      <c r="I278" s="250">
        <f t="shared" si="8"/>
        <v>-673457288</v>
      </c>
      <c r="J278" s="250"/>
      <c r="K278" s="257">
        <v>1245785</v>
      </c>
      <c r="L278" s="257"/>
      <c r="M278" s="257">
        <v>2713607639</v>
      </c>
      <c r="N278" s="257"/>
      <c r="O278" s="257">
        <v>-3468764503</v>
      </c>
      <c r="P278" s="257"/>
      <c r="Q278" s="257">
        <f t="shared" si="9"/>
        <v>-755156864</v>
      </c>
    </row>
    <row r="279" spans="1:17">
      <c r="A279" s="234" t="s">
        <v>160</v>
      </c>
      <c r="C279" s="257">
        <v>8633469</v>
      </c>
      <c r="D279" s="257"/>
      <c r="E279" s="257">
        <v>13047133273</v>
      </c>
      <c r="F279" s="257"/>
      <c r="G279" s="257">
        <v>-13047133273</v>
      </c>
      <c r="H279" s="257"/>
      <c r="I279" s="250">
        <f t="shared" si="8"/>
        <v>0</v>
      </c>
      <c r="J279" s="250"/>
      <c r="K279" s="257">
        <v>8633469</v>
      </c>
      <c r="L279" s="257"/>
      <c r="M279" s="257">
        <v>13047133273</v>
      </c>
      <c r="N279" s="257"/>
      <c r="O279" s="257">
        <v>-14339635409</v>
      </c>
      <c r="P279" s="257"/>
      <c r="Q279" s="257">
        <f t="shared" si="9"/>
        <v>-1292502136</v>
      </c>
    </row>
    <row r="280" spans="1:17">
      <c r="A280" s="234" t="s">
        <v>511</v>
      </c>
      <c r="C280" s="257">
        <v>3314409</v>
      </c>
      <c r="D280" s="257"/>
      <c r="E280" s="257">
        <v>106852742216</v>
      </c>
      <c r="F280" s="257"/>
      <c r="G280" s="257">
        <v>-106852742216</v>
      </c>
      <c r="H280" s="257"/>
      <c r="I280" s="250">
        <f t="shared" si="8"/>
        <v>0</v>
      </c>
      <c r="J280" s="250"/>
      <c r="K280" s="257">
        <v>3314409</v>
      </c>
      <c r="L280" s="257"/>
      <c r="M280" s="257">
        <v>106852742216</v>
      </c>
      <c r="N280" s="257"/>
      <c r="O280" s="257">
        <v>-83368001403</v>
      </c>
      <c r="P280" s="257"/>
      <c r="Q280" s="257">
        <f t="shared" si="9"/>
        <v>23484740813</v>
      </c>
    </row>
    <row r="281" spans="1:17">
      <c r="A281" s="234" t="s">
        <v>244</v>
      </c>
      <c r="C281" s="257">
        <v>30055456</v>
      </c>
      <c r="D281" s="257"/>
      <c r="E281" s="257">
        <v>57920021873</v>
      </c>
      <c r="F281" s="257"/>
      <c r="G281" s="257">
        <v>-78501812264</v>
      </c>
      <c r="H281" s="257"/>
      <c r="I281" s="250">
        <f t="shared" si="8"/>
        <v>-20581790391</v>
      </c>
      <c r="J281" s="250"/>
      <c r="K281" s="257">
        <v>30055456</v>
      </c>
      <c r="L281" s="257"/>
      <c r="M281" s="257">
        <v>57920021873</v>
      </c>
      <c r="N281" s="257"/>
      <c r="O281" s="257">
        <v>-57150829400</v>
      </c>
      <c r="P281" s="257"/>
      <c r="Q281" s="257">
        <f t="shared" si="9"/>
        <v>769192473</v>
      </c>
    </row>
    <row r="282" spans="1:17">
      <c r="A282" s="234" t="s">
        <v>361</v>
      </c>
      <c r="C282" s="257">
        <v>1447150</v>
      </c>
      <c r="D282" s="257"/>
      <c r="E282" s="257">
        <v>14804784003</v>
      </c>
      <c r="F282" s="257"/>
      <c r="G282" s="257">
        <v>-14804784003</v>
      </c>
      <c r="H282" s="257"/>
      <c r="I282" s="250">
        <f t="shared" si="8"/>
        <v>0</v>
      </c>
      <c r="J282" s="250"/>
      <c r="K282" s="257">
        <v>1447150</v>
      </c>
      <c r="L282" s="257"/>
      <c r="M282" s="257">
        <v>14804784003</v>
      </c>
      <c r="N282" s="257"/>
      <c r="O282" s="257">
        <v>-11683927451</v>
      </c>
      <c r="P282" s="257"/>
      <c r="Q282" s="257">
        <f t="shared" si="9"/>
        <v>3120856552</v>
      </c>
    </row>
    <row r="283" spans="1:17">
      <c r="A283" s="234" t="s">
        <v>513</v>
      </c>
      <c r="C283" s="257">
        <v>5686547</v>
      </c>
      <c r="D283" s="257"/>
      <c r="E283" s="257">
        <v>12582975687</v>
      </c>
      <c r="F283" s="257"/>
      <c r="G283" s="257">
        <v>-12582975687</v>
      </c>
      <c r="H283" s="257"/>
      <c r="I283" s="250">
        <f t="shared" si="8"/>
        <v>0</v>
      </c>
      <c r="J283" s="250"/>
      <c r="K283" s="257">
        <v>5686547</v>
      </c>
      <c r="L283" s="257"/>
      <c r="M283" s="257">
        <v>12582975687</v>
      </c>
      <c r="N283" s="257"/>
      <c r="O283" s="257">
        <v>-16119477746</v>
      </c>
      <c r="P283" s="257"/>
      <c r="Q283" s="257">
        <f t="shared" si="9"/>
        <v>-3536502059</v>
      </c>
    </row>
    <row r="284" spans="1:17">
      <c r="A284" s="234" t="s">
        <v>323</v>
      </c>
      <c r="C284" s="257">
        <v>1245695</v>
      </c>
      <c r="D284" s="257"/>
      <c r="E284" s="257">
        <v>7255706118</v>
      </c>
      <c r="F284" s="257"/>
      <c r="G284" s="257">
        <v>-7255706118</v>
      </c>
      <c r="H284" s="257"/>
      <c r="I284" s="250">
        <f t="shared" si="8"/>
        <v>0</v>
      </c>
      <c r="J284" s="250"/>
      <c r="K284" s="257">
        <v>1245695</v>
      </c>
      <c r="L284" s="257"/>
      <c r="M284" s="257">
        <v>7255706118</v>
      </c>
      <c r="N284" s="257"/>
      <c r="O284" s="257">
        <v>-6808296000</v>
      </c>
      <c r="P284" s="257"/>
      <c r="Q284" s="257">
        <f t="shared" si="9"/>
        <v>447410118</v>
      </c>
    </row>
    <row r="285" spans="1:17">
      <c r="A285" s="234" t="s">
        <v>148</v>
      </c>
      <c r="C285" s="257">
        <v>18951623</v>
      </c>
      <c r="D285" s="257"/>
      <c r="E285" s="257">
        <v>150441015637</v>
      </c>
      <c r="F285" s="257"/>
      <c r="G285" s="257">
        <v>-188239320814</v>
      </c>
      <c r="H285" s="257"/>
      <c r="I285" s="250">
        <f t="shared" si="8"/>
        <v>-37798305177</v>
      </c>
      <c r="J285" s="250"/>
      <c r="K285" s="257">
        <v>18951623</v>
      </c>
      <c r="L285" s="257"/>
      <c r="M285" s="257">
        <v>150441015637</v>
      </c>
      <c r="N285" s="257"/>
      <c r="O285" s="257">
        <v>-161310790131</v>
      </c>
      <c r="P285" s="257"/>
      <c r="Q285" s="257">
        <f t="shared" si="9"/>
        <v>-10869774494</v>
      </c>
    </row>
    <row r="286" spans="1:17">
      <c r="A286" s="234" t="s">
        <v>333</v>
      </c>
      <c r="C286" s="257">
        <v>110163</v>
      </c>
      <c r="D286" s="257"/>
      <c r="E286" s="257">
        <v>3455334622</v>
      </c>
      <c r="F286" s="257"/>
      <c r="G286" s="257">
        <v>-3455334622</v>
      </c>
      <c r="H286" s="257"/>
      <c r="I286" s="250">
        <f t="shared" si="8"/>
        <v>0</v>
      </c>
      <c r="J286" s="250"/>
      <c r="K286" s="257">
        <v>110163</v>
      </c>
      <c r="L286" s="257"/>
      <c r="M286" s="257">
        <v>3455334622</v>
      </c>
      <c r="N286" s="257"/>
      <c r="O286" s="257">
        <v>-3841231515</v>
      </c>
      <c r="P286" s="257"/>
      <c r="Q286" s="257">
        <f t="shared" si="9"/>
        <v>-385896893</v>
      </c>
    </row>
    <row r="287" spans="1:17">
      <c r="A287" s="234" t="s">
        <v>300</v>
      </c>
      <c r="C287" s="257">
        <v>10978556</v>
      </c>
      <c r="D287" s="257"/>
      <c r="E287" s="257">
        <v>38683499451</v>
      </c>
      <c r="F287" s="257"/>
      <c r="G287" s="257">
        <v>-38683499451</v>
      </c>
      <c r="H287" s="257"/>
      <c r="I287" s="250">
        <f t="shared" si="8"/>
        <v>0</v>
      </c>
      <c r="J287" s="250"/>
      <c r="K287" s="257">
        <v>10978556</v>
      </c>
      <c r="L287" s="257"/>
      <c r="M287" s="257">
        <v>38683499451</v>
      </c>
      <c r="N287" s="257"/>
      <c r="O287" s="257">
        <v>-42425291730</v>
      </c>
      <c r="P287" s="257"/>
      <c r="Q287" s="257">
        <f t="shared" si="9"/>
        <v>-3741792279</v>
      </c>
    </row>
    <row r="288" spans="1:17">
      <c r="A288" s="234" t="s">
        <v>225</v>
      </c>
      <c r="C288" s="257">
        <v>15967585</v>
      </c>
      <c r="D288" s="257"/>
      <c r="E288" s="257">
        <v>34181923299</v>
      </c>
      <c r="F288" s="257"/>
      <c r="G288" s="257">
        <v>-34181923299</v>
      </c>
      <c r="H288" s="257"/>
      <c r="I288" s="250">
        <f t="shared" si="8"/>
        <v>0</v>
      </c>
      <c r="J288" s="250"/>
      <c r="K288" s="257">
        <v>15967585</v>
      </c>
      <c r="L288" s="257"/>
      <c r="M288" s="257">
        <v>34181923299</v>
      </c>
      <c r="N288" s="257"/>
      <c r="O288" s="257">
        <v>-24254935958</v>
      </c>
      <c r="P288" s="257"/>
      <c r="Q288" s="257">
        <f t="shared" si="9"/>
        <v>9926987341</v>
      </c>
    </row>
    <row r="289" spans="1:17">
      <c r="A289" s="234" t="s">
        <v>353</v>
      </c>
      <c r="C289" s="257">
        <v>5485514</v>
      </c>
      <c r="D289" s="257"/>
      <c r="E289" s="257">
        <v>73939219514</v>
      </c>
      <c r="F289" s="257"/>
      <c r="G289" s="257">
        <v>-93022766595</v>
      </c>
      <c r="H289" s="257"/>
      <c r="I289" s="250">
        <f t="shared" si="8"/>
        <v>-19083547081</v>
      </c>
      <c r="J289" s="250"/>
      <c r="K289" s="257">
        <v>5485514</v>
      </c>
      <c r="L289" s="257"/>
      <c r="M289" s="257">
        <v>73939219514</v>
      </c>
      <c r="N289" s="257"/>
      <c r="O289" s="257">
        <v>-103088878044</v>
      </c>
      <c r="P289" s="257"/>
      <c r="Q289" s="257">
        <f t="shared" si="9"/>
        <v>-29149658530</v>
      </c>
    </row>
    <row r="290" spans="1:17">
      <c r="A290" s="234" t="s">
        <v>97</v>
      </c>
      <c r="C290" s="257">
        <v>27505482</v>
      </c>
      <c r="D290" s="257"/>
      <c r="E290" s="257">
        <v>28152589863</v>
      </c>
      <c r="F290" s="257"/>
      <c r="G290" s="257">
        <v>-32560387500</v>
      </c>
      <c r="H290" s="257"/>
      <c r="I290" s="250">
        <f t="shared" si="8"/>
        <v>-4407797637</v>
      </c>
      <c r="J290" s="250"/>
      <c r="K290" s="257">
        <v>27505482</v>
      </c>
      <c r="L290" s="257"/>
      <c r="M290" s="257">
        <v>28152589863</v>
      </c>
      <c r="N290" s="257"/>
      <c r="O290" s="257">
        <v>-33344536529</v>
      </c>
      <c r="P290" s="257"/>
      <c r="Q290" s="257">
        <f t="shared" si="9"/>
        <v>-5191946666</v>
      </c>
    </row>
    <row r="291" spans="1:17">
      <c r="A291" s="234" t="s">
        <v>168</v>
      </c>
      <c r="C291" s="257">
        <v>12200270</v>
      </c>
      <c r="D291" s="257"/>
      <c r="E291" s="257">
        <v>83579561051</v>
      </c>
      <c r="F291" s="257"/>
      <c r="G291" s="257">
        <v>-104474451313</v>
      </c>
      <c r="H291" s="257"/>
      <c r="I291" s="250">
        <f t="shared" si="8"/>
        <v>-20894890262</v>
      </c>
      <c r="J291" s="250"/>
      <c r="K291" s="257">
        <v>12200270</v>
      </c>
      <c r="L291" s="257"/>
      <c r="M291" s="257">
        <v>83579561051</v>
      </c>
      <c r="N291" s="257"/>
      <c r="O291" s="257">
        <v>-45902589060</v>
      </c>
      <c r="P291" s="257"/>
      <c r="Q291" s="257">
        <f t="shared" si="9"/>
        <v>37676971991</v>
      </c>
    </row>
    <row r="292" spans="1:17">
      <c r="A292" s="234" t="s">
        <v>179</v>
      </c>
      <c r="C292" s="257">
        <v>54146467</v>
      </c>
      <c r="D292" s="257"/>
      <c r="E292" s="257">
        <v>55017384769</v>
      </c>
      <c r="F292" s="257"/>
      <c r="G292" s="257">
        <v>-69147826363</v>
      </c>
      <c r="H292" s="257"/>
      <c r="I292" s="250">
        <f t="shared" si="8"/>
        <v>-14130441594</v>
      </c>
      <c r="J292" s="250"/>
      <c r="K292" s="257">
        <v>54146467</v>
      </c>
      <c r="L292" s="257"/>
      <c r="M292" s="257">
        <v>55017384769</v>
      </c>
      <c r="N292" s="257"/>
      <c r="O292" s="257">
        <v>-70551651737</v>
      </c>
      <c r="P292" s="257"/>
      <c r="Q292" s="257">
        <f t="shared" si="9"/>
        <v>-15534266968</v>
      </c>
    </row>
    <row r="293" spans="1:17">
      <c r="A293" s="234" t="s">
        <v>170</v>
      </c>
      <c r="C293" s="257">
        <v>5572587</v>
      </c>
      <c r="D293" s="257"/>
      <c r="E293" s="257">
        <v>61620869502</v>
      </c>
      <c r="F293" s="257"/>
      <c r="G293" s="257">
        <v>-75920184695</v>
      </c>
      <c r="H293" s="257"/>
      <c r="I293" s="250">
        <f t="shared" si="8"/>
        <v>-14299315193</v>
      </c>
      <c r="J293" s="250"/>
      <c r="K293" s="257">
        <v>5572587</v>
      </c>
      <c r="L293" s="257"/>
      <c r="M293" s="257">
        <v>61620869502</v>
      </c>
      <c r="N293" s="257"/>
      <c r="O293" s="257">
        <v>-51552720149</v>
      </c>
      <c r="P293" s="257"/>
      <c r="Q293" s="257">
        <f t="shared" si="9"/>
        <v>10068149353</v>
      </c>
    </row>
    <row r="294" spans="1:17">
      <c r="A294" s="234" t="s">
        <v>460</v>
      </c>
      <c r="C294" s="257">
        <v>13912227</v>
      </c>
      <c r="D294" s="257"/>
      <c r="E294" s="257">
        <v>29575388265</v>
      </c>
      <c r="F294" s="257"/>
      <c r="G294" s="257">
        <v>-30397281662</v>
      </c>
      <c r="H294" s="257"/>
      <c r="I294" s="250">
        <f t="shared" si="8"/>
        <v>-821893397</v>
      </c>
      <c r="J294" s="250"/>
      <c r="K294" s="257">
        <v>13912227</v>
      </c>
      <c r="L294" s="257"/>
      <c r="M294" s="257">
        <v>29575388265</v>
      </c>
      <c r="N294" s="257"/>
      <c r="O294" s="257">
        <v>-25428651830</v>
      </c>
      <c r="P294" s="257"/>
      <c r="Q294" s="257">
        <f t="shared" si="9"/>
        <v>4146736435</v>
      </c>
    </row>
    <row r="295" spans="1:17">
      <c r="A295" s="234" t="s">
        <v>126</v>
      </c>
      <c r="C295" s="257">
        <v>9192431</v>
      </c>
      <c r="D295" s="257"/>
      <c r="E295" s="257">
        <v>28458685350</v>
      </c>
      <c r="F295" s="257"/>
      <c r="G295" s="257">
        <v>-28458685350</v>
      </c>
      <c r="H295" s="257"/>
      <c r="I295" s="250">
        <f t="shared" si="8"/>
        <v>0</v>
      </c>
      <c r="J295" s="250"/>
      <c r="K295" s="257">
        <v>9192431</v>
      </c>
      <c r="L295" s="257"/>
      <c r="M295" s="257">
        <v>28458685350</v>
      </c>
      <c r="N295" s="257"/>
      <c r="O295" s="257">
        <v>-30690461497</v>
      </c>
      <c r="P295" s="257"/>
      <c r="Q295" s="257">
        <f t="shared" si="9"/>
        <v>-2231776147</v>
      </c>
    </row>
    <row r="296" spans="1:17">
      <c r="A296" s="234" t="s">
        <v>251</v>
      </c>
      <c r="C296" s="257">
        <v>3743321</v>
      </c>
      <c r="D296" s="257"/>
      <c r="E296" s="257">
        <v>26892148336</v>
      </c>
      <c r="F296" s="257"/>
      <c r="G296" s="257">
        <v>-26892148336</v>
      </c>
      <c r="H296" s="257"/>
      <c r="I296" s="250">
        <f t="shared" si="8"/>
        <v>0</v>
      </c>
      <c r="J296" s="250"/>
      <c r="K296" s="257">
        <v>3743321</v>
      </c>
      <c r="L296" s="257"/>
      <c r="M296" s="257">
        <v>26892148336</v>
      </c>
      <c r="N296" s="257"/>
      <c r="O296" s="257">
        <v>-26440389936</v>
      </c>
      <c r="P296" s="257"/>
      <c r="Q296" s="257">
        <f t="shared" si="9"/>
        <v>451758400</v>
      </c>
    </row>
    <row r="297" spans="1:17" ht="36">
      <c r="A297" s="234" t="s">
        <v>445</v>
      </c>
      <c r="C297" s="257">
        <v>6723922</v>
      </c>
      <c r="D297" s="257"/>
      <c r="E297" s="257">
        <v>13445305749</v>
      </c>
      <c r="F297" s="257"/>
      <c r="G297" s="257">
        <v>-16953415000</v>
      </c>
      <c r="H297" s="257"/>
      <c r="I297" s="250">
        <f t="shared" si="8"/>
        <v>-3508109251</v>
      </c>
      <c r="J297" s="250"/>
      <c r="K297" s="257">
        <v>6723922</v>
      </c>
      <c r="L297" s="257"/>
      <c r="M297" s="257">
        <v>13445305749</v>
      </c>
      <c r="N297" s="257"/>
      <c r="O297" s="257">
        <v>-14844696389</v>
      </c>
      <c r="P297" s="257"/>
      <c r="Q297" s="257">
        <f t="shared" si="9"/>
        <v>-1399390640</v>
      </c>
    </row>
    <row r="298" spans="1:17">
      <c r="A298" s="234" t="s">
        <v>246</v>
      </c>
      <c r="C298" s="257">
        <v>4186533</v>
      </c>
      <c r="D298" s="257"/>
      <c r="E298" s="257">
        <v>42767191476</v>
      </c>
      <c r="F298" s="257"/>
      <c r="G298" s="257">
        <v>-42767191476</v>
      </c>
      <c r="H298" s="257"/>
      <c r="I298" s="250">
        <f t="shared" si="8"/>
        <v>0</v>
      </c>
      <c r="J298" s="250"/>
      <c r="K298" s="257">
        <v>4186533</v>
      </c>
      <c r="L298" s="257"/>
      <c r="M298" s="257">
        <v>42767191476</v>
      </c>
      <c r="N298" s="257"/>
      <c r="O298" s="257">
        <v>-53690013232</v>
      </c>
      <c r="P298" s="257"/>
      <c r="Q298" s="257">
        <f t="shared" si="9"/>
        <v>-10922821756</v>
      </c>
    </row>
    <row r="299" spans="1:17">
      <c r="A299" s="234" t="s">
        <v>514</v>
      </c>
      <c r="C299" s="257">
        <v>1531569</v>
      </c>
      <c r="D299" s="257"/>
      <c r="E299" s="257">
        <v>64023184248</v>
      </c>
      <c r="F299" s="257"/>
      <c r="G299" s="257">
        <v>-80089769509</v>
      </c>
      <c r="H299" s="257"/>
      <c r="I299" s="250">
        <f t="shared" si="8"/>
        <v>-16066585261</v>
      </c>
      <c r="J299" s="250"/>
      <c r="K299" s="257">
        <v>1531569</v>
      </c>
      <c r="L299" s="257"/>
      <c r="M299" s="257">
        <v>64023184248</v>
      </c>
      <c r="N299" s="257"/>
      <c r="O299" s="257">
        <v>-82003659826</v>
      </c>
      <c r="P299" s="257"/>
      <c r="Q299" s="257">
        <f t="shared" si="9"/>
        <v>-17980475578</v>
      </c>
    </row>
    <row r="300" spans="1:17">
      <c r="A300" s="234" t="s">
        <v>322</v>
      </c>
      <c r="C300" s="257">
        <v>1194489</v>
      </c>
      <c r="D300" s="257"/>
      <c r="E300" s="257">
        <v>25577815852</v>
      </c>
      <c r="F300" s="257"/>
      <c r="G300" s="257">
        <v>-25577815852</v>
      </c>
      <c r="H300" s="257"/>
      <c r="I300" s="250">
        <f t="shared" si="8"/>
        <v>0</v>
      </c>
      <c r="J300" s="250"/>
      <c r="K300" s="257">
        <v>1194489</v>
      </c>
      <c r="L300" s="257"/>
      <c r="M300" s="257">
        <v>25577815852</v>
      </c>
      <c r="N300" s="257"/>
      <c r="O300" s="257">
        <v>-30583487610</v>
      </c>
      <c r="P300" s="257"/>
      <c r="Q300" s="257">
        <f t="shared" si="9"/>
        <v>-5005671758</v>
      </c>
    </row>
    <row r="301" spans="1:17">
      <c r="A301" s="234" t="s">
        <v>236</v>
      </c>
      <c r="C301" s="257">
        <v>853451</v>
      </c>
      <c r="D301" s="257"/>
      <c r="E301" s="257">
        <v>27556623430</v>
      </c>
      <c r="F301" s="257"/>
      <c r="G301" s="257">
        <v>-33315229431</v>
      </c>
      <c r="H301" s="257"/>
      <c r="I301" s="250">
        <f t="shared" si="8"/>
        <v>-5758606001</v>
      </c>
      <c r="J301" s="250"/>
      <c r="K301" s="257">
        <v>853451</v>
      </c>
      <c r="L301" s="257"/>
      <c r="M301" s="257">
        <v>27556623430</v>
      </c>
      <c r="N301" s="257"/>
      <c r="O301" s="257">
        <v>-37443826405</v>
      </c>
      <c r="P301" s="257"/>
      <c r="Q301" s="257">
        <f t="shared" si="9"/>
        <v>-9887202975</v>
      </c>
    </row>
    <row r="302" spans="1:17">
      <c r="A302" s="234" t="s">
        <v>403</v>
      </c>
      <c r="C302" s="257">
        <v>18365339</v>
      </c>
      <c r="D302" s="257"/>
      <c r="E302" s="257">
        <v>57964910978</v>
      </c>
      <c r="F302" s="257"/>
      <c r="G302" s="257">
        <v>-72456138724</v>
      </c>
      <c r="H302" s="257"/>
      <c r="I302" s="250">
        <f t="shared" si="8"/>
        <v>-14491227746</v>
      </c>
      <c r="J302" s="250"/>
      <c r="K302" s="257">
        <v>18365339</v>
      </c>
      <c r="L302" s="257"/>
      <c r="M302" s="257">
        <v>57964910978</v>
      </c>
      <c r="N302" s="257"/>
      <c r="O302" s="257">
        <v>-55951927146</v>
      </c>
      <c r="P302" s="257"/>
      <c r="Q302" s="257">
        <f t="shared" si="9"/>
        <v>2012983832</v>
      </c>
    </row>
    <row r="303" spans="1:17">
      <c r="A303" s="234" t="s">
        <v>461</v>
      </c>
      <c r="C303" s="257">
        <v>8702258</v>
      </c>
      <c r="D303" s="257"/>
      <c r="E303" s="257">
        <v>57681730167</v>
      </c>
      <c r="F303" s="257"/>
      <c r="G303" s="257">
        <v>-72188512606</v>
      </c>
      <c r="H303" s="257"/>
      <c r="I303" s="250">
        <f t="shared" si="8"/>
        <v>-14506782439</v>
      </c>
      <c r="J303" s="250"/>
      <c r="K303" s="257">
        <v>8702258</v>
      </c>
      <c r="L303" s="257"/>
      <c r="M303" s="257">
        <v>57681730167</v>
      </c>
      <c r="N303" s="257"/>
      <c r="O303" s="257">
        <v>-54556324525</v>
      </c>
      <c r="P303" s="257"/>
      <c r="Q303" s="257">
        <f t="shared" si="9"/>
        <v>3125405642</v>
      </c>
    </row>
    <row r="304" spans="1:17">
      <c r="A304" s="234" t="s">
        <v>280</v>
      </c>
      <c r="C304" s="257">
        <v>7075893</v>
      </c>
      <c r="D304" s="257"/>
      <c r="E304" s="257">
        <v>20979334688</v>
      </c>
      <c r="F304" s="257"/>
      <c r="G304" s="257">
        <v>-20979334688</v>
      </c>
      <c r="H304" s="257"/>
      <c r="I304" s="250">
        <f t="shared" si="8"/>
        <v>0</v>
      </c>
      <c r="J304" s="250"/>
      <c r="K304" s="257">
        <v>7075893</v>
      </c>
      <c r="L304" s="257"/>
      <c r="M304" s="257">
        <v>20979334688</v>
      </c>
      <c r="N304" s="257"/>
      <c r="O304" s="257">
        <v>-27439983037</v>
      </c>
      <c r="P304" s="257"/>
      <c r="Q304" s="257">
        <f t="shared" si="9"/>
        <v>-6460648349</v>
      </c>
    </row>
    <row r="305" spans="1:17">
      <c r="A305" s="234" t="s">
        <v>329</v>
      </c>
      <c r="C305" s="257">
        <v>4293703</v>
      </c>
      <c r="D305" s="257"/>
      <c r="E305" s="257">
        <v>6164961846</v>
      </c>
      <c r="F305" s="257"/>
      <c r="G305" s="257">
        <v>-6164961846</v>
      </c>
      <c r="H305" s="257"/>
      <c r="I305" s="250">
        <f t="shared" si="8"/>
        <v>0</v>
      </c>
      <c r="J305" s="250"/>
      <c r="K305" s="257">
        <v>4293703</v>
      </c>
      <c r="L305" s="257"/>
      <c r="M305" s="257">
        <v>6164961846</v>
      </c>
      <c r="N305" s="257"/>
      <c r="O305" s="257">
        <v>-6491300002</v>
      </c>
      <c r="P305" s="257"/>
      <c r="Q305" s="257">
        <f t="shared" si="9"/>
        <v>-326338156</v>
      </c>
    </row>
    <row r="306" spans="1:17" ht="15" customHeight="1">
      <c r="A306" s="234" t="s">
        <v>357</v>
      </c>
      <c r="C306" s="257">
        <v>3161201</v>
      </c>
      <c r="D306" s="257"/>
      <c r="E306" s="257">
        <v>4722085908</v>
      </c>
      <c r="F306" s="257"/>
      <c r="G306" s="257">
        <v>-5098498774</v>
      </c>
      <c r="H306" s="257"/>
      <c r="I306" s="250">
        <f t="shared" si="8"/>
        <v>-376412866</v>
      </c>
      <c r="J306" s="250"/>
      <c r="K306" s="257">
        <v>3161201</v>
      </c>
      <c r="L306" s="257"/>
      <c r="M306" s="257">
        <v>4722085908</v>
      </c>
      <c r="N306" s="257"/>
      <c r="O306" s="257">
        <v>-4427971914</v>
      </c>
      <c r="P306" s="257"/>
      <c r="Q306" s="257">
        <f t="shared" si="9"/>
        <v>294113994</v>
      </c>
    </row>
    <row r="307" spans="1:17">
      <c r="A307" s="234" t="s">
        <v>387</v>
      </c>
      <c r="C307" s="257">
        <v>37076</v>
      </c>
      <c r="D307" s="257"/>
      <c r="E307" s="257">
        <v>31013471</v>
      </c>
      <c r="F307" s="257"/>
      <c r="G307" s="257">
        <v>-31013471</v>
      </c>
      <c r="H307" s="257"/>
      <c r="I307" s="250">
        <f t="shared" si="8"/>
        <v>0</v>
      </c>
      <c r="J307" s="250"/>
      <c r="K307" s="257">
        <v>37076</v>
      </c>
      <c r="L307" s="257"/>
      <c r="M307" s="257">
        <v>31013471</v>
      </c>
      <c r="N307" s="257"/>
      <c r="O307" s="257">
        <v>-45594475</v>
      </c>
      <c r="P307" s="257"/>
      <c r="Q307" s="257">
        <f t="shared" si="9"/>
        <v>-14581004</v>
      </c>
    </row>
    <row r="308" spans="1:17">
      <c r="A308" s="234" t="s">
        <v>515</v>
      </c>
      <c r="C308" s="257">
        <v>10377100</v>
      </c>
      <c r="D308" s="257"/>
      <c r="E308" s="257">
        <v>30005122942</v>
      </c>
      <c r="F308" s="257"/>
      <c r="G308" s="257">
        <v>-30005122942</v>
      </c>
      <c r="H308" s="257"/>
      <c r="I308" s="250">
        <f t="shared" si="8"/>
        <v>0</v>
      </c>
      <c r="J308" s="250"/>
      <c r="K308" s="257">
        <v>10377100</v>
      </c>
      <c r="L308" s="257"/>
      <c r="M308" s="257">
        <v>30005122942</v>
      </c>
      <c r="N308" s="257"/>
      <c r="O308" s="257">
        <v>-39985433199</v>
      </c>
      <c r="P308" s="257"/>
      <c r="Q308" s="257">
        <f t="shared" si="9"/>
        <v>-9980310257</v>
      </c>
    </row>
    <row r="309" spans="1:17">
      <c r="A309" s="234" t="s">
        <v>516</v>
      </c>
      <c r="C309" s="257">
        <v>2672095</v>
      </c>
      <c r="D309" s="257"/>
      <c r="E309" s="257">
        <v>17520713578</v>
      </c>
      <c r="F309" s="257"/>
      <c r="G309" s="257">
        <v>-21900891972</v>
      </c>
      <c r="H309" s="257"/>
      <c r="I309" s="250">
        <f t="shared" si="8"/>
        <v>-4380178394</v>
      </c>
      <c r="J309" s="250"/>
      <c r="K309" s="257">
        <v>2672095</v>
      </c>
      <c r="L309" s="257"/>
      <c r="M309" s="257">
        <v>17520713578</v>
      </c>
      <c r="N309" s="257"/>
      <c r="O309" s="257">
        <v>-18397616717</v>
      </c>
      <c r="P309" s="257"/>
      <c r="Q309" s="257">
        <f t="shared" si="9"/>
        <v>-876903139</v>
      </c>
    </row>
    <row r="310" spans="1:17">
      <c r="A310" s="234" t="s">
        <v>440</v>
      </c>
      <c r="C310" s="257">
        <v>490594</v>
      </c>
      <c r="D310" s="257"/>
      <c r="E310" s="257">
        <v>4464512559</v>
      </c>
      <c r="F310" s="257"/>
      <c r="G310" s="257">
        <v>-4464512559</v>
      </c>
      <c r="H310" s="257"/>
      <c r="I310" s="250">
        <f t="shared" si="8"/>
        <v>0</v>
      </c>
      <c r="J310" s="250"/>
      <c r="K310" s="257">
        <v>490594</v>
      </c>
      <c r="L310" s="257"/>
      <c r="M310" s="257">
        <v>4464512559</v>
      </c>
      <c r="N310" s="257"/>
      <c r="O310" s="257">
        <v>-4265435260</v>
      </c>
      <c r="P310" s="257"/>
      <c r="Q310" s="257">
        <f t="shared" si="9"/>
        <v>199077299</v>
      </c>
    </row>
    <row r="311" spans="1:17">
      <c r="A311" s="234" t="s">
        <v>517</v>
      </c>
      <c r="C311" s="257">
        <v>1741789</v>
      </c>
      <c r="D311" s="257"/>
      <c r="E311" s="257">
        <v>32751758203</v>
      </c>
      <c r="F311" s="257"/>
      <c r="G311" s="257">
        <v>-32751758203</v>
      </c>
      <c r="H311" s="257"/>
      <c r="I311" s="250">
        <f t="shared" si="8"/>
        <v>0</v>
      </c>
      <c r="J311" s="250"/>
      <c r="K311" s="257">
        <v>1741789</v>
      </c>
      <c r="L311" s="257"/>
      <c r="M311" s="257">
        <v>32751758203</v>
      </c>
      <c r="N311" s="257"/>
      <c r="O311" s="257">
        <v>-33480949362</v>
      </c>
      <c r="P311" s="257"/>
      <c r="Q311" s="257">
        <f t="shared" si="9"/>
        <v>-729191159</v>
      </c>
    </row>
    <row r="312" spans="1:17">
      <c r="A312" s="234" t="s">
        <v>519</v>
      </c>
      <c r="C312" s="257">
        <v>401250</v>
      </c>
      <c r="D312" s="257"/>
      <c r="E312" s="257">
        <v>5023304861</v>
      </c>
      <c r="F312" s="257"/>
      <c r="G312" s="257">
        <v>-5023304861</v>
      </c>
      <c r="H312" s="257"/>
      <c r="I312" s="250">
        <f t="shared" si="8"/>
        <v>0</v>
      </c>
      <c r="J312" s="250"/>
      <c r="K312" s="257">
        <v>401250</v>
      </c>
      <c r="L312" s="257"/>
      <c r="M312" s="257">
        <v>5023304861</v>
      </c>
      <c r="N312" s="257"/>
      <c r="O312" s="257">
        <v>-3714670689</v>
      </c>
      <c r="P312" s="257"/>
      <c r="Q312" s="257">
        <f t="shared" si="9"/>
        <v>1308634172</v>
      </c>
    </row>
    <row r="313" spans="1:17">
      <c r="A313" s="234" t="s">
        <v>501</v>
      </c>
      <c r="C313" s="257">
        <v>700417</v>
      </c>
      <c r="D313" s="257"/>
      <c r="E313" s="257">
        <v>839563358</v>
      </c>
      <c r="F313" s="257"/>
      <c r="G313" s="257">
        <v>-839563358</v>
      </c>
      <c r="H313" s="257"/>
      <c r="I313" s="250">
        <f t="shared" si="8"/>
        <v>0</v>
      </c>
      <c r="J313" s="250"/>
      <c r="K313" s="257">
        <v>700417</v>
      </c>
      <c r="L313" s="257"/>
      <c r="M313" s="257">
        <v>839563358</v>
      </c>
      <c r="N313" s="257"/>
      <c r="O313" s="257">
        <v>-1472902936</v>
      </c>
      <c r="P313" s="257"/>
      <c r="Q313" s="257">
        <f t="shared" si="9"/>
        <v>-633339578</v>
      </c>
    </row>
    <row r="314" spans="1:17">
      <c r="A314" s="234" t="s">
        <v>502</v>
      </c>
      <c r="C314" s="257">
        <v>1807905</v>
      </c>
      <c r="D314" s="257"/>
      <c r="E314" s="257">
        <v>11983451697</v>
      </c>
      <c r="F314" s="257"/>
      <c r="G314" s="257">
        <v>-11983451697</v>
      </c>
      <c r="H314" s="257"/>
      <c r="I314" s="250">
        <f t="shared" si="8"/>
        <v>0</v>
      </c>
      <c r="J314" s="250"/>
      <c r="K314" s="257">
        <v>1807905</v>
      </c>
      <c r="L314" s="257"/>
      <c r="M314" s="257">
        <v>11983451697</v>
      </c>
      <c r="N314" s="257"/>
      <c r="O314" s="257">
        <v>-17360698077</v>
      </c>
      <c r="P314" s="257"/>
      <c r="Q314" s="257">
        <f t="shared" si="9"/>
        <v>-5377246380</v>
      </c>
    </row>
    <row r="315" spans="1:17">
      <c r="A315" s="234" t="s">
        <v>503</v>
      </c>
      <c r="C315" s="257">
        <v>2523979</v>
      </c>
      <c r="D315" s="257"/>
      <c r="E315" s="257">
        <v>6644355311</v>
      </c>
      <c r="F315" s="257"/>
      <c r="G315" s="257">
        <v>-6644355311</v>
      </c>
      <c r="H315" s="257"/>
      <c r="I315" s="250">
        <f t="shared" si="8"/>
        <v>0</v>
      </c>
      <c r="J315" s="250"/>
      <c r="K315" s="257">
        <v>2523979</v>
      </c>
      <c r="L315" s="257"/>
      <c r="M315" s="257">
        <v>6644355311</v>
      </c>
      <c r="N315" s="257"/>
      <c r="O315" s="257">
        <v>-8709745701</v>
      </c>
      <c r="P315" s="257"/>
      <c r="Q315" s="257">
        <f t="shared" si="9"/>
        <v>-2065390390</v>
      </c>
    </row>
    <row r="316" spans="1:17">
      <c r="A316" s="234" t="s">
        <v>504</v>
      </c>
      <c r="C316" s="257">
        <v>2015667</v>
      </c>
      <c r="D316" s="257"/>
      <c r="E316" s="257">
        <v>-142796361</v>
      </c>
      <c r="F316" s="257"/>
      <c r="G316" s="257">
        <v>-115135165</v>
      </c>
      <c r="H316" s="257"/>
      <c r="I316" s="250">
        <f t="shared" si="8"/>
        <v>-257931526</v>
      </c>
      <c r="J316" s="250"/>
      <c r="K316" s="257">
        <v>2015667</v>
      </c>
      <c r="L316" s="257"/>
      <c r="M316" s="257">
        <v>-142796361</v>
      </c>
      <c r="N316" s="257"/>
      <c r="O316" s="257">
        <v>-115135165</v>
      </c>
      <c r="P316" s="257"/>
      <c r="Q316" s="257">
        <f t="shared" si="9"/>
        <v>-257931526</v>
      </c>
    </row>
    <row r="317" spans="1:17">
      <c r="A317" s="234" t="s">
        <v>505</v>
      </c>
      <c r="C317" s="257">
        <v>662158</v>
      </c>
      <c r="D317" s="257"/>
      <c r="E317" s="257">
        <v>1141179090</v>
      </c>
      <c r="F317" s="257"/>
      <c r="G317" s="257">
        <v>-1141179090</v>
      </c>
      <c r="H317" s="257"/>
      <c r="I317" s="250">
        <f t="shared" si="8"/>
        <v>0</v>
      </c>
      <c r="J317" s="250"/>
      <c r="K317" s="257">
        <v>662158</v>
      </c>
      <c r="L317" s="257"/>
      <c r="M317" s="257">
        <v>1141179090</v>
      </c>
      <c r="N317" s="257"/>
      <c r="O317" s="257">
        <v>-823519936</v>
      </c>
      <c r="P317" s="257"/>
      <c r="Q317" s="257">
        <f t="shared" si="9"/>
        <v>317659154</v>
      </c>
    </row>
    <row r="318" spans="1:17">
      <c r="A318" s="234" t="s">
        <v>506</v>
      </c>
      <c r="C318" s="257">
        <v>1580508</v>
      </c>
      <c r="D318" s="257"/>
      <c r="E318" s="257">
        <v>1412742580</v>
      </c>
      <c r="F318" s="257"/>
      <c r="G318" s="257">
        <v>-2144235194</v>
      </c>
      <c r="H318" s="257"/>
      <c r="I318" s="250">
        <f t="shared" si="8"/>
        <v>-731492614</v>
      </c>
      <c r="J318" s="250"/>
      <c r="K318" s="257">
        <v>1580508</v>
      </c>
      <c r="L318" s="257"/>
      <c r="M318" s="257">
        <v>1412742580</v>
      </c>
      <c r="N318" s="257"/>
      <c r="O318" s="257">
        <v>-2144235194</v>
      </c>
      <c r="P318" s="257"/>
      <c r="Q318" s="257">
        <f t="shared" si="9"/>
        <v>-731492614</v>
      </c>
    </row>
    <row r="319" spans="1:17">
      <c r="A319" s="234" t="s">
        <v>507</v>
      </c>
      <c r="C319" s="257">
        <v>1279336</v>
      </c>
      <c r="D319" s="257"/>
      <c r="E319" s="257">
        <v>897498843</v>
      </c>
      <c r="F319" s="257"/>
      <c r="G319" s="257">
        <v>-897498843</v>
      </c>
      <c r="H319" s="257"/>
      <c r="I319" s="250">
        <f t="shared" si="8"/>
        <v>0</v>
      </c>
      <c r="J319" s="250"/>
      <c r="K319" s="257">
        <v>1279336</v>
      </c>
      <c r="L319" s="257"/>
      <c r="M319" s="257">
        <v>897498843</v>
      </c>
      <c r="N319" s="257"/>
      <c r="O319" s="257">
        <v>-1724655229</v>
      </c>
      <c r="P319" s="257"/>
      <c r="Q319" s="257">
        <f t="shared" si="9"/>
        <v>-827156386</v>
      </c>
    </row>
    <row r="320" spans="1:17">
      <c r="A320" s="234" t="s">
        <v>508</v>
      </c>
      <c r="C320" s="257">
        <v>2654197</v>
      </c>
      <c r="D320" s="257"/>
      <c r="E320" s="257">
        <v>4785396668</v>
      </c>
      <c r="F320" s="257"/>
      <c r="G320" s="257">
        <v>-4785396668</v>
      </c>
      <c r="H320" s="257"/>
      <c r="I320" s="250">
        <f t="shared" si="8"/>
        <v>0</v>
      </c>
      <c r="J320" s="250"/>
      <c r="K320" s="257">
        <v>2654197</v>
      </c>
      <c r="L320" s="257"/>
      <c r="M320" s="257">
        <v>4785396668</v>
      </c>
      <c r="N320" s="257"/>
      <c r="O320" s="257">
        <v>-3422282139</v>
      </c>
      <c r="P320" s="257"/>
      <c r="Q320" s="257">
        <f t="shared" si="9"/>
        <v>1363114529</v>
      </c>
    </row>
    <row r="321" spans="1:18 16374:16374" ht="36">
      <c r="A321" s="234" t="s">
        <v>512</v>
      </c>
      <c r="C321" s="257">
        <v>9247832</v>
      </c>
      <c r="D321" s="257"/>
      <c r="E321" s="257">
        <v>8645197749</v>
      </c>
      <c r="F321" s="257"/>
      <c r="G321" s="257">
        <v>-6404631235</v>
      </c>
      <c r="H321" s="257"/>
      <c r="I321" s="250">
        <f t="shared" si="8"/>
        <v>2240566514</v>
      </c>
      <c r="J321" s="250"/>
      <c r="K321" s="257">
        <v>9247832</v>
      </c>
      <c r="L321" s="257"/>
      <c r="M321" s="257">
        <v>8645197749</v>
      </c>
      <c r="N321" s="257"/>
      <c r="O321" s="257">
        <v>-6404631235</v>
      </c>
      <c r="P321" s="257"/>
      <c r="Q321" s="257">
        <f t="shared" si="9"/>
        <v>2240566514</v>
      </c>
    </row>
    <row r="322" spans="1:18 16374:16374">
      <c r="A322" s="234" t="s">
        <v>432</v>
      </c>
      <c r="C322" s="257"/>
      <c r="D322" s="257"/>
      <c r="E322" s="257"/>
      <c r="F322" s="257"/>
      <c r="G322" s="257"/>
      <c r="H322" s="257"/>
      <c r="I322" s="250"/>
      <c r="J322" s="250"/>
      <c r="K322" s="257"/>
      <c r="L322" s="257"/>
      <c r="M322" s="257">
        <v>0</v>
      </c>
      <c r="N322" s="257"/>
      <c r="O322" s="257">
        <v>472854503</v>
      </c>
      <c r="P322" s="257"/>
      <c r="Q322" s="257">
        <f t="shared" si="9"/>
        <v>472854503</v>
      </c>
    </row>
    <row r="323" spans="1:18 16374:16374">
      <c r="A323" s="234" t="s">
        <v>603</v>
      </c>
      <c r="C323" s="257"/>
      <c r="D323" s="257"/>
      <c r="E323" s="257"/>
      <c r="F323" s="257"/>
      <c r="G323" s="257"/>
      <c r="H323" s="257"/>
      <c r="I323" s="250"/>
      <c r="J323" s="250"/>
      <c r="K323" s="257"/>
      <c r="L323" s="257"/>
      <c r="M323" s="257">
        <v>0</v>
      </c>
      <c r="N323" s="257"/>
      <c r="O323" s="257">
        <v>2585518723</v>
      </c>
      <c r="P323" s="257"/>
      <c r="Q323" s="257">
        <f t="shared" si="9"/>
        <v>2585518723</v>
      </c>
    </row>
    <row r="324" spans="1:18 16374:16374">
      <c r="A324" s="234" t="s">
        <v>518</v>
      </c>
      <c r="C324" s="257">
        <v>2782445</v>
      </c>
      <c r="D324" s="257"/>
      <c r="E324" s="257">
        <v>3154140105</v>
      </c>
      <c r="F324" s="257"/>
      <c r="G324" s="257">
        <v>-2332247497</v>
      </c>
      <c r="H324" s="257"/>
      <c r="I324" s="250">
        <f t="shared" si="8"/>
        <v>821892608</v>
      </c>
      <c r="J324" s="250"/>
      <c r="K324" s="257">
        <v>2782445</v>
      </c>
      <c r="L324" s="257"/>
      <c r="M324" s="257">
        <v>3154140105</v>
      </c>
      <c r="N324" s="257"/>
      <c r="O324" s="257">
        <v>-2332247497</v>
      </c>
      <c r="P324" s="257"/>
      <c r="Q324" s="257">
        <f t="shared" si="9"/>
        <v>821892608</v>
      </c>
    </row>
    <row r="325" spans="1:18 16374:16374" ht="22.2" thickBot="1">
      <c r="A325" s="2" t="s">
        <v>2</v>
      </c>
      <c r="B325" s="2"/>
      <c r="D325" s="2"/>
      <c r="E325" s="268">
        <v>9804082409031</v>
      </c>
      <c r="F325" s="269"/>
      <c r="G325" s="268">
        <v>-10954387811585</v>
      </c>
      <c r="H325" s="269"/>
      <c r="I325" s="268">
        <f>SUM(I8:I324)</f>
        <v>-1150305402554</v>
      </c>
      <c r="J325" s="250"/>
      <c r="L325" s="269"/>
      <c r="M325" s="268">
        <v>9804082409031</v>
      </c>
      <c r="N325" s="269"/>
      <c r="O325" s="268">
        <f>SUM(O8:O324)</f>
        <v>-11904573125140</v>
      </c>
      <c r="P325" s="269"/>
      <c r="Q325" s="268">
        <f>SUM(Q8:Q324)</f>
        <v>-2100490716109</v>
      </c>
      <c r="XET325" s="12">
        <f>SUM(E325:XES325)</f>
        <v>-6501592237326</v>
      </c>
    </row>
    <row r="326" spans="1:18 16374:16374" ht="21.6" thickTop="1">
      <c r="A326" s="2"/>
      <c r="B326" s="2"/>
    </row>
    <row r="327" spans="1:18 16374:16374">
      <c r="A327" s="2"/>
      <c r="B327" s="2"/>
    </row>
    <row r="328" spans="1:18 16374:16374" s="113" customFormat="1" ht="18">
      <c r="A328" s="347" t="s">
        <v>205</v>
      </c>
      <c r="B328" s="348"/>
      <c r="C328" s="348"/>
      <c r="D328" s="348"/>
      <c r="E328" s="348"/>
      <c r="F328" s="348"/>
      <c r="G328" s="348"/>
      <c r="H328" s="348"/>
      <c r="I328" s="348"/>
      <c r="J328" s="348"/>
      <c r="K328" s="348"/>
      <c r="L328" s="348"/>
      <c r="M328" s="348"/>
      <c r="N328" s="348"/>
      <c r="O328" s="348"/>
      <c r="P328" s="348"/>
      <c r="Q328" s="349"/>
    </row>
    <row r="329" spans="1:18 16374:16374" s="22" customForma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</row>
    <row r="330" spans="1:18 16374:16374" hidden="1"/>
    <row r="331" spans="1:18 16374:16374" hidden="1">
      <c r="C331" s="247">
        <f>' سهام'!Q334</f>
        <v>3401709494</v>
      </c>
      <c r="E331" s="247">
        <f>' سهام'!W326</f>
        <v>9804082409031</v>
      </c>
      <c r="I331" s="254">
        <v>-1150305402554</v>
      </c>
      <c r="K331" s="247">
        <v>3401709494</v>
      </c>
      <c r="M331" s="247">
        <v>9804082409031</v>
      </c>
      <c r="O331" s="247">
        <v>-11904573125140</v>
      </c>
      <c r="Q331" s="247">
        <v>-2100490716109</v>
      </c>
    </row>
    <row r="332" spans="1:18 16374:16374" hidden="1">
      <c r="E332" s="247">
        <f>E325-E331</f>
        <v>0</v>
      </c>
      <c r="I332" s="254">
        <f>I331-I325</f>
        <v>0</v>
      </c>
      <c r="K332" s="247">
        <f>K326-K331</f>
        <v>-3401709494</v>
      </c>
      <c r="M332" s="247">
        <f>M325-M331</f>
        <v>0</v>
      </c>
      <c r="O332" s="247">
        <f>O325-O331</f>
        <v>0</v>
      </c>
      <c r="Q332" s="247">
        <f>Q325-Q331</f>
        <v>0</v>
      </c>
    </row>
    <row r="333" spans="1:18 16374:16374" hidden="1">
      <c r="I333" s="250"/>
    </row>
    <row r="334" spans="1:18 16374:16374" hidden="1"/>
    <row r="335" spans="1:18 16374:16374" hidden="1"/>
    <row r="336" spans="1:18 16374:16374" hidden="1"/>
  </sheetData>
  <autoFilter ref="A7:Q325" xr:uid="{00000000-0009-0000-0000-000008000000}">
    <sortState xmlns:xlrd2="http://schemas.microsoft.com/office/spreadsheetml/2017/richdata2" ref="A8:Q189">
      <sortCondition ref="A7"/>
    </sortState>
  </autoFilter>
  <mergeCells count="7">
    <mergeCell ref="A328:Q328"/>
    <mergeCell ref="C6:I6"/>
    <mergeCell ref="K6:Q6"/>
    <mergeCell ref="A5:G5"/>
    <mergeCell ref="A1:Q1"/>
    <mergeCell ref="A2:Q2"/>
    <mergeCell ref="A3:Q3"/>
  </mergeCells>
  <printOptions horizontalCentered="1"/>
  <pageMargins left="0.25" right="0.25" top="0.75" bottom="0.75" header="0.3" footer="0.3"/>
  <pageSetup paperSize="9" scale="56" fitToHeight="0" orientation="landscape" r:id="rId1"/>
  <rowBreaks count="3" manualBreakCount="3">
    <brk id="157" max="16" man="1"/>
    <brk id="297" max="16" man="1"/>
    <brk id="326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643"/>
  <sheetViews>
    <sheetView rightToLeft="1" view="pageBreakPreview" topLeftCell="J317" zoomScaleNormal="100" zoomScaleSheetLayoutView="100" workbookViewId="0">
      <selection activeCell="M20" sqref="M20"/>
    </sheetView>
  </sheetViews>
  <sheetFormatPr defaultColWidth="9.109375" defaultRowHeight="29.4"/>
  <cols>
    <col min="1" max="1" width="56.88671875" style="120" customWidth="1"/>
    <col min="2" max="2" width="0.6640625" style="120" customWidth="1"/>
    <col min="3" max="3" width="19.44140625" style="121" bestFit="1" customWidth="1"/>
    <col min="4" max="4" width="6.44140625" style="122" hidden="1" customWidth="1"/>
    <col min="5" max="5" width="26.109375" style="122" bestFit="1" customWidth="1"/>
    <col min="6" max="6" width="1.44140625" style="122" hidden="1" customWidth="1"/>
    <col min="7" max="7" width="26.109375" style="122" bestFit="1" customWidth="1"/>
    <col min="8" max="8" width="1.5546875" style="122" customWidth="1"/>
    <col min="9" max="9" width="26.6640625" style="122" customWidth="1"/>
    <col min="10" max="10" width="1.44140625" style="122" customWidth="1"/>
    <col min="11" max="11" width="26.6640625" style="122" customWidth="1"/>
    <col min="12" max="12" width="1.5546875" style="122" customWidth="1"/>
    <col min="13" max="13" width="19.6640625" style="122" customWidth="1"/>
    <col min="14" max="14" width="1.88671875" style="122" customWidth="1"/>
    <col min="15" max="15" width="30.33203125" style="122" customWidth="1"/>
    <col min="16" max="16" width="2.109375" style="122" customWidth="1"/>
    <col min="17" max="17" width="21.109375" style="122" bestFit="1" customWidth="1"/>
    <col min="18" max="18" width="1.44140625" style="122" customWidth="1"/>
    <col min="19" max="19" width="14.44140625" style="122" bestFit="1" customWidth="1"/>
    <col min="20" max="20" width="1.5546875" style="122" customWidth="1"/>
    <col min="21" max="21" width="28.44140625" style="122" bestFit="1" customWidth="1"/>
    <col min="22" max="22" width="1.88671875" style="122" customWidth="1"/>
    <col min="23" max="23" width="28.44140625" style="121" bestFit="1" customWidth="1"/>
    <col min="24" max="24" width="1.5546875" style="120" customWidth="1"/>
    <col min="25" max="25" width="14.6640625" style="123" bestFit="1" customWidth="1"/>
    <col min="26" max="26" width="23.88671875" style="24" hidden="1" customWidth="1"/>
    <col min="27" max="27" width="27.6640625" style="24" hidden="1" customWidth="1"/>
    <col min="28" max="28" width="15.44140625" style="24" hidden="1" customWidth="1"/>
    <col min="29" max="30" width="0" style="24" hidden="1" customWidth="1"/>
    <col min="31" max="31" width="55.5546875" style="116" hidden="1" customWidth="1"/>
    <col min="32" max="32" width="21.109375" style="116" hidden="1" customWidth="1"/>
    <col min="33" max="34" width="28.44140625" style="116" hidden="1" customWidth="1"/>
    <col min="35" max="36" width="18.88671875" style="24" hidden="1" customWidth="1"/>
    <col min="37" max="47" width="0" style="24" hidden="1" customWidth="1"/>
    <col min="48" max="48" width="26.6640625" style="24" hidden="1" customWidth="1"/>
    <col min="49" max="53" width="0" style="24" hidden="1" customWidth="1"/>
    <col min="54" max="16384" width="9.109375" style="24"/>
  </cols>
  <sheetData>
    <row r="1" spans="1:48" s="30" customFormat="1" ht="30.6">
      <c r="A1" s="285" t="s">
        <v>75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AE1" s="115"/>
      <c r="AF1" s="115"/>
      <c r="AG1" s="115"/>
      <c r="AH1" s="115"/>
    </row>
    <row r="2" spans="1:48" s="30" customFormat="1" ht="30.6">
      <c r="A2" s="285" t="s">
        <v>42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AE2" s="115"/>
      <c r="AF2" s="115"/>
      <c r="AG2" s="115"/>
      <c r="AH2" s="115"/>
    </row>
    <row r="3" spans="1:48" s="30" customFormat="1" ht="30.6">
      <c r="A3" s="285" t="s">
        <v>488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AE3" s="115"/>
      <c r="AF3" s="115"/>
      <c r="AG3" s="115"/>
      <c r="AH3" s="115"/>
    </row>
    <row r="4" spans="1:48" s="30" customFormat="1" ht="30.6">
      <c r="A4" s="204"/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AE4" s="115"/>
      <c r="AF4" s="115"/>
      <c r="AG4" s="115"/>
      <c r="AH4" s="115"/>
    </row>
    <row r="5" spans="1:48" s="30" customFormat="1" ht="30.6">
      <c r="A5" s="291" t="s">
        <v>22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AE5" s="115"/>
      <c r="AF5" s="115"/>
      <c r="AG5" s="115"/>
      <c r="AH5" s="115"/>
    </row>
    <row r="6" spans="1:48" s="30" customFormat="1" ht="30.6">
      <c r="A6" s="291" t="s">
        <v>23</v>
      </c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1"/>
      <c r="X6" s="291"/>
      <c r="Y6" s="291"/>
      <c r="AE6" s="115"/>
      <c r="AF6" s="115"/>
      <c r="AG6" s="115"/>
      <c r="AH6" s="115"/>
    </row>
    <row r="7" spans="1:48" s="30" customFormat="1">
      <c r="A7" s="120"/>
      <c r="B7" s="120"/>
      <c r="C7" s="121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1"/>
      <c r="X7" s="120"/>
      <c r="Y7" s="123"/>
      <c r="AA7" s="117">
        <v>16063978777027</v>
      </c>
      <c r="AE7" s="115"/>
      <c r="AF7" s="115"/>
      <c r="AG7" s="115"/>
      <c r="AH7" s="115"/>
    </row>
    <row r="8" spans="1:48" s="30" customFormat="1" ht="31.2" thickBot="1">
      <c r="A8" s="124"/>
      <c r="B8" s="125"/>
      <c r="C8" s="278" t="s">
        <v>489</v>
      </c>
      <c r="D8" s="278"/>
      <c r="E8" s="278"/>
      <c r="F8" s="278"/>
      <c r="G8" s="278"/>
      <c r="H8" s="126"/>
      <c r="I8" s="292" t="s">
        <v>7</v>
      </c>
      <c r="J8" s="292"/>
      <c r="K8" s="292"/>
      <c r="L8" s="292"/>
      <c r="M8" s="292"/>
      <c r="N8" s="292"/>
      <c r="O8" s="292"/>
      <c r="P8" s="127"/>
      <c r="Q8" s="279" t="s">
        <v>490</v>
      </c>
      <c r="R8" s="279"/>
      <c r="S8" s="279"/>
      <c r="T8" s="279"/>
      <c r="U8" s="279"/>
      <c r="V8" s="279"/>
      <c r="W8" s="279"/>
      <c r="X8" s="279"/>
      <c r="Y8" s="279"/>
      <c r="AE8" s="115"/>
      <c r="AF8" s="115"/>
      <c r="AG8" s="115"/>
      <c r="AH8" s="115"/>
    </row>
    <row r="9" spans="1:48" s="30" customFormat="1" ht="29.4" customHeight="1">
      <c r="A9" s="286" t="s">
        <v>1</v>
      </c>
      <c r="B9" s="205"/>
      <c r="C9" s="289" t="s">
        <v>3</v>
      </c>
      <c r="D9" s="280"/>
      <c r="E9" s="289" t="s">
        <v>0</v>
      </c>
      <c r="F9" s="280"/>
      <c r="G9" s="280" t="s">
        <v>18</v>
      </c>
      <c r="H9" s="128"/>
      <c r="I9" s="288" t="s">
        <v>4</v>
      </c>
      <c r="J9" s="288"/>
      <c r="K9" s="288"/>
      <c r="L9" s="129"/>
      <c r="M9" s="288" t="s">
        <v>5</v>
      </c>
      <c r="N9" s="288"/>
      <c r="O9" s="288"/>
      <c r="P9" s="129"/>
      <c r="Q9" s="289" t="s">
        <v>3</v>
      </c>
      <c r="R9" s="280"/>
      <c r="S9" s="280" t="s">
        <v>206</v>
      </c>
      <c r="T9" s="130"/>
      <c r="U9" s="289" t="s">
        <v>0</v>
      </c>
      <c r="V9" s="280"/>
      <c r="W9" s="280" t="s">
        <v>18</v>
      </c>
      <c r="X9" s="206"/>
      <c r="Y9" s="283" t="s">
        <v>207</v>
      </c>
      <c r="AE9" s="115"/>
      <c r="AF9" s="115"/>
      <c r="AG9" s="115"/>
      <c r="AH9" s="115"/>
    </row>
    <row r="10" spans="1:48" s="30" customFormat="1" ht="30" thickBot="1">
      <c r="A10" s="287"/>
      <c r="B10" s="205"/>
      <c r="C10" s="290"/>
      <c r="D10" s="281"/>
      <c r="E10" s="290"/>
      <c r="F10" s="281"/>
      <c r="G10" s="282"/>
      <c r="H10" s="128"/>
      <c r="I10" s="127" t="s">
        <v>3</v>
      </c>
      <c r="J10" s="127"/>
      <c r="K10" s="127" t="s">
        <v>0</v>
      </c>
      <c r="L10" s="127"/>
      <c r="M10" s="127" t="s">
        <v>3</v>
      </c>
      <c r="N10" s="127"/>
      <c r="O10" s="127" t="s">
        <v>41</v>
      </c>
      <c r="P10" s="127"/>
      <c r="Q10" s="290"/>
      <c r="R10" s="281"/>
      <c r="S10" s="282"/>
      <c r="T10" s="130"/>
      <c r="U10" s="290"/>
      <c r="V10" s="281"/>
      <c r="W10" s="282"/>
      <c r="X10" s="206"/>
      <c r="Y10" s="284"/>
      <c r="AE10" s="115" t="s">
        <v>434</v>
      </c>
      <c r="AF10" s="115" t="s">
        <v>435</v>
      </c>
      <c r="AG10" s="115" t="s">
        <v>436</v>
      </c>
      <c r="AH10" s="115" t="s">
        <v>437</v>
      </c>
    </row>
    <row r="11" spans="1:48" s="30" customFormat="1">
      <c r="A11" s="120" t="s">
        <v>240</v>
      </c>
      <c r="B11" s="120"/>
      <c r="C11" s="132">
        <v>187893</v>
      </c>
      <c r="D11" s="132"/>
      <c r="E11" s="132">
        <v>5401800774</v>
      </c>
      <c r="F11" s="132"/>
      <c r="G11" s="133">
        <v>7573216651</v>
      </c>
      <c r="H11" s="121"/>
      <c r="I11" s="121">
        <v>0</v>
      </c>
      <c r="J11" s="121"/>
      <c r="K11" s="121">
        <v>0</v>
      </c>
      <c r="L11" s="121"/>
      <c r="M11" s="121">
        <v>0</v>
      </c>
      <c r="N11" s="121"/>
      <c r="O11" s="121">
        <v>0</v>
      </c>
      <c r="P11" s="121"/>
      <c r="Q11" s="121">
        <v>187893</v>
      </c>
      <c r="R11" s="121"/>
      <c r="S11" s="121">
        <v>40620</v>
      </c>
      <c r="T11" s="121"/>
      <c r="U11" s="121">
        <v>5401800774</v>
      </c>
      <c r="V11" s="121"/>
      <c r="W11" s="122">
        <v>7573216651</v>
      </c>
      <c r="X11" s="207"/>
      <c r="Y11" s="123">
        <f>W11/$AV$11</f>
        <v>7.3155494049194554E-4</v>
      </c>
      <c r="Z11" s="114">
        <f>Q11-(C11+I11-M11)</f>
        <v>0</v>
      </c>
      <c r="AA11" s="114">
        <f>Q11-(C11+I11-M11)</f>
        <v>0</v>
      </c>
      <c r="AE11" s="115" t="s">
        <v>392</v>
      </c>
      <c r="AF11" s="115">
        <v>4436726</v>
      </c>
      <c r="AG11" s="115">
        <v>35870802983</v>
      </c>
      <c r="AH11" s="115">
        <v>41368871769</v>
      </c>
      <c r="AI11" s="30">
        <f t="shared" ref="AI11:AI74" si="0">VLOOKUP(AE11,$A$11:$Y$325,21,0)</f>
        <v>13497279832</v>
      </c>
      <c r="AJ11" s="30">
        <f t="shared" ref="AJ11:AJ74" si="1">VLOOKUP(AE11,$A$11:$Y$325,23,0)</f>
        <v>10033443325</v>
      </c>
      <c r="AK11" s="114">
        <f>AI11-AG11</f>
        <v>-22373523151</v>
      </c>
      <c r="AL11" s="114">
        <f>AJ11-AH11</f>
        <v>-31335428444</v>
      </c>
      <c r="AV11" s="117">
        <v>10352218585124</v>
      </c>
    </row>
    <row r="12" spans="1:48" s="30" customFormat="1">
      <c r="A12" s="120" t="s">
        <v>314</v>
      </c>
      <c r="B12" s="120"/>
      <c r="C12" s="132">
        <v>1232347</v>
      </c>
      <c r="D12" s="132"/>
      <c r="E12" s="132">
        <v>6266391687</v>
      </c>
      <c r="F12" s="132"/>
      <c r="G12" s="133">
        <v>5967366278</v>
      </c>
      <c r="H12" s="121"/>
      <c r="I12" s="121">
        <v>0</v>
      </c>
      <c r="J12" s="121"/>
      <c r="K12" s="121">
        <v>0</v>
      </c>
      <c r="L12" s="121"/>
      <c r="M12" s="121">
        <v>0</v>
      </c>
      <c r="N12" s="121"/>
      <c r="O12" s="121">
        <v>0</v>
      </c>
      <c r="P12" s="121"/>
      <c r="Q12" s="121">
        <v>1232347</v>
      </c>
      <c r="R12" s="121"/>
      <c r="S12" s="121">
        <v>4880</v>
      </c>
      <c r="T12" s="121"/>
      <c r="U12" s="121">
        <v>6266391687</v>
      </c>
      <c r="V12" s="121"/>
      <c r="W12" s="122">
        <v>5967366278</v>
      </c>
      <c r="X12" s="207"/>
      <c r="Y12" s="123">
        <f t="shared" ref="Y12:Y75" si="2">W12/$AV$11</f>
        <v>5.7643356628646011E-4</v>
      </c>
      <c r="Z12" s="114">
        <f>Q12-(C12+I12-M12)</f>
        <v>0</v>
      </c>
      <c r="AA12" s="114">
        <f t="shared" ref="AA12:AA75" si="3">Q12-(C12+I12-M12)</f>
        <v>0</v>
      </c>
      <c r="AE12" s="115" t="s">
        <v>138</v>
      </c>
      <c r="AF12" s="115">
        <v>38883237</v>
      </c>
      <c r="AG12" s="115">
        <v>58944270222</v>
      </c>
      <c r="AH12" s="115">
        <v>42439766155</v>
      </c>
      <c r="AI12" s="30">
        <f t="shared" si="0"/>
        <v>23540184546</v>
      </c>
      <c r="AJ12" s="30">
        <f t="shared" si="1"/>
        <v>18642642348</v>
      </c>
      <c r="AK12" s="114">
        <f t="shared" ref="AK12:AK75" si="4">AI12-AG12</f>
        <v>-35404085676</v>
      </c>
      <c r="AL12" s="114">
        <f t="shared" ref="AL12:AL75" si="5">AJ12-AH12</f>
        <v>-23797123807</v>
      </c>
      <c r="AV12" s="202">
        <f>W11/AV11</f>
        <v>7.3155494049194554E-4</v>
      </c>
    </row>
    <row r="13" spans="1:48" s="30" customFormat="1">
      <c r="A13" s="120" t="s">
        <v>224</v>
      </c>
      <c r="B13" s="120"/>
      <c r="C13" s="132">
        <v>4974782</v>
      </c>
      <c r="D13" s="132"/>
      <c r="E13" s="132">
        <v>82497957571</v>
      </c>
      <c r="F13" s="132"/>
      <c r="G13" s="133">
        <v>70095842481</v>
      </c>
      <c r="H13" s="121"/>
      <c r="I13" s="121">
        <v>0</v>
      </c>
      <c r="J13" s="121"/>
      <c r="K13" s="121">
        <v>0</v>
      </c>
      <c r="L13" s="121"/>
      <c r="M13" s="121">
        <v>0</v>
      </c>
      <c r="N13" s="121"/>
      <c r="O13" s="121">
        <v>0</v>
      </c>
      <c r="P13" s="121"/>
      <c r="Q13" s="121">
        <v>4974782</v>
      </c>
      <c r="R13" s="121"/>
      <c r="S13" s="121">
        <v>11400</v>
      </c>
      <c r="T13" s="121"/>
      <c r="U13" s="121">
        <v>82497957571</v>
      </c>
      <c r="V13" s="121"/>
      <c r="W13" s="122">
        <v>56274127064</v>
      </c>
      <c r="X13" s="207"/>
      <c r="Y13" s="123">
        <f t="shared" si="2"/>
        <v>5.4359484975389886E-3</v>
      </c>
      <c r="Z13" s="114">
        <f t="shared" ref="Z13:Z75" si="6">Q13-(C13+I13-M13)</f>
        <v>0</v>
      </c>
      <c r="AA13" s="114">
        <f t="shared" si="3"/>
        <v>0</v>
      </c>
      <c r="AE13" s="115" t="s">
        <v>100</v>
      </c>
      <c r="AF13" s="115">
        <v>22608476</v>
      </c>
      <c r="AG13" s="115">
        <v>104787532725.99998</v>
      </c>
      <c r="AH13" s="115">
        <v>101986810372</v>
      </c>
      <c r="AI13" s="30">
        <f t="shared" si="0"/>
        <v>29387809360</v>
      </c>
      <c r="AJ13" s="30">
        <f t="shared" si="1"/>
        <v>22473584149</v>
      </c>
      <c r="AK13" s="114">
        <f t="shared" si="4"/>
        <v>-75399723365.999985</v>
      </c>
      <c r="AL13" s="114">
        <f t="shared" si="5"/>
        <v>-79513226223</v>
      </c>
    </row>
    <row r="14" spans="1:48" s="30" customFormat="1">
      <c r="A14" s="208" t="s">
        <v>448</v>
      </c>
      <c r="B14" s="120"/>
      <c r="C14" s="132">
        <v>13119781</v>
      </c>
      <c r="D14" s="132"/>
      <c r="E14" s="132">
        <v>35070609295</v>
      </c>
      <c r="F14" s="132"/>
      <c r="G14" s="133">
        <v>26791795365</v>
      </c>
      <c r="H14" s="121"/>
      <c r="I14" s="121">
        <v>0</v>
      </c>
      <c r="J14" s="121"/>
      <c r="K14" s="121">
        <v>0</v>
      </c>
      <c r="L14" s="121"/>
      <c r="M14" s="121">
        <v>0</v>
      </c>
      <c r="N14" s="121"/>
      <c r="O14" s="121">
        <v>0</v>
      </c>
      <c r="P14" s="121"/>
      <c r="Q14" s="121">
        <v>13119781</v>
      </c>
      <c r="R14" s="121"/>
      <c r="S14" s="121">
        <v>1898</v>
      </c>
      <c r="T14" s="121"/>
      <c r="U14" s="121">
        <v>35070609295</v>
      </c>
      <c r="V14" s="121"/>
      <c r="W14" s="122">
        <v>24708856950</v>
      </c>
      <c r="X14" s="207"/>
      <c r="Y14" s="123">
        <f t="shared" si="2"/>
        <v>2.3868175451304996E-3</v>
      </c>
      <c r="Z14" s="114">
        <f t="shared" si="6"/>
        <v>0</v>
      </c>
      <c r="AA14" s="114">
        <f t="shared" si="3"/>
        <v>0</v>
      </c>
      <c r="AE14" s="115" t="s">
        <v>251</v>
      </c>
      <c r="AF14" s="115">
        <v>1616692</v>
      </c>
      <c r="AG14" s="115">
        <v>10795277690</v>
      </c>
      <c r="AH14" s="115">
        <v>17484950791</v>
      </c>
      <c r="AI14" s="30">
        <f t="shared" si="0"/>
        <v>25514369798</v>
      </c>
      <c r="AJ14" s="30">
        <f t="shared" si="1"/>
        <v>26892148336</v>
      </c>
      <c r="AK14" s="114">
        <f t="shared" si="4"/>
        <v>14719092108</v>
      </c>
      <c r="AL14" s="114">
        <f t="shared" si="5"/>
        <v>9407197545</v>
      </c>
    </row>
    <row r="15" spans="1:48" s="30" customFormat="1">
      <c r="A15" s="120" t="s">
        <v>293</v>
      </c>
      <c r="B15" s="120"/>
      <c r="C15" s="132">
        <v>1599082</v>
      </c>
      <c r="D15" s="132"/>
      <c r="E15" s="132">
        <v>16186330780</v>
      </c>
      <c r="F15" s="132"/>
      <c r="G15" s="133">
        <v>20278295612</v>
      </c>
      <c r="H15" s="121"/>
      <c r="I15" s="121">
        <v>0</v>
      </c>
      <c r="J15" s="121"/>
      <c r="K15" s="121">
        <v>0</v>
      </c>
      <c r="L15" s="121"/>
      <c r="M15" s="121">
        <v>0</v>
      </c>
      <c r="N15" s="121"/>
      <c r="O15" s="121">
        <v>0</v>
      </c>
      <c r="P15" s="121"/>
      <c r="Q15" s="121">
        <v>1599082</v>
      </c>
      <c r="R15" s="121"/>
      <c r="S15" s="121">
        <v>12780</v>
      </c>
      <c r="T15" s="121"/>
      <c r="U15" s="121">
        <v>16186330780</v>
      </c>
      <c r="V15" s="121"/>
      <c r="W15" s="122">
        <v>20278295612</v>
      </c>
      <c r="X15" s="207"/>
      <c r="Y15" s="123">
        <f t="shared" si="2"/>
        <v>1.9588357263958509E-3</v>
      </c>
      <c r="Z15" s="114">
        <f t="shared" si="6"/>
        <v>0</v>
      </c>
      <c r="AA15" s="114">
        <f t="shared" si="3"/>
        <v>0</v>
      </c>
      <c r="AE15" s="115" t="s">
        <v>273</v>
      </c>
      <c r="AF15" s="115">
        <v>5062318</v>
      </c>
      <c r="AG15" s="115">
        <v>46846757036</v>
      </c>
      <c r="AH15" s="115">
        <v>43528505851</v>
      </c>
      <c r="AI15" s="30">
        <f t="shared" si="0"/>
        <v>105953119866</v>
      </c>
      <c r="AJ15" s="30">
        <f t="shared" si="1"/>
        <v>76692467397</v>
      </c>
      <c r="AK15" s="114">
        <f t="shared" si="4"/>
        <v>59106362830</v>
      </c>
      <c r="AL15" s="114">
        <f t="shared" si="5"/>
        <v>33163961546</v>
      </c>
    </row>
    <row r="16" spans="1:48" s="30" customFormat="1">
      <c r="A16" s="120" t="s">
        <v>234</v>
      </c>
      <c r="B16" s="120"/>
      <c r="C16" s="132">
        <v>31370630</v>
      </c>
      <c r="D16" s="132"/>
      <c r="E16" s="132">
        <v>81670035394</v>
      </c>
      <c r="F16" s="132"/>
      <c r="G16" s="133">
        <v>73773680024</v>
      </c>
      <c r="H16" s="121"/>
      <c r="I16" s="121">
        <v>0</v>
      </c>
      <c r="J16" s="121"/>
      <c r="K16" s="121">
        <v>0</v>
      </c>
      <c r="L16" s="121"/>
      <c r="M16" s="121">
        <v>0</v>
      </c>
      <c r="N16" s="121"/>
      <c r="O16" s="121">
        <v>0</v>
      </c>
      <c r="P16" s="121"/>
      <c r="Q16" s="121">
        <v>31370630</v>
      </c>
      <c r="R16" s="121"/>
      <c r="S16" s="121">
        <v>1892.8</v>
      </c>
      <c r="T16" s="121"/>
      <c r="U16" s="121">
        <v>81670035394</v>
      </c>
      <c r="V16" s="121"/>
      <c r="W16" s="122">
        <v>58919333989</v>
      </c>
      <c r="X16" s="207"/>
      <c r="Y16" s="123">
        <f t="shared" si="2"/>
        <v>5.6914692734237951E-3</v>
      </c>
      <c r="Z16" s="114">
        <f t="shared" si="6"/>
        <v>0</v>
      </c>
      <c r="AA16" s="114">
        <f>Q16-(C16+I16-M16)</f>
        <v>0</v>
      </c>
      <c r="AE16" s="115" t="s">
        <v>433</v>
      </c>
      <c r="AF16" s="115">
        <v>3457035</v>
      </c>
      <c r="AG16" s="115">
        <v>6547199780</v>
      </c>
      <c r="AH16" s="115">
        <v>5817936336</v>
      </c>
      <c r="AI16" s="30" t="e">
        <f t="shared" si="0"/>
        <v>#N/A</v>
      </c>
      <c r="AJ16" s="30" t="e">
        <f t="shared" si="1"/>
        <v>#N/A</v>
      </c>
      <c r="AK16" s="114" t="e">
        <f t="shared" si="4"/>
        <v>#N/A</v>
      </c>
      <c r="AL16" s="114" t="e">
        <f t="shared" si="5"/>
        <v>#N/A</v>
      </c>
    </row>
    <row r="17" spans="1:38" s="30" customFormat="1">
      <c r="A17" s="208" t="s">
        <v>216</v>
      </c>
      <c r="B17" s="120"/>
      <c r="C17" s="132">
        <v>14265107</v>
      </c>
      <c r="D17" s="132"/>
      <c r="E17" s="132">
        <v>22091932191</v>
      </c>
      <c r="F17" s="132"/>
      <c r="G17" s="133">
        <v>13054913921</v>
      </c>
      <c r="H17" s="121"/>
      <c r="I17" s="121">
        <v>0</v>
      </c>
      <c r="J17" s="121"/>
      <c r="K17" s="121">
        <v>0</v>
      </c>
      <c r="L17" s="121"/>
      <c r="M17" s="121">
        <v>0</v>
      </c>
      <c r="N17" s="121"/>
      <c r="O17" s="121">
        <v>0</v>
      </c>
      <c r="P17" s="121"/>
      <c r="Q17" s="121">
        <v>14265107</v>
      </c>
      <c r="R17" s="121"/>
      <c r="S17" s="121">
        <v>922.29343586416837</v>
      </c>
      <c r="T17" s="121"/>
      <c r="U17" s="121">
        <v>22091932191</v>
      </c>
      <c r="V17" s="121"/>
      <c r="W17" s="122">
        <v>13054913921</v>
      </c>
      <c r="X17" s="207"/>
      <c r="Y17" s="123">
        <f t="shared" si="2"/>
        <v>1.2610740213464713E-3</v>
      </c>
      <c r="Z17" s="114">
        <f t="shared" si="6"/>
        <v>0</v>
      </c>
      <c r="AA17" s="114">
        <f t="shared" si="3"/>
        <v>0</v>
      </c>
      <c r="AE17" s="115" t="s">
        <v>352</v>
      </c>
      <c r="AF17" s="115">
        <v>20579126</v>
      </c>
      <c r="AG17" s="115">
        <v>59553463612</v>
      </c>
      <c r="AH17" s="115">
        <v>57155964482.999992</v>
      </c>
      <c r="AI17" s="30">
        <f t="shared" si="0"/>
        <v>16371147567</v>
      </c>
      <c r="AJ17" s="30">
        <f t="shared" si="1"/>
        <v>18312057654</v>
      </c>
      <c r="AK17" s="114">
        <f t="shared" si="4"/>
        <v>-43182316045</v>
      </c>
      <c r="AL17" s="114">
        <f t="shared" si="5"/>
        <v>-38843906828.999992</v>
      </c>
    </row>
    <row r="18" spans="1:38" s="30" customFormat="1">
      <c r="A18" s="120" t="s">
        <v>127</v>
      </c>
      <c r="B18" s="120"/>
      <c r="C18" s="132">
        <v>4474255</v>
      </c>
      <c r="D18" s="132"/>
      <c r="E18" s="132">
        <v>26973940632</v>
      </c>
      <c r="F18" s="132"/>
      <c r="G18" s="133">
        <v>27342307005</v>
      </c>
      <c r="H18" s="121"/>
      <c r="I18" s="121">
        <v>0</v>
      </c>
      <c r="J18" s="121"/>
      <c r="K18" s="121">
        <v>0</v>
      </c>
      <c r="L18" s="121"/>
      <c r="M18" s="121">
        <v>0</v>
      </c>
      <c r="N18" s="121"/>
      <c r="O18" s="121">
        <v>0</v>
      </c>
      <c r="P18" s="121"/>
      <c r="Q18" s="121">
        <v>4474255</v>
      </c>
      <c r="R18" s="121"/>
      <c r="S18" s="121">
        <v>6158.6363635957268</v>
      </c>
      <c r="T18" s="121"/>
      <c r="U18" s="121">
        <v>26973940632</v>
      </c>
      <c r="V18" s="121"/>
      <c r="W18" s="122">
        <v>27342307005</v>
      </c>
      <c r="X18" s="207"/>
      <c r="Y18" s="123">
        <f t="shared" si="2"/>
        <v>2.6412026349878787E-3</v>
      </c>
      <c r="Z18" s="114">
        <f t="shared" si="6"/>
        <v>0</v>
      </c>
      <c r="AA18" s="114">
        <f t="shared" si="3"/>
        <v>0</v>
      </c>
      <c r="AE18" s="115" t="s">
        <v>241</v>
      </c>
      <c r="AF18" s="115">
        <v>8627708</v>
      </c>
      <c r="AG18" s="115">
        <v>51415367952.000008</v>
      </c>
      <c r="AH18" s="115">
        <v>51372475096</v>
      </c>
      <c r="AI18" s="30">
        <f t="shared" si="0"/>
        <v>76548118348</v>
      </c>
      <c r="AJ18" s="30">
        <f t="shared" si="1"/>
        <v>48864489884</v>
      </c>
      <c r="AK18" s="114">
        <f t="shared" si="4"/>
        <v>25132750395.999992</v>
      </c>
      <c r="AL18" s="114">
        <f t="shared" si="5"/>
        <v>-2507985212</v>
      </c>
    </row>
    <row r="19" spans="1:38" s="30" customFormat="1">
      <c r="A19" s="208" t="s">
        <v>113</v>
      </c>
      <c r="B19" s="120"/>
      <c r="C19" s="132">
        <v>4733060</v>
      </c>
      <c r="D19" s="132"/>
      <c r="E19" s="132">
        <v>10706580687</v>
      </c>
      <c r="F19" s="132"/>
      <c r="G19" s="133">
        <v>7948168318</v>
      </c>
      <c r="H19" s="121"/>
      <c r="I19" s="121">
        <v>0</v>
      </c>
      <c r="J19" s="121"/>
      <c r="K19" s="121">
        <v>0</v>
      </c>
      <c r="L19" s="121"/>
      <c r="M19" s="121">
        <v>0</v>
      </c>
      <c r="N19" s="121"/>
      <c r="O19" s="121">
        <v>0</v>
      </c>
      <c r="P19" s="121"/>
      <c r="Q19" s="121">
        <v>4733060</v>
      </c>
      <c r="R19" s="121"/>
      <c r="S19" s="121">
        <v>1344</v>
      </c>
      <c r="T19" s="121"/>
      <c r="U19" s="121">
        <v>10706580687</v>
      </c>
      <c r="V19" s="121"/>
      <c r="W19" s="122">
        <v>6312060316</v>
      </c>
      <c r="X19" s="207"/>
      <c r="Y19" s="123">
        <f t="shared" si="2"/>
        <v>6.0973020073883935E-4</v>
      </c>
      <c r="Z19" s="114">
        <f t="shared" si="6"/>
        <v>0</v>
      </c>
      <c r="AA19" s="114">
        <f t="shared" si="3"/>
        <v>0</v>
      </c>
      <c r="AE19" s="115" t="s">
        <v>370</v>
      </c>
      <c r="AF19" s="115">
        <v>4518959</v>
      </c>
      <c r="AG19" s="115">
        <v>54512849172</v>
      </c>
      <c r="AH19" s="115">
        <v>46807381843.999992</v>
      </c>
      <c r="AI19" s="30">
        <f t="shared" si="0"/>
        <v>6642592825</v>
      </c>
      <c r="AJ19" s="30">
        <f t="shared" si="1"/>
        <v>4460278539</v>
      </c>
      <c r="AK19" s="114">
        <f t="shared" si="4"/>
        <v>-47870256347</v>
      </c>
      <c r="AL19" s="114">
        <f t="shared" si="5"/>
        <v>-42347103304.999992</v>
      </c>
    </row>
    <row r="20" spans="1:38" s="30" customFormat="1" ht="31.2" customHeight="1">
      <c r="A20" s="120" t="s">
        <v>191</v>
      </c>
      <c r="B20" s="120"/>
      <c r="C20" s="132">
        <v>762534</v>
      </c>
      <c r="D20" s="132"/>
      <c r="E20" s="132">
        <v>5600922918</v>
      </c>
      <c r="F20" s="132"/>
      <c r="G20" s="133">
        <v>4350677773</v>
      </c>
      <c r="H20" s="121"/>
      <c r="I20" s="121">
        <v>0</v>
      </c>
      <c r="J20" s="121"/>
      <c r="K20" s="121">
        <v>0</v>
      </c>
      <c r="L20" s="121"/>
      <c r="M20" s="121">
        <v>0</v>
      </c>
      <c r="N20" s="121"/>
      <c r="O20" s="121">
        <v>0</v>
      </c>
      <c r="P20" s="121"/>
      <c r="Q20" s="121">
        <v>762534</v>
      </c>
      <c r="R20" s="121"/>
      <c r="S20" s="121">
        <v>5750</v>
      </c>
      <c r="T20" s="121"/>
      <c r="U20" s="121">
        <v>5600922918</v>
      </c>
      <c r="V20" s="121"/>
      <c r="W20" s="122">
        <v>4350677773</v>
      </c>
      <c r="X20" s="207"/>
      <c r="Y20" s="123">
        <f t="shared" si="2"/>
        <v>4.202652539864127E-4</v>
      </c>
      <c r="Z20" s="114">
        <f t="shared" si="6"/>
        <v>0</v>
      </c>
      <c r="AA20" s="114">
        <f t="shared" si="3"/>
        <v>0</v>
      </c>
      <c r="AE20" s="115" t="s">
        <v>86</v>
      </c>
      <c r="AF20" s="115">
        <v>23947760</v>
      </c>
      <c r="AG20" s="115">
        <v>125959256249.00002</v>
      </c>
      <c r="AH20" s="115">
        <v>137356412680.00002</v>
      </c>
      <c r="AI20" s="30">
        <f t="shared" si="0"/>
        <v>42184749895</v>
      </c>
      <c r="AJ20" s="30">
        <f t="shared" si="1"/>
        <v>44185468047</v>
      </c>
      <c r="AK20" s="114">
        <f t="shared" si="4"/>
        <v>-83774506354.000015</v>
      </c>
      <c r="AL20" s="114">
        <f t="shared" si="5"/>
        <v>-93170944633.000015</v>
      </c>
    </row>
    <row r="21" spans="1:38" s="30" customFormat="1">
      <c r="A21" s="208" t="s">
        <v>301</v>
      </c>
      <c r="B21" s="120"/>
      <c r="C21" s="132">
        <v>18530225</v>
      </c>
      <c r="D21" s="132"/>
      <c r="E21" s="132">
        <v>58519270910</v>
      </c>
      <c r="F21" s="132"/>
      <c r="G21" s="133">
        <v>51667431679</v>
      </c>
      <c r="H21" s="121"/>
      <c r="I21" s="121">
        <v>0</v>
      </c>
      <c r="J21" s="121"/>
      <c r="K21" s="121">
        <v>0</v>
      </c>
      <c r="L21" s="121"/>
      <c r="M21" s="121">
        <v>0</v>
      </c>
      <c r="N21" s="121"/>
      <c r="O21" s="121">
        <v>0</v>
      </c>
      <c r="P21" s="121"/>
      <c r="Q21" s="121">
        <v>18530225</v>
      </c>
      <c r="R21" s="121"/>
      <c r="S21" s="121">
        <v>2248</v>
      </c>
      <c r="T21" s="121"/>
      <c r="U21" s="121">
        <v>58519270910</v>
      </c>
      <c r="V21" s="121"/>
      <c r="W21" s="122">
        <v>41333945341</v>
      </c>
      <c r="X21" s="207"/>
      <c r="Y21" s="123">
        <f t="shared" si="2"/>
        <v>3.9927620346421515E-3</v>
      </c>
      <c r="Z21" s="114">
        <f t="shared" si="6"/>
        <v>0</v>
      </c>
      <c r="AA21" s="114">
        <f t="shared" si="3"/>
        <v>0</v>
      </c>
      <c r="AE21" s="115" t="s">
        <v>328</v>
      </c>
      <c r="AF21" s="115">
        <v>20057350</v>
      </c>
      <c r="AG21" s="115">
        <v>164607949772</v>
      </c>
      <c r="AH21" s="115">
        <v>150531966199</v>
      </c>
      <c r="AI21" s="30">
        <f t="shared" si="0"/>
        <v>84159973982</v>
      </c>
      <c r="AJ21" s="30">
        <f t="shared" si="1"/>
        <v>56512459055</v>
      </c>
      <c r="AK21" s="114">
        <f t="shared" si="4"/>
        <v>-80447975790</v>
      </c>
      <c r="AL21" s="114">
        <f t="shared" si="5"/>
        <v>-94019507144</v>
      </c>
    </row>
    <row r="22" spans="1:38" s="30" customFormat="1">
      <c r="A22" s="208" t="s">
        <v>83</v>
      </c>
      <c r="B22" s="120"/>
      <c r="C22" s="134">
        <v>5151013</v>
      </c>
      <c r="D22" s="132"/>
      <c r="E22" s="134">
        <v>82206542848</v>
      </c>
      <c r="F22" s="132"/>
      <c r="G22" s="135">
        <v>89139252477</v>
      </c>
      <c r="H22" s="121"/>
      <c r="I22" s="121">
        <v>0</v>
      </c>
      <c r="J22" s="136"/>
      <c r="K22" s="121">
        <v>0</v>
      </c>
      <c r="L22" s="136"/>
      <c r="M22" s="121">
        <v>0</v>
      </c>
      <c r="N22" s="136"/>
      <c r="O22" s="121">
        <v>0</v>
      </c>
      <c r="P22" s="136"/>
      <c r="Q22" s="121">
        <v>5151013</v>
      </c>
      <c r="R22" s="121"/>
      <c r="S22" s="121">
        <v>14192</v>
      </c>
      <c r="T22" s="121"/>
      <c r="U22" s="121">
        <v>82206542848</v>
      </c>
      <c r="V22" s="121"/>
      <c r="W22" s="122">
        <v>72538088946</v>
      </c>
      <c r="X22" s="207"/>
      <c r="Y22" s="123">
        <f t="shared" si="2"/>
        <v>7.0070090144962998E-3</v>
      </c>
      <c r="Z22" s="114">
        <f t="shared" si="6"/>
        <v>0</v>
      </c>
      <c r="AA22" s="114">
        <f t="shared" si="3"/>
        <v>0</v>
      </c>
      <c r="AE22" s="115" t="s">
        <v>228</v>
      </c>
      <c r="AF22" s="115">
        <v>7735946</v>
      </c>
      <c r="AG22" s="115">
        <v>58615369881</v>
      </c>
      <c r="AH22" s="115">
        <v>54982907421</v>
      </c>
      <c r="AI22" s="30">
        <f t="shared" si="0"/>
        <v>52731917250</v>
      </c>
      <c r="AJ22" s="30">
        <f t="shared" si="1"/>
        <v>43103406713</v>
      </c>
      <c r="AK22" s="114">
        <f t="shared" si="4"/>
        <v>-5883452631</v>
      </c>
      <c r="AL22" s="114">
        <f t="shared" si="5"/>
        <v>-11879500708</v>
      </c>
    </row>
    <row r="23" spans="1:38" s="30" customFormat="1">
      <c r="A23" s="120" t="s">
        <v>321</v>
      </c>
      <c r="B23" s="120"/>
      <c r="C23" s="132">
        <v>3926450</v>
      </c>
      <c r="D23" s="132"/>
      <c r="E23" s="132">
        <v>10104837442</v>
      </c>
      <c r="F23" s="132"/>
      <c r="G23" s="133">
        <v>7597392161</v>
      </c>
      <c r="H23" s="121"/>
      <c r="I23" s="121">
        <v>0</v>
      </c>
      <c r="J23" s="121"/>
      <c r="K23" s="121">
        <v>0</v>
      </c>
      <c r="L23" s="121"/>
      <c r="M23" s="121">
        <v>0</v>
      </c>
      <c r="N23" s="121"/>
      <c r="O23" s="121">
        <v>0</v>
      </c>
      <c r="P23" s="121"/>
      <c r="Q23" s="121">
        <v>3926450</v>
      </c>
      <c r="R23" s="121"/>
      <c r="S23" s="121">
        <v>1950</v>
      </c>
      <c r="T23" s="121"/>
      <c r="U23" s="121">
        <v>10104837442</v>
      </c>
      <c r="V23" s="121"/>
      <c r="W23" s="122">
        <v>7597392161</v>
      </c>
      <c r="X23" s="207"/>
      <c r="Y23" s="123">
        <f t="shared" si="2"/>
        <v>7.3389023797443297E-4</v>
      </c>
      <c r="Z23" s="114">
        <f t="shared" si="6"/>
        <v>0</v>
      </c>
      <c r="AA23" s="114">
        <f t="shared" si="3"/>
        <v>0</v>
      </c>
      <c r="AE23" s="115" t="s">
        <v>242</v>
      </c>
      <c r="AF23" s="115">
        <v>19274933</v>
      </c>
      <c r="AG23" s="115">
        <v>50960021480</v>
      </c>
      <c r="AH23" s="115">
        <v>28682889985</v>
      </c>
      <c r="AI23" s="30">
        <f t="shared" si="0"/>
        <v>18081247719</v>
      </c>
      <c r="AJ23" s="30">
        <f t="shared" si="1"/>
        <v>6665103422</v>
      </c>
      <c r="AK23" s="114">
        <f t="shared" si="4"/>
        <v>-32878773761</v>
      </c>
      <c r="AL23" s="114">
        <f t="shared" si="5"/>
        <v>-22017786563</v>
      </c>
    </row>
    <row r="24" spans="1:38" s="30" customFormat="1">
      <c r="A24" s="208" t="s">
        <v>107</v>
      </c>
      <c r="B24" s="120"/>
      <c r="C24" s="132">
        <v>2925211</v>
      </c>
      <c r="D24" s="132"/>
      <c r="E24" s="132">
        <v>37689894105</v>
      </c>
      <c r="F24" s="132"/>
      <c r="G24" s="133">
        <v>37733788550</v>
      </c>
      <c r="H24" s="121"/>
      <c r="I24" s="121">
        <v>0</v>
      </c>
      <c r="J24" s="121"/>
      <c r="K24" s="121">
        <v>0</v>
      </c>
      <c r="L24" s="121"/>
      <c r="M24" s="121">
        <v>0</v>
      </c>
      <c r="N24" s="121"/>
      <c r="O24" s="121">
        <v>0</v>
      </c>
      <c r="P24" s="121"/>
      <c r="Q24" s="121">
        <v>2925211</v>
      </c>
      <c r="R24" s="121"/>
      <c r="S24" s="121">
        <v>13000</v>
      </c>
      <c r="T24" s="121"/>
      <c r="U24" s="121">
        <v>37689894105</v>
      </c>
      <c r="V24" s="121"/>
      <c r="W24" s="122">
        <v>37733788550</v>
      </c>
      <c r="X24" s="207"/>
      <c r="Y24" s="123">
        <f t="shared" si="2"/>
        <v>3.6449953446909393E-3</v>
      </c>
      <c r="Z24" s="114">
        <f t="shared" si="6"/>
        <v>0</v>
      </c>
      <c r="AA24" s="114">
        <f t="shared" si="3"/>
        <v>0</v>
      </c>
      <c r="AE24" s="115" t="s">
        <v>355</v>
      </c>
      <c r="AF24" s="115">
        <v>20211413</v>
      </c>
      <c r="AG24" s="115">
        <v>45971921891.000008</v>
      </c>
      <c r="AH24" s="115">
        <v>49564879617</v>
      </c>
      <c r="AI24" s="30">
        <f t="shared" si="0"/>
        <v>14537994059</v>
      </c>
      <c r="AJ24" s="30">
        <f t="shared" si="1"/>
        <v>11660511306</v>
      </c>
      <c r="AK24" s="114">
        <f t="shared" si="4"/>
        <v>-31433927832.000008</v>
      </c>
      <c r="AL24" s="114">
        <f t="shared" si="5"/>
        <v>-37904368311</v>
      </c>
    </row>
    <row r="25" spans="1:38" s="30" customFormat="1">
      <c r="A25" s="208" t="s">
        <v>140</v>
      </c>
      <c r="B25" s="120"/>
      <c r="C25" s="132">
        <v>23726419</v>
      </c>
      <c r="D25" s="132"/>
      <c r="E25" s="132">
        <v>20881352531</v>
      </c>
      <c r="F25" s="132"/>
      <c r="G25" s="133">
        <v>14125808271</v>
      </c>
      <c r="H25" s="121"/>
      <c r="I25" s="121">
        <v>0</v>
      </c>
      <c r="J25" s="121"/>
      <c r="K25" s="121">
        <v>0</v>
      </c>
      <c r="L25" s="121"/>
      <c r="M25" s="121">
        <v>0</v>
      </c>
      <c r="N25" s="121"/>
      <c r="O25" s="121">
        <v>0</v>
      </c>
      <c r="P25" s="121"/>
      <c r="Q25" s="121">
        <v>23726419</v>
      </c>
      <c r="R25" s="121"/>
      <c r="S25" s="121">
        <v>600</v>
      </c>
      <c r="T25" s="121"/>
      <c r="U25" s="121">
        <v>20881352531</v>
      </c>
      <c r="V25" s="121"/>
      <c r="W25" s="122">
        <v>14125808271</v>
      </c>
      <c r="X25" s="207"/>
      <c r="Y25" s="123">
        <f t="shared" si="2"/>
        <v>1.3645199002365153E-3</v>
      </c>
      <c r="Z25" s="114">
        <f t="shared" si="6"/>
        <v>0</v>
      </c>
      <c r="AA25" s="114">
        <f t="shared" si="3"/>
        <v>0</v>
      </c>
      <c r="AE25" s="115" t="s">
        <v>153</v>
      </c>
      <c r="AF25" s="115">
        <v>16938795</v>
      </c>
      <c r="AG25" s="115">
        <v>37732721118</v>
      </c>
      <c r="AH25" s="115">
        <v>42718029267</v>
      </c>
      <c r="AI25" s="30">
        <f t="shared" si="0"/>
        <v>26469602238</v>
      </c>
      <c r="AJ25" s="30">
        <f t="shared" si="1"/>
        <v>30001539682</v>
      </c>
      <c r="AK25" s="114">
        <f t="shared" si="4"/>
        <v>-11263118880</v>
      </c>
      <c r="AL25" s="114">
        <f t="shared" si="5"/>
        <v>-12716489585</v>
      </c>
    </row>
    <row r="26" spans="1:38" s="30" customFormat="1">
      <c r="A26" s="208" t="s">
        <v>325</v>
      </c>
      <c r="B26" s="120"/>
      <c r="C26" s="132">
        <v>405561</v>
      </c>
      <c r="D26" s="132"/>
      <c r="E26" s="132">
        <v>24210480577</v>
      </c>
      <c r="F26" s="132"/>
      <c r="G26" s="133">
        <v>18129291909</v>
      </c>
      <c r="H26" s="121"/>
      <c r="I26" s="121">
        <v>0</v>
      </c>
      <c r="J26" s="121"/>
      <c r="K26" s="121">
        <v>0</v>
      </c>
      <c r="L26" s="121"/>
      <c r="M26" s="121">
        <v>0</v>
      </c>
      <c r="N26" s="121"/>
      <c r="O26" s="121">
        <v>0</v>
      </c>
      <c r="P26" s="121"/>
      <c r="Q26" s="121">
        <v>405561</v>
      </c>
      <c r="R26" s="121"/>
      <c r="S26" s="121">
        <v>45050</v>
      </c>
      <c r="T26" s="121"/>
      <c r="U26" s="121">
        <v>24210480577</v>
      </c>
      <c r="V26" s="121"/>
      <c r="W26" s="122">
        <v>18129291909</v>
      </c>
      <c r="X26" s="207"/>
      <c r="Y26" s="123">
        <f t="shared" si="2"/>
        <v>1.7512470162725845E-3</v>
      </c>
      <c r="Z26" s="114">
        <f t="shared" si="6"/>
        <v>0</v>
      </c>
      <c r="AA26" s="114">
        <f t="shared" si="3"/>
        <v>0</v>
      </c>
      <c r="AE26" s="115" t="s">
        <v>269</v>
      </c>
      <c r="AF26" s="115">
        <v>14969073</v>
      </c>
      <c r="AG26" s="115">
        <v>41658760582.000008</v>
      </c>
      <c r="AH26" s="115">
        <v>50309303722</v>
      </c>
      <c r="AI26" s="30">
        <f t="shared" si="0"/>
        <v>51706087945</v>
      </c>
      <c r="AJ26" s="30">
        <f t="shared" si="1"/>
        <v>43057646013</v>
      </c>
      <c r="AK26" s="114">
        <f t="shared" si="4"/>
        <v>10047327362.999992</v>
      </c>
      <c r="AL26" s="114">
        <f t="shared" si="5"/>
        <v>-7251657709</v>
      </c>
    </row>
    <row r="27" spans="1:38" s="30" customFormat="1">
      <c r="A27" s="120" t="s">
        <v>102</v>
      </c>
      <c r="B27" s="120"/>
      <c r="C27" s="132">
        <v>2952241</v>
      </c>
      <c r="D27" s="132"/>
      <c r="E27" s="132">
        <v>47937202896</v>
      </c>
      <c r="F27" s="132"/>
      <c r="G27" s="133">
        <v>55483218156</v>
      </c>
      <c r="H27" s="121"/>
      <c r="I27" s="121">
        <v>0</v>
      </c>
      <c r="J27" s="121"/>
      <c r="K27" s="121">
        <v>0</v>
      </c>
      <c r="L27" s="121"/>
      <c r="M27" s="121">
        <v>0</v>
      </c>
      <c r="N27" s="121"/>
      <c r="O27" s="121">
        <v>0</v>
      </c>
      <c r="P27" s="121"/>
      <c r="Q27" s="121">
        <v>2952241</v>
      </c>
      <c r="R27" s="121"/>
      <c r="S27" s="121">
        <v>15144</v>
      </c>
      <c r="T27" s="121"/>
      <c r="U27" s="121">
        <v>47937202896</v>
      </c>
      <c r="V27" s="121"/>
      <c r="W27" s="122">
        <v>44363139165</v>
      </c>
      <c r="X27" s="207"/>
      <c r="Y27" s="123">
        <f t="shared" si="2"/>
        <v>4.2853750430607443E-3</v>
      </c>
      <c r="Z27" s="114">
        <f t="shared" si="6"/>
        <v>0</v>
      </c>
      <c r="AA27" s="114">
        <f t="shared" si="3"/>
        <v>0</v>
      </c>
      <c r="AE27" s="115" t="s">
        <v>350</v>
      </c>
      <c r="AF27" s="115">
        <v>5072440</v>
      </c>
      <c r="AG27" s="115">
        <v>30096096166</v>
      </c>
      <c r="AH27" s="115">
        <v>30001440945</v>
      </c>
      <c r="AI27" s="30">
        <f t="shared" si="0"/>
        <v>11256423572</v>
      </c>
      <c r="AJ27" s="30">
        <f t="shared" si="1"/>
        <v>7077865024</v>
      </c>
      <c r="AK27" s="114">
        <f t="shared" si="4"/>
        <v>-18839672594</v>
      </c>
      <c r="AL27" s="114">
        <f t="shared" si="5"/>
        <v>-22923575921</v>
      </c>
    </row>
    <row r="28" spans="1:38" s="30" customFormat="1">
      <c r="A28" s="208" t="s">
        <v>311</v>
      </c>
      <c r="B28" s="120"/>
      <c r="C28" s="132">
        <v>41892478</v>
      </c>
      <c r="D28" s="132"/>
      <c r="E28" s="132">
        <v>15265258244</v>
      </c>
      <c r="F28" s="132"/>
      <c r="G28" s="133">
        <v>20950599173</v>
      </c>
      <c r="H28" s="121"/>
      <c r="I28" s="121">
        <v>0</v>
      </c>
      <c r="J28" s="121"/>
      <c r="K28" s="121">
        <v>0</v>
      </c>
      <c r="L28" s="121"/>
      <c r="M28" s="121">
        <v>0</v>
      </c>
      <c r="N28" s="121"/>
      <c r="O28" s="121">
        <v>0</v>
      </c>
      <c r="P28" s="121"/>
      <c r="Q28" s="121">
        <v>41892478</v>
      </c>
      <c r="R28" s="121"/>
      <c r="S28" s="121">
        <v>504</v>
      </c>
      <c r="T28" s="121"/>
      <c r="U28" s="121">
        <v>15265258244</v>
      </c>
      <c r="V28" s="121"/>
      <c r="W28" s="122">
        <v>20950599173</v>
      </c>
      <c r="X28" s="207"/>
      <c r="Y28" s="123">
        <f t="shared" si="2"/>
        <v>2.0237786712797709E-3</v>
      </c>
      <c r="Z28" s="114">
        <f t="shared" si="6"/>
        <v>0</v>
      </c>
      <c r="AA28" s="114">
        <f t="shared" si="3"/>
        <v>0</v>
      </c>
      <c r="AE28" s="115" t="s">
        <v>315</v>
      </c>
      <c r="AF28" s="115">
        <v>1293982</v>
      </c>
      <c r="AG28" s="115">
        <v>14743056507</v>
      </c>
      <c r="AH28" s="115">
        <v>16724077557.067097</v>
      </c>
      <c r="AI28" s="30">
        <f t="shared" si="0"/>
        <v>24045422591</v>
      </c>
      <c r="AJ28" s="30">
        <f t="shared" si="1"/>
        <v>17975243095</v>
      </c>
      <c r="AK28" s="114">
        <f t="shared" si="4"/>
        <v>9302366084</v>
      </c>
      <c r="AL28" s="114">
        <f t="shared" si="5"/>
        <v>1251165537.9329033</v>
      </c>
    </row>
    <row r="29" spans="1:38" s="30" customFormat="1">
      <c r="A29" s="208" t="s">
        <v>493</v>
      </c>
      <c r="B29" s="120"/>
      <c r="C29" s="132">
        <v>17151066</v>
      </c>
      <c r="D29" s="132"/>
      <c r="E29" s="132">
        <v>82316617219</v>
      </c>
      <c r="F29" s="132"/>
      <c r="G29" s="133">
        <v>77400084610</v>
      </c>
      <c r="H29" s="121"/>
      <c r="I29" s="121">
        <v>0</v>
      </c>
      <c r="J29" s="121"/>
      <c r="K29" s="121">
        <v>0</v>
      </c>
      <c r="L29" s="121"/>
      <c r="M29" s="121">
        <v>0</v>
      </c>
      <c r="N29" s="121"/>
      <c r="O29" s="121">
        <v>0</v>
      </c>
      <c r="P29" s="121"/>
      <c r="Q29" s="121">
        <v>17151066</v>
      </c>
      <c r="R29" s="121"/>
      <c r="S29" s="121">
        <v>3617.6000000233221</v>
      </c>
      <c r="T29" s="121"/>
      <c r="U29" s="121">
        <v>82316617219</v>
      </c>
      <c r="V29" s="121"/>
      <c r="W29" s="122">
        <v>61566083134</v>
      </c>
      <c r="X29" s="207"/>
      <c r="Y29" s="123">
        <f t="shared" si="2"/>
        <v>5.9471390241382302E-3</v>
      </c>
      <c r="Z29" s="114">
        <f t="shared" si="6"/>
        <v>0</v>
      </c>
      <c r="AA29" s="114">
        <f t="shared" si="3"/>
        <v>0</v>
      </c>
      <c r="AE29" s="115" t="s">
        <v>224</v>
      </c>
      <c r="AF29" s="115">
        <v>6965934</v>
      </c>
      <c r="AG29" s="115">
        <v>112405195180.00002</v>
      </c>
      <c r="AH29" s="115">
        <v>127202820547.99998</v>
      </c>
      <c r="AI29" s="30">
        <f t="shared" si="0"/>
        <v>82497957571</v>
      </c>
      <c r="AJ29" s="30">
        <f t="shared" si="1"/>
        <v>56274127064</v>
      </c>
      <c r="AK29" s="114">
        <f t="shared" si="4"/>
        <v>-29907237609.000015</v>
      </c>
      <c r="AL29" s="114">
        <f t="shared" si="5"/>
        <v>-70928693483.999985</v>
      </c>
    </row>
    <row r="30" spans="1:38" s="30" customFormat="1">
      <c r="A30" s="208" t="s">
        <v>128</v>
      </c>
      <c r="B30" s="120"/>
      <c r="C30" s="132">
        <v>982520</v>
      </c>
      <c r="D30" s="132"/>
      <c r="E30" s="132">
        <v>13219489144</v>
      </c>
      <c r="F30" s="132"/>
      <c r="G30" s="133">
        <v>13239483138</v>
      </c>
      <c r="H30" s="121"/>
      <c r="I30" s="121">
        <v>0</v>
      </c>
      <c r="J30" s="121"/>
      <c r="K30" s="121">
        <v>0</v>
      </c>
      <c r="L30" s="121"/>
      <c r="M30" s="121">
        <v>0</v>
      </c>
      <c r="N30" s="121"/>
      <c r="O30" s="121">
        <v>0</v>
      </c>
      <c r="P30" s="121"/>
      <c r="Q30" s="121">
        <v>982520</v>
      </c>
      <c r="R30" s="121"/>
      <c r="S30" s="121">
        <v>10856</v>
      </c>
      <c r="T30" s="121"/>
      <c r="U30" s="121">
        <v>13219489144</v>
      </c>
      <c r="V30" s="121"/>
      <c r="W30" s="122">
        <v>10583787110</v>
      </c>
      <c r="X30" s="207"/>
      <c r="Y30" s="123">
        <f t="shared" si="2"/>
        <v>1.0223689755941554E-3</v>
      </c>
      <c r="Z30" s="114">
        <f t="shared" si="6"/>
        <v>0</v>
      </c>
      <c r="AA30" s="114">
        <f t="shared" si="3"/>
        <v>0</v>
      </c>
      <c r="AE30" s="115" t="s">
        <v>94</v>
      </c>
      <c r="AF30" s="115">
        <v>23842219</v>
      </c>
      <c r="AG30" s="115">
        <v>41015947959</v>
      </c>
      <c r="AH30" s="115">
        <v>36308948149</v>
      </c>
      <c r="AI30" s="30">
        <f t="shared" si="0"/>
        <v>44967444806</v>
      </c>
      <c r="AJ30" s="30">
        <f t="shared" si="1"/>
        <v>42088387419</v>
      </c>
      <c r="AK30" s="114">
        <f t="shared" si="4"/>
        <v>3951496847</v>
      </c>
      <c r="AL30" s="114">
        <f t="shared" si="5"/>
        <v>5779439270</v>
      </c>
    </row>
    <row r="31" spans="1:38" s="30" customFormat="1">
      <c r="A31" s="208" t="s">
        <v>213</v>
      </c>
      <c r="B31" s="120"/>
      <c r="C31" s="132">
        <v>1898299</v>
      </c>
      <c r="D31" s="132"/>
      <c r="E31" s="132">
        <v>13047232821</v>
      </c>
      <c r="F31" s="132"/>
      <c r="G31" s="133">
        <v>22641174292</v>
      </c>
      <c r="H31" s="121"/>
      <c r="I31" s="121">
        <v>0</v>
      </c>
      <c r="J31" s="121"/>
      <c r="K31" s="121">
        <v>0</v>
      </c>
      <c r="L31" s="121"/>
      <c r="M31" s="121">
        <v>0</v>
      </c>
      <c r="N31" s="121"/>
      <c r="O31" s="121">
        <v>0</v>
      </c>
      <c r="P31" s="121"/>
      <c r="Q31" s="121">
        <v>1898299</v>
      </c>
      <c r="R31" s="121"/>
      <c r="S31" s="121">
        <v>12020</v>
      </c>
      <c r="T31" s="121"/>
      <c r="U31" s="121">
        <v>13047232821</v>
      </c>
      <c r="V31" s="121"/>
      <c r="W31" s="122">
        <v>22641174292</v>
      </c>
      <c r="X31" s="207"/>
      <c r="Y31" s="123">
        <f t="shared" si="2"/>
        <v>2.1870842569471113E-3</v>
      </c>
      <c r="Z31" s="114">
        <f t="shared" si="6"/>
        <v>0</v>
      </c>
      <c r="AA31" s="114">
        <f t="shared" si="3"/>
        <v>0</v>
      </c>
      <c r="AE31" s="115" t="s">
        <v>428</v>
      </c>
      <c r="AF31" s="115">
        <v>1750000</v>
      </c>
      <c r="AG31" s="115">
        <v>3976107030</v>
      </c>
      <c r="AH31" s="115">
        <v>4773428100</v>
      </c>
      <c r="AI31" s="30" t="e">
        <f t="shared" si="0"/>
        <v>#N/A</v>
      </c>
      <c r="AJ31" s="30" t="e">
        <f t="shared" si="1"/>
        <v>#N/A</v>
      </c>
      <c r="AK31" s="114" t="e">
        <f t="shared" si="4"/>
        <v>#N/A</v>
      </c>
      <c r="AL31" s="114" t="e">
        <f t="shared" si="5"/>
        <v>#N/A</v>
      </c>
    </row>
    <row r="32" spans="1:38" s="30" customFormat="1">
      <c r="A32" s="120" t="s">
        <v>161</v>
      </c>
      <c r="B32" s="120"/>
      <c r="C32" s="132">
        <v>17994368</v>
      </c>
      <c r="D32" s="132"/>
      <c r="E32" s="132">
        <v>40315086916</v>
      </c>
      <c r="F32" s="132"/>
      <c r="G32" s="133">
        <v>23479682072</v>
      </c>
      <c r="H32" s="121"/>
      <c r="I32" s="121">
        <v>4977165</v>
      </c>
      <c r="J32" s="121"/>
      <c r="K32" s="121">
        <v>0</v>
      </c>
      <c r="L32" s="121"/>
      <c r="M32" s="121">
        <v>0</v>
      </c>
      <c r="N32" s="121"/>
      <c r="O32" s="121">
        <v>0</v>
      </c>
      <c r="P32" s="121"/>
      <c r="Q32" s="121">
        <v>22971533</v>
      </c>
      <c r="R32" s="121"/>
      <c r="S32" s="121">
        <v>1030.0833333151947</v>
      </c>
      <c r="T32" s="121"/>
      <c r="U32" s="121">
        <v>40315086916</v>
      </c>
      <c r="V32" s="121"/>
      <c r="W32" s="122">
        <v>23479681442</v>
      </c>
      <c r="X32" s="207"/>
      <c r="Y32" s="123">
        <f t="shared" si="2"/>
        <v>2.2680820781489281E-3</v>
      </c>
      <c r="Z32" s="114">
        <f t="shared" si="6"/>
        <v>0</v>
      </c>
      <c r="AA32" s="114">
        <f t="shared" si="3"/>
        <v>0</v>
      </c>
      <c r="AE32" s="115" t="s">
        <v>108</v>
      </c>
      <c r="AF32" s="115">
        <v>16445480</v>
      </c>
      <c r="AG32" s="115">
        <v>54107158936</v>
      </c>
      <c r="AH32" s="115">
        <v>44857895062</v>
      </c>
      <c r="AI32" s="30">
        <f t="shared" si="0"/>
        <v>13365113363</v>
      </c>
      <c r="AJ32" s="30">
        <f t="shared" si="1"/>
        <v>10915501859</v>
      </c>
      <c r="AK32" s="114">
        <f t="shared" si="4"/>
        <v>-40742045573</v>
      </c>
      <c r="AL32" s="114">
        <f t="shared" si="5"/>
        <v>-33942393203</v>
      </c>
    </row>
    <row r="33" spans="1:38" s="30" customFormat="1">
      <c r="A33" s="120" t="s">
        <v>147</v>
      </c>
      <c r="B33" s="120"/>
      <c r="C33" s="132">
        <v>2793305</v>
      </c>
      <c r="D33" s="132"/>
      <c r="E33" s="132">
        <v>20260562450</v>
      </c>
      <c r="F33" s="132"/>
      <c r="G33" s="133">
        <v>21951965002</v>
      </c>
      <c r="H33" s="121"/>
      <c r="I33" s="121">
        <v>0</v>
      </c>
      <c r="J33" s="121"/>
      <c r="K33" s="121">
        <v>0</v>
      </c>
      <c r="L33" s="121"/>
      <c r="M33" s="121">
        <v>0</v>
      </c>
      <c r="N33" s="121"/>
      <c r="O33" s="121">
        <v>0</v>
      </c>
      <c r="P33" s="121"/>
      <c r="Q33" s="121">
        <v>2793305</v>
      </c>
      <c r="R33" s="121"/>
      <c r="S33" s="121">
        <v>7920</v>
      </c>
      <c r="T33" s="121"/>
      <c r="U33" s="121">
        <v>20260562450</v>
      </c>
      <c r="V33" s="121"/>
      <c r="W33" s="122">
        <v>21951965002</v>
      </c>
      <c r="X33" s="207"/>
      <c r="Y33" s="123">
        <f t="shared" si="2"/>
        <v>2.1205082583500199E-3</v>
      </c>
      <c r="Z33" s="114">
        <f t="shared" si="6"/>
        <v>0</v>
      </c>
      <c r="AA33" s="114">
        <f t="shared" si="3"/>
        <v>0</v>
      </c>
      <c r="AE33" s="115" t="s">
        <v>313</v>
      </c>
      <c r="AF33" s="115">
        <v>7025091</v>
      </c>
      <c r="AG33" s="115">
        <v>24117617318</v>
      </c>
      <c r="AH33" s="115">
        <v>29469491013</v>
      </c>
      <c r="AI33" s="30">
        <f t="shared" si="0"/>
        <v>39351364142</v>
      </c>
      <c r="AJ33" s="30">
        <f t="shared" si="1"/>
        <v>46854749353</v>
      </c>
      <c r="AK33" s="114">
        <f t="shared" si="4"/>
        <v>15233746824</v>
      </c>
      <c r="AL33" s="114">
        <f t="shared" si="5"/>
        <v>17385258340</v>
      </c>
    </row>
    <row r="34" spans="1:38" s="30" customFormat="1">
      <c r="A34" s="208" t="s">
        <v>331</v>
      </c>
      <c r="B34" s="120"/>
      <c r="C34" s="132">
        <v>8438400</v>
      </c>
      <c r="D34" s="132"/>
      <c r="E34" s="132">
        <v>43059356984</v>
      </c>
      <c r="F34" s="132"/>
      <c r="G34" s="133">
        <v>33735506638</v>
      </c>
      <c r="H34" s="121"/>
      <c r="I34" s="121">
        <v>0</v>
      </c>
      <c r="J34" s="121"/>
      <c r="K34" s="121">
        <v>0</v>
      </c>
      <c r="L34" s="121"/>
      <c r="M34" s="121">
        <v>0</v>
      </c>
      <c r="N34" s="121"/>
      <c r="O34" s="121">
        <v>0</v>
      </c>
      <c r="P34" s="121"/>
      <c r="Q34" s="121">
        <v>8438400</v>
      </c>
      <c r="R34" s="121"/>
      <c r="S34" s="121">
        <v>4029</v>
      </c>
      <c r="T34" s="121"/>
      <c r="U34" s="121">
        <v>43059356984</v>
      </c>
      <c r="V34" s="121"/>
      <c r="W34" s="122">
        <v>33735506638</v>
      </c>
      <c r="X34" s="207"/>
      <c r="Y34" s="123">
        <f t="shared" si="2"/>
        <v>3.2587707031686399E-3</v>
      </c>
      <c r="Z34" s="114">
        <f t="shared" si="6"/>
        <v>0</v>
      </c>
      <c r="AA34" s="114">
        <f t="shared" si="3"/>
        <v>0</v>
      </c>
      <c r="AE34" s="115" t="s">
        <v>380</v>
      </c>
      <c r="AF34" s="115">
        <v>8796372</v>
      </c>
      <c r="AG34" s="115">
        <v>18686867178</v>
      </c>
      <c r="AH34" s="115">
        <v>25917315554</v>
      </c>
      <c r="AI34" s="30">
        <f t="shared" si="0"/>
        <v>26112686099</v>
      </c>
      <c r="AJ34" s="30">
        <f t="shared" si="1"/>
        <v>18791516616</v>
      </c>
      <c r="AK34" s="114">
        <f t="shared" si="4"/>
        <v>7425818921</v>
      </c>
      <c r="AL34" s="114">
        <f t="shared" si="5"/>
        <v>-7125798938</v>
      </c>
    </row>
    <row r="35" spans="1:38" s="30" customFormat="1">
      <c r="A35" s="208" t="s">
        <v>274</v>
      </c>
      <c r="B35" s="120"/>
      <c r="C35" s="132">
        <v>41202279</v>
      </c>
      <c r="D35" s="132"/>
      <c r="E35" s="132">
        <v>19595312234</v>
      </c>
      <c r="F35" s="132"/>
      <c r="G35" s="133">
        <v>16517049299</v>
      </c>
      <c r="H35" s="121"/>
      <c r="I35" s="121">
        <v>3075016</v>
      </c>
      <c r="J35" s="121"/>
      <c r="K35" s="121">
        <v>0</v>
      </c>
      <c r="L35" s="121"/>
      <c r="M35" s="121">
        <v>0</v>
      </c>
      <c r="N35" s="121"/>
      <c r="O35" s="121">
        <v>0</v>
      </c>
      <c r="P35" s="121"/>
      <c r="Q35" s="121">
        <v>44277295</v>
      </c>
      <c r="R35" s="121"/>
      <c r="S35" s="121">
        <v>375.94257612168946</v>
      </c>
      <c r="T35" s="121"/>
      <c r="U35" s="121">
        <v>19595312234</v>
      </c>
      <c r="V35" s="121"/>
      <c r="W35" s="122">
        <v>16517048932</v>
      </c>
      <c r="X35" s="207"/>
      <c r="Y35" s="123">
        <f t="shared" si="2"/>
        <v>1.5955081315356669E-3</v>
      </c>
      <c r="Z35" s="114">
        <f t="shared" si="6"/>
        <v>0</v>
      </c>
      <c r="AA35" s="114">
        <f t="shared" si="3"/>
        <v>0</v>
      </c>
      <c r="AE35" s="115" t="s">
        <v>423</v>
      </c>
      <c r="AF35" s="115">
        <v>2003811</v>
      </c>
      <c r="AG35" s="115">
        <v>6005326478</v>
      </c>
      <c r="AH35" s="115">
        <v>5156998874</v>
      </c>
      <c r="AI35" s="30" t="e">
        <f t="shared" si="0"/>
        <v>#N/A</v>
      </c>
      <c r="AJ35" s="30" t="e">
        <f t="shared" si="1"/>
        <v>#N/A</v>
      </c>
      <c r="AK35" s="114" t="e">
        <f t="shared" si="4"/>
        <v>#N/A</v>
      </c>
      <c r="AL35" s="114" t="e">
        <f t="shared" si="5"/>
        <v>#N/A</v>
      </c>
    </row>
    <row r="36" spans="1:38" s="30" customFormat="1" ht="36" customHeight="1">
      <c r="A36" s="120" t="s">
        <v>133</v>
      </c>
      <c r="B36" s="120"/>
      <c r="C36" s="132">
        <v>11067013</v>
      </c>
      <c r="D36" s="132"/>
      <c r="E36" s="132">
        <v>46421678027</v>
      </c>
      <c r="F36" s="132"/>
      <c r="G36" s="133">
        <v>38896348996</v>
      </c>
      <c r="H36" s="121"/>
      <c r="I36" s="121">
        <v>0</v>
      </c>
      <c r="J36" s="121"/>
      <c r="K36" s="121">
        <v>0</v>
      </c>
      <c r="L36" s="121"/>
      <c r="M36" s="121">
        <v>0</v>
      </c>
      <c r="N36" s="121"/>
      <c r="O36" s="121">
        <v>0</v>
      </c>
      <c r="P36" s="121"/>
      <c r="Q36" s="121">
        <v>11067013</v>
      </c>
      <c r="R36" s="121"/>
      <c r="S36" s="121">
        <v>3542</v>
      </c>
      <c r="T36" s="121"/>
      <c r="U36" s="121">
        <v>46421678027</v>
      </c>
      <c r="V36" s="121"/>
      <c r="W36" s="122">
        <v>38896348996</v>
      </c>
      <c r="X36" s="207"/>
      <c r="Y36" s="123">
        <f t="shared" si="2"/>
        <v>3.7572959531489737E-3</v>
      </c>
      <c r="Z36" s="114">
        <f t="shared" si="6"/>
        <v>0</v>
      </c>
      <c r="AA36" s="114">
        <f t="shared" si="3"/>
        <v>0</v>
      </c>
      <c r="AE36" s="115" t="s">
        <v>274</v>
      </c>
      <c r="AF36" s="115">
        <v>18895534</v>
      </c>
      <c r="AG36" s="115">
        <v>30874519002</v>
      </c>
      <c r="AH36" s="115">
        <v>32119110534</v>
      </c>
      <c r="AI36" s="30">
        <f t="shared" si="0"/>
        <v>19595312234</v>
      </c>
      <c r="AJ36" s="30">
        <f t="shared" si="1"/>
        <v>16517048932</v>
      </c>
      <c r="AK36" s="114">
        <f t="shared" si="4"/>
        <v>-11279206768</v>
      </c>
      <c r="AL36" s="114">
        <f t="shared" si="5"/>
        <v>-15602061602</v>
      </c>
    </row>
    <row r="37" spans="1:38" s="30" customFormat="1">
      <c r="A37" s="120" t="s">
        <v>494</v>
      </c>
      <c r="B37" s="120"/>
      <c r="C37" s="132">
        <v>13880219</v>
      </c>
      <c r="D37" s="132"/>
      <c r="E37" s="132">
        <v>71881733424</v>
      </c>
      <c r="F37" s="132"/>
      <c r="G37" s="133">
        <v>84703488182</v>
      </c>
      <c r="H37" s="121"/>
      <c r="I37" s="121">
        <v>0</v>
      </c>
      <c r="J37" s="121"/>
      <c r="K37" s="121">
        <v>0</v>
      </c>
      <c r="L37" s="121"/>
      <c r="M37" s="121">
        <v>0</v>
      </c>
      <c r="N37" s="121"/>
      <c r="O37" s="121">
        <v>0</v>
      </c>
      <c r="P37" s="121"/>
      <c r="Q37" s="121">
        <v>13880219</v>
      </c>
      <c r="R37" s="121"/>
      <c r="S37" s="121">
        <v>4904</v>
      </c>
      <c r="T37" s="121"/>
      <c r="U37" s="121">
        <v>71881733424</v>
      </c>
      <c r="V37" s="121"/>
      <c r="W37" s="122">
        <v>67542423748</v>
      </c>
      <c r="X37" s="207"/>
      <c r="Y37" s="123">
        <f t="shared" si="2"/>
        <v>6.5244394902033423E-3</v>
      </c>
      <c r="Z37" s="114">
        <f t="shared" si="6"/>
        <v>0</v>
      </c>
      <c r="AA37" s="114">
        <f t="shared" si="3"/>
        <v>0</v>
      </c>
      <c r="AE37" s="115" t="s">
        <v>169</v>
      </c>
      <c r="AF37" s="115">
        <v>21647716</v>
      </c>
      <c r="AG37" s="115">
        <v>53073218229</v>
      </c>
      <c r="AH37" s="115">
        <v>64814963219</v>
      </c>
      <c r="AI37" s="30">
        <f t="shared" si="0"/>
        <v>51512308501</v>
      </c>
      <c r="AJ37" s="30">
        <f t="shared" si="1"/>
        <v>46951653709</v>
      </c>
      <c r="AK37" s="114">
        <f t="shared" si="4"/>
        <v>-1560909728</v>
      </c>
      <c r="AL37" s="114">
        <f t="shared" si="5"/>
        <v>-17863309510</v>
      </c>
    </row>
    <row r="38" spans="1:38" s="30" customFormat="1" ht="36" customHeight="1">
      <c r="A38" s="120" t="s">
        <v>259</v>
      </c>
      <c r="B38" s="120"/>
      <c r="C38" s="132">
        <v>10685833</v>
      </c>
      <c r="D38" s="132"/>
      <c r="E38" s="132">
        <v>62691691347</v>
      </c>
      <c r="F38" s="132"/>
      <c r="G38" s="133">
        <v>70829586498</v>
      </c>
      <c r="H38" s="121"/>
      <c r="I38" s="121">
        <v>4020544</v>
      </c>
      <c r="J38" s="121"/>
      <c r="K38" s="121">
        <v>0</v>
      </c>
      <c r="L38" s="121"/>
      <c r="M38" s="121">
        <v>0</v>
      </c>
      <c r="N38" s="121"/>
      <c r="O38" s="121">
        <v>0</v>
      </c>
      <c r="P38" s="121"/>
      <c r="Q38" s="121">
        <v>14706377</v>
      </c>
      <c r="R38" s="121"/>
      <c r="S38" s="121">
        <v>4853.7693006238042</v>
      </c>
      <c r="T38" s="121"/>
      <c r="U38" s="121">
        <v>62691691347</v>
      </c>
      <c r="V38" s="121"/>
      <c r="W38" s="122">
        <v>70829583287</v>
      </c>
      <c r="X38" s="207"/>
      <c r="Y38" s="123">
        <f t="shared" si="2"/>
        <v>6.8419713807802672E-3</v>
      </c>
      <c r="Z38" s="114">
        <f t="shared" si="6"/>
        <v>0</v>
      </c>
      <c r="AA38" s="114">
        <f t="shared" si="3"/>
        <v>0</v>
      </c>
      <c r="AE38" s="115" t="s">
        <v>258</v>
      </c>
      <c r="AF38" s="115">
        <v>21636249</v>
      </c>
      <c r="AG38" s="115">
        <v>54128596385</v>
      </c>
      <c r="AH38" s="115">
        <v>60457619944</v>
      </c>
      <c r="AI38" s="30">
        <f t="shared" si="0"/>
        <v>54947542551</v>
      </c>
      <c r="AJ38" s="30">
        <f t="shared" si="1"/>
        <v>41711980770</v>
      </c>
      <c r="AK38" s="114">
        <f t="shared" si="4"/>
        <v>818946166</v>
      </c>
      <c r="AL38" s="114">
        <f t="shared" si="5"/>
        <v>-18745639174</v>
      </c>
    </row>
    <row r="39" spans="1:38" s="30" customFormat="1">
      <c r="A39" s="120" t="s">
        <v>400</v>
      </c>
      <c r="B39" s="120"/>
      <c r="C39" s="132">
        <v>14064973</v>
      </c>
      <c r="D39" s="132"/>
      <c r="E39" s="132">
        <v>45737857865</v>
      </c>
      <c r="F39" s="132"/>
      <c r="G39" s="133">
        <v>34734258436</v>
      </c>
      <c r="H39" s="121"/>
      <c r="I39" s="121">
        <v>0</v>
      </c>
      <c r="J39" s="121"/>
      <c r="K39" s="121">
        <v>0</v>
      </c>
      <c r="L39" s="121"/>
      <c r="M39" s="121">
        <v>0</v>
      </c>
      <c r="N39" s="121"/>
      <c r="O39" s="121">
        <v>0</v>
      </c>
      <c r="P39" s="121"/>
      <c r="Q39" s="121">
        <v>14064973</v>
      </c>
      <c r="R39" s="121"/>
      <c r="S39" s="121">
        <v>2488.7958115525707</v>
      </c>
      <c r="T39" s="121"/>
      <c r="U39" s="121">
        <v>45737857865</v>
      </c>
      <c r="V39" s="121"/>
      <c r="W39" s="122">
        <v>34734258436</v>
      </c>
      <c r="X39" s="207"/>
      <c r="Y39" s="123">
        <f t="shared" si="2"/>
        <v>3.3552477809841328E-3</v>
      </c>
      <c r="Z39" s="114">
        <f t="shared" si="6"/>
        <v>0</v>
      </c>
      <c r="AA39" s="114">
        <f t="shared" si="3"/>
        <v>0</v>
      </c>
      <c r="AE39" s="115" t="s">
        <v>275</v>
      </c>
      <c r="AF39" s="115">
        <v>82315085</v>
      </c>
      <c r="AG39" s="115">
        <v>46089334043</v>
      </c>
      <c r="AH39" s="115">
        <v>50159993577.873695</v>
      </c>
      <c r="AI39" s="30">
        <f t="shared" si="0"/>
        <v>38901938483</v>
      </c>
      <c r="AJ39" s="30">
        <f t="shared" si="1"/>
        <v>29440802330</v>
      </c>
      <c r="AK39" s="114">
        <f t="shared" si="4"/>
        <v>-7187395560</v>
      </c>
      <c r="AL39" s="114">
        <f t="shared" si="5"/>
        <v>-20719191247.873695</v>
      </c>
    </row>
    <row r="40" spans="1:38" s="30" customFormat="1">
      <c r="A40" s="208" t="s">
        <v>376</v>
      </c>
      <c r="B40" s="120"/>
      <c r="C40" s="132">
        <v>17235096</v>
      </c>
      <c r="D40" s="132"/>
      <c r="E40" s="132">
        <v>40791072087</v>
      </c>
      <c r="F40" s="132"/>
      <c r="G40" s="133">
        <v>29996677717</v>
      </c>
      <c r="H40" s="121"/>
      <c r="I40" s="121">
        <v>0</v>
      </c>
      <c r="J40" s="121"/>
      <c r="K40" s="121">
        <v>0</v>
      </c>
      <c r="L40" s="121"/>
      <c r="M40" s="121">
        <v>0</v>
      </c>
      <c r="N40" s="121"/>
      <c r="O40" s="121">
        <v>0</v>
      </c>
      <c r="P40" s="121"/>
      <c r="Q40" s="121">
        <v>17235096</v>
      </c>
      <c r="R40" s="121"/>
      <c r="S40" s="121">
        <v>1754</v>
      </c>
      <c r="T40" s="121"/>
      <c r="U40" s="121">
        <v>40791072087</v>
      </c>
      <c r="V40" s="121"/>
      <c r="W40" s="122">
        <v>29996677717</v>
      </c>
      <c r="X40" s="207"/>
      <c r="Y40" s="123">
        <f t="shared" si="2"/>
        <v>2.8976086111729541E-3</v>
      </c>
      <c r="Z40" s="114">
        <f t="shared" si="6"/>
        <v>0</v>
      </c>
      <c r="AA40" s="114">
        <f t="shared" si="3"/>
        <v>0</v>
      </c>
      <c r="AE40" s="115" t="s">
        <v>114</v>
      </c>
      <c r="AF40" s="115">
        <v>14598544</v>
      </c>
      <c r="AG40" s="115">
        <v>46961975960</v>
      </c>
      <c r="AH40" s="115">
        <v>44434772318</v>
      </c>
      <c r="AI40" s="30">
        <f t="shared" si="0"/>
        <v>29073570662</v>
      </c>
      <c r="AJ40" s="30">
        <f t="shared" si="1"/>
        <v>26358925665</v>
      </c>
      <c r="AK40" s="114">
        <f t="shared" si="4"/>
        <v>-17888405298</v>
      </c>
      <c r="AL40" s="114">
        <f t="shared" si="5"/>
        <v>-18075846653</v>
      </c>
    </row>
    <row r="41" spans="1:38" s="30" customFormat="1">
      <c r="A41" s="120" t="s">
        <v>378</v>
      </c>
      <c r="B41" s="120"/>
      <c r="C41" s="132">
        <v>17465484</v>
      </c>
      <c r="D41" s="132"/>
      <c r="E41" s="132">
        <v>33510761866</v>
      </c>
      <c r="F41" s="132"/>
      <c r="G41" s="133">
        <v>20432630982</v>
      </c>
      <c r="H41" s="121"/>
      <c r="I41" s="121">
        <v>0</v>
      </c>
      <c r="J41" s="121"/>
      <c r="K41" s="121">
        <v>0</v>
      </c>
      <c r="L41" s="121"/>
      <c r="M41" s="121">
        <v>0</v>
      </c>
      <c r="N41" s="121"/>
      <c r="O41" s="121">
        <v>0</v>
      </c>
      <c r="P41" s="121"/>
      <c r="Q41" s="121">
        <v>17465484</v>
      </c>
      <c r="R41" s="121"/>
      <c r="S41" s="121">
        <v>1179</v>
      </c>
      <c r="T41" s="121"/>
      <c r="U41" s="121">
        <v>33510761866</v>
      </c>
      <c r="V41" s="121"/>
      <c r="W41" s="122">
        <v>20432630982</v>
      </c>
      <c r="X41" s="207"/>
      <c r="Y41" s="123">
        <f t="shared" si="2"/>
        <v>1.9737441606344575E-3</v>
      </c>
      <c r="Z41" s="114">
        <f t="shared" si="6"/>
        <v>0</v>
      </c>
      <c r="AA41" s="114">
        <f t="shared" si="3"/>
        <v>0</v>
      </c>
      <c r="AE41" s="115" t="s">
        <v>210</v>
      </c>
      <c r="AF41" s="115">
        <v>5757547</v>
      </c>
      <c r="AG41" s="115">
        <v>60129768045</v>
      </c>
      <c r="AH41" s="115">
        <v>53341059031</v>
      </c>
      <c r="AI41" s="30">
        <f t="shared" si="0"/>
        <v>26441455007</v>
      </c>
      <c r="AJ41" s="30">
        <f t="shared" si="1"/>
        <v>19648759507</v>
      </c>
      <c r="AK41" s="114">
        <f t="shared" si="4"/>
        <v>-33688313038</v>
      </c>
      <c r="AL41" s="114">
        <f t="shared" si="5"/>
        <v>-33692299524</v>
      </c>
    </row>
    <row r="42" spans="1:38" s="30" customFormat="1">
      <c r="A42" s="208" t="s">
        <v>495</v>
      </c>
      <c r="B42" s="120"/>
      <c r="C42" s="132">
        <v>4578238</v>
      </c>
      <c r="D42" s="132"/>
      <c r="E42" s="132">
        <v>18645049463</v>
      </c>
      <c r="F42" s="132"/>
      <c r="G42" s="133">
        <v>15672826364</v>
      </c>
      <c r="H42" s="121"/>
      <c r="I42" s="121">
        <v>0</v>
      </c>
      <c r="J42" s="121"/>
      <c r="K42" s="121">
        <v>0</v>
      </c>
      <c r="L42" s="121"/>
      <c r="M42" s="121">
        <v>0</v>
      </c>
      <c r="N42" s="121"/>
      <c r="O42" s="121">
        <v>0</v>
      </c>
      <c r="P42" s="121"/>
      <c r="Q42" s="121">
        <v>4578238</v>
      </c>
      <c r="R42" s="121"/>
      <c r="S42" s="121">
        <v>3450</v>
      </c>
      <c r="T42" s="121"/>
      <c r="U42" s="121">
        <v>18645049463</v>
      </c>
      <c r="V42" s="121"/>
      <c r="W42" s="122">
        <v>15672826364</v>
      </c>
      <c r="X42" s="207"/>
      <c r="Y42" s="123">
        <f t="shared" si="2"/>
        <v>1.5139582143794416E-3</v>
      </c>
      <c r="Z42" s="114">
        <f t="shared" si="6"/>
        <v>0</v>
      </c>
      <c r="AA42" s="114">
        <f t="shared" si="3"/>
        <v>0</v>
      </c>
      <c r="AE42" s="115" t="s">
        <v>177</v>
      </c>
      <c r="AF42" s="115">
        <v>2135175</v>
      </c>
      <c r="AG42" s="115">
        <v>19422515615</v>
      </c>
      <c r="AH42" s="115">
        <v>15472811471</v>
      </c>
      <c r="AI42" s="30">
        <f t="shared" si="0"/>
        <v>20123226686</v>
      </c>
      <c r="AJ42" s="30">
        <f t="shared" si="1"/>
        <v>13835741506</v>
      </c>
      <c r="AK42" s="114">
        <f t="shared" si="4"/>
        <v>700711071</v>
      </c>
      <c r="AL42" s="114">
        <f t="shared" si="5"/>
        <v>-1637069965</v>
      </c>
    </row>
    <row r="43" spans="1:38" s="30" customFormat="1">
      <c r="A43" s="208" t="s">
        <v>347</v>
      </c>
      <c r="B43" s="120"/>
      <c r="C43" s="132">
        <v>8210812</v>
      </c>
      <c r="D43" s="132"/>
      <c r="E43" s="132">
        <v>41529737874</v>
      </c>
      <c r="F43" s="132"/>
      <c r="G43" s="133">
        <v>46032484695</v>
      </c>
      <c r="H43" s="121"/>
      <c r="I43" s="121">
        <v>0</v>
      </c>
      <c r="J43" s="121"/>
      <c r="K43" s="121">
        <v>0</v>
      </c>
      <c r="L43" s="121"/>
      <c r="M43" s="121">
        <v>0</v>
      </c>
      <c r="N43" s="121"/>
      <c r="O43" s="121">
        <v>0</v>
      </c>
      <c r="P43" s="121"/>
      <c r="Q43" s="121">
        <v>8210812</v>
      </c>
      <c r="R43" s="121"/>
      <c r="S43" s="121">
        <v>5650</v>
      </c>
      <c r="T43" s="121"/>
      <c r="U43" s="121">
        <v>41529737874</v>
      </c>
      <c r="V43" s="121"/>
      <c r="W43" s="122">
        <v>46032484695</v>
      </c>
      <c r="X43" s="207"/>
      <c r="Y43" s="123">
        <f t="shared" si="2"/>
        <v>4.4466299002948089E-3</v>
      </c>
      <c r="Z43" s="114">
        <f t="shared" si="6"/>
        <v>0</v>
      </c>
      <c r="AA43" s="114">
        <f t="shared" si="3"/>
        <v>0</v>
      </c>
      <c r="AE43" s="115" t="s">
        <v>97</v>
      </c>
      <c r="AF43" s="115">
        <v>28029123</v>
      </c>
      <c r="AG43" s="115">
        <v>71402609104</v>
      </c>
      <c r="AH43" s="115">
        <v>64278440804</v>
      </c>
      <c r="AI43" s="30">
        <f t="shared" si="0"/>
        <v>34921753590</v>
      </c>
      <c r="AJ43" s="30">
        <f t="shared" si="1"/>
        <v>28152589863</v>
      </c>
      <c r="AK43" s="114">
        <f t="shared" si="4"/>
        <v>-36480855514</v>
      </c>
      <c r="AL43" s="114">
        <f t="shared" si="5"/>
        <v>-36125850941</v>
      </c>
    </row>
    <row r="44" spans="1:38" s="30" customFormat="1">
      <c r="A44" s="208" t="s">
        <v>296</v>
      </c>
      <c r="B44" s="120"/>
      <c r="C44" s="132">
        <v>3663302</v>
      </c>
      <c r="D44" s="132"/>
      <c r="E44" s="132">
        <v>26031956026</v>
      </c>
      <c r="F44" s="132"/>
      <c r="G44" s="133">
        <v>24645196104</v>
      </c>
      <c r="H44" s="121"/>
      <c r="I44" s="121">
        <v>0</v>
      </c>
      <c r="J44" s="121"/>
      <c r="K44" s="121">
        <v>0</v>
      </c>
      <c r="L44" s="121"/>
      <c r="M44" s="121">
        <v>0</v>
      </c>
      <c r="N44" s="121"/>
      <c r="O44" s="121">
        <v>0</v>
      </c>
      <c r="P44" s="121"/>
      <c r="Q44" s="121">
        <v>3663302</v>
      </c>
      <c r="R44" s="121"/>
      <c r="S44" s="121">
        <v>6780</v>
      </c>
      <c r="T44" s="121"/>
      <c r="U44" s="121">
        <v>26031956026</v>
      </c>
      <c r="V44" s="121"/>
      <c r="W44" s="122">
        <v>24645196104</v>
      </c>
      <c r="X44" s="207"/>
      <c r="Y44" s="123">
        <f t="shared" si="2"/>
        <v>2.3806680569336911E-3</v>
      </c>
      <c r="Z44" s="114">
        <f t="shared" si="6"/>
        <v>0</v>
      </c>
      <c r="AA44" s="114">
        <f t="shared" si="3"/>
        <v>0</v>
      </c>
      <c r="AE44" s="115" t="s">
        <v>276</v>
      </c>
      <c r="AF44" s="115">
        <v>872697</v>
      </c>
      <c r="AG44" s="115">
        <v>55454125861</v>
      </c>
      <c r="AH44" s="115">
        <v>46810540281</v>
      </c>
      <c r="AI44" s="30">
        <f t="shared" si="0"/>
        <v>9930513175</v>
      </c>
      <c r="AJ44" s="30">
        <f t="shared" si="1"/>
        <v>9325523736</v>
      </c>
      <c r="AK44" s="114">
        <f t="shared" si="4"/>
        <v>-45523612686</v>
      </c>
      <c r="AL44" s="114">
        <f t="shared" si="5"/>
        <v>-37485016545</v>
      </c>
    </row>
    <row r="45" spans="1:38" s="30" customFormat="1">
      <c r="A45" s="120" t="s">
        <v>395</v>
      </c>
      <c r="B45" s="120"/>
      <c r="C45" s="132">
        <v>1761392</v>
      </c>
      <c r="D45" s="132"/>
      <c r="E45" s="132">
        <v>16500842523</v>
      </c>
      <c r="F45" s="132"/>
      <c r="G45" s="133">
        <v>13772478349</v>
      </c>
      <c r="H45" s="121"/>
      <c r="I45" s="121">
        <v>0</v>
      </c>
      <c r="J45" s="121"/>
      <c r="K45" s="121">
        <v>0</v>
      </c>
      <c r="L45" s="121"/>
      <c r="M45" s="121">
        <v>0</v>
      </c>
      <c r="N45" s="121"/>
      <c r="O45" s="121">
        <v>0</v>
      </c>
      <c r="P45" s="121"/>
      <c r="Q45" s="121">
        <v>1761392</v>
      </c>
      <c r="R45" s="121"/>
      <c r="S45" s="121">
        <v>7880</v>
      </c>
      <c r="T45" s="121"/>
      <c r="U45" s="121">
        <v>16500842523</v>
      </c>
      <c r="V45" s="121"/>
      <c r="W45" s="122">
        <v>13772478349</v>
      </c>
      <c r="X45" s="207"/>
      <c r="Y45" s="123">
        <f t="shared" si="2"/>
        <v>1.3303890596737271E-3</v>
      </c>
      <c r="Z45" s="114">
        <f t="shared" si="6"/>
        <v>0</v>
      </c>
      <c r="AA45" s="114">
        <f t="shared" si="3"/>
        <v>0</v>
      </c>
      <c r="AE45" s="115" t="s">
        <v>211</v>
      </c>
      <c r="AF45" s="115">
        <v>6717686</v>
      </c>
      <c r="AG45" s="115">
        <v>29569393614</v>
      </c>
      <c r="AH45" s="115">
        <v>23846123012</v>
      </c>
      <c r="AI45" s="30">
        <f t="shared" si="0"/>
        <v>6288518282</v>
      </c>
      <c r="AJ45" s="30">
        <f t="shared" si="1"/>
        <v>3982154539</v>
      </c>
      <c r="AK45" s="114">
        <f t="shared" si="4"/>
        <v>-23280875332</v>
      </c>
      <c r="AL45" s="114">
        <f t="shared" si="5"/>
        <v>-19863968473</v>
      </c>
    </row>
    <row r="46" spans="1:38" s="30" customFormat="1">
      <c r="A46" s="120" t="s">
        <v>312</v>
      </c>
      <c r="B46" s="120"/>
      <c r="C46" s="132">
        <v>15603384</v>
      </c>
      <c r="D46" s="132"/>
      <c r="E46" s="132">
        <v>27980293165</v>
      </c>
      <c r="F46" s="132"/>
      <c r="G46" s="133">
        <v>24431810814</v>
      </c>
      <c r="H46" s="121"/>
      <c r="I46" s="121">
        <v>0</v>
      </c>
      <c r="J46" s="121"/>
      <c r="K46" s="121">
        <v>0</v>
      </c>
      <c r="L46" s="121"/>
      <c r="M46" s="121">
        <v>0</v>
      </c>
      <c r="N46" s="121"/>
      <c r="O46" s="121">
        <v>0</v>
      </c>
      <c r="P46" s="121"/>
      <c r="Q46" s="121">
        <v>15603384</v>
      </c>
      <c r="R46" s="121"/>
      <c r="S46" s="121">
        <v>1531</v>
      </c>
      <c r="T46" s="121"/>
      <c r="U46" s="121">
        <v>27980293165</v>
      </c>
      <c r="V46" s="121"/>
      <c r="W46" s="122">
        <v>23704120631</v>
      </c>
      <c r="X46" s="207"/>
      <c r="Y46" s="123">
        <f t="shared" si="2"/>
        <v>2.2897623766428682E-3</v>
      </c>
      <c r="Z46" s="114">
        <f t="shared" si="6"/>
        <v>0</v>
      </c>
      <c r="AA46" s="114">
        <f t="shared" si="3"/>
        <v>0</v>
      </c>
      <c r="AE46" s="115" t="s">
        <v>212</v>
      </c>
      <c r="AF46" s="115">
        <v>5738453</v>
      </c>
      <c r="AG46" s="115">
        <v>43794532512</v>
      </c>
      <c r="AH46" s="115">
        <v>39074518054</v>
      </c>
      <c r="AI46" s="30">
        <f t="shared" si="0"/>
        <v>28134789281</v>
      </c>
      <c r="AJ46" s="30">
        <f t="shared" si="1"/>
        <v>35886813142</v>
      </c>
      <c r="AK46" s="114">
        <f t="shared" si="4"/>
        <v>-15659743231</v>
      </c>
      <c r="AL46" s="114">
        <f t="shared" si="5"/>
        <v>-3187704912</v>
      </c>
    </row>
    <row r="47" spans="1:38" s="30" customFormat="1">
      <c r="A47" s="120" t="s">
        <v>289</v>
      </c>
      <c r="B47" s="120"/>
      <c r="C47" s="132">
        <v>5021057</v>
      </c>
      <c r="D47" s="132"/>
      <c r="E47" s="132">
        <v>23905871831</v>
      </c>
      <c r="F47" s="132"/>
      <c r="G47" s="133">
        <v>20372396657</v>
      </c>
      <c r="H47" s="121"/>
      <c r="I47" s="121">
        <v>0</v>
      </c>
      <c r="J47" s="121"/>
      <c r="K47" s="121">
        <v>0</v>
      </c>
      <c r="L47" s="121"/>
      <c r="M47" s="121">
        <v>0</v>
      </c>
      <c r="N47" s="121"/>
      <c r="O47" s="121">
        <v>0</v>
      </c>
      <c r="P47" s="121"/>
      <c r="Q47" s="121">
        <v>5021057</v>
      </c>
      <c r="R47" s="121"/>
      <c r="S47" s="121">
        <v>4089</v>
      </c>
      <c r="T47" s="121"/>
      <c r="U47" s="121">
        <v>23905871831</v>
      </c>
      <c r="V47" s="121"/>
      <c r="W47" s="122">
        <v>20372396657</v>
      </c>
      <c r="X47" s="207"/>
      <c r="Y47" s="123">
        <f t="shared" si="2"/>
        <v>1.9679256663180261E-3</v>
      </c>
      <c r="Z47" s="114">
        <f t="shared" si="6"/>
        <v>0</v>
      </c>
      <c r="AA47" s="114">
        <f t="shared" si="3"/>
        <v>0</v>
      </c>
      <c r="AE47" s="115" t="s">
        <v>366</v>
      </c>
      <c r="AF47" s="115">
        <v>32431822</v>
      </c>
      <c r="AG47" s="115">
        <v>59229138057</v>
      </c>
      <c r="AH47" s="115">
        <v>51582164258.000008</v>
      </c>
      <c r="AI47" s="30">
        <f t="shared" si="0"/>
        <v>5538008037</v>
      </c>
      <c r="AJ47" s="30">
        <f t="shared" si="1"/>
        <v>4520483451</v>
      </c>
      <c r="AK47" s="114">
        <f t="shared" si="4"/>
        <v>-53691130020</v>
      </c>
      <c r="AL47" s="114">
        <f t="shared" si="5"/>
        <v>-47061680807.000008</v>
      </c>
    </row>
    <row r="48" spans="1:38" s="30" customFormat="1">
      <c r="A48" s="208" t="s">
        <v>194</v>
      </c>
      <c r="B48" s="120"/>
      <c r="C48" s="132">
        <v>49524564</v>
      </c>
      <c r="D48" s="132"/>
      <c r="E48" s="132">
        <v>105221414403</v>
      </c>
      <c r="F48" s="132"/>
      <c r="G48" s="133">
        <v>96416092158</v>
      </c>
      <c r="H48" s="121"/>
      <c r="I48" s="121">
        <v>0</v>
      </c>
      <c r="J48" s="121"/>
      <c r="K48" s="121">
        <v>0</v>
      </c>
      <c r="L48" s="121"/>
      <c r="M48" s="121">
        <v>0</v>
      </c>
      <c r="N48" s="121"/>
      <c r="O48" s="121">
        <v>0</v>
      </c>
      <c r="P48" s="121"/>
      <c r="Q48" s="121">
        <v>49524564</v>
      </c>
      <c r="R48" s="121"/>
      <c r="S48" s="121">
        <v>1585.5999999919231</v>
      </c>
      <c r="T48" s="121"/>
      <c r="U48" s="121">
        <v>105221414403</v>
      </c>
      <c r="V48" s="121"/>
      <c r="W48" s="122">
        <v>77919141553</v>
      </c>
      <c r="X48" s="207"/>
      <c r="Y48" s="123">
        <f t="shared" si="2"/>
        <v>7.5268060572995206E-3</v>
      </c>
      <c r="Z48" s="114">
        <f t="shared" si="6"/>
        <v>0</v>
      </c>
      <c r="AA48" s="114">
        <f t="shared" si="3"/>
        <v>0</v>
      </c>
      <c r="AE48" s="115" t="s">
        <v>252</v>
      </c>
      <c r="AF48" s="115">
        <v>18029766</v>
      </c>
      <c r="AG48" s="115">
        <v>57816354020</v>
      </c>
      <c r="AH48" s="115">
        <v>58248088902</v>
      </c>
      <c r="AI48" s="30">
        <f t="shared" si="0"/>
        <v>32522049953</v>
      </c>
      <c r="AJ48" s="30">
        <f t="shared" si="1"/>
        <v>27261348562</v>
      </c>
      <c r="AK48" s="114">
        <f t="shared" si="4"/>
        <v>-25294304067</v>
      </c>
      <c r="AL48" s="114">
        <f t="shared" si="5"/>
        <v>-30986740340</v>
      </c>
    </row>
    <row r="49" spans="1:38" s="30" customFormat="1">
      <c r="A49" s="120" t="s">
        <v>368</v>
      </c>
      <c r="B49" s="120"/>
      <c r="C49" s="132">
        <v>19314974</v>
      </c>
      <c r="D49" s="132"/>
      <c r="E49" s="132">
        <v>159968193573</v>
      </c>
      <c r="F49" s="132"/>
      <c r="G49" s="133">
        <v>147000683158</v>
      </c>
      <c r="H49" s="121"/>
      <c r="I49" s="121">
        <v>0</v>
      </c>
      <c r="J49" s="121"/>
      <c r="K49" s="121">
        <v>0</v>
      </c>
      <c r="L49" s="121"/>
      <c r="M49" s="121">
        <v>0</v>
      </c>
      <c r="N49" s="121"/>
      <c r="O49" s="121">
        <v>0</v>
      </c>
      <c r="P49" s="121"/>
      <c r="Q49" s="121">
        <v>19314974</v>
      </c>
      <c r="R49" s="121"/>
      <c r="S49" s="121">
        <v>6136</v>
      </c>
      <c r="T49" s="121"/>
      <c r="U49" s="121">
        <v>159968193573</v>
      </c>
      <c r="V49" s="121"/>
      <c r="W49" s="122">
        <v>117600546527</v>
      </c>
      <c r="X49" s="207"/>
      <c r="Y49" s="123">
        <f t="shared" si="2"/>
        <v>1.1359936573981389E-2</v>
      </c>
      <c r="Z49" s="114">
        <f t="shared" si="6"/>
        <v>0</v>
      </c>
      <c r="AA49" s="114">
        <f t="shared" si="3"/>
        <v>0</v>
      </c>
      <c r="AE49" s="115" t="s">
        <v>80</v>
      </c>
      <c r="AF49" s="115">
        <v>37326771</v>
      </c>
      <c r="AG49" s="115">
        <v>56974065408</v>
      </c>
      <c r="AH49" s="115">
        <v>56918574079</v>
      </c>
      <c r="AI49" s="30">
        <f t="shared" si="0"/>
        <v>36263638181</v>
      </c>
      <c r="AJ49" s="30">
        <f t="shared" si="1"/>
        <v>36513438550</v>
      </c>
      <c r="AK49" s="114">
        <f t="shared" si="4"/>
        <v>-20710427227</v>
      </c>
      <c r="AL49" s="114">
        <f t="shared" si="5"/>
        <v>-20405135529</v>
      </c>
    </row>
    <row r="50" spans="1:38" s="30" customFormat="1">
      <c r="A50" s="120" t="s">
        <v>284</v>
      </c>
      <c r="B50" s="120"/>
      <c r="C50" s="132">
        <v>3366517</v>
      </c>
      <c r="D50" s="132"/>
      <c r="E50" s="132">
        <v>16374420905</v>
      </c>
      <c r="F50" s="132"/>
      <c r="G50" s="133">
        <v>12403253572</v>
      </c>
      <c r="H50" s="121"/>
      <c r="I50" s="121">
        <v>0</v>
      </c>
      <c r="J50" s="121"/>
      <c r="K50" s="121">
        <v>0</v>
      </c>
      <c r="L50" s="121"/>
      <c r="M50" s="121">
        <v>0</v>
      </c>
      <c r="N50" s="121"/>
      <c r="O50" s="121">
        <v>0</v>
      </c>
      <c r="P50" s="121"/>
      <c r="Q50" s="121">
        <v>3366517</v>
      </c>
      <c r="R50" s="121"/>
      <c r="S50" s="121">
        <v>3713</v>
      </c>
      <c r="T50" s="121"/>
      <c r="U50" s="121">
        <v>16374420905</v>
      </c>
      <c r="V50" s="121"/>
      <c r="W50" s="122">
        <v>12403253572</v>
      </c>
      <c r="X50" s="207"/>
      <c r="Y50" s="123">
        <f t="shared" si="2"/>
        <v>1.1981251622549113E-3</v>
      </c>
      <c r="Z50" s="114">
        <f t="shared" si="6"/>
        <v>0</v>
      </c>
      <c r="AA50" s="114">
        <f t="shared" si="3"/>
        <v>0</v>
      </c>
      <c r="AE50" s="115" t="s">
        <v>122</v>
      </c>
      <c r="AF50" s="115">
        <v>21185085</v>
      </c>
      <c r="AG50" s="115">
        <v>31205248628</v>
      </c>
      <c r="AH50" s="115">
        <v>38959212429</v>
      </c>
      <c r="AI50" s="30">
        <f t="shared" si="0"/>
        <v>11420412671</v>
      </c>
      <c r="AJ50" s="30">
        <f t="shared" si="1"/>
        <v>10104627943</v>
      </c>
      <c r="AK50" s="114">
        <f t="shared" si="4"/>
        <v>-19784835957</v>
      </c>
      <c r="AL50" s="114">
        <f t="shared" si="5"/>
        <v>-28854584486</v>
      </c>
    </row>
    <row r="51" spans="1:38" s="30" customFormat="1">
      <c r="A51" s="208" t="s">
        <v>310</v>
      </c>
      <c r="B51" s="120"/>
      <c r="C51" s="132">
        <v>12586431</v>
      </c>
      <c r="D51" s="132"/>
      <c r="E51" s="132">
        <v>28815187950</v>
      </c>
      <c r="F51" s="132"/>
      <c r="G51" s="133">
        <v>36530728328</v>
      </c>
      <c r="H51" s="121"/>
      <c r="I51" s="121">
        <v>0</v>
      </c>
      <c r="J51" s="121"/>
      <c r="K51" s="121">
        <v>0</v>
      </c>
      <c r="L51" s="121"/>
      <c r="M51" s="121">
        <v>0</v>
      </c>
      <c r="N51" s="121"/>
      <c r="O51" s="121">
        <v>0</v>
      </c>
      <c r="P51" s="121"/>
      <c r="Q51" s="121">
        <v>12586431</v>
      </c>
      <c r="R51" s="121"/>
      <c r="S51" s="121">
        <v>2925</v>
      </c>
      <c r="T51" s="121"/>
      <c r="U51" s="121">
        <v>28815187950</v>
      </c>
      <c r="V51" s="121"/>
      <c r="W51" s="122">
        <v>36530728328</v>
      </c>
      <c r="X51" s="207"/>
      <c r="Y51" s="123">
        <f t="shared" si="2"/>
        <v>3.5287825529973032E-3</v>
      </c>
      <c r="Z51" s="114">
        <f t="shared" si="6"/>
        <v>0</v>
      </c>
      <c r="AA51" s="114">
        <f t="shared" si="3"/>
        <v>0</v>
      </c>
      <c r="AE51" s="115" t="s">
        <v>406</v>
      </c>
      <c r="AF51" s="115">
        <v>14598222</v>
      </c>
      <c r="AG51" s="115">
        <v>39897599756</v>
      </c>
      <c r="AH51" s="115">
        <v>35044940631</v>
      </c>
      <c r="AI51" s="30">
        <f t="shared" si="0"/>
        <v>67788591305</v>
      </c>
      <c r="AJ51" s="30">
        <f t="shared" si="1"/>
        <v>39582224017</v>
      </c>
      <c r="AK51" s="114">
        <f t="shared" si="4"/>
        <v>27890991549</v>
      </c>
      <c r="AL51" s="114">
        <f t="shared" si="5"/>
        <v>4537283386</v>
      </c>
    </row>
    <row r="52" spans="1:38" s="30" customFormat="1">
      <c r="A52" s="208" t="s">
        <v>254</v>
      </c>
      <c r="B52" s="120"/>
      <c r="C52" s="132">
        <v>3473899</v>
      </c>
      <c r="D52" s="132"/>
      <c r="E52" s="132">
        <v>15151439487</v>
      </c>
      <c r="F52" s="132"/>
      <c r="G52" s="133">
        <v>18476165283</v>
      </c>
      <c r="H52" s="121"/>
      <c r="I52" s="121">
        <v>0</v>
      </c>
      <c r="J52" s="121"/>
      <c r="K52" s="121">
        <v>0</v>
      </c>
      <c r="L52" s="121"/>
      <c r="M52" s="121">
        <v>0</v>
      </c>
      <c r="N52" s="121"/>
      <c r="O52" s="121">
        <v>0</v>
      </c>
      <c r="P52" s="121"/>
      <c r="Q52" s="121">
        <v>3473899</v>
      </c>
      <c r="R52" s="121"/>
      <c r="S52" s="121">
        <v>5360</v>
      </c>
      <c r="T52" s="121"/>
      <c r="U52" s="121">
        <v>15151439487</v>
      </c>
      <c r="V52" s="121"/>
      <c r="W52" s="122">
        <v>18476165283</v>
      </c>
      <c r="X52" s="207"/>
      <c r="Y52" s="123">
        <f t="shared" si="2"/>
        <v>1.7847541694637325E-3</v>
      </c>
      <c r="Z52" s="114">
        <f t="shared" si="6"/>
        <v>0</v>
      </c>
      <c r="AA52" s="114">
        <f t="shared" si="3"/>
        <v>0</v>
      </c>
      <c r="AE52" s="115" t="s">
        <v>277</v>
      </c>
      <c r="AF52" s="115">
        <v>22100216</v>
      </c>
      <c r="AG52" s="115">
        <v>55960918895</v>
      </c>
      <c r="AH52" s="115">
        <v>67465938249</v>
      </c>
      <c r="AI52" s="30">
        <f t="shared" si="0"/>
        <v>10968868144</v>
      </c>
      <c r="AJ52" s="30">
        <f t="shared" si="1"/>
        <v>26168952637</v>
      </c>
      <c r="AK52" s="114">
        <f t="shared" si="4"/>
        <v>-44992050751</v>
      </c>
      <c r="AL52" s="114">
        <f t="shared" si="5"/>
        <v>-41296985612</v>
      </c>
    </row>
    <row r="53" spans="1:38" s="30" customFormat="1">
      <c r="A53" s="120" t="s">
        <v>270</v>
      </c>
      <c r="B53" s="120"/>
      <c r="C53" s="134">
        <v>2042946</v>
      </c>
      <c r="D53" s="132"/>
      <c r="E53" s="134">
        <v>48613540750</v>
      </c>
      <c r="F53" s="132"/>
      <c r="G53" s="135">
        <v>50030161400</v>
      </c>
      <c r="H53" s="121"/>
      <c r="I53" s="121">
        <v>0</v>
      </c>
      <c r="J53" s="136"/>
      <c r="K53" s="121">
        <v>0</v>
      </c>
      <c r="L53" s="136"/>
      <c r="M53" s="121">
        <v>0</v>
      </c>
      <c r="N53" s="136"/>
      <c r="O53" s="121">
        <v>0</v>
      </c>
      <c r="P53" s="136"/>
      <c r="Q53" s="121">
        <v>2042946</v>
      </c>
      <c r="R53" s="121"/>
      <c r="S53" s="121">
        <v>24680</v>
      </c>
      <c r="T53" s="121"/>
      <c r="U53" s="121">
        <v>48613540750</v>
      </c>
      <c r="V53" s="121"/>
      <c r="W53" s="122">
        <v>50030161400</v>
      </c>
      <c r="X53" s="207"/>
      <c r="Y53" s="123">
        <f t="shared" si="2"/>
        <v>4.8327960802424198E-3</v>
      </c>
      <c r="Z53" s="114">
        <f t="shared" si="6"/>
        <v>0</v>
      </c>
      <c r="AA53" s="114">
        <f t="shared" si="3"/>
        <v>0</v>
      </c>
      <c r="AE53" s="115" t="s">
        <v>95</v>
      </c>
      <c r="AF53" s="115">
        <v>20772553</v>
      </c>
      <c r="AG53" s="115">
        <v>64245964248</v>
      </c>
      <c r="AH53" s="115">
        <v>57610588107</v>
      </c>
      <c r="AI53" s="30">
        <f t="shared" si="0"/>
        <v>20296720044</v>
      </c>
      <c r="AJ53" s="30">
        <f t="shared" si="1"/>
        <v>20646448956</v>
      </c>
      <c r="AK53" s="114">
        <f t="shared" si="4"/>
        <v>-43949244204</v>
      </c>
      <c r="AL53" s="114">
        <f t="shared" si="5"/>
        <v>-36964139151</v>
      </c>
    </row>
    <row r="54" spans="1:38" s="30" customFormat="1">
      <c r="A54" s="208" t="s">
        <v>449</v>
      </c>
      <c r="B54" s="120"/>
      <c r="C54" s="132">
        <v>2523749</v>
      </c>
      <c r="D54" s="132"/>
      <c r="E54" s="132">
        <v>17696316205</v>
      </c>
      <c r="F54" s="132"/>
      <c r="G54" s="133">
        <v>13497855868</v>
      </c>
      <c r="H54" s="121"/>
      <c r="I54" s="121">
        <v>0</v>
      </c>
      <c r="J54" s="121"/>
      <c r="K54" s="121">
        <v>0</v>
      </c>
      <c r="L54" s="121"/>
      <c r="M54" s="121">
        <v>0</v>
      </c>
      <c r="N54" s="121"/>
      <c r="O54" s="121">
        <v>0</v>
      </c>
      <c r="P54" s="121"/>
      <c r="Q54" s="121">
        <v>2523749</v>
      </c>
      <c r="R54" s="121"/>
      <c r="S54" s="121">
        <v>5390</v>
      </c>
      <c r="T54" s="121"/>
      <c r="U54" s="121">
        <v>17696316205</v>
      </c>
      <c r="V54" s="121"/>
      <c r="W54" s="137">
        <v>13497855868</v>
      </c>
      <c r="X54" s="207"/>
      <c r="Y54" s="123">
        <f t="shared" si="2"/>
        <v>1.3038611730432585E-3</v>
      </c>
      <c r="Z54" s="114">
        <f t="shared" si="6"/>
        <v>0</v>
      </c>
      <c r="AA54" s="114">
        <f t="shared" si="3"/>
        <v>0</v>
      </c>
      <c r="AE54" s="115" t="s">
        <v>430</v>
      </c>
      <c r="AF54" s="115">
        <v>17453825</v>
      </c>
      <c r="AG54" s="115">
        <v>49788164328</v>
      </c>
      <c r="AH54" s="115">
        <v>39974341807</v>
      </c>
      <c r="AI54" s="30" t="e">
        <f t="shared" si="0"/>
        <v>#N/A</v>
      </c>
      <c r="AJ54" s="30" t="e">
        <f t="shared" si="1"/>
        <v>#N/A</v>
      </c>
      <c r="AK54" s="114" t="e">
        <f t="shared" si="4"/>
        <v>#N/A</v>
      </c>
      <c r="AL54" s="114" t="e">
        <f t="shared" si="5"/>
        <v>#N/A</v>
      </c>
    </row>
    <row r="55" spans="1:38" s="30" customFormat="1">
      <c r="A55" s="120" t="s">
        <v>438</v>
      </c>
      <c r="B55" s="120"/>
      <c r="C55" s="132">
        <v>4645723</v>
      </c>
      <c r="D55" s="132"/>
      <c r="E55" s="132">
        <v>33622071091</v>
      </c>
      <c r="F55" s="132"/>
      <c r="G55" s="133">
        <v>60075057072</v>
      </c>
      <c r="H55" s="121"/>
      <c r="I55" s="121">
        <v>0</v>
      </c>
      <c r="J55" s="121"/>
      <c r="K55" s="121">
        <v>0</v>
      </c>
      <c r="L55" s="121"/>
      <c r="M55" s="121">
        <v>0</v>
      </c>
      <c r="N55" s="121"/>
      <c r="O55" s="121">
        <v>0</v>
      </c>
      <c r="P55" s="121"/>
      <c r="Q55" s="121">
        <v>4645723</v>
      </c>
      <c r="R55" s="121"/>
      <c r="S55" s="121">
        <v>10448.20409998616</v>
      </c>
      <c r="T55" s="121"/>
      <c r="U55" s="121">
        <v>33622071091</v>
      </c>
      <c r="V55" s="121"/>
      <c r="W55" s="122">
        <v>48164252058</v>
      </c>
      <c r="X55" s="207"/>
      <c r="Y55" s="123">
        <f t="shared" si="2"/>
        <v>4.6525536204588443E-3</v>
      </c>
      <c r="Z55" s="114">
        <f t="shared" si="6"/>
        <v>0</v>
      </c>
      <c r="AA55" s="114">
        <f t="shared" si="3"/>
        <v>0</v>
      </c>
      <c r="AE55" s="115" t="s">
        <v>371</v>
      </c>
      <c r="AF55" s="115">
        <v>13818415</v>
      </c>
      <c r="AG55" s="115">
        <v>68524096998</v>
      </c>
      <c r="AH55" s="115">
        <v>64518909942</v>
      </c>
      <c r="AI55" s="30" t="e">
        <f t="shared" si="0"/>
        <v>#N/A</v>
      </c>
      <c r="AJ55" s="30" t="e">
        <f t="shared" si="1"/>
        <v>#N/A</v>
      </c>
      <c r="AK55" s="114" t="e">
        <f t="shared" si="4"/>
        <v>#N/A</v>
      </c>
      <c r="AL55" s="114" t="e">
        <f t="shared" si="5"/>
        <v>#N/A</v>
      </c>
    </row>
    <row r="56" spans="1:38" s="30" customFormat="1">
      <c r="A56" s="208" t="s">
        <v>281</v>
      </c>
      <c r="B56" s="120"/>
      <c r="C56" s="132">
        <v>36982608</v>
      </c>
      <c r="D56" s="132"/>
      <c r="E56" s="132">
        <v>36008580332</v>
      </c>
      <c r="F56" s="132"/>
      <c r="G56" s="133">
        <v>22128129664</v>
      </c>
      <c r="H56" s="121"/>
      <c r="I56" s="121">
        <v>0</v>
      </c>
      <c r="J56" s="121"/>
      <c r="K56" s="121">
        <v>0</v>
      </c>
      <c r="L56" s="121"/>
      <c r="M56" s="121">
        <v>0</v>
      </c>
      <c r="N56" s="121"/>
      <c r="O56" s="121">
        <v>0</v>
      </c>
      <c r="P56" s="121"/>
      <c r="Q56" s="120">
        <v>36982608</v>
      </c>
      <c r="R56" s="120"/>
      <c r="S56" s="121">
        <v>603</v>
      </c>
      <c r="T56" s="120"/>
      <c r="U56" s="122">
        <v>36008580332</v>
      </c>
      <c r="V56" s="120"/>
      <c r="W56" s="122">
        <v>22128129664</v>
      </c>
      <c r="X56" s="207"/>
      <c r="Y56" s="123">
        <f t="shared" si="2"/>
        <v>2.1375253509231177E-3</v>
      </c>
      <c r="Z56" s="114">
        <f t="shared" si="6"/>
        <v>0</v>
      </c>
      <c r="AA56" s="114">
        <f t="shared" si="3"/>
        <v>0</v>
      </c>
      <c r="AE56" s="115" t="s">
        <v>367</v>
      </c>
      <c r="AF56" s="115">
        <v>1693959</v>
      </c>
      <c r="AG56" s="115">
        <v>43124339128.000008</v>
      </c>
      <c r="AH56" s="115">
        <v>36893809575</v>
      </c>
      <c r="AI56" s="30">
        <f t="shared" si="0"/>
        <v>27655903439</v>
      </c>
      <c r="AJ56" s="30">
        <f t="shared" si="1"/>
        <v>21504634128</v>
      </c>
      <c r="AK56" s="114">
        <f t="shared" si="4"/>
        <v>-15468435689.000008</v>
      </c>
      <c r="AL56" s="114">
        <f t="shared" si="5"/>
        <v>-15389175447</v>
      </c>
    </row>
    <row r="57" spans="1:38" s="30" customFormat="1">
      <c r="A57" s="208" t="s">
        <v>108</v>
      </c>
      <c r="B57" s="120"/>
      <c r="C57" s="132">
        <v>4435700</v>
      </c>
      <c r="D57" s="132"/>
      <c r="E57" s="132">
        <v>13365113363</v>
      </c>
      <c r="F57" s="132"/>
      <c r="G57" s="133">
        <v>10915501859</v>
      </c>
      <c r="H57" s="121"/>
      <c r="I57" s="121">
        <v>0</v>
      </c>
      <c r="J57" s="121"/>
      <c r="K57" s="121">
        <v>0</v>
      </c>
      <c r="L57" s="121"/>
      <c r="M57" s="121">
        <v>0</v>
      </c>
      <c r="N57" s="121"/>
      <c r="O57" s="121">
        <v>0</v>
      </c>
      <c r="P57" s="121"/>
      <c r="Q57" s="121">
        <v>4435700</v>
      </c>
      <c r="R57" s="121"/>
      <c r="S57" s="121">
        <v>2480</v>
      </c>
      <c r="T57" s="121"/>
      <c r="U57" s="121">
        <v>13365113363</v>
      </c>
      <c r="V57" s="121"/>
      <c r="W57" s="122">
        <v>10915501859</v>
      </c>
      <c r="X57" s="207"/>
      <c r="Y57" s="123">
        <f t="shared" si="2"/>
        <v>1.0544118412149286E-3</v>
      </c>
      <c r="Z57" s="114">
        <f t="shared" si="6"/>
        <v>0</v>
      </c>
      <c r="AA57" s="114">
        <f t="shared" si="3"/>
        <v>0</v>
      </c>
      <c r="AE57" s="115" t="s">
        <v>198</v>
      </c>
      <c r="AF57" s="115">
        <v>6579339</v>
      </c>
      <c r="AG57" s="115">
        <v>41103448016</v>
      </c>
      <c r="AH57" s="115">
        <v>45650539695</v>
      </c>
      <c r="AI57" s="30">
        <f t="shared" si="0"/>
        <v>74210642658</v>
      </c>
      <c r="AJ57" s="30">
        <f t="shared" si="1"/>
        <v>60185748329</v>
      </c>
      <c r="AK57" s="114">
        <f t="shared" si="4"/>
        <v>33107194642</v>
      </c>
      <c r="AL57" s="114">
        <f t="shared" si="5"/>
        <v>14535208634</v>
      </c>
    </row>
    <row r="58" spans="1:38" s="30" customFormat="1">
      <c r="A58" s="208" t="s">
        <v>117</v>
      </c>
      <c r="B58" s="120"/>
      <c r="C58" s="132">
        <v>3416187</v>
      </c>
      <c r="D58" s="132"/>
      <c r="E58" s="132">
        <v>10600067264</v>
      </c>
      <c r="F58" s="132"/>
      <c r="G58" s="133">
        <v>7972762268</v>
      </c>
      <c r="H58" s="121"/>
      <c r="I58" s="121">
        <v>0</v>
      </c>
      <c r="J58" s="121"/>
      <c r="K58" s="121">
        <v>0</v>
      </c>
      <c r="L58" s="121"/>
      <c r="M58" s="121">
        <v>0</v>
      </c>
      <c r="N58" s="121"/>
      <c r="O58" s="121">
        <v>0</v>
      </c>
      <c r="P58" s="121"/>
      <c r="Q58" s="121">
        <v>3416187</v>
      </c>
      <c r="R58" s="121"/>
      <c r="S58" s="121">
        <v>2352</v>
      </c>
      <c r="T58" s="121"/>
      <c r="U58" s="121">
        <v>10600067264</v>
      </c>
      <c r="V58" s="121"/>
      <c r="W58" s="122">
        <v>7972762268</v>
      </c>
      <c r="X58" s="207"/>
      <c r="Y58" s="123">
        <f t="shared" si="2"/>
        <v>7.7015010864016657E-4</v>
      </c>
      <c r="Z58" s="114">
        <f t="shared" si="6"/>
        <v>0</v>
      </c>
      <c r="AA58" s="114">
        <f t="shared" si="3"/>
        <v>0</v>
      </c>
      <c r="AE58" s="115" t="s">
        <v>93</v>
      </c>
      <c r="AF58" s="115">
        <v>1498826</v>
      </c>
      <c r="AG58" s="115">
        <v>89038744555</v>
      </c>
      <c r="AH58" s="115">
        <v>97439982241</v>
      </c>
      <c r="AI58" s="30">
        <f t="shared" si="0"/>
        <v>62323197381</v>
      </c>
      <c r="AJ58" s="30">
        <f t="shared" si="1"/>
        <v>42592525934</v>
      </c>
      <c r="AK58" s="114">
        <f t="shared" si="4"/>
        <v>-26715547174</v>
      </c>
      <c r="AL58" s="114">
        <f t="shared" si="5"/>
        <v>-54847456307</v>
      </c>
    </row>
    <row r="59" spans="1:38" s="30" customFormat="1">
      <c r="A59" s="120" t="s">
        <v>256</v>
      </c>
      <c r="B59" s="120"/>
      <c r="C59" s="132">
        <v>7848665</v>
      </c>
      <c r="D59" s="132"/>
      <c r="E59" s="132">
        <v>24843056673</v>
      </c>
      <c r="F59" s="132"/>
      <c r="G59" s="133">
        <v>17413956419</v>
      </c>
      <c r="H59" s="121"/>
      <c r="I59" s="121">
        <v>0</v>
      </c>
      <c r="J59" s="121"/>
      <c r="K59" s="121">
        <v>0</v>
      </c>
      <c r="L59" s="121"/>
      <c r="M59" s="121">
        <v>0</v>
      </c>
      <c r="N59" s="121"/>
      <c r="O59" s="121">
        <v>0</v>
      </c>
      <c r="P59" s="121"/>
      <c r="Q59" s="121">
        <v>7848665</v>
      </c>
      <c r="R59" s="121"/>
      <c r="S59" s="121">
        <v>2236</v>
      </c>
      <c r="T59" s="121"/>
      <c r="U59" s="121">
        <v>24843056673</v>
      </c>
      <c r="V59" s="121"/>
      <c r="W59" s="122">
        <v>17413956419</v>
      </c>
      <c r="X59" s="207"/>
      <c r="Y59" s="123">
        <f t="shared" si="2"/>
        <v>1.6821472881207921E-3</v>
      </c>
      <c r="Z59" s="114">
        <f t="shared" si="6"/>
        <v>0</v>
      </c>
      <c r="AA59" s="114">
        <f t="shared" si="3"/>
        <v>0</v>
      </c>
      <c r="AE59" s="115" t="s">
        <v>395</v>
      </c>
      <c r="AF59" s="115">
        <v>6275847</v>
      </c>
      <c r="AG59" s="115">
        <v>61720971082</v>
      </c>
      <c r="AH59" s="115">
        <v>47163103173</v>
      </c>
      <c r="AI59" s="30">
        <f t="shared" si="0"/>
        <v>16500842523</v>
      </c>
      <c r="AJ59" s="30">
        <f t="shared" si="1"/>
        <v>13772478349</v>
      </c>
      <c r="AK59" s="114">
        <f t="shared" si="4"/>
        <v>-45220128559</v>
      </c>
      <c r="AL59" s="114">
        <f t="shared" si="5"/>
        <v>-33390624824</v>
      </c>
    </row>
    <row r="60" spans="1:38" s="30" customFormat="1">
      <c r="A60" s="208" t="s">
        <v>201</v>
      </c>
      <c r="B60" s="120"/>
      <c r="C60" s="132">
        <v>8214232</v>
      </c>
      <c r="D60" s="132"/>
      <c r="E60" s="132">
        <v>19263704893</v>
      </c>
      <c r="F60" s="132"/>
      <c r="G60" s="133">
        <v>18632582468</v>
      </c>
      <c r="H60" s="121"/>
      <c r="I60" s="121">
        <v>1664484</v>
      </c>
      <c r="J60" s="121"/>
      <c r="K60" s="121">
        <v>0</v>
      </c>
      <c r="L60" s="121"/>
      <c r="M60" s="121">
        <v>0</v>
      </c>
      <c r="N60" s="121"/>
      <c r="O60" s="121">
        <v>0</v>
      </c>
      <c r="P60" s="121"/>
      <c r="Q60" s="121">
        <v>9878716</v>
      </c>
      <c r="R60" s="121"/>
      <c r="S60" s="121">
        <v>1900.8272956728381</v>
      </c>
      <c r="T60" s="121"/>
      <c r="U60" s="121">
        <v>19263704893</v>
      </c>
      <c r="V60" s="121"/>
      <c r="W60" s="122">
        <v>18632581147</v>
      </c>
      <c r="X60" s="207"/>
      <c r="Y60" s="123">
        <f t="shared" si="2"/>
        <v>1.7998635745360681E-3</v>
      </c>
      <c r="Z60" s="114">
        <f t="shared" si="6"/>
        <v>0</v>
      </c>
      <c r="AA60" s="114">
        <f t="shared" si="3"/>
        <v>0</v>
      </c>
      <c r="AE60" s="115" t="s">
        <v>236</v>
      </c>
      <c r="AF60" s="115">
        <v>447555</v>
      </c>
      <c r="AG60" s="115">
        <v>18667220468</v>
      </c>
      <c r="AH60" s="115">
        <v>22413661370</v>
      </c>
      <c r="AI60" s="30">
        <f t="shared" si="0"/>
        <v>39261046686</v>
      </c>
      <c r="AJ60" s="30">
        <f t="shared" si="1"/>
        <v>27556623430</v>
      </c>
      <c r="AK60" s="114">
        <f t="shared" si="4"/>
        <v>20593826218</v>
      </c>
      <c r="AL60" s="114">
        <f t="shared" si="5"/>
        <v>5142962060</v>
      </c>
    </row>
    <row r="61" spans="1:38" s="30" customFormat="1">
      <c r="A61" s="120" t="s">
        <v>173</v>
      </c>
      <c r="B61" s="120"/>
      <c r="C61" s="132">
        <v>6115346</v>
      </c>
      <c r="D61" s="132"/>
      <c r="E61" s="132">
        <v>38729319334</v>
      </c>
      <c r="F61" s="132"/>
      <c r="G61" s="133">
        <v>40109971625</v>
      </c>
      <c r="H61" s="121"/>
      <c r="I61" s="121">
        <v>0</v>
      </c>
      <c r="J61" s="121"/>
      <c r="K61" s="121">
        <v>0</v>
      </c>
      <c r="L61" s="121"/>
      <c r="M61" s="121">
        <v>0</v>
      </c>
      <c r="N61" s="121"/>
      <c r="O61" s="121">
        <v>0</v>
      </c>
      <c r="P61" s="121"/>
      <c r="Q61" s="121">
        <v>6115346</v>
      </c>
      <c r="R61" s="121"/>
      <c r="S61" s="121">
        <v>6610</v>
      </c>
      <c r="T61" s="121"/>
      <c r="U61" s="121">
        <v>38729319334</v>
      </c>
      <c r="V61" s="121"/>
      <c r="W61" s="122">
        <v>40109971625</v>
      </c>
      <c r="X61" s="207"/>
      <c r="Y61" s="123">
        <f t="shared" si="2"/>
        <v>3.8745290485497955E-3</v>
      </c>
      <c r="Z61" s="114">
        <f t="shared" si="6"/>
        <v>0</v>
      </c>
      <c r="AA61" s="114">
        <f t="shared" si="3"/>
        <v>0</v>
      </c>
      <c r="AE61" s="115" t="s">
        <v>197</v>
      </c>
      <c r="AF61" s="115">
        <v>24876359</v>
      </c>
      <c r="AG61" s="115">
        <v>110514968448.99998</v>
      </c>
      <c r="AH61" s="115">
        <v>125372707449.99998</v>
      </c>
      <c r="AI61" s="30">
        <f t="shared" si="0"/>
        <v>114033735447</v>
      </c>
      <c r="AJ61" s="30">
        <f t="shared" si="1"/>
        <v>128515111559</v>
      </c>
      <c r="AK61" s="114">
        <f t="shared" si="4"/>
        <v>3518766998.0000153</v>
      </c>
      <c r="AL61" s="114">
        <f t="shared" si="5"/>
        <v>3142404109.0000153</v>
      </c>
    </row>
    <row r="62" spans="1:38" s="30" customFormat="1">
      <c r="A62" s="208" t="s">
        <v>419</v>
      </c>
      <c r="B62" s="120"/>
      <c r="C62" s="132">
        <v>1372071</v>
      </c>
      <c r="D62" s="132"/>
      <c r="E62" s="132">
        <v>24643958733</v>
      </c>
      <c r="F62" s="132"/>
      <c r="G62" s="133">
        <v>16405651943</v>
      </c>
      <c r="H62" s="121"/>
      <c r="I62" s="121">
        <v>0</v>
      </c>
      <c r="J62" s="121"/>
      <c r="K62" s="121">
        <v>0</v>
      </c>
      <c r="L62" s="121"/>
      <c r="M62" s="121">
        <v>0</v>
      </c>
      <c r="N62" s="121"/>
      <c r="O62" s="121">
        <v>0</v>
      </c>
      <c r="P62" s="121"/>
      <c r="Q62" s="121">
        <v>1372071</v>
      </c>
      <c r="R62" s="121"/>
      <c r="S62" s="121">
        <v>12050</v>
      </c>
      <c r="T62" s="121"/>
      <c r="U62" s="121">
        <v>24643958733</v>
      </c>
      <c r="V62" s="121"/>
      <c r="W62" s="122">
        <v>16405651943</v>
      </c>
      <c r="X62" s="207"/>
      <c r="Y62" s="123">
        <f t="shared" si="2"/>
        <v>1.5847474440478589E-3</v>
      </c>
      <c r="Z62" s="114">
        <f t="shared" si="6"/>
        <v>0</v>
      </c>
      <c r="AA62" s="114">
        <f t="shared" si="3"/>
        <v>0</v>
      </c>
      <c r="AE62" s="115" t="s">
        <v>253</v>
      </c>
      <c r="AF62" s="115">
        <v>21511247</v>
      </c>
      <c r="AG62" s="115">
        <v>49220858816</v>
      </c>
      <c r="AH62" s="115">
        <v>52795256795</v>
      </c>
      <c r="AI62" s="30">
        <f t="shared" si="0"/>
        <v>16248386926</v>
      </c>
      <c r="AJ62" s="30">
        <f t="shared" si="1"/>
        <v>13966798234</v>
      </c>
      <c r="AK62" s="114">
        <f t="shared" si="4"/>
        <v>-32972471890</v>
      </c>
      <c r="AL62" s="114">
        <f t="shared" si="5"/>
        <v>-38828458561</v>
      </c>
    </row>
    <row r="63" spans="1:38" s="30" customFormat="1">
      <c r="A63" s="208" t="s">
        <v>287</v>
      </c>
      <c r="B63" s="120"/>
      <c r="C63" s="132">
        <v>11486759</v>
      </c>
      <c r="D63" s="132"/>
      <c r="E63" s="132">
        <v>14901100495</v>
      </c>
      <c r="F63" s="132"/>
      <c r="G63" s="133">
        <v>13552181996</v>
      </c>
      <c r="H63" s="121"/>
      <c r="I63" s="121">
        <v>0</v>
      </c>
      <c r="J63" s="121"/>
      <c r="K63" s="121">
        <v>0</v>
      </c>
      <c r="L63" s="121"/>
      <c r="M63" s="121">
        <v>0</v>
      </c>
      <c r="N63" s="121"/>
      <c r="O63" s="121">
        <v>0</v>
      </c>
      <c r="P63" s="121"/>
      <c r="Q63" s="121">
        <v>11486759</v>
      </c>
      <c r="R63" s="121"/>
      <c r="S63" s="121">
        <v>964</v>
      </c>
      <c r="T63" s="121"/>
      <c r="U63" s="121">
        <v>14901100495</v>
      </c>
      <c r="V63" s="121"/>
      <c r="W63" s="122">
        <v>10987639566</v>
      </c>
      <c r="X63" s="207"/>
      <c r="Y63" s="123">
        <f t="shared" si="2"/>
        <v>1.0613801742738597E-3</v>
      </c>
      <c r="Z63" s="114">
        <f t="shared" si="6"/>
        <v>0</v>
      </c>
      <c r="AA63" s="114">
        <f t="shared" si="3"/>
        <v>0</v>
      </c>
      <c r="AE63" s="115" t="s">
        <v>230</v>
      </c>
      <c r="AF63" s="115">
        <v>15022895</v>
      </c>
      <c r="AG63" s="115">
        <v>254160529082.99997</v>
      </c>
      <c r="AH63" s="115">
        <v>294190122867</v>
      </c>
      <c r="AI63" s="30" t="e">
        <f t="shared" si="0"/>
        <v>#N/A</v>
      </c>
      <c r="AJ63" s="30" t="e">
        <f t="shared" si="1"/>
        <v>#N/A</v>
      </c>
      <c r="AK63" s="114" t="e">
        <f t="shared" si="4"/>
        <v>#N/A</v>
      </c>
      <c r="AL63" s="114" t="e">
        <f t="shared" si="5"/>
        <v>#N/A</v>
      </c>
    </row>
    <row r="64" spans="1:38" s="30" customFormat="1">
      <c r="A64" s="208" t="s">
        <v>346</v>
      </c>
      <c r="B64" s="120"/>
      <c r="C64" s="132">
        <v>3963936</v>
      </c>
      <c r="D64" s="132"/>
      <c r="E64" s="132">
        <v>18987875114</v>
      </c>
      <c r="F64" s="132"/>
      <c r="G64" s="133">
        <v>19391143242</v>
      </c>
      <c r="H64" s="121"/>
      <c r="I64" s="121">
        <v>0</v>
      </c>
      <c r="J64" s="121"/>
      <c r="K64" s="121">
        <v>0</v>
      </c>
      <c r="L64" s="121"/>
      <c r="M64" s="121">
        <v>0</v>
      </c>
      <c r="N64" s="121"/>
      <c r="O64" s="121">
        <v>0</v>
      </c>
      <c r="P64" s="121"/>
      <c r="Q64" s="121">
        <v>3963936</v>
      </c>
      <c r="R64" s="121"/>
      <c r="S64" s="121">
        <v>4930</v>
      </c>
      <c r="T64" s="121"/>
      <c r="U64" s="121">
        <v>18987875114</v>
      </c>
      <c r="V64" s="121"/>
      <c r="W64" s="122">
        <v>19391143242</v>
      </c>
      <c r="X64" s="207"/>
      <c r="Y64" s="123">
        <f t="shared" si="2"/>
        <v>1.8731388912000772E-3</v>
      </c>
      <c r="Z64" s="114">
        <f t="shared" si="6"/>
        <v>0</v>
      </c>
      <c r="AA64" s="114">
        <f t="shared" si="3"/>
        <v>0</v>
      </c>
      <c r="AE64" s="115" t="s">
        <v>335</v>
      </c>
      <c r="AF64" s="115">
        <v>9612304</v>
      </c>
      <c r="AG64" s="115">
        <v>24025510402</v>
      </c>
      <c r="AH64" s="115">
        <v>30824787416.999996</v>
      </c>
      <c r="AI64" s="30">
        <f t="shared" si="0"/>
        <v>3468764504</v>
      </c>
      <c r="AJ64" s="30">
        <f t="shared" si="1"/>
        <v>2713607639</v>
      </c>
      <c r="AK64" s="114">
        <f t="shared" si="4"/>
        <v>-20556745898</v>
      </c>
      <c r="AL64" s="114">
        <f t="shared" si="5"/>
        <v>-28111179777.999996</v>
      </c>
    </row>
    <row r="65" spans="1:38" s="30" customFormat="1">
      <c r="A65" s="208" t="s">
        <v>143</v>
      </c>
      <c r="B65" s="120"/>
      <c r="C65" s="132">
        <v>3593667</v>
      </c>
      <c r="D65" s="132"/>
      <c r="E65" s="132">
        <v>10703936830</v>
      </c>
      <c r="F65" s="132"/>
      <c r="G65" s="133">
        <v>7882989642</v>
      </c>
      <c r="H65" s="121"/>
      <c r="I65" s="121">
        <v>0</v>
      </c>
      <c r="J65" s="121"/>
      <c r="K65" s="121">
        <v>0</v>
      </c>
      <c r="L65" s="121"/>
      <c r="M65" s="121">
        <v>0</v>
      </c>
      <c r="N65" s="121"/>
      <c r="O65" s="121">
        <v>0</v>
      </c>
      <c r="P65" s="121"/>
      <c r="Q65" s="121">
        <v>3593667</v>
      </c>
      <c r="R65" s="121"/>
      <c r="S65" s="121">
        <v>2210.6666666666665</v>
      </c>
      <c r="T65" s="121"/>
      <c r="U65" s="121">
        <v>10703936830</v>
      </c>
      <c r="V65" s="121"/>
      <c r="W65" s="122">
        <v>7882989642</v>
      </c>
      <c r="X65" s="207"/>
      <c r="Y65" s="123">
        <f t="shared" si="2"/>
        <v>7.614782838267877E-4</v>
      </c>
      <c r="Z65" s="114">
        <f t="shared" si="6"/>
        <v>0</v>
      </c>
      <c r="AA65" s="114">
        <f t="shared" si="3"/>
        <v>0</v>
      </c>
      <c r="AE65" s="115" t="s">
        <v>176</v>
      </c>
      <c r="AF65" s="115">
        <v>82378</v>
      </c>
      <c r="AG65" s="115">
        <v>4754763600</v>
      </c>
      <c r="AH65" s="115">
        <v>6993222470</v>
      </c>
      <c r="AI65" s="30" t="e">
        <f t="shared" si="0"/>
        <v>#N/A</v>
      </c>
      <c r="AJ65" s="30" t="e">
        <f t="shared" si="1"/>
        <v>#N/A</v>
      </c>
      <c r="AK65" s="114" t="e">
        <f t="shared" si="4"/>
        <v>#N/A</v>
      </c>
      <c r="AL65" s="114" t="e">
        <f t="shared" si="5"/>
        <v>#N/A</v>
      </c>
    </row>
    <row r="66" spans="1:38" s="30" customFormat="1">
      <c r="A66" s="208" t="s">
        <v>257</v>
      </c>
      <c r="B66" s="120"/>
      <c r="C66" s="132">
        <v>12694848</v>
      </c>
      <c r="D66" s="132"/>
      <c r="E66" s="132">
        <v>44433396102</v>
      </c>
      <c r="F66" s="132"/>
      <c r="G66" s="133">
        <v>45940226265</v>
      </c>
      <c r="H66" s="121"/>
      <c r="I66" s="121">
        <v>8886393</v>
      </c>
      <c r="J66" s="121"/>
      <c r="K66" s="121">
        <v>0</v>
      </c>
      <c r="L66" s="121"/>
      <c r="M66" s="121">
        <v>0</v>
      </c>
      <c r="N66" s="121"/>
      <c r="O66" s="121">
        <v>0</v>
      </c>
      <c r="P66" s="121"/>
      <c r="Q66" s="121">
        <v>21581241</v>
      </c>
      <c r="R66" s="121"/>
      <c r="S66" s="121">
        <v>2145.2941176552358</v>
      </c>
      <c r="T66" s="121"/>
      <c r="U66" s="121">
        <v>44433396102</v>
      </c>
      <c r="V66" s="121"/>
      <c r="W66" s="122">
        <v>45940224989</v>
      </c>
      <c r="X66" s="207"/>
      <c r="Y66" s="123">
        <f t="shared" si="2"/>
        <v>4.4377178293950915E-3</v>
      </c>
      <c r="Z66" s="114">
        <f t="shared" si="6"/>
        <v>0</v>
      </c>
      <c r="AA66" s="114">
        <f t="shared" si="3"/>
        <v>0</v>
      </c>
      <c r="AE66" s="115" t="s">
        <v>391</v>
      </c>
      <c r="AF66" s="115">
        <v>178735</v>
      </c>
      <c r="AG66" s="115">
        <v>20548590930</v>
      </c>
      <c r="AH66" s="115">
        <v>24740760103</v>
      </c>
      <c r="AI66" s="30" t="e">
        <f t="shared" si="0"/>
        <v>#N/A</v>
      </c>
      <c r="AJ66" s="30" t="e">
        <f t="shared" si="1"/>
        <v>#N/A</v>
      </c>
      <c r="AK66" s="114" t="e">
        <f t="shared" si="4"/>
        <v>#N/A</v>
      </c>
      <c r="AL66" s="114" t="e">
        <f t="shared" si="5"/>
        <v>#N/A</v>
      </c>
    </row>
    <row r="67" spans="1:38" s="30" customFormat="1">
      <c r="A67" s="208" t="s">
        <v>239</v>
      </c>
      <c r="B67" s="120"/>
      <c r="C67" s="132">
        <v>865728</v>
      </c>
      <c r="D67" s="132"/>
      <c r="E67" s="132">
        <v>9179020139</v>
      </c>
      <c r="F67" s="132"/>
      <c r="G67" s="133">
        <v>6601691069</v>
      </c>
      <c r="H67" s="121"/>
      <c r="I67" s="121">
        <v>0</v>
      </c>
      <c r="J67" s="121"/>
      <c r="K67" s="121">
        <v>0</v>
      </c>
      <c r="L67" s="121"/>
      <c r="M67" s="121">
        <v>0</v>
      </c>
      <c r="N67" s="121"/>
      <c r="O67" s="121">
        <v>0</v>
      </c>
      <c r="P67" s="121"/>
      <c r="Q67" s="121">
        <v>865728</v>
      </c>
      <c r="R67" s="121"/>
      <c r="S67" s="121">
        <v>7685</v>
      </c>
      <c r="T67" s="121"/>
      <c r="U67" s="121">
        <v>9179020139</v>
      </c>
      <c r="V67" s="121"/>
      <c r="W67" s="122">
        <v>6601691069</v>
      </c>
      <c r="X67" s="207"/>
      <c r="Y67" s="123">
        <f t="shared" si="2"/>
        <v>6.3770785119303234E-4</v>
      </c>
      <c r="Z67" s="114">
        <f t="shared" si="6"/>
        <v>0</v>
      </c>
      <c r="AA67" s="114">
        <f t="shared" si="3"/>
        <v>0</v>
      </c>
      <c r="AE67" s="115" t="s">
        <v>243</v>
      </c>
      <c r="AF67" s="115">
        <v>1753633</v>
      </c>
      <c r="AG67" s="115">
        <v>54956458311.000008</v>
      </c>
      <c r="AH67" s="115">
        <v>42656076688.000008</v>
      </c>
      <c r="AI67" s="30" t="e">
        <f t="shared" si="0"/>
        <v>#N/A</v>
      </c>
      <c r="AJ67" s="30" t="e">
        <f t="shared" si="1"/>
        <v>#N/A</v>
      </c>
      <c r="AK67" s="114" t="e">
        <f t="shared" si="4"/>
        <v>#N/A</v>
      </c>
      <c r="AL67" s="114" t="e">
        <f t="shared" si="5"/>
        <v>#N/A</v>
      </c>
    </row>
    <row r="68" spans="1:38" s="30" customFormat="1">
      <c r="A68" s="208" t="s">
        <v>166</v>
      </c>
      <c r="B68" s="120"/>
      <c r="C68" s="132">
        <v>10120613</v>
      </c>
      <c r="D68" s="132"/>
      <c r="E68" s="132">
        <v>53248425192</v>
      </c>
      <c r="F68" s="132"/>
      <c r="G68" s="133">
        <v>48705546212</v>
      </c>
      <c r="H68" s="121"/>
      <c r="I68" s="121">
        <v>0</v>
      </c>
      <c r="J68" s="121"/>
      <c r="K68" s="121">
        <v>0</v>
      </c>
      <c r="L68" s="121"/>
      <c r="M68" s="121">
        <v>0</v>
      </c>
      <c r="N68" s="121"/>
      <c r="O68" s="121">
        <v>0</v>
      </c>
      <c r="P68" s="121"/>
      <c r="Q68" s="121">
        <v>10120613</v>
      </c>
      <c r="R68" s="121"/>
      <c r="S68" s="121">
        <v>4850</v>
      </c>
      <c r="T68" s="121"/>
      <c r="U68" s="121">
        <v>53248425192</v>
      </c>
      <c r="V68" s="121"/>
      <c r="W68" s="122">
        <v>48705546212</v>
      </c>
      <c r="X68" s="207"/>
      <c r="Y68" s="123">
        <f t="shared" si="2"/>
        <v>4.7048413643418635E-3</v>
      </c>
      <c r="Z68" s="114">
        <f t="shared" si="6"/>
        <v>0</v>
      </c>
      <c r="AA68" s="114">
        <f t="shared" si="3"/>
        <v>0</v>
      </c>
      <c r="AE68" s="115" t="s">
        <v>106</v>
      </c>
      <c r="AF68" s="115">
        <v>6820186</v>
      </c>
      <c r="AG68" s="115">
        <v>189969250062</v>
      </c>
      <c r="AH68" s="115">
        <v>252065747117.00003</v>
      </c>
      <c r="AI68" s="30">
        <f t="shared" si="0"/>
        <v>93010440980</v>
      </c>
      <c r="AJ68" s="30">
        <f t="shared" si="1"/>
        <v>140595893428</v>
      </c>
      <c r="AK68" s="114">
        <f t="shared" si="4"/>
        <v>-96958809082</v>
      </c>
      <c r="AL68" s="114">
        <f t="shared" si="5"/>
        <v>-111469853689.00003</v>
      </c>
    </row>
    <row r="69" spans="1:38" s="30" customFormat="1">
      <c r="A69" s="120" t="s">
        <v>496</v>
      </c>
      <c r="B69" s="120"/>
      <c r="C69" s="132">
        <v>4300949</v>
      </c>
      <c r="D69" s="132"/>
      <c r="E69" s="132">
        <v>147002012184</v>
      </c>
      <c r="F69" s="132"/>
      <c r="G69" s="133">
        <v>133835155553</v>
      </c>
      <c r="H69" s="121"/>
      <c r="I69" s="121">
        <v>0</v>
      </c>
      <c r="J69" s="121"/>
      <c r="K69" s="121">
        <v>0</v>
      </c>
      <c r="L69" s="121"/>
      <c r="M69" s="121">
        <v>0</v>
      </c>
      <c r="N69" s="121"/>
      <c r="O69" s="121">
        <v>0</v>
      </c>
      <c r="P69" s="121"/>
      <c r="Q69" s="121">
        <v>4300949</v>
      </c>
      <c r="R69" s="121"/>
      <c r="S69" s="121">
        <v>24904</v>
      </c>
      <c r="T69" s="121"/>
      <c r="U69" s="121">
        <v>147002012184</v>
      </c>
      <c r="V69" s="121"/>
      <c r="W69" s="122">
        <v>106282867151</v>
      </c>
      <c r="X69" s="207"/>
      <c r="Y69" s="123">
        <f t="shared" si="2"/>
        <v>1.0266675329260054E-2</v>
      </c>
      <c r="Z69" s="114">
        <f t="shared" si="6"/>
        <v>0</v>
      </c>
      <c r="AA69" s="114">
        <f t="shared" si="3"/>
        <v>0</v>
      </c>
      <c r="AE69" s="115" t="s">
        <v>359</v>
      </c>
      <c r="AF69" s="115">
        <v>713480</v>
      </c>
      <c r="AG69" s="115">
        <v>38607079936</v>
      </c>
      <c r="AH69" s="115">
        <v>43476092876</v>
      </c>
      <c r="AI69" s="30">
        <f t="shared" si="0"/>
        <v>21064794655</v>
      </c>
      <c r="AJ69" s="30">
        <f t="shared" si="1"/>
        <v>8954715185</v>
      </c>
      <c r="AK69" s="114">
        <f t="shared" si="4"/>
        <v>-17542285281</v>
      </c>
      <c r="AL69" s="114">
        <f t="shared" si="5"/>
        <v>-34521377691</v>
      </c>
    </row>
    <row r="70" spans="1:38" s="30" customFormat="1">
      <c r="A70" s="120" t="s">
        <v>399</v>
      </c>
      <c r="B70" s="120"/>
      <c r="C70" s="132">
        <v>2615381</v>
      </c>
      <c r="D70" s="132"/>
      <c r="E70" s="132">
        <v>4454614971</v>
      </c>
      <c r="F70" s="132"/>
      <c r="G70" s="133">
        <v>3622849094</v>
      </c>
      <c r="H70" s="121"/>
      <c r="I70" s="121">
        <v>0</v>
      </c>
      <c r="J70" s="121"/>
      <c r="K70" s="121">
        <v>0</v>
      </c>
      <c r="L70" s="121"/>
      <c r="M70" s="121">
        <v>0</v>
      </c>
      <c r="N70" s="121"/>
      <c r="O70" s="121">
        <v>0</v>
      </c>
      <c r="P70" s="121"/>
      <c r="Q70" s="121">
        <v>2615381</v>
      </c>
      <c r="R70" s="121"/>
      <c r="S70" s="121">
        <v>1396</v>
      </c>
      <c r="T70" s="121"/>
      <c r="U70" s="121">
        <v>4454614971</v>
      </c>
      <c r="V70" s="121"/>
      <c r="W70" s="122">
        <v>3622849094</v>
      </c>
      <c r="X70" s="207"/>
      <c r="Y70" s="123">
        <f t="shared" si="2"/>
        <v>3.4995871312126135E-4</v>
      </c>
      <c r="Z70" s="114">
        <f t="shared" si="6"/>
        <v>0</v>
      </c>
      <c r="AA70" s="114">
        <f t="shared" si="3"/>
        <v>0</v>
      </c>
      <c r="AE70" s="115" t="s">
        <v>227</v>
      </c>
      <c r="AF70" s="115">
        <v>1272747</v>
      </c>
      <c r="AG70" s="115">
        <v>7337807392</v>
      </c>
      <c r="AH70" s="115">
        <v>7882034991</v>
      </c>
      <c r="AI70" s="30">
        <f t="shared" si="0"/>
        <v>4402174467</v>
      </c>
      <c r="AJ70" s="30">
        <f t="shared" si="1"/>
        <v>2756889808</v>
      </c>
      <c r="AK70" s="114">
        <f t="shared" si="4"/>
        <v>-2935632925</v>
      </c>
      <c r="AL70" s="114">
        <f t="shared" si="5"/>
        <v>-5125145183</v>
      </c>
    </row>
    <row r="71" spans="1:38" s="30" customFormat="1">
      <c r="A71" s="120" t="s">
        <v>336</v>
      </c>
      <c r="B71" s="120"/>
      <c r="C71" s="132">
        <v>14853949</v>
      </c>
      <c r="D71" s="132"/>
      <c r="E71" s="132">
        <v>40316956632</v>
      </c>
      <c r="F71" s="132"/>
      <c r="G71" s="133">
        <v>26029300006</v>
      </c>
      <c r="H71" s="121"/>
      <c r="I71" s="121">
        <v>0</v>
      </c>
      <c r="J71" s="121"/>
      <c r="K71" s="121">
        <v>0</v>
      </c>
      <c r="L71" s="121"/>
      <c r="M71" s="121">
        <v>0</v>
      </c>
      <c r="N71" s="121"/>
      <c r="O71" s="121">
        <v>0</v>
      </c>
      <c r="P71" s="121"/>
      <c r="Q71" s="121">
        <v>14853949</v>
      </c>
      <c r="R71" s="121"/>
      <c r="S71" s="121">
        <v>1726</v>
      </c>
      <c r="T71" s="121"/>
      <c r="U71" s="121">
        <v>40316956632</v>
      </c>
      <c r="V71" s="121"/>
      <c r="W71" s="122">
        <v>25439734888</v>
      </c>
      <c r="X71" s="207"/>
      <c r="Y71" s="123">
        <f t="shared" si="2"/>
        <v>2.4574186372529421E-3</v>
      </c>
      <c r="Z71" s="114">
        <f t="shared" si="6"/>
        <v>0</v>
      </c>
      <c r="AA71" s="114">
        <f t="shared" si="3"/>
        <v>0</v>
      </c>
      <c r="AE71" s="115" t="s">
        <v>379</v>
      </c>
      <c r="AF71" s="115">
        <v>9328255</v>
      </c>
      <c r="AG71" s="115">
        <v>47030882838</v>
      </c>
      <c r="AH71" s="115">
        <v>54616508593</v>
      </c>
      <c r="AI71" s="30" t="e">
        <f t="shared" si="0"/>
        <v>#N/A</v>
      </c>
      <c r="AJ71" s="30" t="e">
        <f t="shared" si="1"/>
        <v>#N/A</v>
      </c>
      <c r="AK71" s="114" t="e">
        <f t="shared" si="4"/>
        <v>#N/A</v>
      </c>
      <c r="AL71" s="114" t="e">
        <f t="shared" si="5"/>
        <v>#N/A</v>
      </c>
    </row>
    <row r="72" spans="1:38" s="30" customFormat="1">
      <c r="A72" s="120" t="s">
        <v>130</v>
      </c>
      <c r="B72" s="120"/>
      <c r="C72" s="132">
        <v>618810</v>
      </c>
      <c r="D72" s="132"/>
      <c r="E72" s="132">
        <v>16547070577</v>
      </c>
      <c r="F72" s="132"/>
      <c r="G72" s="133">
        <v>21490930956</v>
      </c>
      <c r="H72" s="121"/>
      <c r="I72" s="121">
        <v>0</v>
      </c>
      <c r="J72" s="121"/>
      <c r="K72" s="121">
        <v>0</v>
      </c>
      <c r="L72" s="121"/>
      <c r="M72" s="121">
        <v>0</v>
      </c>
      <c r="N72" s="121"/>
      <c r="O72" s="121">
        <v>0</v>
      </c>
      <c r="P72" s="121"/>
      <c r="Q72" s="121">
        <v>618810</v>
      </c>
      <c r="R72" s="121"/>
      <c r="S72" s="121">
        <v>35000</v>
      </c>
      <c r="T72" s="121"/>
      <c r="U72" s="136">
        <v>16547070577</v>
      </c>
      <c r="V72" s="121"/>
      <c r="W72" s="138">
        <v>21490930956</v>
      </c>
      <c r="X72" s="207"/>
      <c r="Y72" s="123">
        <f t="shared" si="2"/>
        <v>2.0759734523846107E-3</v>
      </c>
      <c r="Z72" s="114">
        <f t="shared" si="6"/>
        <v>0</v>
      </c>
      <c r="AA72" s="114">
        <f t="shared" si="3"/>
        <v>0</v>
      </c>
      <c r="AE72" s="115" t="s">
        <v>279</v>
      </c>
      <c r="AF72" s="115">
        <v>2174759</v>
      </c>
      <c r="AG72" s="115">
        <v>54419024557.999992</v>
      </c>
      <c r="AH72" s="115">
        <v>78906400216</v>
      </c>
      <c r="AI72" s="30">
        <f t="shared" si="0"/>
        <v>62530191207</v>
      </c>
      <c r="AJ72" s="30">
        <f t="shared" si="1"/>
        <v>63535387482</v>
      </c>
      <c r="AK72" s="114">
        <f t="shared" si="4"/>
        <v>8111166649.0000076</v>
      </c>
      <c r="AL72" s="114">
        <f t="shared" si="5"/>
        <v>-15371012734</v>
      </c>
    </row>
    <row r="73" spans="1:38" s="30" customFormat="1">
      <c r="A73" s="208" t="s">
        <v>80</v>
      </c>
      <c r="B73" s="120"/>
      <c r="C73" s="132">
        <v>19175553</v>
      </c>
      <c r="D73" s="132"/>
      <c r="E73" s="132">
        <v>36263638181</v>
      </c>
      <c r="F73" s="132"/>
      <c r="G73" s="133">
        <v>36513438550</v>
      </c>
      <c r="H73" s="121"/>
      <c r="I73" s="121">
        <v>0</v>
      </c>
      <c r="J73" s="121"/>
      <c r="K73" s="121">
        <v>0</v>
      </c>
      <c r="L73" s="121"/>
      <c r="M73" s="121">
        <v>0</v>
      </c>
      <c r="N73" s="121"/>
      <c r="O73" s="121">
        <v>0</v>
      </c>
      <c r="P73" s="121"/>
      <c r="Q73" s="121">
        <v>19175553</v>
      </c>
      <c r="R73" s="121"/>
      <c r="S73" s="121">
        <v>1919</v>
      </c>
      <c r="T73" s="121"/>
      <c r="U73" s="121">
        <v>36263638181</v>
      </c>
      <c r="V73" s="121"/>
      <c r="W73" s="122">
        <v>36513438550</v>
      </c>
      <c r="X73" s="207"/>
      <c r="Y73" s="123">
        <f t="shared" si="2"/>
        <v>3.5271124010527871E-3</v>
      </c>
      <c r="Z73" s="114">
        <f t="shared" si="6"/>
        <v>0</v>
      </c>
      <c r="AA73" s="114">
        <f t="shared" si="3"/>
        <v>0</v>
      </c>
      <c r="AE73" s="115" t="s">
        <v>148</v>
      </c>
      <c r="AF73" s="115">
        <v>5533034</v>
      </c>
      <c r="AG73" s="115">
        <v>51491677112</v>
      </c>
      <c r="AH73" s="115">
        <v>64956328013</v>
      </c>
      <c r="AI73" s="30">
        <f t="shared" si="0"/>
        <v>153570792954</v>
      </c>
      <c r="AJ73" s="30">
        <f t="shared" si="1"/>
        <v>150441015637</v>
      </c>
      <c r="AK73" s="114">
        <f t="shared" si="4"/>
        <v>102079115842</v>
      </c>
      <c r="AL73" s="114">
        <f t="shared" si="5"/>
        <v>85484687624</v>
      </c>
    </row>
    <row r="74" spans="1:38" s="30" customFormat="1">
      <c r="A74" s="120" t="s">
        <v>269</v>
      </c>
      <c r="B74" s="120"/>
      <c r="C74" s="132">
        <v>91353841</v>
      </c>
      <c r="D74" s="132"/>
      <c r="E74" s="132">
        <v>51706087945</v>
      </c>
      <c r="F74" s="132"/>
      <c r="G74" s="133">
        <v>43057646013</v>
      </c>
      <c r="H74" s="121"/>
      <c r="I74" s="121">
        <v>0</v>
      </c>
      <c r="J74" s="121"/>
      <c r="K74" s="121">
        <v>0</v>
      </c>
      <c r="L74" s="121"/>
      <c r="M74" s="121">
        <v>0</v>
      </c>
      <c r="N74" s="121"/>
      <c r="O74" s="121">
        <v>0</v>
      </c>
      <c r="P74" s="121"/>
      <c r="Q74" s="121">
        <v>91353841</v>
      </c>
      <c r="R74" s="121"/>
      <c r="S74" s="121">
        <v>475</v>
      </c>
      <c r="T74" s="121"/>
      <c r="U74" s="121">
        <v>51706087945</v>
      </c>
      <c r="V74" s="121"/>
      <c r="W74" s="122">
        <v>43057646013</v>
      </c>
      <c r="X74" s="207"/>
      <c r="Y74" s="123">
        <f t="shared" si="2"/>
        <v>4.1592674709238905E-3</v>
      </c>
      <c r="Z74" s="114">
        <f t="shared" si="6"/>
        <v>0</v>
      </c>
      <c r="AA74" s="114">
        <f t="shared" si="3"/>
        <v>0</v>
      </c>
      <c r="AE74" s="115" t="s">
        <v>280</v>
      </c>
      <c r="AF74" s="115">
        <v>6612690</v>
      </c>
      <c r="AG74" s="115">
        <v>55176810011</v>
      </c>
      <c r="AH74" s="115">
        <v>45158876680</v>
      </c>
      <c r="AI74" s="30">
        <f t="shared" si="0"/>
        <v>32247107081</v>
      </c>
      <c r="AJ74" s="30">
        <f t="shared" si="1"/>
        <v>20979334688</v>
      </c>
      <c r="AK74" s="114">
        <f t="shared" si="4"/>
        <v>-22929702930</v>
      </c>
      <c r="AL74" s="114">
        <f t="shared" si="5"/>
        <v>-24179541992</v>
      </c>
    </row>
    <row r="75" spans="1:38" s="30" customFormat="1">
      <c r="A75" s="120" t="s">
        <v>154</v>
      </c>
      <c r="B75" s="120"/>
      <c r="C75" s="132">
        <v>18195732</v>
      </c>
      <c r="D75" s="132"/>
      <c r="E75" s="132">
        <v>56572367997</v>
      </c>
      <c r="F75" s="132"/>
      <c r="G75" s="133">
        <v>47125155790</v>
      </c>
      <c r="H75" s="121"/>
      <c r="I75" s="121">
        <v>0</v>
      </c>
      <c r="J75" s="121"/>
      <c r="K75" s="121">
        <v>0</v>
      </c>
      <c r="L75" s="121"/>
      <c r="M75" s="121">
        <v>0</v>
      </c>
      <c r="N75" s="121"/>
      <c r="O75" s="121">
        <v>0</v>
      </c>
      <c r="P75" s="121"/>
      <c r="Q75" s="121">
        <v>18195732</v>
      </c>
      <c r="R75" s="121"/>
      <c r="S75" s="121">
        <v>2083.1008000117827</v>
      </c>
      <c r="T75" s="121"/>
      <c r="U75" s="121">
        <v>56572367997</v>
      </c>
      <c r="V75" s="121"/>
      <c r="W75" s="122">
        <v>37610549496</v>
      </c>
      <c r="X75" s="207"/>
      <c r="Y75" s="123">
        <f t="shared" si="2"/>
        <v>3.6330907415388098E-3</v>
      </c>
      <c r="Z75" s="114">
        <f t="shared" si="6"/>
        <v>0</v>
      </c>
      <c r="AA75" s="114">
        <f t="shared" si="3"/>
        <v>0</v>
      </c>
      <c r="AE75" s="115" t="s">
        <v>259</v>
      </c>
      <c r="AF75" s="115">
        <v>15746634</v>
      </c>
      <c r="AG75" s="115">
        <v>75983263046</v>
      </c>
      <c r="AH75" s="115">
        <v>87030354897</v>
      </c>
      <c r="AI75" s="30">
        <f t="shared" ref="AI75:AI138" si="7">VLOOKUP(AE75,$A$11:$Y$325,21,0)</f>
        <v>62691691347</v>
      </c>
      <c r="AJ75" s="30">
        <f t="shared" ref="AJ75:AJ138" si="8">VLOOKUP(AE75,$A$11:$Y$325,23,0)</f>
        <v>70829583287</v>
      </c>
      <c r="AK75" s="114">
        <f t="shared" si="4"/>
        <v>-13291571699</v>
      </c>
      <c r="AL75" s="114">
        <f t="shared" si="5"/>
        <v>-16200771610</v>
      </c>
    </row>
    <row r="76" spans="1:38" s="30" customFormat="1">
      <c r="A76" s="120" t="s">
        <v>181</v>
      </c>
      <c r="B76" s="120"/>
      <c r="C76" s="132">
        <v>9799147</v>
      </c>
      <c r="D76" s="132"/>
      <c r="E76" s="132">
        <v>29962178458</v>
      </c>
      <c r="F76" s="132"/>
      <c r="G76" s="133">
        <v>24415456383</v>
      </c>
      <c r="H76" s="121"/>
      <c r="I76" s="121">
        <v>0</v>
      </c>
      <c r="J76" s="121"/>
      <c r="K76" s="121">
        <v>0</v>
      </c>
      <c r="L76" s="121"/>
      <c r="M76" s="121">
        <v>0</v>
      </c>
      <c r="N76" s="121"/>
      <c r="O76" s="121">
        <v>0</v>
      </c>
      <c r="P76" s="121"/>
      <c r="Q76" s="121">
        <v>9799147</v>
      </c>
      <c r="R76" s="121"/>
      <c r="S76" s="121">
        <v>2511</v>
      </c>
      <c r="T76" s="121"/>
      <c r="U76" s="121">
        <v>29962178458</v>
      </c>
      <c r="V76" s="121"/>
      <c r="W76" s="122">
        <v>24415456383</v>
      </c>
      <c r="X76" s="207"/>
      <c r="Y76" s="123">
        <f t="shared" ref="Y76:Y139" si="9">W76/$AV$11</f>
        <v>2.3584757394984573E-3</v>
      </c>
      <c r="Z76" s="114">
        <f t="shared" ref="Z76:Z139" si="10">Q76-(C76+I76-M76)</f>
        <v>0</v>
      </c>
      <c r="AA76" s="114">
        <f t="shared" ref="AA76:AA139" si="11">Q76-(C76+I76-M76)</f>
        <v>0</v>
      </c>
      <c r="AE76" s="115" t="s">
        <v>190</v>
      </c>
      <c r="AF76" s="115">
        <v>531565</v>
      </c>
      <c r="AG76" s="115">
        <v>3951716885</v>
      </c>
      <c r="AH76" s="115">
        <v>7878476630</v>
      </c>
      <c r="AI76" s="30" t="e">
        <f t="shared" si="7"/>
        <v>#N/A</v>
      </c>
      <c r="AJ76" s="30" t="e">
        <f t="shared" si="8"/>
        <v>#N/A</v>
      </c>
      <c r="AK76" s="114" t="e">
        <f t="shared" ref="AK76:AK139" si="12">AI76-AG76</f>
        <v>#N/A</v>
      </c>
      <c r="AL76" s="114" t="e">
        <f t="shared" ref="AL76:AL139" si="13">AJ76-AH76</f>
        <v>#N/A</v>
      </c>
    </row>
    <row r="77" spans="1:38" s="30" customFormat="1">
      <c r="A77" s="120" t="s">
        <v>235</v>
      </c>
      <c r="B77" s="120"/>
      <c r="C77" s="132">
        <v>2827721</v>
      </c>
      <c r="D77" s="132"/>
      <c r="E77" s="132">
        <v>23995150304</v>
      </c>
      <c r="F77" s="132"/>
      <c r="G77" s="133">
        <v>17424407473</v>
      </c>
      <c r="H77" s="121"/>
      <c r="I77" s="121">
        <v>0</v>
      </c>
      <c r="J77" s="121"/>
      <c r="K77" s="121">
        <v>0</v>
      </c>
      <c r="L77" s="121"/>
      <c r="M77" s="121">
        <v>0</v>
      </c>
      <c r="N77" s="121"/>
      <c r="O77" s="121">
        <v>0</v>
      </c>
      <c r="P77" s="121"/>
      <c r="Q77" s="121">
        <v>2827721</v>
      </c>
      <c r="R77" s="121"/>
      <c r="S77" s="121">
        <v>6210</v>
      </c>
      <c r="T77" s="121"/>
      <c r="U77" s="121">
        <v>23995150304</v>
      </c>
      <c r="V77" s="121"/>
      <c r="W77" s="122">
        <v>17424407473</v>
      </c>
      <c r="X77" s="207"/>
      <c r="Y77" s="123">
        <f t="shared" si="9"/>
        <v>1.6831568353897243E-3</v>
      </c>
      <c r="Z77" s="114">
        <f t="shared" si="10"/>
        <v>0</v>
      </c>
      <c r="AA77" s="114">
        <f t="shared" si="11"/>
        <v>0</v>
      </c>
      <c r="AE77" s="115" t="s">
        <v>368</v>
      </c>
      <c r="AF77" s="115">
        <v>16942901</v>
      </c>
      <c r="AG77" s="115">
        <v>118210368063</v>
      </c>
      <c r="AH77" s="115">
        <v>121010421963.00002</v>
      </c>
      <c r="AI77" s="30">
        <f t="shared" si="7"/>
        <v>159968193573</v>
      </c>
      <c r="AJ77" s="30">
        <f t="shared" si="8"/>
        <v>117600546527</v>
      </c>
      <c r="AK77" s="114">
        <f t="shared" si="12"/>
        <v>41757825510</v>
      </c>
      <c r="AL77" s="114">
        <f t="shared" si="13"/>
        <v>-3409875436.0000153</v>
      </c>
    </row>
    <row r="78" spans="1:38" s="30" customFormat="1">
      <c r="A78" s="120" t="s">
        <v>94</v>
      </c>
      <c r="B78" s="120"/>
      <c r="C78" s="132">
        <v>26510166</v>
      </c>
      <c r="D78" s="132"/>
      <c r="E78" s="132">
        <v>44967444806</v>
      </c>
      <c r="F78" s="132"/>
      <c r="G78" s="133">
        <v>42088387872</v>
      </c>
      <c r="H78" s="121"/>
      <c r="I78" s="121">
        <v>10604066</v>
      </c>
      <c r="J78" s="121"/>
      <c r="K78" s="121">
        <v>0</v>
      </c>
      <c r="L78" s="121"/>
      <c r="M78" s="121">
        <v>0</v>
      </c>
      <c r="N78" s="121"/>
      <c r="O78" s="121">
        <v>0</v>
      </c>
      <c r="P78" s="121"/>
      <c r="Q78" s="121">
        <v>37114232</v>
      </c>
      <c r="R78" s="121"/>
      <c r="S78" s="121">
        <v>1142.8571428609919</v>
      </c>
      <c r="T78" s="121"/>
      <c r="U78" s="121">
        <v>44967444806</v>
      </c>
      <c r="V78" s="121"/>
      <c r="W78" s="122">
        <v>42088387419</v>
      </c>
      <c r="X78" s="207"/>
      <c r="Y78" s="123">
        <f t="shared" si="9"/>
        <v>4.0656393673410693E-3</v>
      </c>
      <c r="Z78" s="114">
        <f t="shared" si="10"/>
        <v>0</v>
      </c>
      <c r="AA78" s="114">
        <f t="shared" si="11"/>
        <v>0</v>
      </c>
      <c r="AE78" s="115" t="s">
        <v>184</v>
      </c>
      <c r="AF78" s="115">
        <v>9136462</v>
      </c>
      <c r="AG78" s="115">
        <v>77724670738</v>
      </c>
      <c r="AH78" s="115">
        <v>64119626365</v>
      </c>
      <c r="AI78" s="30">
        <f t="shared" si="7"/>
        <v>34920213404</v>
      </c>
      <c r="AJ78" s="30">
        <f t="shared" si="8"/>
        <v>35217073213</v>
      </c>
      <c r="AK78" s="114">
        <f t="shared" si="12"/>
        <v>-42804457334</v>
      </c>
      <c r="AL78" s="114">
        <f t="shared" si="13"/>
        <v>-28902553152</v>
      </c>
    </row>
    <row r="79" spans="1:38" s="30" customFormat="1">
      <c r="A79" s="208" t="s">
        <v>119</v>
      </c>
      <c r="B79" s="120"/>
      <c r="C79" s="132">
        <v>13814118</v>
      </c>
      <c r="D79" s="132"/>
      <c r="E79" s="132">
        <v>71609518692</v>
      </c>
      <c r="F79" s="132"/>
      <c r="G79" s="133">
        <v>83614742696</v>
      </c>
      <c r="H79" s="121"/>
      <c r="I79" s="121">
        <v>0</v>
      </c>
      <c r="J79" s="121"/>
      <c r="K79" s="121">
        <v>0</v>
      </c>
      <c r="L79" s="121"/>
      <c r="M79" s="121">
        <v>0</v>
      </c>
      <c r="N79" s="121"/>
      <c r="O79" s="121">
        <v>0</v>
      </c>
      <c r="P79" s="121"/>
      <c r="Q79" s="121">
        <v>13814118</v>
      </c>
      <c r="R79" s="121"/>
      <c r="S79" s="121">
        <v>4912</v>
      </c>
      <c r="T79" s="121"/>
      <c r="U79" s="121">
        <v>71609518692</v>
      </c>
      <c r="V79" s="121"/>
      <c r="W79" s="122">
        <v>67330428874</v>
      </c>
      <c r="X79" s="207"/>
      <c r="Y79" s="123">
        <f t="shared" si="9"/>
        <v>6.5039612833091573E-3</v>
      </c>
      <c r="Z79" s="114">
        <f t="shared" si="10"/>
        <v>0</v>
      </c>
      <c r="AA79" s="114">
        <f t="shared" si="11"/>
        <v>0</v>
      </c>
      <c r="AE79" s="115" t="s">
        <v>185</v>
      </c>
      <c r="AF79" s="115">
        <v>18901831</v>
      </c>
      <c r="AG79" s="115">
        <v>85539099388</v>
      </c>
      <c r="AH79" s="115">
        <v>69952806290</v>
      </c>
      <c r="AI79" s="30">
        <f t="shared" si="7"/>
        <v>52605031739</v>
      </c>
      <c r="AJ79" s="30">
        <f t="shared" si="8"/>
        <v>48402481390</v>
      </c>
      <c r="AK79" s="114">
        <f t="shared" si="12"/>
        <v>-32934067649</v>
      </c>
      <c r="AL79" s="114">
        <f t="shared" si="13"/>
        <v>-21550324900</v>
      </c>
    </row>
    <row r="80" spans="1:38" s="30" customFormat="1">
      <c r="A80" s="208" t="s">
        <v>136</v>
      </c>
      <c r="B80" s="120"/>
      <c r="C80" s="132">
        <v>3551175</v>
      </c>
      <c r="D80" s="132"/>
      <c r="E80" s="132">
        <v>96588580821</v>
      </c>
      <c r="F80" s="132"/>
      <c r="G80" s="133">
        <v>76922904032</v>
      </c>
      <c r="H80" s="121"/>
      <c r="I80" s="121">
        <v>0</v>
      </c>
      <c r="J80" s="121"/>
      <c r="K80" s="121">
        <v>0</v>
      </c>
      <c r="L80" s="121"/>
      <c r="M80" s="121">
        <v>0</v>
      </c>
      <c r="N80" s="121"/>
      <c r="O80" s="121">
        <v>0</v>
      </c>
      <c r="P80" s="121"/>
      <c r="Q80" s="121">
        <v>3551175</v>
      </c>
      <c r="R80" s="121"/>
      <c r="S80" s="121">
        <v>17400</v>
      </c>
      <c r="T80" s="121"/>
      <c r="U80" s="121">
        <v>96588580821</v>
      </c>
      <c r="V80" s="121"/>
      <c r="W80" s="122">
        <v>61312804862</v>
      </c>
      <c r="X80" s="207"/>
      <c r="Y80" s="123">
        <f t="shared" si="9"/>
        <v>5.9226729379638181E-3</v>
      </c>
      <c r="Z80" s="114">
        <f t="shared" si="10"/>
        <v>0</v>
      </c>
      <c r="AA80" s="114">
        <f t="shared" si="11"/>
        <v>0</v>
      </c>
      <c r="AE80" s="115" t="s">
        <v>402</v>
      </c>
      <c r="AF80" s="115">
        <v>7219613</v>
      </c>
      <c r="AG80" s="115">
        <v>50550441310</v>
      </c>
      <c r="AH80" s="115">
        <v>40619874676.000008</v>
      </c>
      <c r="AI80" s="30" t="e">
        <f t="shared" si="7"/>
        <v>#N/A</v>
      </c>
      <c r="AJ80" s="30" t="e">
        <f t="shared" si="8"/>
        <v>#N/A</v>
      </c>
      <c r="AK80" s="114" t="e">
        <f t="shared" si="12"/>
        <v>#N/A</v>
      </c>
      <c r="AL80" s="114" t="e">
        <f t="shared" si="13"/>
        <v>#N/A</v>
      </c>
    </row>
    <row r="81" spans="1:38" s="30" customFormat="1">
      <c r="A81" s="120" t="s">
        <v>295</v>
      </c>
      <c r="B81" s="120"/>
      <c r="C81" s="132">
        <v>5498080</v>
      </c>
      <c r="D81" s="132"/>
      <c r="E81" s="132">
        <v>17169213458</v>
      </c>
      <c r="F81" s="132"/>
      <c r="G81" s="133">
        <v>16912297512</v>
      </c>
      <c r="H81" s="121"/>
      <c r="I81" s="121">
        <v>0</v>
      </c>
      <c r="J81" s="121"/>
      <c r="K81" s="121">
        <v>0</v>
      </c>
      <c r="L81" s="121"/>
      <c r="M81" s="121">
        <v>0</v>
      </c>
      <c r="N81" s="121"/>
      <c r="O81" s="121">
        <v>0</v>
      </c>
      <c r="P81" s="121"/>
      <c r="Q81" s="121">
        <v>5498080</v>
      </c>
      <c r="R81" s="121"/>
      <c r="S81" s="121">
        <v>3100</v>
      </c>
      <c r="T81" s="121"/>
      <c r="U81" s="121">
        <v>17169213458</v>
      </c>
      <c r="V81" s="121"/>
      <c r="W81" s="122">
        <v>16912297512</v>
      </c>
      <c r="X81" s="207"/>
      <c r="Y81" s="123">
        <f t="shared" si="9"/>
        <v>1.6336882160025818E-3</v>
      </c>
      <c r="Z81" s="114">
        <f t="shared" si="10"/>
        <v>0</v>
      </c>
      <c r="AA81" s="114">
        <f t="shared" si="11"/>
        <v>0</v>
      </c>
      <c r="AE81" s="115" t="s">
        <v>167</v>
      </c>
      <c r="AF81" s="115">
        <v>15499326</v>
      </c>
      <c r="AG81" s="115">
        <v>71191549476</v>
      </c>
      <c r="AH81" s="115">
        <v>62475810819</v>
      </c>
      <c r="AI81" s="30">
        <f t="shared" si="7"/>
        <v>31097431860</v>
      </c>
      <c r="AJ81" s="30">
        <f t="shared" si="8"/>
        <v>31920001492</v>
      </c>
      <c r="AK81" s="114">
        <f t="shared" si="12"/>
        <v>-40094117616</v>
      </c>
      <c r="AL81" s="114">
        <f t="shared" si="13"/>
        <v>-30555809327</v>
      </c>
    </row>
    <row r="82" spans="1:38" s="30" customFormat="1">
      <c r="A82" s="208" t="s">
        <v>184</v>
      </c>
      <c r="B82" s="120"/>
      <c r="C82" s="132">
        <v>3849395</v>
      </c>
      <c r="D82" s="132"/>
      <c r="E82" s="132">
        <v>34920213404</v>
      </c>
      <c r="F82" s="132"/>
      <c r="G82" s="133">
        <v>35217073213</v>
      </c>
      <c r="H82" s="121"/>
      <c r="I82" s="121">
        <v>0</v>
      </c>
      <c r="J82" s="121"/>
      <c r="K82" s="121">
        <v>0</v>
      </c>
      <c r="L82" s="121"/>
      <c r="M82" s="121">
        <v>0</v>
      </c>
      <c r="N82" s="121"/>
      <c r="O82" s="121">
        <v>0</v>
      </c>
      <c r="P82" s="121"/>
      <c r="Q82" s="121">
        <v>3849395</v>
      </c>
      <c r="R82" s="121"/>
      <c r="S82" s="121">
        <v>9220</v>
      </c>
      <c r="T82" s="121"/>
      <c r="U82" s="121">
        <v>34920213404</v>
      </c>
      <c r="V82" s="121"/>
      <c r="W82" s="122">
        <v>35217073213</v>
      </c>
      <c r="X82" s="207"/>
      <c r="Y82" s="123">
        <f t="shared" si="9"/>
        <v>3.401886554405494E-3</v>
      </c>
      <c r="Z82" s="114">
        <f t="shared" si="10"/>
        <v>0</v>
      </c>
      <c r="AA82" s="114">
        <f t="shared" si="11"/>
        <v>0</v>
      </c>
      <c r="AE82" s="115" t="s">
        <v>425</v>
      </c>
      <c r="AF82" s="115">
        <v>1013366</v>
      </c>
      <c r="AG82" s="115">
        <v>48026448398</v>
      </c>
      <c r="AH82" s="115">
        <v>45934543140</v>
      </c>
      <c r="AI82" s="30" t="e">
        <f t="shared" si="7"/>
        <v>#N/A</v>
      </c>
      <c r="AJ82" s="30" t="e">
        <f t="shared" si="8"/>
        <v>#N/A</v>
      </c>
      <c r="AK82" s="114" t="e">
        <f t="shared" si="12"/>
        <v>#N/A</v>
      </c>
      <c r="AL82" s="114" t="e">
        <f t="shared" si="13"/>
        <v>#N/A</v>
      </c>
    </row>
    <row r="83" spans="1:38" s="30" customFormat="1">
      <c r="A83" s="208" t="s">
        <v>326</v>
      </c>
      <c r="B83" s="120"/>
      <c r="C83" s="132">
        <v>688760</v>
      </c>
      <c r="D83" s="132"/>
      <c r="E83" s="132">
        <v>19282379252</v>
      </c>
      <c r="F83" s="132"/>
      <c r="G83" s="133">
        <v>14734877690</v>
      </c>
      <c r="H83" s="121"/>
      <c r="I83" s="121">
        <v>0</v>
      </c>
      <c r="J83" s="121"/>
      <c r="K83" s="121">
        <v>0</v>
      </c>
      <c r="L83" s="121"/>
      <c r="M83" s="121">
        <v>0</v>
      </c>
      <c r="N83" s="121"/>
      <c r="O83" s="121">
        <v>0</v>
      </c>
      <c r="P83" s="121"/>
      <c r="Q83" s="121">
        <v>688760</v>
      </c>
      <c r="R83" s="121"/>
      <c r="S83" s="121">
        <v>21560</v>
      </c>
      <c r="T83" s="121"/>
      <c r="U83" s="121">
        <v>19282379252</v>
      </c>
      <c r="V83" s="121"/>
      <c r="W83" s="122">
        <v>14734877690</v>
      </c>
      <c r="X83" s="207"/>
      <c r="Y83" s="123">
        <f t="shared" si="9"/>
        <v>1.4233545755277834E-3</v>
      </c>
      <c r="Z83" s="114">
        <f t="shared" si="10"/>
        <v>0</v>
      </c>
      <c r="AA83" s="114">
        <f t="shared" si="11"/>
        <v>0</v>
      </c>
      <c r="AE83" s="115" t="s">
        <v>417</v>
      </c>
      <c r="AF83" s="115">
        <v>17751427</v>
      </c>
      <c r="AG83" s="115">
        <v>59983302681</v>
      </c>
      <c r="AH83" s="115">
        <v>49055340709</v>
      </c>
      <c r="AI83" s="30" t="e">
        <f t="shared" si="7"/>
        <v>#N/A</v>
      </c>
      <c r="AJ83" s="30" t="e">
        <f t="shared" si="8"/>
        <v>#N/A</v>
      </c>
      <c r="AK83" s="114" t="e">
        <f t="shared" si="12"/>
        <v>#N/A</v>
      </c>
      <c r="AL83" s="114" t="e">
        <f t="shared" si="13"/>
        <v>#N/A</v>
      </c>
    </row>
    <row r="84" spans="1:38" s="30" customFormat="1">
      <c r="A84" s="120" t="s">
        <v>124</v>
      </c>
      <c r="B84" s="120"/>
      <c r="C84" s="132">
        <v>4688993</v>
      </c>
      <c r="D84" s="132"/>
      <c r="E84" s="132">
        <v>12634106672</v>
      </c>
      <c r="F84" s="132"/>
      <c r="G84" s="133">
        <v>9961531509</v>
      </c>
      <c r="H84" s="121"/>
      <c r="I84" s="121">
        <v>0</v>
      </c>
      <c r="J84" s="121"/>
      <c r="K84" s="121">
        <v>0</v>
      </c>
      <c r="L84" s="121"/>
      <c r="M84" s="121">
        <v>0</v>
      </c>
      <c r="N84" s="121"/>
      <c r="O84" s="121">
        <v>0</v>
      </c>
      <c r="P84" s="121"/>
      <c r="Q84" s="121">
        <v>4688993</v>
      </c>
      <c r="R84" s="121"/>
      <c r="S84" s="121">
        <v>2141</v>
      </c>
      <c r="T84" s="121"/>
      <c r="U84" s="121">
        <v>12634106672</v>
      </c>
      <c r="V84" s="121"/>
      <c r="W84" s="122">
        <v>9961531509</v>
      </c>
      <c r="X84" s="207"/>
      <c r="Y84" s="123">
        <f t="shared" si="9"/>
        <v>9.6226054609343235E-4</v>
      </c>
      <c r="Z84" s="114">
        <f t="shared" si="10"/>
        <v>0</v>
      </c>
      <c r="AA84" s="114">
        <f t="shared" si="11"/>
        <v>0</v>
      </c>
      <c r="AE84" s="115" t="s">
        <v>357</v>
      </c>
      <c r="AF84" s="115">
        <v>6362597</v>
      </c>
      <c r="AG84" s="115">
        <v>12354903143</v>
      </c>
      <c r="AH84" s="115">
        <v>12383840040</v>
      </c>
      <c r="AI84" s="30">
        <f t="shared" si="7"/>
        <v>4339977408</v>
      </c>
      <c r="AJ84" s="30">
        <f t="shared" si="8"/>
        <v>4722085908</v>
      </c>
      <c r="AK84" s="114">
        <f t="shared" si="12"/>
        <v>-8014925735</v>
      </c>
      <c r="AL84" s="114">
        <f t="shared" si="13"/>
        <v>-7661754132</v>
      </c>
    </row>
    <row r="85" spans="1:38" s="30" customFormat="1">
      <c r="A85" s="120" t="s">
        <v>358</v>
      </c>
      <c r="B85" s="120"/>
      <c r="C85" s="132">
        <v>693074</v>
      </c>
      <c r="D85" s="132"/>
      <c r="E85" s="132">
        <v>30726741798</v>
      </c>
      <c r="F85" s="132"/>
      <c r="G85" s="133">
        <v>26050702463</v>
      </c>
      <c r="H85" s="121"/>
      <c r="I85" s="121">
        <v>0</v>
      </c>
      <c r="J85" s="121"/>
      <c r="K85" s="121">
        <v>0</v>
      </c>
      <c r="L85" s="121"/>
      <c r="M85" s="121">
        <v>0</v>
      </c>
      <c r="N85" s="121"/>
      <c r="O85" s="121">
        <v>0</v>
      </c>
      <c r="P85" s="121"/>
      <c r="Q85" s="121">
        <v>693074</v>
      </c>
      <c r="R85" s="121"/>
      <c r="S85" s="121">
        <v>37880</v>
      </c>
      <c r="T85" s="121"/>
      <c r="U85" s="121">
        <v>30726741798</v>
      </c>
      <c r="V85" s="121"/>
      <c r="W85" s="122">
        <v>26050702463</v>
      </c>
      <c r="X85" s="207"/>
      <c r="Y85" s="123">
        <f t="shared" si="9"/>
        <v>2.5164366699554153E-3</v>
      </c>
      <c r="Z85" s="114">
        <f t="shared" si="10"/>
        <v>0</v>
      </c>
      <c r="AA85" s="114">
        <f t="shared" si="11"/>
        <v>0</v>
      </c>
      <c r="AE85" s="115" t="s">
        <v>244</v>
      </c>
      <c r="AF85" s="115">
        <v>48225903</v>
      </c>
      <c r="AG85" s="115">
        <v>104031703570</v>
      </c>
      <c r="AH85" s="115">
        <v>109444643118.99998</v>
      </c>
      <c r="AI85" s="30">
        <f t="shared" si="7"/>
        <v>50870508900</v>
      </c>
      <c r="AJ85" s="30">
        <f t="shared" si="8"/>
        <v>57920021873</v>
      </c>
      <c r="AK85" s="114">
        <f t="shared" si="12"/>
        <v>-53161194670</v>
      </c>
      <c r="AL85" s="114">
        <f t="shared" si="13"/>
        <v>-51524621245.999985</v>
      </c>
    </row>
    <row r="86" spans="1:38" s="30" customFormat="1">
      <c r="A86" s="208" t="s">
        <v>356</v>
      </c>
      <c r="B86" s="120"/>
      <c r="C86" s="132">
        <v>7154053</v>
      </c>
      <c r="D86" s="132"/>
      <c r="E86" s="132">
        <v>20631570891</v>
      </c>
      <c r="F86" s="132"/>
      <c r="G86" s="133">
        <v>16277438731</v>
      </c>
      <c r="H86" s="121"/>
      <c r="I86" s="121">
        <v>0</v>
      </c>
      <c r="J86" s="121"/>
      <c r="K86" s="121">
        <v>0</v>
      </c>
      <c r="L86" s="121"/>
      <c r="M86" s="121">
        <v>0</v>
      </c>
      <c r="N86" s="121"/>
      <c r="O86" s="121">
        <v>0</v>
      </c>
      <c r="P86" s="121"/>
      <c r="Q86" s="121">
        <v>7154053</v>
      </c>
      <c r="R86" s="121"/>
      <c r="S86" s="121">
        <v>2293</v>
      </c>
      <c r="T86" s="121"/>
      <c r="U86" s="121">
        <v>20631570891</v>
      </c>
      <c r="V86" s="121"/>
      <c r="W86" s="122">
        <v>16277438731</v>
      </c>
      <c r="X86" s="207"/>
      <c r="Y86" s="123">
        <f t="shared" si="9"/>
        <v>1.5723623489162471E-3</v>
      </c>
      <c r="Z86" s="114">
        <f t="shared" si="10"/>
        <v>0</v>
      </c>
      <c r="AA86" s="114">
        <f t="shared" si="11"/>
        <v>0</v>
      </c>
      <c r="AE86" s="115" t="s">
        <v>160</v>
      </c>
      <c r="AF86" s="115">
        <v>33139842</v>
      </c>
      <c r="AG86" s="115">
        <v>83177093439</v>
      </c>
      <c r="AH86" s="115">
        <v>47766856916</v>
      </c>
      <c r="AI86" s="30">
        <f t="shared" si="7"/>
        <v>16870566233</v>
      </c>
      <c r="AJ86" s="30">
        <f t="shared" si="8"/>
        <v>13047133273</v>
      </c>
      <c r="AK86" s="114">
        <f t="shared" si="12"/>
        <v>-66306527206</v>
      </c>
      <c r="AL86" s="114">
        <f t="shared" si="13"/>
        <v>-34719723643</v>
      </c>
    </row>
    <row r="87" spans="1:38" s="30" customFormat="1">
      <c r="A87" s="208" t="s">
        <v>332</v>
      </c>
      <c r="B87" s="120"/>
      <c r="C87" s="132">
        <v>3257347</v>
      </c>
      <c r="D87" s="132"/>
      <c r="E87" s="132">
        <v>14290987193</v>
      </c>
      <c r="F87" s="132"/>
      <c r="G87" s="133">
        <v>14101947712</v>
      </c>
      <c r="H87" s="121"/>
      <c r="I87" s="121">
        <v>0</v>
      </c>
      <c r="J87" s="121"/>
      <c r="K87" s="121">
        <v>0</v>
      </c>
      <c r="L87" s="121"/>
      <c r="M87" s="121">
        <v>0</v>
      </c>
      <c r="N87" s="121"/>
      <c r="O87" s="121">
        <v>0</v>
      </c>
      <c r="P87" s="121"/>
      <c r="Q87" s="121">
        <v>3257347</v>
      </c>
      <c r="R87" s="121"/>
      <c r="S87" s="121">
        <v>4363</v>
      </c>
      <c r="T87" s="121"/>
      <c r="U87" s="121">
        <v>14290987193</v>
      </c>
      <c r="V87" s="121"/>
      <c r="W87" s="122">
        <v>14101947712</v>
      </c>
      <c r="X87" s="207"/>
      <c r="Y87" s="123">
        <f t="shared" si="9"/>
        <v>1.36221502628087E-3</v>
      </c>
      <c r="Z87" s="114">
        <f t="shared" si="10"/>
        <v>0</v>
      </c>
      <c r="AA87" s="114">
        <f t="shared" si="11"/>
        <v>0</v>
      </c>
      <c r="AE87" s="115" t="s">
        <v>374</v>
      </c>
      <c r="AF87" s="115">
        <v>9656528</v>
      </c>
      <c r="AG87" s="115">
        <v>55321711887.000008</v>
      </c>
      <c r="AH87" s="115">
        <v>48571302595.000008</v>
      </c>
      <c r="AI87" s="30">
        <f t="shared" si="7"/>
        <v>28231205039</v>
      </c>
      <c r="AJ87" s="30">
        <f t="shared" si="8"/>
        <v>18765658267</v>
      </c>
      <c r="AK87" s="114">
        <f t="shared" si="12"/>
        <v>-27090506848.000008</v>
      </c>
      <c r="AL87" s="114">
        <f t="shared" si="13"/>
        <v>-29805644328.000008</v>
      </c>
    </row>
    <row r="88" spans="1:38" s="30" customFormat="1">
      <c r="A88" s="208" t="s">
        <v>337</v>
      </c>
      <c r="B88" s="120"/>
      <c r="C88" s="132">
        <v>8884074</v>
      </c>
      <c r="D88" s="132"/>
      <c r="E88" s="132">
        <v>22026151477</v>
      </c>
      <c r="F88" s="132"/>
      <c r="G88" s="133">
        <v>14404363781</v>
      </c>
      <c r="H88" s="121"/>
      <c r="I88" s="121">
        <v>0</v>
      </c>
      <c r="J88" s="121"/>
      <c r="K88" s="121">
        <v>0</v>
      </c>
      <c r="L88" s="121"/>
      <c r="M88" s="121">
        <v>0</v>
      </c>
      <c r="N88" s="121"/>
      <c r="O88" s="121">
        <v>0</v>
      </c>
      <c r="P88" s="121"/>
      <c r="Q88" s="121">
        <v>8884074</v>
      </c>
      <c r="R88" s="121"/>
      <c r="S88" s="121">
        <v>1634</v>
      </c>
      <c r="T88" s="121"/>
      <c r="U88" s="121">
        <v>22026151477</v>
      </c>
      <c r="V88" s="121"/>
      <c r="W88" s="122">
        <v>14404363781</v>
      </c>
      <c r="X88" s="207"/>
      <c r="Y88" s="123">
        <f t="shared" si="9"/>
        <v>1.3914277082304734E-3</v>
      </c>
      <c r="Z88" s="114">
        <f t="shared" si="10"/>
        <v>0</v>
      </c>
      <c r="AA88" s="114">
        <f t="shared" si="11"/>
        <v>0</v>
      </c>
      <c r="AE88" s="115" t="s">
        <v>127</v>
      </c>
      <c r="AF88" s="115">
        <v>7739853</v>
      </c>
      <c r="AG88" s="115">
        <v>27979957607</v>
      </c>
      <c r="AH88" s="115">
        <v>53164164045.999992</v>
      </c>
      <c r="AI88" s="30">
        <f t="shared" si="7"/>
        <v>26973940632</v>
      </c>
      <c r="AJ88" s="30">
        <f t="shared" si="8"/>
        <v>27342307005</v>
      </c>
      <c r="AK88" s="114">
        <f t="shared" si="12"/>
        <v>-1006016975</v>
      </c>
      <c r="AL88" s="114">
        <f t="shared" si="13"/>
        <v>-25821857040.999992</v>
      </c>
    </row>
    <row r="89" spans="1:38" s="30" customFormat="1">
      <c r="A89" s="208" t="s">
        <v>198</v>
      </c>
      <c r="B89" s="120"/>
      <c r="C89" s="132">
        <v>15363376</v>
      </c>
      <c r="D89" s="132"/>
      <c r="E89" s="132">
        <v>74210642658</v>
      </c>
      <c r="F89" s="132"/>
      <c r="G89" s="133">
        <v>75399876197</v>
      </c>
      <c r="H89" s="121"/>
      <c r="I89" s="121">
        <v>0</v>
      </c>
      <c r="J89" s="121"/>
      <c r="K89" s="121">
        <v>0</v>
      </c>
      <c r="L89" s="121"/>
      <c r="M89" s="121">
        <v>0</v>
      </c>
      <c r="N89" s="121"/>
      <c r="O89" s="121">
        <v>0</v>
      </c>
      <c r="P89" s="121"/>
      <c r="Q89" s="121">
        <v>15363376</v>
      </c>
      <c r="R89" s="121"/>
      <c r="S89" s="121">
        <v>3948</v>
      </c>
      <c r="T89" s="121"/>
      <c r="U89" s="121">
        <v>74210642658</v>
      </c>
      <c r="V89" s="121"/>
      <c r="W89" s="122">
        <v>60185748329</v>
      </c>
      <c r="X89" s="207"/>
      <c r="Y89" s="123">
        <f t="shared" si="9"/>
        <v>5.8138019241098828E-3</v>
      </c>
      <c r="Z89" s="114">
        <f t="shared" si="10"/>
        <v>0</v>
      </c>
      <c r="AA89" s="114">
        <f t="shared" si="11"/>
        <v>0</v>
      </c>
      <c r="AE89" s="115" t="s">
        <v>245</v>
      </c>
      <c r="AF89" s="115">
        <v>23467072</v>
      </c>
      <c r="AG89" s="115">
        <v>62485102340</v>
      </c>
      <c r="AH89" s="115">
        <v>51250392103</v>
      </c>
      <c r="AI89" s="30" t="e">
        <f t="shared" si="7"/>
        <v>#N/A</v>
      </c>
      <c r="AJ89" s="30" t="e">
        <f t="shared" si="8"/>
        <v>#N/A</v>
      </c>
      <c r="AK89" s="114" t="e">
        <f t="shared" si="12"/>
        <v>#N/A</v>
      </c>
      <c r="AL89" s="114" t="e">
        <f t="shared" si="13"/>
        <v>#N/A</v>
      </c>
    </row>
    <row r="90" spans="1:38" s="30" customFormat="1">
      <c r="A90" s="208" t="s">
        <v>450</v>
      </c>
      <c r="B90" s="120"/>
      <c r="C90" s="132">
        <v>5286848</v>
      </c>
      <c r="D90" s="132"/>
      <c r="E90" s="132">
        <v>58567406803</v>
      </c>
      <c r="F90" s="132"/>
      <c r="G90" s="133">
        <v>44958054302</v>
      </c>
      <c r="H90" s="121"/>
      <c r="I90" s="121">
        <v>0</v>
      </c>
      <c r="J90" s="121"/>
      <c r="K90" s="121">
        <v>0</v>
      </c>
      <c r="L90" s="121"/>
      <c r="M90" s="121">
        <v>0</v>
      </c>
      <c r="N90" s="121"/>
      <c r="O90" s="121">
        <v>0</v>
      </c>
      <c r="P90" s="121"/>
      <c r="Q90" s="121">
        <v>5286848</v>
      </c>
      <c r="R90" s="121"/>
      <c r="S90" s="121">
        <v>8570</v>
      </c>
      <c r="T90" s="121"/>
      <c r="U90" s="136">
        <v>58567406803</v>
      </c>
      <c r="V90" s="121"/>
      <c r="W90" s="138">
        <v>44958054302</v>
      </c>
      <c r="X90" s="207"/>
      <c r="Y90" s="123">
        <f t="shared" si="9"/>
        <v>4.3428424479564336E-3</v>
      </c>
      <c r="Z90" s="114">
        <f t="shared" si="10"/>
        <v>0</v>
      </c>
      <c r="AA90" s="114">
        <f t="shared" si="11"/>
        <v>0</v>
      </c>
      <c r="AE90" s="115" t="s">
        <v>81</v>
      </c>
      <c r="AF90" s="115">
        <v>6038466</v>
      </c>
      <c r="AG90" s="115">
        <v>54793884374</v>
      </c>
      <c r="AH90" s="115">
        <v>84875874982</v>
      </c>
      <c r="AI90" s="30">
        <f t="shared" si="7"/>
        <v>14870912485</v>
      </c>
      <c r="AJ90" s="30">
        <f t="shared" si="8"/>
        <v>9814753852</v>
      </c>
      <c r="AK90" s="114">
        <f t="shared" si="12"/>
        <v>-39922971889</v>
      </c>
      <c r="AL90" s="114">
        <f t="shared" si="13"/>
        <v>-75061121130</v>
      </c>
    </row>
    <row r="91" spans="1:38" s="30" customFormat="1">
      <c r="A91" s="208" t="s">
        <v>313</v>
      </c>
      <c r="B91" s="120"/>
      <c r="C91" s="132">
        <v>23329920</v>
      </c>
      <c r="D91" s="132"/>
      <c r="E91" s="132">
        <v>39351364142</v>
      </c>
      <c r="F91" s="132"/>
      <c r="G91" s="133">
        <v>46854749353</v>
      </c>
      <c r="H91" s="121"/>
      <c r="I91" s="121">
        <v>0</v>
      </c>
      <c r="J91" s="121"/>
      <c r="K91" s="121">
        <v>0</v>
      </c>
      <c r="L91" s="121"/>
      <c r="M91" s="121">
        <v>0</v>
      </c>
      <c r="N91" s="121"/>
      <c r="O91" s="121">
        <v>0</v>
      </c>
      <c r="P91" s="121"/>
      <c r="Q91" s="121">
        <v>23329920</v>
      </c>
      <c r="R91" s="121"/>
      <c r="S91" s="121">
        <v>2024</v>
      </c>
      <c r="T91" s="121"/>
      <c r="U91" s="121">
        <v>39351364142</v>
      </c>
      <c r="V91" s="121"/>
      <c r="W91" s="122">
        <v>46854749353</v>
      </c>
      <c r="X91" s="207"/>
      <c r="Y91" s="123">
        <f t="shared" si="9"/>
        <v>4.5260587349198415E-3</v>
      </c>
      <c r="Z91" s="114">
        <f t="shared" si="10"/>
        <v>0</v>
      </c>
      <c r="AA91" s="114">
        <f t="shared" si="11"/>
        <v>0</v>
      </c>
      <c r="AE91" s="115" t="s">
        <v>324</v>
      </c>
      <c r="AF91" s="115">
        <v>11407916</v>
      </c>
      <c r="AG91" s="115">
        <v>22193228727</v>
      </c>
      <c r="AH91" s="115">
        <v>19516206950</v>
      </c>
      <c r="AI91" s="30">
        <f t="shared" si="7"/>
        <v>17149130822</v>
      </c>
      <c r="AJ91" s="30">
        <f t="shared" si="8"/>
        <v>9885834877</v>
      </c>
      <c r="AK91" s="114">
        <f t="shared" si="12"/>
        <v>-5044097905</v>
      </c>
      <c r="AL91" s="114">
        <f t="shared" si="13"/>
        <v>-9630372073</v>
      </c>
    </row>
    <row r="92" spans="1:38" s="30" customFormat="1">
      <c r="A92" s="120" t="s">
        <v>308</v>
      </c>
      <c r="B92" s="120"/>
      <c r="C92" s="132">
        <v>2722045</v>
      </c>
      <c r="D92" s="132"/>
      <c r="E92" s="132">
        <v>12501700850</v>
      </c>
      <c r="F92" s="132"/>
      <c r="G92" s="133">
        <v>8613500458</v>
      </c>
      <c r="H92" s="121"/>
      <c r="I92" s="121">
        <v>0</v>
      </c>
      <c r="J92" s="121"/>
      <c r="K92" s="121">
        <v>0</v>
      </c>
      <c r="L92" s="121"/>
      <c r="M92" s="121">
        <v>0</v>
      </c>
      <c r="N92" s="121"/>
      <c r="O92" s="121">
        <v>0</v>
      </c>
      <c r="P92" s="121"/>
      <c r="Q92" s="121">
        <v>2722045</v>
      </c>
      <c r="R92" s="121"/>
      <c r="S92" s="121">
        <v>3189</v>
      </c>
      <c r="T92" s="121"/>
      <c r="U92" s="121">
        <v>12501700850</v>
      </c>
      <c r="V92" s="121"/>
      <c r="W92" s="122">
        <v>8613500458</v>
      </c>
      <c r="X92" s="207"/>
      <c r="Y92" s="123">
        <f t="shared" si="9"/>
        <v>8.3204391282632741E-4</v>
      </c>
      <c r="Z92" s="114">
        <f t="shared" si="10"/>
        <v>0</v>
      </c>
      <c r="AA92" s="114">
        <f t="shared" si="11"/>
        <v>0</v>
      </c>
      <c r="AE92" s="115" t="s">
        <v>390</v>
      </c>
      <c r="AF92" s="115">
        <v>23925450</v>
      </c>
      <c r="AG92" s="115">
        <v>42928409814</v>
      </c>
      <c r="AH92" s="115">
        <v>37054059789</v>
      </c>
      <c r="AI92" s="30" t="e">
        <f t="shared" si="7"/>
        <v>#N/A</v>
      </c>
      <c r="AJ92" s="30" t="e">
        <f t="shared" si="8"/>
        <v>#N/A</v>
      </c>
      <c r="AK92" s="114" t="e">
        <f t="shared" si="12"/>
        <v>#N/A</v>
      </c>
      <c r="AL92" s="114" t="e">
        <f t="shared" si="13"/>
        <v>#N/A</v>
      </c>
    </row>
    <row r="93" spans="1:38" s="30" customFormat="1">
      <c r="A93" s="120" t="s">
        <v>196</v>
      </c>
      <c r="B93" s="120"/>
      <c r="C93" s="132">
        <v>20856648</v>
      </c>
      <c r="D93" s="132"/>
      <c r="E93" s="132">
        <v>25512332974</v>
      </c>
      <c r="F93" s="132"/>
      <c r="G93" s="133">
        <v>23551394918</v>
      </c>
      <c r="H93" s="121"/>
      <c r="I93" s="121">
        <v>0</v>
      </c>
      <c r="J93" s="121"/>
      <c r="K93" s="121">
        <v>0</v>
      </c>
      <c r="L93" s="121"/>
      <c r="M93" s="121">
        <v>0</v>
      </c>
      <c r="N93" s="121"/>
      <c r="O93" s="121">
        <v>0</v>
      </c>
      <c r="P93" s="121"/>
      <c r="Q93" s="121">
        <v>20856648</v>
      </c>
      <c r="R93" s="121"/>
      <c r="S93" s="121">
        <v>1138</v>
      </c>
      <c r="T93" s="121"/>
      <c r="U93" s="121">
        <v>25512332974</v>
      </c>
      <c r="V93" s="121"/>
      <c r="W93" s="122">
        <v>23551394918</v>
      </c>
      <c r="X93" s="207"/>
      <c r="Y93" s="123">
        <f t="shared" si="9"/>
        <v>2.2750094314896944E-3</v>
      </c>
      <c r="Z93" s="114">
        <f t="shared" si="10"/>
        <v>0</v>
      </c>
      <c r="AA93" s="114">
        <f t="shared" si="11"/>
        <v>0</v>
      </c>
      <c r="AE93" s="115" t="s">
        <v>281</v>
      </c>
      <c r="AF93" s="115">
        <v>54093989</v>
      </c>
      <c r="AG93" s="115">
        <v>61532730161</v>
      </c>
      <c r="AH93" s="115">
        <v>59063188395.535522</v>
      </c>
      <c r="AI93" s="30">
        <f t="shared" si="7"/>
        <v>36008580332</v>
      </c>
      <c r="AJ93" s="30">
        <f t="shared" si="8"/>
        <v>22128129664</v>
      </c>
      <c r="AK93" s="114">
        <f t="shared" si="12"/>
        <v>-25524149829</v>
      </c>
      <c r="AL93" s="114">
        <f t="shared" si="13"/>
        <v>-36935058731.535522</v>
      </c>
    </row>
    <row r="94" spans="1:38" s="30" customFormat="1">
      <c r="A94" s="120" t="s">
        <v>406</v>
      </c>
      <c r="B94" s="120"/>
      <c r="C94" s="132">
        <v>24382994</v>
      </c>
      <c r="D94" s="132"/>
      <c r="E94" s="132">
        <v>67788591305</v>
      </c>
      <c r="F94" s="132"/>
      <c r="G94" s="133">
        <v>39582224017</v>
      </c>
      <c r="H94" s="121"/>
      <c r="I94" s="121">
        <v>0</v>
      </c>
      <c r="J94" s="121"/>
      <c r="K94" s="121">
        <v>0</v>
      </c>
      <c r="L94" s="121"/>
      <c r="M94" s="121">
        <v>0</v>
      </c>
      <c r="N94" s="121"/>
      <c r="O94" s="121">
        <v>0</v>
      </c>
      <c r="P94" s="121"/>
      <c r="Q94" s="121">
        <v>24382994</v>
      </c>
      <c r="R94" s="121"/>
      <c r="S94" s="121">
        <v>1636</v>
      </c>
      <c r="T94" s="121"/>
      <c r="U94" s="136">
        <v>67788591305</v>
      </c>
      <c r="V94" s="121"/>
      <c r="W94" s="138">
        <v>39582224017</v>
      </c>
      <c r="X94" s="207"/>
      <c r="Y94" s="123">
        <f t="shared" si="9"/>
        <v>3.8235498691922064E-3</v>
      </c>
      <c r="Z94" s="114">
        <f t="shared" si="10"/>
        <v>0</v>
      </c>
      <c r="AA94" s="114">
        <f t="shared" si="11"/>
        <v>0</v>
      </c>
      <c r="AE94" s="115" t="s">
        <v>231</v>
      </c>
      <c r="AF94" s="115">
        <v>10958069</v>
      </c>
      <c r="AG94" s="115">
        <v>52536284857.999992</v>
      </c>
      <c r="AH94" s="115">
        <v>54137556395</v>
      </c>
      <c r="AI94" s="30">
        <f t="shared" si="7"/>
        <v>70092904125</v>
      </c>
      <c r="AJ94" s="30">
        <f t="shared" si="8"/>
        <v>41883523902</v>
      </c>
      <c r="AK94" s="114">
        <f t="shared" si="12"/>
        <v>17556619267.000008</v>
      </c>
      <c r="AL94" s="114">
        <f t="shared" si="13"/>
        <v>-12254032493</v>
      </c>
    </row>
    <row r="95" spans="1:38" s="30" customFormat="1">
      <c r="A95" s="120" t="s">
        <v>369</v>
      </c>
      <c r="B95" s="120"/>
      <c r="C95" s="132">
        <v>3087917</v>
      </c>
      <c r="D95" s="132"/>
      <c r="E95" s="132">
        <v>15282480688</v>
      </c>
      <c r="F95" s="132"/>
      <c r="G95" s="135">
        <v>16607136921</v>
      </c>
      <c r="H95" s="121"/>
      <c r="I95" s="121">
        <v>0</v>
      </c>
      <c r="J95" s="121"/>
      <c r="K95" s="121">
        <v>0</v>
      </c>
      <c r="L95" s="121"/>
      <c r="M95" s="121">
        <v>0</v>
      </c>
      <c r="N95" s="121"/>
      <c r="O95" s="121">
        <v>0</v>
      </c>
      <c r="P95" s="121"/>
      <c r="Q95" s="121">
        <v>3087917</v>
      </c>
      <c r="R95" s="121"/>
      <c r="S95" s="121">
        <v>5420</v>
      </c>
      <c r="T95" s="121"/>
      <c r="U95" s="121">
        <v>15282480688</v>
      </c>
      <c r="V95" s="121"/>
      <c r="W95" s="122">
        <v>16607136921</v>
      </c>
      <c r="X95" s="207"/>
      <c r="Y95" s="123">
        <f t="shared" si="9"/>
        <v>1.6042104196741203E-3</v>
      </c>
      <c r="Z95" s="114">
        <f t="shared" si="10"/>
        <v>0</v>
      </c>
      <c r="AA95" s="114">
        <f t="shared" si="11"/>
        <v>0</v>
      </c>
      <c r="AE95" s="115" t="s">
        <v>381</v>
      </c>
      <c r="AF95" s="115">
        <v>8819848</v>
      </c>
      <c r="AG95" s="115">
        <v>35660304041</v>
      </c>
      <c r="AH95" s="115">
        <v>49009597769</v>
      </c>
      <c r="AI95" s="30">
        <f t="shared" si="7"/>
        <v>4786975299</v>
      </c>
      <c r="AJ95" s="30">
        <f t="shared" si="8"/>
        <v>5794006797</v>
      </c>
      <c r="AK95" s="114">
        <f t="shared" si="12"/>
        <v>-30873328742</v>
      </c>
      <c r="AL95" s="114">
        <f t="shared" si="13"/>
        <v>-43215590972</v>
      </c>
    </row>
    <row r="96" spans="1:38" s="30" customFormat="1">
      <c r="A96" s="120" t="s">
        <v>409</v>
      </c>
      <c r="B96" s="120"/>
      <c r="C96" s="132">
        <v>2217658</v>
      </c>
      <c r="D96" s="132"/>
      <c r="E96" s="132">
        <v>5976631202</v>
      </c>
      <c r="F96" s="132"/>
      <c r="G96" s="133">
        <v>5571705260</v>
      </c>
      <c r="H96" s="121"/>
      <c r="I96" s="121">
        <v>0</v>
      </c>
      <c r="J96" s="121"/>
      <c r="K96" s="121">
        <v>0</v>
      </c>
      <c r="L96" s="121"/>
      <c r="M96" s="121">
        <v>0</v>
      </c>
      <c r="N96" s="121"/>
      <c r="O96" s="121">
        <v>0</v>
      </c>
      <c r="P96" s="121"/>
      <c r="Q96" s="121">
        <v>2217658</v>
      </c>
      <c r="R96" s="121"/>
      <c r="S96" s="121">
        <v>2532</v>
      </c>
      <c r="T96" s="121"/>
      <c r="U96" s="121">
        <v>5976631202</v>
      </c>
      <c r="V96" s="121"/>
      <c r="W96" s="122">
        <v>5571705260</v>
      </c>
      <c r="X96" s="207"/>
      <c r="Y96" s="123">
        <f t="shared" si="9"/>
        <v>5.3821364127748094E-4</v>
      </c>
      <c r="Z96" s="114">
        <f t="shared" si="10"/>
        <v>0</v>
      </c>
      <c r="AA96" s="114">
        <f t="shared" si="11"/>
        <v>0</v>
      </c>
      <c r="AE96" s="115" t="s">
        <v>171</v>
      </c>
      <c r="AF96" s="115">
        <v>6207188</v>
      </c>
      <c r="AG96" s="115">
        <v>45089644908.000008</v>
      </c>
      <c r="AH96" s="115">
        <v>39242823276</v>
      </c>
      <c r="AI96" s="30">
        <f t="shared" si="7"/>
        <v>7388844639</v>
      </c>
      <c r="AJ96" s="30">
        <f t="shared" si="8"/>
        <v>5437168236</v>
      </c>
      <c r="AK96" s="114">
        <f t="shared" si="12"/>
        <v>-37700800269.000008</v>
      </c>
      <c r="AL96" s="114">
        <f t="shared" si="13"/>
        <v>-33805655040</v>
      </c>
    </row>
    <row r="97" spans="1:38" s="30" customFormat="1">
      <c r="A97" s="120" t="s">
        <v>88</v>
      </c>
      <c r="B97" s="120"/>
      <c r="C97" s="132">
        <v>19543244</v>
      </c>
      <c r="D97" s="132"/>
      <c r="E97" s="132">
        <v>27293622152</v>
      </c>
      <c r="F97" s="132"/>
      <c r="G97" s="133">
        <v>22494922684</v>
      </c>
      <c r="H97" s="121"/>
      <c r="I97" s="121">
        <v>0</v>
      </c>
      <c r="J97" s="121"/>
      <c r="K97" s="121">
        <v>0</v>
      </c>
      <c r="L97" s="121"/>
      <c r="M97" s="121">
        <v>0</v>
      </c>
      <c r="N97" s="121"/>
      <c r="O97" s="121">
        <v>0</v>
      </c>
      <c r="P97" s="121"/>
      <c r="Q97" s="121">
        <v>19543244</v>
      </c>
      <c r="R97" s="121"/>
      <c r="S97" s="121">
        <v>1160</v>
      </c>
      <c r="T97" s="121"/>
      <c r="U97" s="121">
        <v>27293622152</v>
      </c>
      <c r="V97" s="121"/>
      <c r="W97" s="122">
        <v>22494922684</v>
      </c>
      <c r="X97" s="207"/>
      <c r="Y97" s="123">
        <f t="shared" si="9"/>
        <v>2.1729566951305397E-3</v>
      </c>
      <c r="Z97" s="114">
        <f t="shared" si="10"/>
        <v>0</v>
      </c>
      <c r="AA97" s="114">
        <f t="shared" si="11"/>
        <v>0</v>
      </c>
      <c r="AE97" s="115" t="s">
        <v>424</v>
      </c>
      <c r="AF97" s="115">
        <v>528931</v>
      </c>
      <c r="AG97" s="115">
        <v>23823507120</v>
      </c>
      <c r="AH97" s="115">
        <v>27498495911</v>
      </c>
      <c r="AI97" s="30" t="e">
        <f t="shared" si="7"/>
        <v>#N/A</v>
      </c>
      <c r="AJ97" s="30" t="e">
        <f t="shared" si="8"/>
        <v>#N/A</v>
      </c>
      <c r="AK97" s="114" t="e">
        <f t="shared" si="12"/>
        <v>#N/A</v>
      </c>
      <c r="AL97" s="114" t="e">
        <f t="shared" si="13"/>
        <v>#N/A</v>
      </c>
    </row>
    <row r="98" spans="1:38" s="30" customFormat="1">
      <c r="A98" s="120" t="s">
        <v>370</v>
      </c>
      <c r="B98" s="120"/>
      <c r="C98" s="132">
        <v>508487</v>
      </c>
      <c r="D98" s="132"/>
      <c r="E98" s="132">
        <v>6642592825</v>
      </c>
      <c r="F98" s="132"/>
      <c r="G98" s="133">
        <v>4460278539</v>
      </c>
      <c r="H98" s="121"/>
      <c r="I98" s="121">
        <v>0</v>
      </c>
      <c r="J98" s="121"/>
      <c r="K98" s="121">
        <v>0</v>
      </c>
      <c r="L98" s="121"/>
      <c r="M98" s="121">
        <v>0</v>
      </c>
      <c r="N98" s="121"/>
      <c r="O98" s="121">
        <v>0</v>
      </c>
      <c r="P98" s="121"/>
      <c r="Q98" s="121">
        <v>508487</v>
      </c>
      <c r="R98" s="121"/>
      <c r="S98" s="121">
        <v>8840</v>
      </c>
      <c r="T98" s="121"/>
      <c r="U98" s="121">
        <v>6642592825</v>
      </c>
      <c r="V98" s="121"/>
      <c r="W98" s="122">
        <v>4460278539</v>
      </c>
      <c r="X98" s="207"/>
      <c r="Y98" s="123">
        <f t="shared" si="9"/>
        <v>4.3085243055139512E-4</v>
      </c>
      <c r="Z98" s="114">
        <f t="shared" si="10"/>
        <v>0</v>
      </c>
      <c r="AA98" s="114">
        <f t="shared" si="11"/>
        <v>0</v>
      </c>
      <c r="AE98" s="115" t="s">
        <v>179</v>
      </c>
      <c r="AF98" s="115">
        <v>25799384</v>
      </c>
      <c r="AG98" s="115">
        <v>54832681092</v>
      </c>
      <c r="AH98" s="115">
        <v>53599884324</v>
      </c>
      <c r="AI98" s="30">
        <f t="shared" si="7"/>
        <v>74245620504</v>
      </c>
      <c r="AJ98" s="30">
        <f t="shared" si="8"/>
        <v>55017384769</v>
      </c>
      <c r="AK98" s="114">
        <f t="shared" si="12"/>
        <v>19412939412</v>
      </c>
      <c r="AL98" s="114">
        <f t="shared" si="13"/>
        <v>1417500445</v>
      </c>
    </row>
    <row r="99" spans="1:38" s="30" customFormat="1">
      <c r="A99" s="208" t="s">
        <v>410</v>
      </c>
      <c r="B99" s="120"/>
      <c r="C99" s="132">
        <v>540999</v>
      </c>
      <c r="D99" s="132"/>
      <c r="E99" s="132">
        <v>19266915412</v>
      </c>
      <c r="F99" s="132"/>
      <c r="G99" s="133">
        <v>16383657214</v>
      </c>
      <c r="H99" s="121"/>
      <c r="I99" s="121">
        <v>0</v>
      </c>
      <c r="J99" s="121"/>
      <c r="K99" s="121">
        <v>0</v>
      </c>
      <c r="L99" s="121"/>
      <c r="M99" s="121">
        <v>0</v>
      </c>
      <c r="N99" s="121"/>
      <c r="O99" s="121">
        <v>0</v>
      </c>
      <c r="P99" s="121"/>
      <c r="Q99" s="121">
        <v>540999</v>
      </c>
      <c r="R99" s="121"/>
      <c r="S99" s="121">
        <v>30520</v>
      </c>
      <c r="T99" s="121"/>
      <c r="U99" s="121">
        <v>19266915412</v>
      </c>
      <c r="V99" s="121"/>
      <c r="W99" s="122">
        <v>16383657214</v>
      </c>
      <c r="X99" s="207"/>
      <c r="Y99" s="123">
        <f t="shared" si="9"/>
        <v>1.5826228048877462E-3</v>
      </c>
      <c r="Z99" s="114">
        <f t="shared" si="10"/>
        <v>0</v>
      </c>
      <c r="AA99" s="114">
        <f t="shared" si="11"/>
        <v>0</v>
      </c>
      <c r="AE99" s="115" t="s">
        <v>427</v>
      </c>
      <c r="AF99" s="115">
        <v>900000</v>
      </c>
      <c r="AG99" s="115">
        <v>3062778480</v>
      </c>
      <c r="AH99" s="115">
        <v>3611681866</v>
      </c>
      <c r="AI99" s="30" t="e">
        <f t="shared" si="7"/>
        <v>#N/A</v>
      </c>
      <c r="AJ99" s="30" t="e">
        <f t="shared" si="8"/>
        <v>#N/A</v>
      </c>
      <c r="AK99" s="114" t="e">
        <f t="shared" si="12"/>
        <v>#N/A</v>
      </c>
      <c r="AL99" s="114" t="e">
        <f t="shared" si="13"/>
        <v>#N/A</v>
      </c>
    </row>
    <row r="100" spans="1:38" s="30" customFormat="1" ht="29.25" customHeight="1">
      <c r="A100" s="120" t="s">
        <v>324</v>
      </c>
      <c r="B100" s="205"/>
      <c r="C100" s="132">
        <v>8851144</v>
      </c>
      <c r="D100" s="132"/>
      <c r="E100" s="132">
        <v>17149130822</v>
      </c>
      <c r="F100" s="132"/>
      <c r="G100" s="133">
        <v>12374859045</v>
      </c>
      <c r="H100" s="121"/>
      <c r="I100" s="121">
        <v>0</v>
      </c>
      <c r="J100" s="121"/>
      <c r="K100" s="121">
        <v>0</v>
      </c>
      <c r="L100" s="121"/>
      <c r="M100" s="121">
        <v>0</v>
      </c>
      <c r="N100" s="121"/>
      <c r="O100" s="121">
        <v>0</v>
      </c>
      <c r="P100" s="121"/>
      <c r="Q100" s="121">
        <v>8851144</v>
      </c>
      <c r="R100" s="121"/>
      <c r="S100" s="121">
        <v>1125.599999954808</v>
      </c>
      <c r="T100" s="121"/>
      <c r="U100" s="121">
        <v>17149130822</v>
      </c>
      <c r="V100" s="121"/>
      <c r="W100" s="122">
        <v>9885834877</v>
      </c>
      <c r="X100" s="209"/>
      <c r="Y100" s="123">
        <f t="shared" si="9"/>
        <v>9.5494842923871538E-4</v>
      </c>
      <c r="Z100" s="114">
        <f t="shared" si="10"/>
        <v>0</v>
      </c>
      <c r="AA100" s="114">
        <f t="shared" si="11"/>
        <v>0</v>
      </c>
      <c r="AE100" s="115" t="s">
        <v>401</v>
      </c>
      <c r="AF100" s="115">
        <v>1000000</v>
      </c>
      <c r="AG100" s="115">
        <v>5805266400</v>
      </c>
      <c r="AH100" s="115">
        <v>6471265500</v>
      </c>
      <c r="AI100" s="30" t="e">
        <f t="shared" si="7"/>
        <v>#N/A</v>
      </c>
      <c r="AJ100" s="30" t="e">
        <f t="shared" si="8"/>
        <v>#N/A</v>
      </c>
      <c r="AK100" s="114" t="e">
        <f t="shared" si="12"/>
        <v>#N/A</v>
      </c>
      <c r="AL100" s="114" t="e">
        <f t="shared" si="13"/>
        <v>#N/A</v>
      </c>
    </row>
    <row r="101" spans="1:38" s="30" customFormat="1">
      <c r="A101" s="120" t="s">
        <v>227</v>
      </c>
      <c r="B101" s="120"/>
      <c r="C101" s="132">
        <v>845002</v>
      </c>
      <c r="D101" s="132"/>
      <c r="E101" s="132">
        <v>4402174467</v>
      </c>
      <c r="F101" s="132"/>
      <c r="G101" s="133">
        <v>3446112256</v>
      </c>
      <c r="H101" s="121"/>
      <c r="I101" s="121">
        <v>0</v>
      </c>
      <c r="J101" s="121"/>
      <c r="K101" s="121">
        <v>0</v>
      </c>
      <c r="L101" s="121"/>
      <c r="M101" s="121">
        <v>0</v>
      </c>
      <c r="N101" s="121"/>
      <c r="O101" s="121">
        <v>0</v>
      </c>
      <c r="P101" s="121"/>
      <c r="Q101" s="121">
        <v>845002</v>
      </c>
      <c r="R101" s="121"/>
      <c r="S101" s="121">
        <v>3288</v>
      </c>
      <c r="T101" s="121"/>
      <c r="U101" s="121">
        <v>4402174467</v>
      </c>
      <c r="V101" s="121"/>
      <c r="W101" s="122">
        <v>2756889808</v>
      </c>
      <c r="X101" s="207"/>
      <c r="Y101" s="123">
        <f t="shared" si="9"/>
        <v>2.663090800615062E-4</v>
      </c>
      <c r="Z101" s="114">
        <f t="shared" si="10"/>
        <v>0</v>
      </c>
      <c r="AA101" s="114">
        <f t="shared" si="11"/>
        <v>0</v>
      </c>
      <c r="AE101" s="115" t="s">
        <v>396</v>
      </c>
      <c r="AF101" s="115">
        <v>6637699</v>
      </c>
      <c r="AG101" s="115">
        <v>55733374415</v>
      </c>
      <c r="AH101" s="115">
        <v>56348668065.000008</v>
      </c>
      <c r="AI101" s="30">
        <f t="shared" si="7"/>
        <v>24236267624</v>
      </c>
      <c r="AJ101" s="30">
        <f t="shared" si="8"/>
        <v>25536929277</v>
      </c>
      <c r="AK101" s="114">
        <f t="shared" si="12"/>
        <v>-31497106791</v>
      </c>
      <c r="AL101" s="114">
        <f t="shared" si="13"/>
        <v>-30811738788.000008</v>
      </c>
    </row>
    <row r="102" spans="1:38" s="30" customFormat="1">
      <c r="A102" s="208" t="s">
        <v>307</v>
      </c>
      <c r="B102" s="120"/>
      <c r="C102" s="132">
        <v>14490833</v>
      </c>
      <c r="D102" s="132"/>
      <c r="E102" s="132">
        <v>56077018694</v>
      </c>
      <c r="F102" s="132"/>
      <c r="G102" s="133">
        <v>34178452437</v>
      </c>
      <c r="H102" s="121"/>
      <c r="I102" s="121">
        <v>0</v>
      </c>
      <c r="J102" s="121"/>
      <c r="K102" s="121">
        <v>0</v>
      </c>
      <c r="L102" s="121"/>
      <c r="M102" s="121">
        <v>0</v>
      </c>
      <c r="N102" s="121"/>
      <c r="O102" s="121">
        <v>0</v>
      </c>
      <c r="P102" s="121"/>
      <c r="Q102" s="121">
        <v>14490833</v>
      </c>
      <c r="R102" s="121"/>
      <c r="S102" s="121">
        <v>2377</v>
      </c>
      <c r="T102" s="121"/>
      <c r="U102" s="121">
        <v>56077018694</v>
      </c>
      <c r="V102" s="121"/>
      <c r="W102" s="122">
        <v>34178452437</v>
      </c>
      <c r="X102" s="207"/>
      <c r="Y102" s="123">
        <f t="shared" si="9"/>
        <v>3.3015582269595796E-3</v>
      </c>
      <c r="Z102" s="114">
        <f t="shared" si="10"/>
        <v>0</v>
      </c>
      <c r="AA102" s="114">
        <f t="shared" si="11"/>
        <v>0</v>
      </c>
      <c r="AE102" s="115" t="s">
        <v>213</v>
      </c>
      <c r="AF102" s="115">
        <v>4773549</v>
      </c>
      <c r="AG102" s="115">
        <v>49838160580</v>
      </c>
      <c r="AH102" s="115">
        <v>44034958440</v>
      </c>
      <c r="AI102" s="30">
        <f t="shared" si="7"/>
        <v>13047232821</v>
      </c>
      <c r="AJ102" s="30">
        <f t="shared" si="8"/>
        <v>22641174292</v>
      </c>
      <c r="AK102" s="114">
        <f t="shared" si="12"/>
        <v>-36790927759</v>
      </c>
      <c r="AL102" s="114">
        <f t="shared" si="13"/>
        <v>-21393784148</v>
      </c>
    </row>
    <row r="103" spans="1:38" s="30" customFormat="1">
      <c r="A103" s="120" t="s">
        <v>174</v>
      </c>
      <c r="B103" s="120">
        <v>0</v>
      </c>
      <c r="C103" s="132">
        <v>5198209</v>
      </c>
      <c r="D103" s="132"/>
      <c r="E103" s="132">
        <v>30976075646</v>
      </c>
      <c r="F103" s="132"/>
      <c r="G103" s="133">
        <v>32031346707</v>
      </c>
      <c r="H103" s="121">
        <v>30849198855</v>
      </c>
      <c r="I103" s="121">
        <v>0</v>
      </c>
      <c r="J103" s="121"/>
      <c r="K103" s="121">
        <v>0</v>
      </c>
      <c r="L103" s="121"/>
      <c r="M103" s="121">
        <v>0</v>
      </c>
      <c r="N103" s="121"/>
      <c r="O103" s="121">
        <v>0</v>
      </c>
      <c r="P103" s="121"/>
      <c r="Q103" s="121">
        <v>5198209</v>
      </c>
      <c r="R103" s="121"/>
      <c r="S103" s="121">
        <v>6210</v>
      </c>
      <c r="T103" s="121"/>
      <c r="U103" s="121">
        <v>30976075646</v>
      </c>
      <c r="V103" s="121"/>
      <c r="W103" s="122">
        <v>32031346707</v>
      </c>
      <c r="X103" s="207"/>
      <c r="Y103" s="123">
        <f t="shared" si="9"/>
        <v>3.0941528565701479E-3</v>
      </c>
      <c r="Z103" s="114">
        <f t="shared" si="10"/>
        <v>0</v>
      </c>
      <c r="AA103" s="114">
        <f t="shared" si="11"/>
        <v>0</v>
      </c>
      <c r="AE103" s="115" t="s">
        <v>388</v>
      </c>
      <c r="AF103" s="115">
        <v>31441840</v>
      </c>
      <c r="AG103" s="115">
        <v>104207278359</v>
      </c>
      <c r="AH103" s="115">
        <v>104953487617.00002</v>
      </c>
      <c r="AI103" s="30">
        <f t="shared" si="7"/>
        <v>15430060816</v>
      </c>
      <c r="AJ103" s="30">
        <f t="shared" si="8"/>
        <v>12150088744</v>
      </c>
      <c r="AK103" s="114">
        <f t="shared" si="12"/>
        <v>-88777217543</v>
      </c>
      <c r="AL103" s="114">
        <f t="shared" si="13"/>
        <v>-92803398873.000015</v>
      </c>
    </row>
    <row r="104" spans="1:38" s="30" customFormat="1">
      <c r="A104" s="120" t="s">
        <v>261</v>
      </c>
      <c r="B104" s="120"/>
      <c r="C104" s="132">
        <v>21203622</v>
      </c>
      <c r="D104" s="132"/>
      <c r="E104" s="132">
        <v>28644450425</v>
      </c>
      <c r="F104" s="132"/>
      <c r="G104" s="133">
        <v>19735255490</v>
      </c>
      <c r="H104" s="121"/>
      <c r="I104" s="121">
        <v>0</v>
      </c>
      <c r="J104" s="121"/>
      <c r="K104" s="121">
        <v>0</v>
      </c>
      <c r="L104" s="121"/>
      <c r="M104" s="121">
        <v>0</v>
      </c>
      <c r="N104" s="121"/>
      <c r="O104" s="121">
        <v>0</v>
      </c>
      <c r="P104" s="121"/>
      <c r="Q104" s="121">
        <v>21203622</v>
      </c>
      <c r="R104" s="121"/>
      <c r="S104" s="121">
        <v>938</v>
      </c>
      <c r="T104" s="121"/>
      <c r="U104" s="121">
        <v>28644450425</v>
      </c>
      <c r="V104" s="121"/>
      <c r="W104" s="122">
        <v>19735255490</v>
      </c>
      <c r="X104" s="207"/>
      <c r="Y104" s="123">
        <f t="shared" si="9"/>
        <v>1.9063793261049663E-3</v>
      </c>
      <c r="Z104" s="114">
        <f t="shared" si="10"/>
        <v>0</v>
      </c>
      <c r="AA104" s="114">
        <f t="shared" si="11"/>
        <v>0</v>
      </c>
      <c r="AE104" s="115" t="s">
        <v>214</v>
      </c>
      <c r="AF104" s="115">
        <v>30577963</v>
      </c>
      <c r="AG104" s="115">
        <v>60909246198</v>
      </c>
      <c r="AH104" s="115">
        <v>60700860171</v>
      </c>
      <c r="AI104" s="30">
        <f t="shared" si="7"/>
        <v>56860838002</v>
      </c>
      <c r="AJ104" s="30">
        <f t="shared" si="8"/>
        <v>49031867109</v>
      </c>
      <c r="AK104" s="114">
        <f t="shared" si="12"/>
        <v>-4048408196</v>
      </c>
      <c r="AL104" s="114">
        <f t="shared" si="13"/>
        <v>-11668993062</v>
      </c>
    </row>
    <row r="105" spans="1:38" s="30" customFormat="1">
      <c r="A105" s="120" t="s">
        <v>389</v>
      </c>
      <c r="B105" s="120"/>
      <c r="C105" s="132">
        <v>2968627</v>
      </c>
      <c r="D105" s="132"/>
      <c r="E105" s="132">
        <v>100873197716</v>
      </c>
      <c r="F105" s="132"/>
      <c r="G105" s="133">
        <v>73229592702</v>
      </c>
      <c r="H105" s="121"/>
      <c r="I105" s="121">
        <v>0</v>
      </c>
      <c r="J105" s="121"/>
      <c r="K105" s="121">
        <v>0</v>
      </c>
      <c r="L105" s="121"/>
      <c r="M105" s="121">
        <v>0</v>
      </c>
      <c r="N105" s="121"/>
      <c r="O105" s="121">
        <v>0</v>
      </c>
      <c r="P105" s="121"/>
      <c r="Q105" s="121">
        <v>2968627</v>
      </c>
      <c r="R105" s="121"/>
      <c r="S105" s="121">
        <v>20064</v>
      </c>
      <c r="T105" s="121"/>
      <c r="U105" s="121">
        <v>100873197716</v>
      </c>
      <c r="V105" s="121"/>
      <c r="W105" s="122">
        <v>59102113759</v>
      </c>
      <c r="X105" s="207"/>
      <c r="Y105" s="123">
        <f t="shared" si="9"/>
        <v>5.7091253698921072E-3</v>
      </c>
      <c r="Z105" s="114">
        <f t="shared" si="10"/>
        <v>0</v>
      </c>
      <c r="AA105" s="114">
        <f t="shared" si="11"/>
        <v>0</v>
      </c>
      <c r="AE105" s="115" t="s">
        <v>282</v>
      </c>
      <c r="AF105" s="115">
        <v>2290724</v>
      </c>
      <c r="AG105" s="115">
        <v>42918430151.000008</v>
      </c>
      <c r="AH105" s="115">
        <v>33450513684.999996</v>
      </c>
      <c r="AI105" s="30">
        <f t="shared" si="7"/>
        <v>19752058941</v>
      </c>
      <c r="AJ105" s="30">
        <f t="shared" si="8"/>
        <v>14077157275</v>
      </c>
      <c r="AK105" s="114">
        <f t="shared" si="12"/>
        <v>-23166371210.000008</v>
      </c>
      <c r="AL105" s="114">
        <f t="shared" si="13"/>
        <v>-19373356409.999996</v>
      </c>
    </row>
    <row r="106" spans="1:38" s="30" customFormat="1">
      <c r="A106" s="208" t="s">
        <v>328</v>
      </c>
      <c r="B106" s="120"/>
      <c r="C106" s="132">
        <v>25944198</v>
      </c>
      <c r="D106" s="132"/>
      <c r="E106" s="132">
        <v>84159973982</v>
      </c>
      <c r="F106" s="132"/>
      <c r="G106" s="133">
        <v>71438626949</v>
      </c>
      <c r="H106" s="121"/>
      <c r="I106" s="121">
        <v>0</v>
      </c>
      <c r="J106" s="121"/>
      <c r="K106" s="121">
        <v>0</v>
      </c>
      <c r="L106" s="121"/>
      <c r="M106" s="121">
        <v>0</v>
      </c>
      <c r="N106" s="121"/>
      <c r="O106" s="121">
        <v>0</v>
      </c>
      <c r="P106" s="121"/>
      <c r="Q106" s="121">
        <v>25944198</v>
      </c>
      <c r="R106" s="121"/>
      <c r="S106" s="121">
        <v>2195.2000000154176</v>
      </c>
      <c r="T106" s="121"/>
      <c r="U106" s="121">
        <v>84159973982</v>
      </c>
      <c r="V106" s="121"/>
      <c r="W106" s="122">
        <v>56512459055</v>
      </c>
      <c r="X106" s="207"/>
      <c r="Y106" s="123">
        <f t="shared" si="9"/>
        <v>5.4589708080746719E-3</v>
      </c>
      <c r="Z106" s="114">
        <f t="shared" si="10"/>
        <v>0</v>
      </c>
      <c r="AA106" s="114">
        <f t="shared" si="11"/>
        <v>0</v>
      </c>
      <c r="AE106" s="115" t="s">
        <v>201</v>
      </c>
      <c r="AF106" s="115">
        <v>18629195</v>
      </c>
      <c r="AG106" s="115">
        <v>57710974162.999992</v>
      </c>
      <c r="AH106" s="115">
        <v>54573581253</v>
      </c>
      <c r="AI106" s="30">
        <f t="shared" si="7"/>
        <v>19263704893</v>
      </c>
      <c r="AJ106" s="30">
        <f t="shared" si="8"/>
        <v>18632581147</v>
      </c>
      <c r="AK106" s="114">
        <f t="shared" si="12"/>
        <v>-38447269269.999992</v>
      </c>
      <c r="AL106" s="114">
        <f t="shared" si="13"/>
        <v>-35941000106</v>
      </c>
    </row>
    <row r="107" spans="1:38" s="30" customFormat="1">
      <c r="A107" s="120" t="s">
        <v>217</v>
      </c>
      <c r="B107" s="120"/>
      <c r="C107" s="132">
        <v>16235423</v>
      </c>
      <c r="D107" s="132"/>
      <c r="E107" s="132">
        <v>36413336062</v>
      </c>
      <c r="F107" s="132"/>
      <c r="G107" s="133">
        <v>30383315122</v>
      </c>
      <c r="H107" s="121"/>
      <c r="I107" s="121">
        <v>0</v>
      </c>
      <c r="J107" s="121"/>
      <c r="K107" s="121">
        <v>0</v>
      </c>
      <c r="L107" s="121"/>
      <c r="M107" s="121">
        <v>0</v>
      </c>
      <c r="N107" s="121"/>
      <c r="O107" s="121">
        <v>0</v>
      </c>
      <c r="P107" s="121"/>
      <c r="Q107" s="121">
        <v>16235423</v>
      </c>
      <c r="R107" s="121"/>
      <c r="S107" s="121">
        <v>1886</v>
      </c>
      <c r="T107" s="121"/>
      <c r="U107" s="121">
        <v>36413336062</v>
      </c>
      <c r="V107" s="121"/>
      <c r="W107" s="122">
        <v>30383315122</v>
      </c>
      <c r="X107" s="207"/>
      <c r="Y107" s="123">
        <f t="shared" si="9"/>
        <v>2.9349568763608236E-3</v>
      </c>
      <c r="Z107" s="114">
        <f t="shared" si="10"/>
        <v>0</v>
      </c>
      <c r="AA107" s="114">
        <f t="shared" si="11"/>
        <v>0</v>
      </c>
      <c r="AE107" s="115" t="s">
        <v>110</v>
      </c>
      <c r="AF107" s="115">
        <v>2055055</v>
      </c>
      <c r="AG107" s="115">
        <v>35377515271</v>
      </c>
      <c r="AH107" s="115">
        <v>45963617014.000008</v>
      </c>
      <c r="AI107" s="30">
        <f t="shared" si="7"/>
        <v>23628078201</v>
      </c>
      <c r="AJ107" s="30">
        <f t="shared" si="8"/>
        <v>27130700026</v>
      </c>
      <c r="AK107" s="114">
        <f t="shared" si="12"/>
        <v>-11749437070</v>
      </c>
      <c r="AL107" s="114">
        <f t="shared" si="13"/>
        <v>-18832916988.000008</v>
      </c>
    </row>
    <row r="108" spans="1:38" s="30" customFormat="1">
      <c r="A108" s="208" t="s">
        <v>383</v>
      </c>
      <c r="B108" s="120"/>
      <c r="C108" s="132">
        <v>1696031</v>
      </c>
      <c r="D108" s="132"/>
      <c r="E108" s="132">
        <v>18756124661</v>
      </c>
      <c r="F108" s="132"/>
      <c r="G108" s="133">
        <v>16223355362</v>
      </c>
      <c r="H108" s="121"/>
      <c r="I108" s="121">
        <v>0</v>
      </c>
      <c r="J108" s="121"/>
      <c r="K108" s="121">
        <v>0</v>
      </c>
      <c r="L108" s="121"/>
      <c r="M108" s="121">
        <v>0</v>
      </c>
      <c r="N108" s="121"/>
      <c r="O108" s="121">
        <v>0</v>
      </c>
      <c r="P108" s="121"/>
      <c r="Q108" s="121">
        <v>1696031</v>
      </c>
      <c r="R108" s="121"/>
      <c r="S108" s="121">
        <v>9640</v>
      </c>
      <c r="T108" s="121"/>
      <c r="U108" s="121">
        <v>18756124661</v>
      </c>
      <c r="V108" s="121"/>
      <c r="W108" s="122">
        <v>16223355362</v>
      </c>
      <c r="X108" s="207"/>
      <c r="Y108" s="123">
        <f t="shared" si="9"/>
        <v>1.5671380225020311E-3</v>
      </c>
      <c r="Z108" s="114">
        <f t="shared" si="10"/>
        <v>0</v>
      </c>
      <c r="AA108" s="114">
        <f t="shared" si="11"/>
        <v>0</v>
      </c>
      <c r="AE108" s="115" t="s">
        <v>120</v>
      </c>
      <c r="AF108" s="115">
        <v>9960678</v>
      </c>
      <c r="AG108" s="115">
        <v>53318882850</v>
      </c>
      <c r="AH108" s="115">
        <v>50794243389</v>
      </c>
      <c r="AI108" s="30" t="e">
        <f t="shared" si="7"/>
        <v>#N/A</v>
      </c>
      <c r="AJ108" s="30" t="e">
        <f t="shared" si="8"/>
        <v>#N/A</v>
      </c>
      <c r="AK108" s="114" t="e">
        <f t="shared" si="12"/>
        <v>#N/A</v>
      </c>
      <c r="AL108" s="114" t="e">
        <f t="shared" si="13"/>
        <v>#N/A</v>
      </c>
    </row>
    <row r="109" spans="1:38" s="30" customFormat="1">
      <c r="A109" s="208" t="s">
        <v>276</v>
      </c>
      <c r="B109" s="120"/>
      <c r="C109" s="132">
        <v>129809</v>
      </c>
      <c r="D109" s="132"/>
      <c r="E109" s="132">
        <v>9930513175</v>
      </c>
      <c r="F109" s="132"/>
      <c r="G109" s="133">
        <v>9325523736</v>
      </c>
      <c r="H109" s="121"/>
      <c r="I109" s="121">
        <v>0</v>
      </c>
      <c r="J109" s="121"/>
      <c r="K109" s="121">
        <v>0</v>
      </c>
      <c r="L109" s="121"/>
      <c r="M109" s="121">
        <v>0</v>
      </c>
      <c r="N109" s="121"/>
      <c r="O109" s="121">
        <v>0</v>
      </c>
      <c r="P109" s="121"/>
      <c r="Q109" s="121">
        <v>129809</v>
      </c>
      <c r="R109" s="121"/>
      <c r="S109" s="121">
        <v>72400</v>
      </c>
      <c r="T109" s="121"/>
      <c r="U109" s="121">
        <v>9930513175</v>
      </c>
      <c r="V109" s="121"/>
      <c r="W109" s="122">
        <v>9325523736</v>
      </c>
      <c r="X109" s="207"/>
      <c r="Y109" s="123">
        <f t="shared" si="9"/>
        <v>9.0082368907865344E-4</v>
      </c>
      <c r="Z109" s="114">
        <f t="shared" si="10"/>
        <v>0</v>
      </c>
      <c r="AA109" s="114">
        <f t="shared" si="11"/>
        <v>0</v>
      </c>
      <c r="AE109" s="115" t="s">
        <v>283</v>
      </c>
      <c r="AF109" s="115">
        <v>2194344</v>
      </c>
      <c r="AG109" s="115">
        <v>73146943477</v>
      </c>
      <c r="AH109" s="115">
        <v>57258800901</v>
      </c>
      <c r="AI109" s="30" t="e">
        <f t="shared" si="7"/>
        <v>#N/A</v>
      </c>
      <c r="AJ109" s="30" t="e">
        <f t="shared" si="8"/>
        <v>#N/A</v>
      </c>
      <c r="AK109" s="114" t="e">
        <f t="shared" si="12"/>
        <v>#N/A</v>
      </c>
      <c r="AL109" s="114" t="e">
        <f t="shared" si="13"/>
        <v>#N/A</v>
      </c>
    </row>
    <row r="110" spans="1:38" s="30" customFormat="1">
      <c r="A110" s="208" t="s">
        <v>192</v>
      </c>
      <c r="B110" s="120"/>
      <c r="C110" s="132">
        <v>7743396</v>
      </c>
      <c r="D110" s="132"/>
      <c r="E110" s="132">
        <v>64908021454</v>
      </c>
      <c r="F110" s="132"/>
      <c r="G110" s="133">
        <v>63312365887</v>
      </c>
      <c r="H110" s="121"/>
      <c r="I110" s="121">
        <v>0</v>
      </c>
      <c r="J110" s="121"/>
      <c r="K110" s="121">
        <v>0</v>
      </c>
      <c r="L110" s="121"/>
      <c r="M110" s="121">
        <v>0</v>
      </c>
      <c r="N110" s="121"/>
      <c r="O110" s="121">
        <v>0</v>
      </c>
      <c r="P110" s="121"/>
      <c r="Q110" s="121">
        <v>7743396</v>
      </c>
      <c r="R110" s="121"/>
      <c r="S110" s="121">
        <v>6640</v>
      </c>
      <c r="T110" s="121"/>
      <c r="U110" s="121">
        <v>64908021454</v>
      </c>
      <c r="V110" s="121"/>
      <c r="W110" s="122">
        <v>51018702609</v>
      </c>
      <c r="X110" s="207"/>
      <c r="Y110" s="123">
        <f t="shared" si="9"/>
        <v>4.9282868391431764E-3</v>
      </c>
      <c r="Z110" s="114">
        <f t="shared" si="10"/>
        <v>0</v>
      </c>
      <c r="AA110" s="114">
        <f t="shared" si="11"/>
        <v>0</v>
      </c>
      <c r="AE110" s="115" t="s">
        <v>377</v>
      </c>
      <c r="AF110" s="115">
        <v>1710735</v>
      </c>
      <c r="AG110" s="115">
        <v>72519266395</v>
      </c>
      <c r="AH110" s="115">
        <v>64298027156.999992</v>
      </c>
      <c r="AI110" s="30">
        <f t="shared" si="7"/>
        <v>7612229160</v>
      </c>
      <c r="AJ110" s="30">
        <f t="shared" si="8"/>
        <v>5404783163</v>
      </c>
      <c r="AK110" s="114">
        <f t="shared" si="12"/>
        <v>-64907037235</v>
      </c>
      <c r="AL110" s="114">
        <f t="shared" si="13"/>
        <v>-58893243993.999992</v>
      </c>
    </row>
    <row r="111" spans="1:38" s="30" customFormat="1" ht="32.25" customHeight="1">
      <c r="A111" s="208" t="s">
        <v>388</v>
      </c>
      <c r="B111" s="120"/>
      <c r="C111" s="132">
        <v>4927461</v>
      </c>
      <c r="D111" s="132"/>
      <c r="E111" s="132">
        <v>15430060816</v>
      </c>
      <c r="F111" s="132"/>
      <c r="G111" s="133">
        <v>12150088744</v>
      </c>
      <c r="H111" s="121"/>
      <c r="I111" s="121">
        <v>0</v>
      </c>
      <c r="J111" s="121"/>
      <c r="K111" s="121">
        <v>0</v>
      </c>
      <c r="L111" s="121"/>
      <c r="M111" s="121">
        <v>0</v>
      </c>
      <c r="N111" s="121"/>
      <c r="O111" s="121">
        <v>0</v>
      </c>
      <c r="P111" s="121"/>
      <c r="Q111" s="121">
        <v>4927461</v>
      </c>
      <c r="R111" s="121"/>
      <c r="S111" s="121">
        <v>2485</v>
      </c>
      <c r="T111" s="121"/>
      <c r="U111" s="121">
        <v>15430060816</v>
      </c>
      <c r="V111" s="121"/>
      <c r="W111" s="122">
        <v>12150088744</v>
      </c>
      <c r="X111" s="207"/>
      <c r="Y111" s="123">
        <f t="shared" si="9"/>
        <v>1.1736700345044409E-3</v>
      </c>
      <c r="Z111" s="114">
        <f t="shared" si="10"/>
        <v>0</v>
      </c>
      <c r="AA111" s="114">
        <f t="shared" si="11"/>
        <v>0</v>
      </c>
      <c r="AE111" s="115" t="s">
        <v>254</v>
      </c>
      <c r="AF111" s="115">
        <v>12980758</v>
      </c>
      <c r="AG111" s="115">
        <v>67416318013</v>
      </c>
      <c r="AH111" s="115">
        <v>55756120682</v>
      </c>
      <c r="AI111" s="30">
        <f t="shared" si="7"/>
        <v>15151439487</v>
      </c>
      <c r="AJ111" s="30">
        <f t="shared" si="8"/>
        <v>18476165283</v>
      </c>
      <c r="AK111" s="114">
        <f t="shared" si="12"/>
        <v>-52264878526</v>
      </c>
      <c r="AL111" s="114">
        <f t="shared" si="13"/>
        <v>-37279955399</v>
      </c>
    </row>
    <row r="112" spans="1:38" s="30" customFormat="1">
      <c r="A112" s="208" t="s">
        <v>90</v>
      </c>
      <c r="B112" s="120"/>
      <c r="C112" s="132">
        <v>205165</v>
      </c>
      <c r="D112" s="132"/>
      <c r="E112" s="132">
        <v>28279286928</v>
      </c>
      <c r="F112" s="132"/>
      <c r="G112" s="133">
        <v>25850470890</v>
      </c>
      <c r="H112" s="121"/>
      <c r="I112" s="121">
        <v>0</v>
      </c>
      <c r="J112" s="121"/>
      <c r="K112" s="121">
        <v>0</v>
      </c>
      <c r="L112" s="121"/>
      <c r="M112" s="121">
        <v>0</v>
      </c>
      <c r="N112" s="121"/>
      <c r="O112" s="121">
        <v>0</v>
      </c>
      <c r="P112" s="121"/>
      <c r="Q112" s="121">
        <v>205165</v>
      </c>
      <c r="R112" s="121"/>
      <c r="S112" s="121">
        <v>126980</v>
      </c>
      <c r="T112" s="121"/>
      <c r="U112" s="121">
        <v>28279286928</v>
      </c>
      <c r="V112" s="121"/>
      <c r="W112" s="122">
        <v>25850470890</v>
      </c>
      <c r="X112" s="207"/>
      <c r="Y112" s="123">
        <f t="shared" si="9"/>
        <v>2.4970947703081524E-3</v>
      </c>
      <c r="Z112" s="114">
        <f t="shared" si="10"/>
        <v>0</v>
      </c>
      <c r="AA112" s="114">
        <f t="shared" si="11"/>
        <v>0</v>
      </c>
      <c r="AE112" s="115" t="s">
        <v>255</v>
      </c>
      <c r="AF112" s="115">
        <v>59385596</v>
      </c>
      <c r="AG112" s="115">
        <v>53803106653</v>
      </c>
      <c r="AH112" s="115">
        <v>39846769904.000008</v>
      </c>
      <c r="AI112" s="30">
        <f t="shared" si="7"/>
        <v>29270770999</v>
      </c>
      <c r="AJ112" s="30">
        <f t="shared" si="8"/>
        <v>13404738122</v>
      </c>
      <c r="AK112" s="114">
        <f t="shared" si="12"/>
        <v>-24532335654</v>
      </c>
      <c r="AL112" s="114">
        <f t="shared" si="13"/>
        <v>-26442031782.000008</v>
      </c>
    </row>
    <row r="113" spans="1:38" s="30" customFormat="1">
      <c r="A113" s="208" t="s">
        <v>380</v>
      </c>
      <c r="B113" s="120"/>
      <c r="C113" s="132">
        <v>14958852</v>
      </c>
      <c r="D113" s="132"/>
      <c r="E113" s="132">
        <v>26112686099</v>
      </c>
      <c r="F113" s="132"/>
      <c r="G113" s="133">
        <v>18791516616</v>
      </c>
      <c r="H113" s="121"/>
      <c r="I113" s="121">
        <v>0</v>
      </c>
      <c r="J113" s="121"/>
      <c r="K113" s="121">
        <v>0</v>
      </c>
      <c r="L113" s="121"/>
      <c r="M113" s="121">
        <v>0</v>
      </c>
      <c r="N113" s="121"/>
      <c r="O113" s="121">
        <v>0</v>
      </c>
      <c r="P113" s="121"/>
      <c r="Q113" s="121">
        <v>14958852</v>
      </c>
      <c r="R113" s="121"/>
      <c r="S113" s="121">
        <v>1266</v>
      </c>
      <c r="T113" s="121"/>
      <c r="U113" s="121">
        <v>26112686099</v>
      </c>
      <c r="V113" s="121"/>
      <c r="W113" s="122">
        <v>18791516616</v>
      </c>
      <c r="X113" s="207"/>
      <c r="Y113" s="123">
        <f t="shared" si="9"/>
        <v>1.8152163675333476E-3</v>
      </c>
      <c r="Z113" s="114">
        <f t="shared" si="10"/>
        <v>0</v>
      </c>
      <c r="AA113" s="114">
        <f t="shared" si="11"/>
        <v>0</v>
      </c>
      <c r="AE113" s="115" t="s">
        <v>270</v>
      </c>
      <c r="AF113" s="115">
        <v>2537336</v>
      </c>
      <c r="AG113" s="115">
        <v>38872881392</v>
      </c>
      <c r="AH113" s="115">
        <v>40154042509</v>
      </c>
      <c r="AI113" s="30">
        <f t="shared" si="7"/>
        <v>48613540750</v>
      </c>
      <c r="AJ113" s="30">
        <f t="shared" si="8"/>
        <v>50030161400</v>
      </c>
      <c r="AK113" s="114">
        <f t="shared" si="12"/>
        <v>9740659358</v>
      </c>
      <c r="AL113" s="114">
        <f t="shared" si="13"/>
        <v>9876118891</v>
      </c>
    </row>
    <row r="114" spans="1:38" s="30" customFormat="1">
      <c r="A114" s="208" t="s">
        <v>93</v>
      </c>
      <c r="B114" s="120"/>
      <c r="C114" s="132">
        <v>2328794</v>
      </c>
      <c r="D114" s="132"/>
      <c r="E114" s="132">
        <v>62323197381</v>
      </c>
      <c r="F114" s="132"/>
      <c r="G114" s="133">
        <v>53240657415</v>
      </c>
      <c r="H114" s="121"/>
      <c r="I114" s="121">
        <v>0</v>
      </c>
      <c r="J114" s="121"/>
      <c r="K114" s="121">
        <v>0</v>
      </c>
      <c r="L114" s="121"/>
      <c r="M114" s="121">
        <v>0</v>
      </c>
      <c r="N114" s="121"/>
      <c r="O114" s="121">
        <v>0</v>
      </c>
      <c r="P114" s="121"/>
      <c r="Q114" s="121">
        <v>2328794</v>
      </c>
      <c r="R114" s="121"/>
      <c r="S114" s="121">
        <v>18432</v>
      </c>
      <c r="T114" s="121"/>
      <c r="U114" s="121">
        <v>62323197381</v>
      </c>
      <c r="V114" s="121"/>
      <c r="W114" s="122">
        <v>42592525934</v>
      </c>
      <c r="X114" s="207"/>
      <c r="Y114" s="123">
        <f t="shared" si="9"/>
        <v>4.1143379637679691E-3</v>
      </c>
      <c r="Z114" s="114">
        <f t="shared" si="10"/>
        <v>0</v>
      </c>
      <c r="AA114" s="114">
        <f t="shared" si="11"/>
        <v>0</v>
      </c>
      <c r="AE114" s="115" t="s">
        <v>407</v>
      </c>
      <c r="AF114" s="115">
        <v>1118921</v>
      </c>
      <c r="AG114" s="115">
        <v>40692636041</v>
      </c>
      <c r="AH114" s="115">
        <v>47716100723</v>
      </c>
      <c r="AI114" s="30">
        <f t="shared" si="7"/>
        <v>9915424733</v>
      </c>
      <c r="AJ114" s="30">
        <f t="shared" si="8"/>
        <v>6437966201</v>
      </c>
      <c r="AK114" s="114">
        <f t="shared" si="12"/>
        <v>-30777211308</v>
      </c>
      <c r="AL114" s="114">
        <f t="shared" si="13"/>
        <v>-41278134522</v>
      </c>
    </row>
    <row r="115" spans="1:38" s="30" customFormat="1">
      <c r="A115" s="120" t="s">
        <v>330</v>
      </c>
      <c r="B115" s="120"/>
      <c r="C115" s="132">
        <v>10653906</v>
      </c>
      <c r="D115" s="132"/>
      <c r="E115" s="132">
        <v>30541920910</v>
      </c>
      <c r="F115" s="132"/>
      <c r="G115" s="133">
        <v>18214782904</v>
      </c>
      <c r="H115" s="121"/>
      <c r="I115" s="121">
        <v>0</v>
      </c>
      <c r="J115" s="121"/>
      <c r="K115" s="121">
        <v>0</v>
      </c>
      <c r="L115" s="121"/>
      <c r="M115" s="121">
        <v>0</v>
      </c>
      <c r="N115" s="121"/>
      <c r="O115" s="121">
        <v>0</v>
      </c>
      <c r="P115" s="121"/>
      <c r="Q115" s="121">
        <v>10653906</v>
      </c>
      <c r="R115" s="121"/>
      <c r="S115" s="121">
        <v>1723</v>
      </c>
      <c r="T115" s="121"/>
      <c r="U115" s="121">
        <v>30541920910</v>
      </c>
      <c r="V115" s="121"/>
      <c r="W115" s="122">
        <v>18214782904</v>
      </c>
      <c r="X115" s="207"/>
      <c r="Y115" s="123">
        <f t="shared" si="9"/>
        <v>1.7595052455880713E-3</v>
      </c>
      <c r="Z115" s="114">
        <f t="shared" si="10"/>
        <v>0</v>
      </c>
      <c r="AA115" s="114">
        <f t="shared" si="11"/>
        <v>0</v>
      </c>
      <c r="AE115" s="115" t="s">
        <v>147</v>
      </c>
      <c r="AF115" s="115">
        <v>2929844</v>
      </c>
      <c r="AG115" s="115">
        <v>93802146962</v>
      </c>
      <c r="AH115" s="115">
        <v>107409733476</v>
      </c>
      <c r="AI115" s="30">
        <f t="shared" si="7"/>
        <v>20260562450</v>
      </c>
      <c r="AJ115" s="30">
        <f t="shared" si="8"/>
        <v>21951965002</v>
      </c>
      <c r="AK115" s="114">
        <f t="shared" si="12"/>
        <v>-73541584512</v>
      </c>
      <c r="AL115" s="114">
        <f t="shared" si="13"/>
        <v>-85457768474</v>
      </c>
    </row>
    <row r="116" spans="1:38" s="30" customFormat="1">
      <c r="A116" s="208" t="s">
        <v>135</v>
      </c>
      <c r="B116" s="120"/>
      <c r="C116" s="132">
        <v>10640257</v>
      </c>
      <c r="D116" s="132"/>
      <c r="E116" s="132">
        <v>76934583798</v>
      </c>
      <c r="F116" s="132"/>
      <c r="G116" s="133">
        <v>84886382825</v>
      </c>
      <c r="H116" s="121"/>
      <c r="I116" s="121">
        <v>0</v>
      </c>
      <c r="J116" s="121"/>
      <c r="K116" s="121">
        <v>0</v>
      </c>
      <c r="L116" s="121"/>
      <c r="M116" s="121">
        <v>0</v>
      </c>
      <c r="N116" s="121"/>
      <c r="O116" s="121">
        <v>0</v>
      </c>
      <c r="P116" s="121"/>
      <c r="Q116" s="121">
        <v>10640257</v>
      </c>
      <c r="R116" s="121"/>
      <c r="S116" s="121">
        <v>6432</v>
      </c>
      <c r="T116" s="121"/>
      <c r="U116" s="121">
        <v>76934583798</v>
      </c>
      <c r="V116" s="121"/>
      <c r="W116" s="122">
        <v>67909106260</v>
      </c>
      <c r="X116" s="207"/>
      <c r="Y116" s="123">
        <f t="shared" si="9"/>
        <v>6.559860159597526E-3</v>
      </c>
      <c r="Z116" s="114">
        <f t="shared" si="10"/>
        <v>0</v>
      </c>
      <c r="AA116" s="114">
        <f t="shared" si="11"/>
        <v>0</v>
      </c>
      <c r="AE116" s="115" t="s">
        <v>141</v>
      </c>
      <c r="AF116" s="115">
        <v>3947031</v>
      </c>
      <c r="AG116" s="115">
        <v>50581699749</v>
      </c>
      <c r="AH116" s="115">
        <v>51555396619</v>
      </c>
      <c r="AI116" s="30">
        <f t="shared" si="7"/>
        <v>13599729245</v>
      </c>
      <c r="AJ116" s="30">
        <f t="shared" si="8"/>
        <v>7183255862</v>
      </c>
      <c r="AK116" s="114">
        <f t="shared" si="12"/>
        <v>-36981970504</v>
      </c>
      <c r="AL116" s="114">
        <f t="shared" si="13"/>
        <v>-44372140757</v>
      </c>
    </row>
    <row r="117" spans="1:38" s="30" customFormat="1">
      <c r="A117" s="208" t="s">
        <v>114</v>
      </c>
      <c r="B117" s="120"/>
      <c r="C117" s="132">
        <v>30437387</v>
      </c>
      <c r="D117" s="132"/>
      <c r="E117" s="132">
        <v>29073570662</v>
      </c>
      <c r="F117" s="132"/>
      <c r="G117" s="133">
        <v>26358925665</v>
      </c>
      <c r="H117" s="121"/>
      <c r="I117" s="121">
        <v>0</v>
      </c>
      <c r="J117" s="121"/>
      <c r="K117" s="121">
        <v>0</v>
      </c>
      <c r="L117" s="121"/>
      <c r="M117" s="121">
        <v>0</v>
      </c>
      <c r="N117" s="121"/>
      <c r="O117" s="121">
        <v>0</v>
      </c>
      <c r="P117" s="121"/>
      <c r="Q117" s="121">
        <v>30437387</v>
      </c>
      <c r="R117" s="121"/>
      <c r="S117" s="121">
        <v>872.75124668224635</v>
      </c>
      <c r="T117" s="121"/>
      <c r="U117" s="136">
        <v>29073570662</v>
      </c>
      <c r="V117" s="121"/>
      <c r="W117" s="138">
        <v>26358925665</v>
      </c>
      <c r="X117" s="207"/>
      <c r="Y117" s="123">
        <f t="shared" si="9"/>
        <v>2.5462103073130068E-3</v>
      </c>
      <c r="Z117" s="114">
        <f t="shared" si="10"/>
        <v>0</v>
      </c>
      <c r="AA117" s="114">
        <f t="shared" si="11"/>
        <v>0</v>
      </c>
      <c r="AE117" s="115" t="s">
        <v>232</v>
      </c>
      <c r="AF117" s="115">
        <v>3544360</v>
      </c>
      <c r="AG117" s="115">
        <v>38394484072</v>
      </c>
      <c r="AH117" s="115">
        <v>32026533922</v>
      </c>
      <c r="AI117" s="30">
        <f t="shared" si="7"/>
        <v>9465904716</v>
      </c>
      <c r="AJ117" s="30">
        <f t="shared" si="8"/>
        <v>7542953181</v>
      </c>
      <c r="AK117" s="114">
        <f t="shared" si="12"/>
        <v>-28928579356</v>
      </c>
      <c r="AL117" s="114">
        <f t="shared" si="13"/>
        <v>-24483580741</v>
      </c>
    </row>
    <row r="118" spans="1:38" s="30" customFormat="1">
      <c r="A118" s="120" t="s">
        <v>116</v>
      </c>
      <c r="B118" s="120"/>
      <c r="C118" s="132">
        <v>912736</v>
      </c>
      <c r="D118" s="132"/>
      <c r="E118" s="132">
        <v>13095026397</v>
      </c>
      <c r="F118" s="132"/>
      <c r="G118" s="133">
        <v>11330063694</v>
      </c>
      <c r="H118" s="121"/>
      <c r="I118" s="121">
        <v>0</v>
      </c>
      <c r="J118" s="121"/>
      <c r="K118" s="121">
        <v>0</v>
      </c>
      <c r="L118" s="121"/>
      <c r="M118" s="121">
        <v>0</v>
      </c>
      <c r="N118" s="121"/>
      <c r="O118" s="121">
        <v>0</v>
      </c>
      <c r="P118" s="121"/>
      <c r="Q118" s="121">
        <v>912736</v>
      </c>
      <c r="R118" s="121"/>
      <c r="S118" s="121">
        <v>12510</v>
      </c>
      <c r="T118" s="121"/>
      <c r="U118" s="121">
        <v>13095026397</v>
      </c>
      <c r="V118" s="121"/>
      <c r="W118" s="122">
        <v>11330063694</v>
      </c>
      <c r="X118" s="207"/>
      <c r="Y118" s="123">
        <f t="shared" si="9"/>
        <v>1.0944575407518104E-3</v>
      </c>
      <c r="Z118" s="114">
        <f t="shared" si="10"/>
        <v>0</v>
      </c>
      <c r="AA118" s="114">
        <f t="shared" si="11"/>
        <v>0</v>
      </c>
      <c r="AE118" s="115" t="s">
        <v>399</v>
      </c>
      <c r="AF118" s="115">
        <v>5383568</v>
      </c>
      <c r="AG118" s="115">
        <v>30349292388</v>
      </c>
      <c r="AH118" s="115">
        <v>30664299967.000004</v>
      </c>
      <c r="AI118" s="30">
        <f t="shared" si="7"/>
        <v>4454614971</v>
      </c>
      <c r="AJ118" s="30">
        <f t="shared" si="8"/>
        <v>3622849094</v>
      </c>
      <c r="AK118" s="114">
        <f t="shared" si="12"/>
        <v>-25894677417</v>
      </c>
      <c r="AL118" s="114">
        <f t="shared" si="13"/>
        <v>-27041450873.000004</v>
      </c>
    </row>
    <row r="119" spans="1:38" s="30" customFormat="1">
      <c r="A119" s="208" t="s">
        <v>398</v>
      </c>
      <c r="B119" s="120"/>
      <c r="C119" s="132">
        <v>10225990</v>
      </c>
      <c r="D119" s="132"/>
      <c r="E119" s="132">
        <v>23166186182</v>
      </c>
      <c r="F119" s="132"/>
      <c r="G119" s="133">
        <v>16742456114</v>
      </c>
      <c r="H119" s="121"/>
      <c r="I119" s="121">
        <v>0</v>
      </c>
      <c r="J119" s="121"/>
      <c r="K119" s="121">
        <v>0</v>
      </c>
      <c r="L119" s="121"/>
      <c r="M119" s="121">
        <v>0</v>
      </c>
      <c r="N119" s="121"/>
      <c r="O119" s="121">
        <v>0</v>
      </c>
      <c r="P119" s="121"/>
      <c r="Q119" s="121">
        <v>10225990</v>
      </c>
      <c r="R119" s="121"/>
      <c r="S119" s="121">
        <v>1650</v>
      </c>
      <c r="T119" s="121"/>
      <c r="U119" s="121">
        <v>23166186182</v>
      </c>
      <c r="V119" s="121"/>
      <c r="W119" s="122">
        <v>16742456114</v>
      </c>
      <c r="X119" s="207"/>
      <c r="Y119" s="123">
        <f t="shared" si="9"/>
        <v>1.617281935879782E-3</v>
      </c>
      <c r="Z119" s="114">
        <f t="shared" si="10"/>
        <v>0</v>
      </c>
      <c r="AA119" s="114">
        <f t="shared" si="11"/>
        <v>0</v>
      </c>
      <c r="AE119" s="115" t="s">
        <v>118</v>
      </c>
      <c r="AF119" s="115">
        <v>2152428</v>
      </c>
      <c r="AG119" s="115">
        <v>58643353113</v>
      </c>
      <c r="AH119" s="115">
        <v>66264064028</v>
      </c>
      <c r="AI119" s="30">
        <f t="shared" si="7"/>
        <v>54464823683</v>
      </c>
      <c r="AJ119" s="30">
        <f t="shared" si="8"/>
        <v>51583604697</v>
      </c>
      <c r="AK119" s="114">
        <f t="shared" si="12"/>
        <v>-4178529430</v>
      </c>
      <c r="AL119" s="114">
        <f t="shared" si="13"/>
        <v>-14680459331</v>
      </c>
    </row>
    <row r="120" spans="1:38" s="30" customFormat="1">
      <c r="A120" s="208" t="s">
        <v>118</v>
      </c>
      <c r="B120" s="120"/>
      <c r="C120" s="132">
        <v>10497870</v>
      </c>
      <c r="D120" s="132"/>
      <c r="E120" s="132">
        <v>54464823683</v>
      </c>
      <c r="F120" s="132"/>
      <c r="G120" s="133">
        <v>64479505872</v>
      </c>
      <c r="H120" s="121"/>
      <c r="I120" s="121">
        <v>0</v>
      </c>
      <c r="J120" s="121"/>
      <c r="K120" s="121">
        <v>0</v>
      </c>
      <c r="L120" s="121"/>
      <c r="M120" s="121">
        <v>0</v>
      </c>
      <c r="N120" s="121"/>
      <c r="O120" s="121">
        <v>0</v>
      </c>
      <c r="P120" s="121"/>
      <c r="Q120" s="121">
        <v>10497870</v>
      </c>
      <c r="R120" s="121"/>
      <c r="S120" s="121">
        <v>4952</v>
      </c>
      <c r="T120" s="121"/>
      <c r="U120" s="121">
        <v>54464823683</v>
      </c>
      <c r="V120" s="121"/>
      <c r="W120" s="122">
        <v>51583604697</v>
      </c>
      <c r="X120" s="207"/>
      <c r="Y120" s="123">
        <f t="shared" si="9"/>
        <v>4.9828550540002075E-3</v>
      </c>
      <c r="Z120" s="114">
        <f t="shared" si="10"/>
        <v>0</v>
      </c>
      <c r="AA120" s="114">
        <f t="shared" si="11"/>
        <v>0</v>
      </c>
      <c r="AE120" s="115" t="s">
        <v>237</v>
      </c>
      <c r="AF120" s="115">
        <v>16979255</v>
      </c>
      <c r="AG120" s="115">
        <v>47385188197</v>
      </c>
      <c r="AH120" s="115">
        <v>35815600738</v>
      </c>
      <c r="AI120" s="30">
        <f t="shared" si="7"/>
        <v>28201164217</v>
      </c>
      <c r="AJ120" s="30">
        <f t="shared" si="8"/>
        <v>33732484593</v>
      </c>
      <c r="AK120" s="114">
        <f t="shared" si="12"/>
        <v>-19184023980</v>
      </c>
      <c r="AL120" s="114">
        <f t="shared" si="13"/>
        <v>-2083116145</v>
      </c>
    </row>
    <row r="121" spans="1:38" s="30" customFormat="1">
      <c r="A121" s="120" t="s">
        <v>294</v>
      </c>
      <c r="B121" s="120"/>
      <c r="C121" s="132">
        <v>6170452</v>
      </c>
      <c r="D121" s="132"/>
      <c r="E121" s="132">
        <v>14609700786</v>
      </c>
      <c r="F121" s="132"/>
      <c r="G121" s="133">
        <v>11480164516</v>
      </c>
      <c r="H121" s="121"/>
      <c r="I121" s="121">
        <v>0</v>
      </c>
      <c r="J121" s="121"/>
      <c r="K121" s="121">
        <v>0</v>
      </c>
      <c r="L121" s="121"/>
      <c r="M121" s="121">
        <v>0</v>
      </c>
      <c r="N121" s="121"/>
      <c r="O121" s="121">
        <v>0</v>
      </c>
      <c r="P121" s="121"/>
      <c r="Q121" s="121">
        <v>6170452</v>
      </c>
      <c r="R121" s="121"/>
      <c r="S121" s="121">
        <v>1875</v>
      </c>
      <c r="T121" s="121"/>
      <c r="U121" s="121">
        <v>14609700786</v>
      </c>
      <c r="V121" s="121"/>
      <c r="W121" s="122">
        <v>11480164516</v>
      </c>
      <c r="X121" s="207"/>
      <c r="Y121" s="123">
        <f t="shared" si="9"/>
        <v>1.1089569275997363E-3</v>
      </c>
      <c r="Z121" s="114">
        <f t="shared" si="10"/>
        <v>0</v>
      </c>
      <c r="AA121" s="114">
        <f t="shared" si="11"/>
        <v>0</v>
      </c>
      <c r="AE121" s="115" t="s">
        <v>136</v>
      </c>
      <c r="AF121" s="115">
        <v>1082552</v>
      </c>
      <c r="AG121" s="115">
        <v>15214307662.000002</v>
      </c>
      <c r="AH121" s="115">
        <v>15409906883</v>
      </c>
      <c r="AI121" s="30">
        <f t="shared" si="7"/>
        <v>96588580821</v>
      </c>
      <c r="AJ121" s="30">
        <f t="shared" si="8"/>
        <v>61312804862</v>
      </c>
      <c r="AK121" s="114">
        <f t="shared" si="12"/>
        <v>81374273159</v>
      </c>
      <c r="AL121" s="114">
        <f t="shared" si="13"/>
        <v>45902897979</v>
      </c>
    </row>
    <row r="122" spans="1:38" s="30" customFormat="1">
      <c r="A122" s="208" t="s">
        <v>142</v>
      </c>
      <c r="B122" s="120"/>
      <c r="C122" s="132">
        <v>12486584</v>
      </c>
      <c r="D122" s="132"/>
      <c r="E122" s="132">
        <v>81783263002</v>
      </c>
      <c r="F122" s="132"/>
      <c r="G122" s="133">
        <v>97881495377</v>
      </c>
      <c r="H122" s="121"/>
      <c r="I122" s="121">
        <v>0</v>
      </c>
      <c r="J122" s="121"/>
      <c r="K122" s="121">
        <v>0</v>
      </c>
      <c r="L122" s="121"/>
      <c r="M122" s="121">
        <v>0</v>
      </c>
      <c r="N122" s="121"/>
      <c r="O122" s="121">
        <v>0</v>
      </c>
      <c r="P122" s="121"/>
      <c r="Q122" s="121">
        <v>12486584</v>
      </c>
      <c r="R122" s="121"/>
      <c r="S122" s="121">
        <v>6320</v>
      </c>
      <c r="T122" s="121"/>
      <c r="U122" s="121">
        <v>81783263002</v>
      </c>
      <c r="V122" s="121"/>
      <c r="W122" s="122">
        <v>78305196305</v>
      </c>
      <c r="X122" s="207"/>
      <c r="Y122" s="123">
        <f t="shared" si="9"/>
        <v>7.5640980395761271E-3</v>
      </c>
      <c r="Z122" s="114">
        <f t="shared" si="10"/>
        <v>0</v>
      </c>
      <c r="AA122" s="114">
        <f t="shared" si="11"/>
        <v>0</v>
      </c>
      <c r="AE122" s="115" t="s">
        <v>246</v>
      </c>
      <c r="AF122" s="115">
        <v>4223522</v>
      </c>
      <c r="AG122" s="115">
        <v>68761231138</v>
      </c>
      <c r="AH122" s="115">
        <v>51724189987</v>
      </c>
      <c r="AI122" s="30">
        <f t="shared" si="7"/>
        <v>55214989571</v>
      </c>
      <c r="AJ122" s="30">
        <f t="shared" si="8"/>
        <v>42767191476</v>
      </c>
      <c r="AK122" s="114">
        <f t="shared" si="12"/>
        <v>-13546241567</v>
      </c>
      <c r="AL122" s="114">
        <f t="shared" si="13"/>
        <v>-8956998511</v>
      </c>
    </row>
    <row r="123" spans="1:38" s="30" customFormat="1">
      <c r="A123" s="208" t="s">
        <v>137</v>
      </c>
      <c r="B123" s="120"/>
      <c r="C123" s="132">
        <v>6608114</v>
      </c>
      <c r="D123" s="132"/>
      <c r="E123" s="132">
        <v>49000879908</v>
      </c>
      <c r="F123" s="132"/>
      <c r="G123" s="133">
        <v>32850736730</v>
      </c>
      <c r="H123" s="121"/>
      <c r="I123" s="121">
        <v>0</v>
      </c>
      <c r="J123" s="121"/>
      <c r="K123" s="121">
        <v>0</v>
      </c>
      <c r="L123" s="121"/>
      <c r="M123" s="121">
        <v>0</v>
      </c>
      <c r="N123" s="121"/>
      <c r="O123" s="121">
        <v>0</v>
      </c>
      <c r="P123" s="121"/>
      <c r="Q123" s="121">
        <v>6608114</v>
      </c>
      <c r="R123" s="121"/>
      <c r="S123" s="121">
        <v>5010</v>
      </c>
      <c r="T123" s="121"/>
      <c r="U123" s="121">
        <v>49000879908</v>
      </c>
      <c r="V123" s="121"/>
      <c r="W123" s="122">
        <v>32850736730</v>
      </c>
      <c r="X123" s="207"/>
      <c r="Y123" s="123">
        <f t="shared" si="9"/>
        <v>3.173304008206132E-3</v>
      </c>
      <c r="Z123" s="114">
        <f t="shared" si="10"/>
        <v>0</v>
      </c>
      <c r="AA123" s="114">
        <f t="shared" si="11"/>
        <v>0</v>
      </c>
      <c r="AE123" s="115" t="s">
        <v>397</v>
      </c>
      <c r="AF123" s="115">
        <v>2671633</v>
      </c>
      <c r="AG123" s="115">
        <v>44948660910</v>
      </c>
      <c r="AH123" s="115">
        <v>36835069193</v>
      </c>
      <c r="AI123" s="30" t="e">
        <f t="shared" si="7"/>
        <v>#N/A</v>
      </c>
      <c r="AJ123" s="30" t="e">
        <f t="shared" si="8"/>
        <v>#N/A</v>
      </c>
      <c r="AK123" s="114" t="e">
        <f t="shared" si="12"/>
        <v>#N/A</v>
      </c>
      <c r="AL123" s="114" t="e">
        <f t="shared" si="13"/>
        <v>#N/A</v>
      </c>
    </row>
    <row r="124" spans="1:38" s="30" customFormat="1">
      <c r="A124" s="120" t="s">
        <v>366</v>
      </c>
      <c r="B124" s="120"/>
      <c r="C124" s="132">
        <v>3078175</v>
      </c>
      <c r="D124" s="132"/>
      <c r="E124" s="132">
        <v>5538008037</v>
      </c>
      <c r="F124" s="132"/>
      <c r="G124" s="133">
        <v>4520483451</v>
      </c>
      <c r="H124" s="121"/>
      <c r="I124" s="121">
        <v>0</v>
      </c>
      <c r="J124" s="121"/>
      <c r="K124" s="121">
        <v>0</v>
      </c>
      <c r="L124" s="121">
        <v>30027839034</v>
      </c>
      <c r="M124" s="121">
        <v>0</v>
      </c>
      <c r="N124" s="121"/>
      <c r="O124" s="121">
        <v>0</v>
      </c>
      <c r="P124" s="121"/>
      <c r="Q124" s="121">
        <v>3078175</v>
      </c>
      <c r="R124" s="121"/>
      <c r="S124" s="121">
        <v>1480</v>
      </c>
      <c r="T124" s="121"/>
      <c r="U124" s="121">
        <v>5538008037</v>
      </c>
      <c r="V124" s="121"/>
      <c r="W124" s="122">
        <v>4520483451</v>
      </c>
      <c r="X124" s="207"/>
      <c r="Y124" s="123">
        <f t="shared" si="9"/>
        <v>4.3666808364111191E-4</v>
      </c>
      <c r="Z124" s="114">
        <f t="shared" si="10"/>
        <v>0</v>
      </c>
      <c r="AA124" s="114">
        <f t="shared" si="11"/>
        <v>0</v>
      </c>
      <c r="AE124" s="115" t="s">
        <v>215</v>
      </c>
      <c r="AF124" s="115">
        <v>13468589</v>
      </c>
      <c r="AG124" s="115">
        <v>60800379698</v>
      </c>
      <c r="AH124" s="115">
        <v>41785355250</v>
      </c>
      <c r="AI124" s="30">
        <f t="shared" si="7"/>
        <v>9406260790</v>
      </c>
      <c r="AJ124" s="30">
        <f t="shared" si="8"/>
        <v>5118251133</v>
      </c>
      <c r="AK124" s="114">
        <f t="shared" si="12"/>
        <v>-51394118908</v>
      </c>
      <c r="AL124" s="114">
        <f t="shared" si="13"/>
        <v>-36667104117</v>
      </c>
    </row>
    <row r="125" spans="1:38" s="30" customFormat="1">
      <c r="A125" s="208" t="s">
        <v>247</v>
      </c>
      <c r="B125" s="120"/>
      <c r="C125" s="132">
        <v>12083914</v>
      </c>
      <c r="D125" s="132"/>
      <c r="E125" s="132">
        <v>30924203736</v>
      </c>
      <c r="F125" s="132"/>
      <c r="G125" s="133">
        <v>18441397223</v>
      </c>
      <c r="H125" s="121"/>
      <c r="I125" s="121">
        <v>0</v>
      </c>
      <c r="J125" s="121"/>
      <c r="K125" s="121">
        <v>0</v>
      </c>
      <c r="L125" s="121"/>
      <c r="M125" s="121">
        <v>0</v>
      </c>
      <c r="N125" s="121"/>
      <c r="O125" s="121">
        <v>0</v>
      </c>
      <c r="P125" s="121"/>
      <c r="Q125" s="120">
        <v>12083914</v>
      </c>
      <c r="R125" s="120"/>
      <c r="S125" s="121">
        <v>1538</v>
      </c>
      <c r="T125" s="121"/>
      <c r="U125" s="121">
        <v>30924203736</v>
      </c>
      <c r="V125" s="121"/>
      <c r="W125" s="122">
        <v>18441397223</v>
      </c>
      <c r="X125" s="207"/>
      <c r="Y125" s="123">
        <f t="shared" si="9"/>
        <v>1.7813956565310592E-3</v>
      </c>
      <c r="Z125" s="114">
        <f t="shared" si="10"/>
        <v>0</v>
      </c>
      <c r="AA125" s="114">
        <f t="shared" si="11"/>
        <v>0</v>
      </c>
      <c r="AE125" s="115" t="s">
        <v>411</v>
      </c>
      <c r="AF125" s="115">
        <v>2927310</v>
      </c>
      <c r="AG125" s="115">
        <v>80381912514</v>
      </c>
      <c r="AH125" s="115">
        <v>95735463436</v>
      </c>
      <c r="AI125" s="30" t="e">
        <f t="shared" si="7"/>
        <v>#N/A</v>
      </c>
      <c r="AJ125" s="30" t="e">
        <f t="shared" si="8"/>
        <v>#N/A</v>
      </c>
      <c r="AK125" s="114" t="e">
        <f t="shared" si="12"/>
        <v>#N/A</v>
      </c>
      <c r="AL125" s="114" t="e">
        <f t="shared" si="13"/>
        <v>#N/A</v>
      </c>
    </row>
    <row r="126" spans="1:38" s="30" customFormat="1">
      <c r="A126" s="208" t="s">
        <v>271</v>
      </c>
      <c r="B126" s="120"/>
      <c r="C126" s="132">
        <v>10055800</v>
      </c>
      <c r="D126" s="132"/>
      <c r="E126" s="132">
        <v>30636768670</v>
      </c>
      <c r="F126" s="132"/>
      <c r="G126" s="133">
        <v>23667978878</v>
      </c>
      <c r="H126" s="121"/>
      <c r="I126" s="121">
        <v>0</v>
      </c>
      <c r="J126" s="121"/>
      <c r="K126" s="121">
        <v>0</v>
      </c>
      <c r="L126" s="121"/>
      <c r="M126" s="121">
        <v>0</v>
      </c>
      <c r="N126" s="121"/>
      <c r="O126" s="121">
        <v>0</v>
      </c>
      <c r="P126" s="121"/>
      <c r="Q126" s="121">
        <v>10055800</v>
      </c>
      <c r="R126" s="121"/>
      <c r="S126" s="121">
        <v>2372</v>
      </c>
      <c r="T126" s="121"/>
      <c r="U126" s="121">
        <v>30636768670</v>
      </c>
      <c r="V126" s="121"/>
      <c r="W126" s="122">
        <v>23667978878</v>
      </c>
      <c r="X126" s="207"/>
      <c r="Y126" s="123">
        <f t="shared" si="9"/>
        <v>2.2862711681929291E-3</v>
      </c>
      <c r="Z126" s="114">
        <f t="shared" si="10"/>
        <v>0</v>
      </c>
      <c r="AA126" s="114">
        <f t="shared" si="11"/>
        <v>0</v>
      </c>
      <c r="AE126" s="115" t="s">
        <v>365</v>
      </c>
      <c r="AF126" s="115">
        <v>11322336</v>
      </c>
      <c r="AG126" s="115">
        <v>64094275315</v>
      </c>
      <c r="AH126" s="115">
        <v>55261893377</v>
      </c>
      <c r="AI126" s="30">
        <f t="shared" si="7"/>
        <v>23323132957</v>
      </c>
      <c r="AJ126" s="30">
        <f t="shared" si="8"/>
        <v>24302564618</v>
      </c>
      <c r="AK126" s="114">
        <f t="shared" si="12"/>
        <v>-40771142358</v>
      </c>
      <c r="AL126" s="114">
        <f t="shared" si="13"/>
        <v>-30959328759</v>
      </c>
    </row>
    <row r="127" spans="1:38" s="30" customFormat="1">
      <c r="A127" s="208" t="s">
        <v>146</v>
      </c>
      <c r="B127" s="120"/>
      <c r="C127" s="132">
        <v>40396572</v>
      </c>
      <c r="D127" s="132"/>
      <c r="E127" s="132">
        <v>69762024385</v>
      </c>
      <c r="F127" s="132"/>
      <c r="G127" s="133">
        <v>58322665958</v>
      </c>
      <c r="H127" s="121"/>
      <c r="I127" s="121">
        <v>0</v>
      </c>
      <c r="J127" s="121"/>
      <c r="K127" s="121">
        <v>0</v>
      </c>
      <c r="L127" s="121"/>
      <c r="M127" s="121">
        <v>0</v>
      </c>
      <c r="N127" s="121"/>
      <c r="O127" s="121">
        <v>0</v>
      </c>
      <c r="P127" s="121"/>
      <c r="Q127" s="121">
        <v>40396572</v>
      </c>
      <c r="R127" s="121"/>
      <c r="S127" s="121">
        <v>1183.1999999900979</v>
      </c>
      <c r="T127" s="121"/>
      <c r="U127" s="121">
        <v>69762024385</v>
      </c>
      <c r="V127" s="121"/>
      <c r="W127" s="122">
        <v>47427751451</v>
      </c>
      <c r="X127" s="207"/>
      <c r="Y127" s="123">
        <f t="shared" si="9"/>
        <v>4.5814093917175445E-3</v>
      </c>
      <c r="Z127" s="114">
        <f t="shared" si="10"/>
        <v>0</v>
      </c>
      <c r="AA127" s="114">
        <f t="shared" si="11"/>
        <v>0</v>
      </c>
      <c r="AE127" s="115" t="s">
        <v>400</v>
      </c>
      <c r="AF127" s="115">
        <v>8905481</v>
      </c>
      <c r="AG127" s="115">
        <v>69905679627</v>
      </c>
      <c r="AH127" s="115">
        <v>66705405018.147202</v>
      </c>
      <c r="AI127" s="30">
        <f t="shared" si="7"/>
        <v>45737857865</v>
      </c>
      <c r="AJ127" s="30">
        <f t="shared" si="8"/>
        <v>34734258436</v>
      </c>
      <c r="AK127" s="114">
        <f t="shared" si="12"/>
        <v>-24167821762</v>
      </c>
      <c r="AL127" s="114">
        <f t="shared" si="13"/>
        <v>-31971146582.147202</v>
      </c>
    </row>
    <row r="128" spans="1:38" s="30" customFormat="1">
      <c r="A128" s="208" t="s">
        <v>349</v>
      </c>
      <c r="B128" s="120"/>
      <c r="C128" s="132">
        <v>19623424</v>
      </c>
      <c r="D128" s="132"/>
      <c r="E128" s="132">
        <v>63088285868</v>
      </c>
      <c r="F128" s="132"/>
      <c r="G128" s="133">
        <v>57869996224</v>
      </c>
      <c r="H128" s="121"/>
      <c r="I128" s="121">
        <v>0</v>
      </c>
      <c r="J128" s="121"/>
      <c r="K128" s="121">
        <v>0</v>
      </c>
      <c r="L128" s="121"/>
      <c r="M128" s="121">
        <v>0</v>
      </c>
      <c r="N128" s="121"/>
      <c r="O128" s="121">
        <v>0</v>
      </c>
      <c r="P128" s="121"/>
      <c r="Q128" s="121">
        <v>19623424</v>
      </c>
      <c r="R128" s="121"/>
      <c r="S128" s="121">
        <v>2369.5999999796159</v>
      </c>
      <c r="T128" s="121"/>
      <c r="U128" s="121">
        <v>63088285868</v>
      </c>
      <c r="V128" s="121"/>
      <c r="W128" s="122">
        <v>46140223101</v>
      </c>
      <c r="X128" s="207"/>
      <c r="Y128" s="123">
        <f t="shared" si="9"/>
        <v>4.457037177258108E-3</v>
      </c>
      <c r="Z128" s="114">
        <f t="shared" si="10"/>
        <v>0</v>
      </c>
      <c r="AA128" s="114">
        <f t="shared" si="11"/>
        <v>0</v>
      </c>
      <c r="AE128" s="115" t="s">
        <v>195</v>
      </c>
      <c r="AF128" s="115">
        <v>13594479</v>
      </c>
      <c r="AG128" s="115">
        <v>100817087913</v>
      </c>
      <c r="AH128" s="115">
        <v>102297890306</v>
      </c>
      <c r="AI128" s="30">
        <f t="shared" si="7"/>
        <v>23753789812</v>
      </c>
      <c r="AJ128" s="30">
        <f t="shared" si="8"/>
        <v>16787443112</v>
      </c>
      <c r="AK128" s="114">
        <f t="shared" si="12"/>
        <v>-77063298101</v>
      </c>
      <c r="AL128" s="114">
        <f t="shared" si="13"/>
        <v>-85510447194</v>
      </c>
    </row>
    <row r="129" spans="1:38" s="30" customFormat="1">
      <c r="A129" s="208" t="s">
        <v>497</v>
      </c>
      <c r="B129" s="120"/>
      <c r="C129" s="132">
        <v>15116801</v>
      </c>
      <c r="D129" s="132"/>
      <c r="E129" s="132">
        <v>37769617436</v>
      </c>
      <c r="F129" s="132"/>
      <c r="G129" s="133">
        <v>29924896519</v>
      </c>
      <c r="H129" s="121"/>
      <c r="I129" s="121">
        <v>0</v>
      </c>
      <c r="J129" s="121"/>
      <c r="K129" s="121">
        <v>0</v>
      </c>
      <c r="L129" s="121"/>
      <c r="M129" s="121">
        <v>0</v>
      </c>
      <c r="N129" s="121"/>
      <c r="O129" s="121">
        <v>0</v>
      </c>
      <c r="P129" s="121"/>
      <c r="Q129" s="121">
        <v>15116801</v>
      </c>
      <c r="R129" s="121"/>
      <c r="S129" s="121">
        <v>1900.8167939102987</v>
      </c>
      <c r="T129" s="121"/>
      <c r="U129" s="121">
        <v>35625382242</v>
      </c>
      <c r="V129" s="121"/>
      <c r="W129" s="122">
        <v>28512153313</v>
      </c>
      <c r="X129" s="207"/>
      <c r="Y129" s="123">
        <f t="shared" si="9"/>
        <v>2.7542070406020584E-3</v>
      </c>
      <c r="Z129" s="114">
        <f t="shared" si="10"/>
        <v>0</v>
      </c>
      <c r="AA129" s="114">
        <f t="shared" si="11"/>
        <v>0</v>
      </c>
      <c r="AE129" s="115" t="s">
        <v>192</v>
      </c>
      <c r="AF129" s="115">
        <v>11860679</v>
      </c>
      <c r="AG129" s="115">
        <v>76943110913</v>
      </c>
      <c r="AH129" s="115">
        <v>66024604578</v>
      </c>
      <c r="AI129" s="30">
        <f t="shared" si="7"/>
        <v>64908021454</v>
      </c>
      <c r="AJ129" s="30">
        <f t="shared" si="8"/>
        <v>51018702609</v>
      </c>
      <c r="AK129" s="114">
        <f t="shared" si="12"/>
        <v>-12035089459</v>
      </c>
      <c r="AL129" s="114">
        <f t="shared" si="13"/>
        <v>-15005901969</v>
      </c>
    </row>
    <row r="130" spans="1:38" s="30" customFormat="1">
      <c r="A130" s="208" t="s">
        <v>408</v>
      </c>
      <c r="B130" s="120"/>
      <c r="C130" s="132">
        <v>934758</v>
      </c>
      <c r="D130" s="132"/>
      <c r="E130" s="132">
        <v>41950820250</v>
      </c>
      <c r="F130" s="132"/>
      <c r="G130" s="133">
        <v>52962095513</v>
      </c>
      <c r="H130" s="121"/>
      <c r="I130" s="121">
        <v>0</v>
      </c>
      <c r="J130" s="121"/>
      <c r="K130" s="121">
        <v>0</v>
      </c>
      <c r="L130" s="121"/>
      <c r="M130" s="121">
        <v>0</v>
      </c>
      <c r="N130" s="121"/>
      <c r="O130" s="121">
        <v>0</v>
      </c>
      <c r="P130" s="121"/>
      <c r="Q130" s="121">
        <v>934758</v>
      </c>
      <c r="R130" s="121"/>
      <c r="S130" s="121">
        <v>45616</v>
      </c>
      <c r="T130" s="121"/>
      <c r="U130" s="121">
        <v>41950820250</v>
      </c>
      <c r="V130" s="121"/>
      <c r="W130" s="122">
        <v>42310314344</v>
      </c>
      <c r="X130" s="207"/>
      <c r="Y130" s="123">
        <f t="shared" si="9"/>
        <v>4.0870769870334231E-3</v>
      </c>
      <c r="Z130" s="114">
        <f t="shared" si="10"/>
        <v>0</v>
      </c>
      <c r="AA130" s="114">
        <f t="shared" si="11"/>
        <v>0</v>
      </c>
      <c r="AE130" s="115" t="s">
        <v>385</v>
      </c>
      <c r="AF130" s="115">
        <v>64979411</v>
      </c>
      <c r="AG130" s="115">
        <v>29709027346</v>
      </c>
      <c r="AH130" s="115">
        <v>29066752579</v>
      </c>
      <c r="AI130" s="30" t="e">
        <f t="shared" si="7"/>
        <v>#N/A</v>
      </c>
      <c r="AJ130" s="30" t="e">
        <f t="shared" si="8"/>
        <v>#N/A</v>
      </c>
      <c r="AK130" s="114" t="e">
        <f t="shared" si="12"/>
        <v>#N/A</v>
      </c>
      <c r="AL130" s="114" t="e">
        <f t="shared" si="13"/>
        <v>#N/A</v>
      </c>
    </row>
    <row r="131" spans="1:38" s="30" customFormat="1">
      <c r="A131" s="208" t="s">
        <v>273</v>
      </c>
      <c r="B131" s="120"/>
      <c r="C131" s="132">
        <v>8879816</v>
      </c>
      <c r="D131" s="132"/>
      <c r="E131" s="132">
        <v>105953119866</v>
      </c>
      <c r="F131" s="132"/>
      <c r="G131" s="133">
        <v>95689360745</v>
      </c>
      <c r="H131" s="121"/>
      <c r="I131" s="121">
        <v>0</v>
      </c>
      <c r="J131" s="121"/>
      <c r="K131" s="121">
        <v>0</v>
      </c>
      <c r="L131" s="121"/>
      <c r="M131" s="121">
        <v>0</v>
      </c>
      <c r="N131" s="121"/>
      <c r="O131" s="121">
        <v>0</v>
      </c>
      <c r="P131" s="121"/>
      <c r="Q131" s="121">
        <v>8879816</v>
      </c>
      <c r="R131" s="121"/>
      <c r="S131" s="121">
        <v>8704</v>
      </c>
      <c r="T131" s="121"/>
      <c r="U131" s="121">
        <v>105953119866</v>
      </c>
      <c r="V131" s="121"/>
      <c r="W131" s="122">
        <v>76692467397</v>
      </c>
      <c r="X131" s="207"/>
      <c r="Y131" s="123">
        <f t="shared" si="9"/>
        <v>7.4083122150459665E-3</v>
      </c>
      <c r="Z131" s="114">
        <f t="shared" si="10"/>
        <v>0</v>
      </c>
      <c r="AA131" s="114">
        <f t="shared" si="11"/>
        <v>0</v>
      </c>
      <c r="AE131" s="115" t="s">
        <v>247</v>
      </c>
      <c r="AF131" s="115">
        <v>11299219</v>
      </c>
      <c r="AG131" s="115">
        <v>45259006591</v>
      </c>
      <c r="AH131" s="115">
        <v>41749301805</v>
      </c>
      <c r="AI131" s="30">
        <f t="shared" si="7"/>
        <v>30924203736</v>
      </c>
      <c r="AJ131" s="30">
        <f t="shared" si="8"/>
        <v>18441397223</v>
      </c>
      <c r="AK131" s="114">
        <f t="shared" si="12"/>
        <v>-14334802855</v>
      </c>
      <c r="AL131" s="114">
        <f t="shared" si="13"/>
        <v>-23307904582</v>
      </c>
    </row>
    <row r="132" spans="1:38" s="30" customFormat="1">
      <c r="A132" s="120" t="s">
        <v>306</v>
      </c>
      <c r="B132" s="120"/>
      <c r="C132" s="132">
        <v>8906219</v>
      </c>
      <c r="D132" s="132"/>
      <c r="E132" s="132">
        <v>15372622663</v>
      </c>
      <c r="F132" s="132"/>
      <c r="G132" s="133">
        <v>11612309344</v>
      </c>
      <c r="H132" s="121"/>
      <c r="I132" s="121">
        <v>0</v>
      </c>
      <c r="J132" s="121"/>
      <c r="K132" s="121">
        <v>0</v>
      </c>
      <c r="L132" s="121"/>
      <c r="M132" s="121">
        <v>0</v>
      </c>
      <c r="N132" s="121"/>
      <c r="O132" s="121">
        <v>0</v>
      </c>
      <c r="P132" s="121"/>
      <c r="Q132" s="121">
        <v>8906219</v>
      </c>
      <c r="R132" s="121"/>
      <c r="S132" s="121">
        <v>1314</v>
      </c>
      <c r="T132" s="121"/>
      <c r="U132" s="121">
        <v>15372622663</v>
      </c>
      <c r="V132" s="121"/>
      <c r="W132" s="122">
        <v>11612309344</v>
      </c>
      <c r="X132" s="207"/>
      <c r="Y132" s="123">
        <f t="shared" si="9"/>
        <v>1.1217218076023563E-3</v>
      </c>
      <c r="Z132" s="114">
        <f t="shared" si="10"/>
        <v>0</v>
      </c>
      <c r="AA132" s="114">
        <f t="shared" si="11"/>
        <v>0</v>
      </c>
      <c r="AE132" s="115" t="s">
        <v>372</v>
      </c>
      <c r="AF132" s="115">
        <v>4693656</v>
      </c>
      <c r="AG132" s="115">
        <v>45804676050</v>
      </c>
      <c r="AH132" s="115">
        <v>43717878361</v>
      </c>
      <c r="AI132" s="30">
        <f t="shared" si="7"/>
        <v>12803450974</v>
      </c>
      <c r="AJ132" s="30">
        <f t="shared" si="8"/>
        <v>11388049880</v>
      </c>
      <c r="AK132" s="114">
        <f t="shared" si="12"/>
        <v>-33001225076</v>
      </c>
      <c r="AL132" s="114">
        <f t="shared" si="13"/>
        <v>-32329828481</v>
      </c>
    </row>
    <row r="133" spans="1:38" s="30" customFormat="1">
      <c r="A133" s="208" t="s">
        <v>386</v>
      </c>
      <c r="B133" s="120"/>
      <c r="C133" s="132">
        <v>14213477</v>
      </c>
      <c r="D133" s="132"/>
      <c r="E133" s="132">
        <v>36019571126</v>
      </c>
      <c r="F133" s="132"/>
      <c r="G133" s="133">
        <v>23454298149</v>
      </c>
      <c r="H133" s="121"/>
      <c r="I133" s="121">
        <v>0</v>
      </c>
      <c r="J133" s="121"/>
      <c r="K133" s="121">
        <v>0</v>
      </c>
      <c r="L133" s="121"/>
      <c r="M133" s="121">
        <v>0</v>
      </c>
      <c r="N133" s="121"/>
      <c r="O133" s="121">
        <v>0</v>
      </c>
      <c r="P133" s="121"/>
      <c r="Q133" s="121">
        <v>14213477</v>
      </c>
      <c r="R133" s="121"/>
      <c r="S133" s="121">
        <v>1663</v>
      </c>
      <c r="T133" s="121"/>
      <c r="U133" s="121">
        <v>36019571126</v>
      </c>
      <c r="V133" s="121"/>
      <c r="W133" s="122">
        <v>23454298149</v>
      </c>
      <c r="X133" s="207"/>
      <c r="Y133" s="123">
        <f t="shared" si="9"/>
        <v>2.2656301116654853E-3</v>
      </c>
      <c r="Z133" s="114">
        <f t="shared" si="10"/>
        <v>0</v>
      </c>
      <c r="AA133" s="114">
        <f t="shared" si="11"/>
        <v>0</v>
      </c>
      <c r="AE133" s="115" t="s">
        <v>200</v>
      </c>
      <c r="AF133" s="115">
        <v>11634276</v>
      </c>
      <c r="AG133" s="115">
        <v>52441382059</v>
      </c>
      <c r="AH133" s="115">
        <v>68233807145</v>
      </c>
      <c r="AI133" s="30">
        <f t="shared" si="7"/>
        <v>37280773832</v>
      </c>
      <c r="AJ133" s="30">
        <f t="shared" si="8"/>
        <v>23074292723</v>
      </c>
      <c r="AK133" s="114">
        <f t="shared" si="12"/>
        <v>-15160608227</v>
      </c>
      <c r="AL133" s="114">
        <f t="shared" si="13"/>
        <v>-45159514422</v>
      </c>
    </row>
    <row r="134" spans="1:38" s="30" customFormat="1">
      <c r="A134" s="208" t="s">
        <v>200</v>
      </c>
      <c r="B134" s="120"/>
      <c r="C134" s="132">
        <v>18915895</v>
      </c>
      <c r="D134" s="132"/>
      <c r="E134" s="132">
        <v>37280773832</v>
      </c>
      <c r="F134" s="132"/>
      <c r="G134" s="133">
        <v>23074292723</v>
      </c>
      <c r="H134" s="121"/>
      <c r="I134" s="121">
        <v>0</v>
      </c>
      <c r="J134" s="121"/>
      <c r="K134" s="121">
        <v>0</v>
      </c>
      <c r="L134" s="121"/>
      <c r="M134" s="121">
        <v>0</v>
      </c>
      <c r="N134" s="121"/>
      <c r="O134" s="121">
        <v>0</v>
      </c>
      <c r="P134" s="121"/>
      <c r="Q134" s="121">
        <v>18915895</v>
      </c>
      <c r="R134" s="121"/>
      <c r="S134" s="121">
        <v>1229.3389500734697</v>
      </c>
      <c r="T134" s="121"/>
      <c r="U134" s="121">
        <v>37280773832</v>
      </c>
      <c r="V134" s="121"/>
      <c r="W134" s="122">
        <v>23074292723</v>
      </c>
      <c r="X134" s="207"/>
      <c r="Y134" s="123">
        <f t="shared" si="9"/>
        <v>2.2289224800718034E-3</v>
      </c>
      <c r="Z134" s="114">
        <f t="shared" si="10"/>
        <v>0</v>
      </c>
      <c r="AA134" s="114">
        <f t="shared" si="11"/>
        <v>0</v>
      </c>
      <c r="AE134" s="115" t="s">
        <v>144</v>
      </c>
      <c r="AF134" s="115">
        <v>2991613</v>
      </c>
      <c r="AG134" s="115">
        <v>45228266868</v>
      </c>
      <c r="AH134" s="115">
        <v>47491792059</v>
      </c>
      <c r="AI134" s="30">
        <f t="shared" si="7"/>
        <v>43146346148</v>
      </c>
      <c r="AJ134" s="30">
        <f t="shared" si="8"/>
        <v>32688728400</v>
      </c>
      <c r="AK134" s="114">
        <f t="shared" si="12"/>
        <v>-2081920720</v>
      </c>
      <c r="AL134" s="114">
        <f t="shared" si="13"/>
        <v>-14803063659</v>
      </c>
    </row>
    <row r="135" spans="1:38" s="30" customFormat="1">
      <c r="A135" s="208" t="s">
        <v>231</v>
      </c>
      <c r="B135" s="120"/>
      <c r="C135" s="132">
        <v>128688432</v>
      </c>
      <c r="D135" s="132"/>
      <c r="E135" s="132">
        <v>70092904125</v>
      </c>
      <c r="F135" s="132"/>
      <c r="G135" s="133">
        <v>52737485886</v>
      </c>
      <c r="H135" s="121"/>
      <c r="I135" s="121">
        <v>0</v>
      </c>
      <c r="J135" s="121"/>
      <c r="K135" s="121">
        <v>0</v>
      </c>
      <c r="L135" s="121"/>
      <c r="M135" s="121">
        <v>0</v>
      </c>
      <c r="N135" s="121"/>
      <c r="O135" s="121">
        <v>0</v>
      </c>
      <c r="P135" s="121"/>
      <c r="Q135" s="121">
        <v>128688432</v>
      </c>
      <c r="R135" s="121"/>
      <c r="S135" s="121">
        <v>328</v>
      </c>
      <c r="T135" s="121"/>
      <c r="U135" s="121">
        <v>70092904125</v>
      </c>
      <c r="V135" s="121"/>
      <c r="W135" s="122">
        <v>41883523902</v>
      </c>
      <c r="X135" s="207"/>
      <c r="Y135" s="123">
        <f t="shared" si="9"/>
        <v>4.045850032782931E-3</v>
      </c>
      <c r="Z135" s="114">
        <f t="shared" si="10"/>
        <v>0</v>
      </c>
      <c r="AA135" s="114">
        <f t="shared" si="11"/>
        <v>0</v>
      </c>
      <c r="AE135" s="115" t="s">
        <v>346</v>
      </c>
      <c r="AF135" s="115">
        <v>4125727</v>
      </c>
      <c r="AG135" s="115">
        <v>53927336850</v>
      </c>
      <c r="AH135" s="115">
        <v>52454078446</v>
      </c>
      <c r="AI135" s="30">
        <f t="shared" si="7"/>
        <v>18987875114</v>
      </c>
      <c r="AJ135" s="30">
        <f t="shared" si="8"/>
        <v>19391143242</v>
      </c>
      <c r="AK135" s="114">
        <f t="shared" si="12"/>
        <v>-34939461736</v>
      </c>
      <c r="AL135" s="114">
        <f t="shared" si="13"/>
        <v>-33062935204</v>
      </c>
    </row>
    <row r="136" spans="1:38" s="30" customFormat="1">
      <c r="A136" s="208" t="s">
        <v>145</v>
      </c>
      <c r="B136" s="120"/>
      <c r="C136" s="132">
        <v>5871721</v>
      </c>
      <c r="D136" s="132"/>
      <c r="E136" s="132">
        <v>23266783332</v>
      </c>
      <c r="F136" s="132"/>
      <c r="G136" s="133">
        <v>15259165073</v>
      </c>
      <c r="H136" s="121"/>
      <c r="I136" s="121">
        <v>0</v>
      </c>
      <c r="J136" s="121"/>
      <c r="K136" s="121">
        <v>0</v>
      </c>
      <c r="L136" s="121"/>
      <c r="M136" s="121">
        <v>0</v>
      </c>
      <c r="N136" s="121"/>
      <c r="O136" s="121">
        <v>0</v>
      </c>
      <c r="P136" s="121"/>
      <c r="Q136" s="121">
        <v>5871721</v>
      </c>
      <c r="R136" s="121"/>
      <c r="S136" s="121">
        <v>2619</v>
      </c>
      <c r="T136" s="121"/>
      <c r="U136" s="121">
        <v>23266783332</v>
      </c>
      <c r="V136" s="121"/>
      <c r="W136" s="122">
        <v>15259165073</v>
      </c>
      <c r="X136" s="207"/>
      <c r="Y136" s="123">
        <f t="shared" si="9"/>
        <v>1.4739995052777592E-3</v>
      </c>
      <c r="Z136" s="114">
        <f t="shared" si="10"/>
        <v>0</v>
      </c>
      <c r="AA136" s="114">
        <f t="shared" si="11"/>
        <v>0</v>
      </c>
      <c r="AE136" s="115" t="s">
        <v>216</v>
      </c>
      <c r="AF136" s="115">
        <v>12525464</v>
      </c>
      <c r="AG136" s="115">
        <v>49325120661</v>
      </c>
      <c r="AH136" s="115">
        <v>47438071836</v>
      </c>
      <c r="AI136" s="30">
        <f t="shared" si="7"/>
        <v>22091932191</v>
      </c>
      <c r="AJ136" s="30">
        <f t="shared" si="8"/>
        <v>13054913921</v>
      </c>
      <c r="AK136" s="114">
        <f t="shared" si="12"/>
        <v>-27233188470</v>
      </c>
      <c r="AL136" s="114">
        <f t="shared" si="13"/>
        <v>-34383157915</v>
      </c>
    </row>
    <row r="137" spans="1:38" s="30" customFormat="1">
      <c r="A137" s="120" t="s">
        <v>138</v>
      </c>
      <c r="B137" s="120"/>
      <c r="C137" s="132">
        <v>20875414</v>
      </c>
      <c r="D137" s="132"/>
      <c r="E137" s="132">
        <v>23540184546</v>
      </c>
      <c r="F137" s="132"/>
      <c r="G137" s="133">
        <v>18642642348</v>
      </c>
      <c r="H137" s="121"/>
      <c r="I137" s="121">
        <v>0</v>
      </c>
      <c r="J137" s="121"/>
      <c r="K137" s="121">
        <v>0</v>
      </c>
      <c r="L137" s="121"/>
      <c r="M137" s="121">
        <v>0</v>
      </c>
      <c r="N137" s="121"/>
      <c r="O137" s="121">
        <v>0</v>
      </c>
      <c r="P137" s="121"/>
      <c r="Q137" s="121">
        <v>20875414</v>
      </c>
      <c r="R137" s="121"/>
      <c r="S137" s="121">
        <v>900</v>
      </c>
      <c r="T137" s="121"/>
      <c r="U137" s="121">
        <v>23540184546</v>
      </c>
      <c r="V137" s="121"/>
      <c r="W137" s="122">
        <v>18642642348</v>
      </c>
      <c r="X137" s="207"/>
      <c r="Y137" s="123">
        <f t="shared" si="9"/>
        <v>1.800835462920888E-3</v>
      </c>
      <c r="Z137" s="114">
        <f t="shared" si="10"/>
        <v>0</v>
      </c>
      <c r="AA137" s="114">
        <f t="shared" si="11"/>
        <v>0</v>
      </c>
      <c r="AE137" s="115" t="s">
        <v>225</v>
      </c>
      <c r="AF137" s="115">
        <v>25323029</v>
      </c>
      <c r="AG137" s="115">
        <v>65094796411.000008</v>
      </c>
      <c r="AH137" s="115">
        <v>51955744806</v>
      </c>
      <c r="AI137" s="30">
        <f t="shared" si="7"/>
        <v>24600940723</v>
      </c>
      <c r="AJ137" s="30">
        <f t="shared" si="8"/>
        <v>34181923299</v>
      </c>
      <c r="AK137" s="114">
        <f t="shared" si="12"/>
        <v>-40493855688.000008</v>
      </c>
      <c r="AL137" s="114">
        <f t="shared" si="13"/>
        <v>-17773821507</v>
      </c>
    </row>
    <row r="138" spans="1:38" s="30" customFormat="1">
      <c r="A138" s="208" t="s">
        <v>242</v>
      </c>
      <c r="B138" s="120"/>
      <c r="C138" s="132">
        <v>8667034</v>
      </c>
      <c r="D138" s="132"/>
      <c r="E138" s="132">
        <v>18081247719</v>
      </c>
      <c r="F138" s="132"/>
      <c r="G138" s="133">
        <v>6665103422</v>
      </c>
      <c r="H138" s="121"/>
      <c r="I138" s="121">
        <v>0</v>
      </c>
      <c r="J138" s="121"/>
      <c r="K138" s="121">
        <v>0</v>
      </c>
      <c r="L138" s="121"/>
      <c r="M138" s="121">
        <v>0</v>
      </c>
      <c r="N138" s="121"/>
      <c r="O138" s="121">
        <v>0</v>
      </c>
      <c r="P138" s="121"/>
      <c r="Q138" s="121">
        <v>8667034</v>
      </c>
      <c r="R138" s="121"/>
      <c r="S138" s="121">
        <v>775</v>
      </c>
      <c r="T138" s="121"/>
      <c r="U138" s="121">
        <v>18081247719</v>
      </c>
      <c r="V138" s="121"/>
      <c r="W138" s="122">
        <v>6665103422</v>
      </c>
      <c r="X138" s="207"/>
      <c r="Y138" s="123">
        <f t="shared" si="9"/>
        <v>6.4383333554970186E-4</v>
      </c>
      <c r="Z138" s="114">
        <f t="shared" si="10"/>
        <v>0</v>
      </c>
      <c r="AA138" s="114">
        <f t="shared" si="11"/>
        <v>0</v>
      </c>
      <c r="AE138" s="115" t="s">
        <v>99</v>
      </c>
      <c r="AF138" s="115">
        <v>16144242</v>
      </c>
      <c r="AG138" s="115">
        <v>30360994138</v>
      </c>
      <c r="AH138" s="115">
        <v>32625957588</v>
      </c>
      <c r="AI138" s="30">
        <f t="shared" si="7"/>
        <v>21485680462</v>
      </c>
      <c r="AJ138" s="30">
        <f t="shared" si="8"/>
        <v>23862403752</v>
      </c>
      <c r="AK138" s="114">
        <f t="shared" si="12"/>
        <v>-8875313676</v>
      </c>
      <c r="AL138" s="114">
        <f t="shared" si="13"/>
        <v>-8763553836</v>
      </c>
    </row>
    <row r="139" spans="1:38" s="30" customFormat="1">
      <c r="A139" s="208" t="s">
        <v>315</v>
      </c>
      <c r="B139" s="120"/>
      <c r="C139" s="132">
        <v>2795567</v>
      </c>
      <c r="D139" s="132"/>
      <c r="E139" s="132">
        <v>24045422591</v>
      </c>
      <c r="F139" s="132"/>
      <c r="G139" s="133">
        <v>17975243095</v>
      </c>
      <c r="H139" s="121"/>
      <c r="I139" s="121">
        <v>0</v>
      </c>
      <c r="J139" s="121"/>
      <c r="K139" s="121">
        <v>0</v>
      </c>
      <c r="L139" s="121"/>
      <c r="M139" s="121">
        <v>0</v>
      </c>
      <c r="N139" s="121"/>
      <c r="O139" s="121">
        <v>0</v>
      </c>
      <c r="P139" s="121"/>
      <c r="Q139" s="121">
        <v>2795567</v>
      </c>
      <c r="R139" s="121"/>
      <c r="S139" s="121">
        <v>6480</v>
      </c>
      <c r="T139" s="121"/>
      <c r="U139" s="121">
        <v>24045422591</v>
      </c>
      <c r="V139" s="121"/>
      <c r="W139" s="122">
        <v>17975243095</v>
      </c>
      <c r="X139" s="207"/>
      <c r="Y139" s="123">
        <f t="shared" si="9"/>
        <v>1.7363662626705143E-3</v>
      </c>
      <c r="Z139" s="114">
        <f t="shared" si="10"/>
        <v>0</v>
      </c>
      <c r="AA139" s="114">
        <f t="shared" si="11"/>
        <v>0</v>
      </c>
      <c r="AE139" s="115" t="s">
        <v>338</v>
      </c>
      <c r="AF139" s="115">
        <v>1109233</v>
      </c>
      <c r="AG139" s="115">
        <v>39065008210</v>
      </c>
      <c r="AH139" s="115">
        <v>46420851982</v>
      </c>
      <c r="AI139" s="30" t="e">
        <f t="shared" ref="AI139:AI202" si="14">VLOOKUP(AE139,$A$11:$Y$325,21,0)</f>
        <v>#N/A</v>
      </c>
      <c r="AJ139" s="30" t="e">
        <f t="shared" ref="AJ139:AJ202" si="15">VLOOKUP(AE139,$A$11:$Y$325,23,0)</f>
        <v>#N/A</v>
      </c>
      <c r="AK139" s="114" t="e">
        <f t="shared" si="12"/>
        <v>#N/A</v>
      </c>
      <c r="AL139" s="114" t="e">
        <f t="shared" si="13"/>
        <v>#N/A</v>
      </c>
    </row>
    <row r="140" spans="1:38" s="30" customFormat="1">
      <c r="A140" s="120" t="s">
        <v>109</v>
      </c>
      <c r="B140" s="120"/>
      <c r="C140" s="132">
        <v>58403381</v>
      </c>
      <c r="D140" s="132"/>
      <c r="E140" s="132">
        <v>82479166772</v>
      </c>
      <c r="F140" s="132"/>
      <c r="G140" s="133">
        <v>59806384399</v>
      </c>
      <c r="H140" s="121"/>
      <c r="I140" s="121">
        <v>0</v>
      </c>
      <c r="J140" s="121"/>
      <c r="K140" s="121">
        <v>0</v>
      </c>
      <c r="L140" s="121"/>
      <c r="M140" s="121">
        <v>0</v>
      </c>
      <c r="N140" s="121"/>
      <c r="O140" s="121">
        <v>0</v>
      </c>
      <c r="P140" s="121"/>
      <c r="Q140" s="121">
        <v>58403381</v>
      </c>
      <c r="R140" s="121"/>
      <c r="S140" s="121">
        <v>822.39999999315103</v>
      </c>
      <c r="T140" s="121"/>
      <c r="U140" s="121">
        <v>82479166772</v>
      </c>
      <c r="V140" s="121"/>
      <c r="W140" s="122">
        <v>47659661368</v>
      </c>
      <c r="X140" s="207"/>
      <c r="Y140" s="123">
        <f t="shared" ref="Y140:Y203" si="16">W140/$AV$11</f>
        <v>4.603811344989015E-3</v>
      </c>
      <c r="Z140" s="114">
        <f t="shared" ref="Z140:Z203" si="17">Q140-(C140+I140-M140)</f>
        <v>0</v>
      </c>
      <c r="AA140" s="114">
        <f t="shared" ref="AA140:AA203" si="18">Q140-(C140+I140-M140)</f>
        <v>0</v>
      </c>
      <c r="AE140" s="115" t="s">
        <v>260</v>
      </c>
      <c r="AF140" s="115">
        <v>4102485</v>
      </c>
      <c r="AG140" s="115">
        <v>62252108292.999992</v>
      </c>
      <c r="AH140" s="115">
        <v>37232826709</v>
      </c>
      <c r="AI140" s="30">
        <f t="shared" si="14"/>
        <v>31887829655</v>
      </c>
      <c r="AJ140" s="30">
        <f t="shared" si="15"/>
        <v>19639816543</v>
      </c>
      <c r="AK140" s="114">
        <f t="shared" ref="AK140:AK203" si="19">AI140-AG140</f>
        <v>-30364278637.999992</v>
      </c>
      <c r="AL140" s="114">
        <f t="shared" ref="AL140:AL203" si="20">AJ140-AH140</f>
        <v>-17593010166</v>
      </c>
    </row>
    <row r="141" spans="1:38" s="30" customFormat="1">
      <c r="A141" s="208" t="s">
        <v>186</v>
      </c>
      <c r="B141" s="120"/>
      <c r="C141" s="132">
        <v>7012027</v>
      </c>
      <c r="D141" s="132"/>
      <c r="E141" s="132">
        <v>42951889283</v>
      </c>
      <c r="F141" s="132"/>
      <c r="G141" s="133">
        <v>46130373331</v>
      </c>
      <c r="H141" s="121"/>
      <c r="I141" s="121">
        <v>0</v>
      </c>
      <c r="J141" s="121"/>
      <c r="K141" s="121">
        <v>0</v>
      </c>
      <c r="L141" s="121"/>
      <c r="M141" s="121">
        <v>0</v>
      </c>
      <c r="N141" s="121"/>
      <c r="O141" s="121">
        <v>0</v>
      </c>
      <c r="P141" s="121"/>
      <c r="Q141" s="121">
        <v>7012027</v>
      </c>
      <c r="R141" s="121"/>
      <c r="S141" s="121">
        <v>6630</v>
      </c>
      <c r="T141" s="121"/>
      <c r="U141" s="121">
        <v>42951889283</v>
      </c>
      <c r="V141" s="121"/>
      <c r="W141" s="122">
        <v>46130373331</v>
      </c>
      <c r="X141" s="207"/>
      <c r="Y141" s="123">
        <f t="shared" si="16"/>
        <v>4.4560857126112784E-3</v>
      </c>
      <c r="Z141" s="114">
        <f t="shared" si="17"/>
        <v>0</v>
      </c>
      <c r="AA141" s="114">
        <f t="shared" si="18"/>
        <v>0</v>
      </c>
      <c r="AE141" s="115" t="s">
        <v>79</v>
      </c>
      <c r="AF141" s="115">
        <v>10168310</v>
      </c>
      <c r="AG141" s="115">
        <v>51928093750</v>
      </c>
      <c r="AH141" s="115">
        <v>48143492154.000008</v>
      </c>
      <c r="AI141" s="30">
        <f t="shared" si="14"/>
        <v>33771666690</v>
      </c>
      <c r="AJ141" s="30">
        <f t="shared" si="15"/>
        <v>36376782763</v>
      </c>
      <c r="AK141" s="114">
        <f t="shared" si="19"/>
        <v>-18156427060</v>
      </c>
      <c r="AL141" s="114">
        <f t="shared" si="20"/>
        <v>-11766709391.000008</v>
      </c>
    </row>
    <row r="142" spans="1:38" s="30" customFormat="1">
      <c r="A142" s="120" t="s">
        <v>185</v>
      </c>
      <c r="B142" s="120"/>
      <c r="C142" s="132">
        <v>11976319</v>
      </c>
      <c r="D142" s="132"/>
      <c r="E142" s="132">
        <v>52605031739</v>
      </c>
      <c r="F142" s="132"/>
      <c r="G142" s="133">
        <v>48402481390</v>
      </c>
      <c r="H142" s="121"/>
      <c r="I142" s="121">
        <v>0</v>
      </c>
      <c r="J142" s="121"/>
      <c r="K142" s="121">
        <v>0</v>
      </c>
      <c r="L142" s="121"/>
      <c r="M142" s="121">
        <v>0</v>
      </c>
      <c r="N142" s="121"/>
      <c r="O142" s="121">
        <v>0</v>
      </c>
      <c r="P142" s="121"/>
      <c r="Q142" s="121">
        <v>11976319</v>
      </c>
      <c r="R142" s="121"/>
      <c r="S142" s="121">
        <v>4073</v>
      </c>
      <c r="T142" s="121"/>
      <c r="U142" s="121">
        <v>52605031739</v>
      </c>
      <c r="V142" s="121"/>
      <c r="W142" s="122">
        <v>48402481390</v>
      </c>
      <c r="X142" s="207"/>
      <c r="Y142" s="123">
        <f t="shared" si="16"/>
        <v>4.6755660143762536E-3</v>
      </c>
      <c r="Z142" s="114">
        <f t="shared" si="17"/>
        <v>0</v>
      </c>
      <c r="AA142" s="114">
        <f t="shared" si="18"/>
        <v>0</v>
      </c>
      <c r="AE142" s="115" t="s">
        <v>311</v>
      </c>
      <c r="AF142" s="115">
        <v>18348464</v>
      </c>
      <c r="AG142" s="115">
        <v>48641462832</v>
      </c>
      <c r="AH142" s="115">
        <v>49629109832</v>
      </c>
      <c r="AI142" s="30">
        <f t="shared" si="14"/>
        <v>15265258244</v>
      </c>
      <c r="AJ142" s="30">
        <f t="shared" si="15"/>
        <v>20950599173</v>
      </c>
      <c r="AK142" s="114">
        <f t="shared" si="19"/>
        <v>-33376204588</v>
      </c>
      <c r="AL142" s="114">
        <f t="shared" si="20"/>
        <v>-28678510659</v>
      </c>
    </row>
    <row r="143" spans="1:38" s="30" customFormat="1">
      <c r="A143" s="120" t="s">
        <v>164</v>
      </c>
      <c r="B143" s="120"/>
      <c r="C143" s="132">
        <v>6147801</v>
      </c>
      <c r="D143" s="132"/>
      <c r="E143" s="132">
        <v>32667436267</v>
      </c>
      <c r="F143" s="132"/>
      <c r="G143" s="133">
        <v>36113648714</v>
      </c>
      <c r="H143" s="121"/>
      <c r="I143" s="121">
        <v>0</v>
      </c>
      <c r="J143" s="121"/>
      <c r="K143" s="121">
        <v>0</v>
      </c>
      <c r="L143" s="121"/>
      <c r="M143" s="121">
        <v>0</v>
      </c>
      <c r="N143" s="121"/>
      <c r="O143" s="121">
        <v>0</v>
      </c>
      <c r="P143" s="121"/>
      <c r="Q143" s="121">
        <v>6147801</v>
      </c>
      <c r="R143" s="121"/>
      <c r="S143" s="121">
        <v>5920</v>
      </c>
      <c r="T143" s="121"/>
      <c r="U143" s="121">
        <v>32667436267</v>
      </c>
      <c r="V143" s="121"/>
      <c r="W143" s="122">
        <v>36113648714</v>
      </c>
      <c r="X143" s="207"/>
      <c r="Y143" s="123">
        <f t="shared" si="16"/>
        <v>3.4884936419227884E-3</v>
      </c>
      <c r="Z143" s="114">
        <f t="shared" si="17"/>
        <v>0</v>
      </c>
      <c r="AA143" s="114">
        <f t="shared" si="18"/>
        <v>0</v>
      </c>
      <c r="AE143" s="115" t="s">
        <v>337</v>
      </c>
      <c r="AF143" s="115">
        <v>16657262</v>
      </c>
      <c r="AG143" s="115">
        <v>44497026817</v>
      </c>
      <c r="AH143" s="115">
        <v>37040584443</v>
      </c>
      <c r="AI143" s="30">
        <f t="shared" si="14"/>
        <v>22026151477</v>
      </c>
      <c r="AJ143" s="30">
        <f t="shared" si="15"/>
        <v>14404363781</v>
      </c>
      <c r="AK143" s="114">
        <f t="shared" si="19"/>
        <v>-22470875340</v>
      </c>
      <c r="AL143" s="114">
        <f t="shared" si="20"/>
        <v>-22636220662</v>
      </c>
    </row>
    <row r="144" spans="1:38" s="30" customFormat="1">
      <c r="A144" s="208" t="s">
        <v>103</v>
      </c>
      <c r="B144" s="120"/>
      <c r="C144" s="132">
        <v>3548532</v>
      </c>
      <c r="D144" s="132"/>
      <c r="E144" s="132">
        <v>36288942784</v>
      </c>
      <c r="F144" s="132"/>
      <c r="G144" s="133">
        <v>20985767015</v>
      </c>
      <c r="H144" s="121"/>
      <c r="I144" s="121">
        <v>0</v>
      </c>
      <c r="J144" s="121"/>
      <c r="K144" s="121">
        <v>0</v>
      </c>
      <c r="L144" s="121"/>
      <c r="M144" s="121">
        <v>0</v>
      </c>
      <c r="N144" s="121"/>
      <c r="O144" s="121">
        <v>0</v>
      </c>
      <c r="P144" s="121"/>
      <c r="Q144" s="121">
        <v>3548532</v>
      </c>
      <c r="R144" s="121"/>
      <c r="S144" s="121">
        <v>5960</v>
      </c>
      <c r="T144" s="121"/>
      <c r="U144" s="121">
        <v>36288942784</v>
      </c>
      <c r="V144" s="121"/>
      <c r="W144" s="122">
        <v>20985767015</v>
      </c>
      <c r="X144" s="207"/>
      <c r="Y144" s="123">
        <f t="shared" si="16"/>
        <v>2.027175802214635E-3</v>
      </c>
      <c r="Z144" s="114">
        <f t="shared" si="17"/>
        <v>0</v>
      </c>
      <c r="AA144" s="114">
        <f t="shared" si="18"/>
        <v>0</v>
      </c>
      <c r="AE144" s="115" t="s">
        <v>405</v>
      </c>
      <c r="AF144" s="115">
        <v>4506540</v>
      </c>
      <c r="AG144" s="115">
        <v>30682319199</v>
      </c>
      <c r="AH144" s="115">
        <v>23563359219</v>
      </c>
      <c r="AI144" s="30">
        <f t="shared" si="14"/>
        <v>23257857130</v>
      </c>
      <c r="AJ144" s="30">
        <f t="shared" si="15"/>
        <v>15154468824</v>
      </c>
      <c r="AK144" s="114">
        <f t="shared" si="19"/>
        <v>-7424462069</v>
      </c>
      <c r="AL144" s="114">
        <f t="shared" si="20"/>
        <v>-8408890395</v>
      </c>
    </row>
    <row r="145" spans="1:38" s="30" customFormat="1">
      <c r="A145" s="120" t="s">
        <v>104</v>
      </c>
      <c r="B145" s="120"/>
      <c r="C145" s="132">
        <v>18433640</v>
      </c>
      <c r="D145" s="132"/>
      <c r="E145" s="132">
        <v>140427279688</v>
      </c>
      <c r="F145" s="132"/>
      <c r="G145" s="133">
        <v>123648160231</v>
      </c>
      <c r="H145" s="121"/>
      <c r="I145" s="121">
        <v>0</v>
      </c>
      <c r="J145" s="121"/>
      <c r="K145" s="121">
        <v>0</v>
      </c>
      <c r="L145" s="121"/>
      <c r="M145" s="121">
        <v>0</v>
      </c>
      <c r="N145" s="121"/>
      <c r="O145" s="121">
        <v>0</v>
      </c>
      <c r="P145" s="121"/>
      <c r="Q145" s="121">
        <v>18433640</v>
      </c>
      <c r="R145" s="121"/>
      <c r="S145" s="121">
        <v>5400</v>
      </c>
      <c r="T145" s="121"/>
      <c r="U145" s="121">
        <v>140427279688</v>
      </c>
      <c r="V145" s="121"/>
      <c r="W145" s="122">
        <v>98772199002</v>
      </c>
      <c r="X145" s="207"/>
      <c r="Y145" s="123">
        <f t="shared" si="16"/>
        <v>9.541162427147195E-3</v>
      </c>
      <c r="Z145" s="114">
        <f t="shared" si="17"/>
        <v>0</v>
      </c>
      <c r="AA145" s="114">
        <f t="shared" si="18"/>
        <v>0</v>
      </c>
      <c r="AE145" s="115" t="s">
        <v>431</v>
      </c>
      <c r="AF145" s="115">
        <v>6230009</v>
      </c>
      <c r="AG145" s="115">
        <v>12502463458.000002</v>
      </c>
      <c r="AH145" s="115">
        <v>9741495325</v>
      </c>
      <c r="AI145" s="30" t="e">
        <f t="shared" si="14"/>
        <v>#N/A</v>
      </c>
      <c r="AJ145" s="30" t="e">
        <f t="shared" si="15"/>
        <v>#N/A</v>
      </c>
      <c r="AK145" s="114" t="e">
        <f t="shared" si="19"/>
        <v>#N/A</v>
      </c>
      <c r="AL145" s="114" t="e">
        <f t="shared" si="20"/>
        <v>#N/A</v>
      </c>
    </row>
    <row r="146" spans="1:38" s="30" customFormat="1">
      <c r="A146" s="208" t="s">
        <v>149</v>
      </c>
      <c r="B146" s="120"/>
      <c r="C146" s="132">
        <v>4326543</v>
      </c>
      <c r="D146" s="132"/>
      <c r="E146" s="132">
        <v>169205008250</v>
      </c>
      <c r="F146" s="132"/>
      <c r="G146" s="133">
        <v>151031216583</v>
      </c>
      <c r="H146" s="121"/>
      <c r="I146" s="121">
        <v>0</v>
      </c>
      <c r="J146" s="121"/>
      <c r="K146" s="121">
        <v>0</v>
      </c>
      <c r="L146" s="121"/>
      <c r="M146" s="121">
        <v>0</v>
      </c>
      <c r="N146" s="121"/>
      <c r="O146" s="121">
        <v>0</v>
      </c>
      <c r="P146" s="121"/>
      <c r="Q146" s="121">
        <v>4326543</v>
      </c>
      <c r="R146" s="121"/>
      <c r="S146" s="121">
        <v>28104</v>
      </c>
      <c r="T146" s="121"/>
      <c r="U146" s="121">
        <v>169205008250</v>
      </c>
      <c r="V146" s="121"/>
      <c r="W146" s="122">
        <v>120653249316</v>
      </c>
      <c r="X146" s="207"/>
      <c r="Y146" s="123">
        <f t="shared" si="16"/>
        <v>1.1654820493201053E-2</v>
      </c>
      <c r="Z146" s="114">
        <f t="shared" si="17"/>
        <v>0</v>
      </c>
      <c r="AA146" s="114">
        <f t="shared" si="18"/>
        <v>0</v>
      </c>
      <c r="AE146" s="115" t="s">
        <v>349</v>
      </c>
      <c r="AF146" s="115">
        <v>12674267</v>
      </c>
      <c r="AG146" s="115">
        <v>38109151608</v>
      </c>
      <c r="AH146" s="115">
        <v>32416854206</v>
      </c>
      <c r="AI146" s="30">
        <f t="shared" si="14"/>
        <v>63088285868</v>
      </c>
      <c r="AJ146" s="30">
        <f t="shared" si="15"/>
        <v>46140223101</v>
      </c>
      <c r="AK146" s="114">
        <f t="shared" si="19"/>
        <v>24979134260</v>
      </c>
      <c r="AL146" s="114">
        <f t="shared" si="20"/>
        <v>13723368895</v>
      </c>
    </row>
    <row r="147" spans="1:38" s="30" customFormat="1">
      <c r="A147" s="120" t="s">
        <v>348</v>
      </c>
      <c r="B147" s="120"/>
      <c r="C147" s="132">
        <v>10983065</v>
      </c>
      <c r="D147" s="132"/>
      <c r="E147" s="132">
        <v>41103362498</v>
      </c>
      <c r="F147" s="132"/>
      <c r="G147" s="133">
        <v>29734785301</v>
      </c>
      <c r="H147" s="121"/>
      <c r="I147" s="121">
        <v>0</v>
      </c>
      <c r="J147" s="121"/>
      <c r="K147" s="121">
        <v>0</v>
      </c>
      <c r="L147" s="121"/>
      <c r="M147" s="121">
        <v>0</v>
      </c>
      <c r="N147" s="121"/>
      <c r="O147" s="121">
        <v>0</v>
      </c>
      <c r="P147" s="121"/>
      <c r="Q147" s="121">
        <v>10983065</v>
      </c>
      <c r="R147" s="121"/>
      <c r="S147" s="121">
        <v>2728.4210525932422</v>
      </c>
      <c r="T147" s="121"/>
      <c r="U147" s="121">
        <v>41103362498</v>
      </c>
      <c r="V147" s="121"/>
      <c r="W147" s="122">
        <v>29734785301</v>
      </c>
      <c r="X147" s="207"/>
      <c r="Y147" s="123">
        <f t="shared" si="16"/>
        <v>2.8723104189210696E-3</v>
      </c>
      <c r="Z147" s="114">
        <f t="shared" si="17"/>
        <v>0</v>
      </c>
      <c r="AA147" s="114">
        <f t="shared" si="18"/>
        <v>0</v>
      </c>
      <c r="AE147" s="115" t="s">
        <v>320</v>
      </c>
      <c r="AF147" s="115">
        <v>363540</v>
      </c>
      <c r="AG147" s="115">
        <v>17635213883</v>
      </c>
      <c r="AH147" s="115">
        <v>19380645134</v>
      </c>
      <c r="AI147" s="30" t="e">
        <f t="shared" si="14"/>
        <v>#N/A</v>
      </c>
      <c r="AJ147" s="30" t="e">
        <f t="shared" si="15"/>
        <v>#N/A</v>
      </c>
      <c r="AK147" s="114" t="e">
        <f t="shared" si="19"/>
        <v>#N/A</v>
      </c>
      <c r="AL147" s="114" t="e">
        <f t="shared" si="20"/>
        <v>#N/A</v>
      </c>
    </row>
    <row r="148" spans="1:38" s="30" customFormat="1">
      <c r="A148" s="208" t="s">
        <v>318</v>
      </c>
      <c r="B148" s="120"/>
      <c r="C148" s="132">
        <v>5189838</v>
      </c>
      <c r="D148" s="132"/>
      <c r="E148" s="132">
        <v>9764650632</v>
      </c>
      <c r="F148" s="132"/>
      <c r="G148" s="133">
        <v>9465186377</v>
      </c>
      <c r="H148" s="121"/>
      <c r="I148" s="121">
        <v>0</v>
      </c>
      <c r="J148" s="121"/>
      <c r="K148" s="121">
        <v>0</v>
      </c>
      <c r="L148" s="121"/>
      <c r="M148" s="121">
        <v>0</v>
      </c>
      <c r="N148" s="121"/>
      <c r="O148" s="121">
        <v>0</v>
      </c>
      <c r="P148" s="121"/>
      <c r="Q148" s="121">
        <v>5189838</v>
      </c>
      <c r="R148" s="121"/>
      <c r="S148" s="121">
        <v>1648</v>
      </c>
      <c r="T148" s="121"/>
      <c r="U148" s="121">
        <v>9764650632</v>
      </c>
      <c r="V148" s="121"/>
      <c r="W148" s="122">
        <v>8486739474</v>
      </c>
      <c r="X148" s="207"/>
      <c r="Y148" s="123">
        <f t="shared" si="16"/>
        <v>8.1979909950851803E-4</v>
      </c>
      <c r="Z148" s="114">
        <f t="shared" si="17"/>
        <v>0</v>
      </c>
      <c r="AA148" s="114">
        <f t="shared" si="18"/>
        <v>0</v>
      </c>
      <c r="AE148" s="115" t="s">
        <v>170</v>
      </c>
      <c r="AF148" s="115">
        <v>7266056</v>
      </c>
      <c r="AG148" s="115">
        <v>57356405530</v>
      </c>
      <c r="AH148" s="115">
        <v>53448889958</v>
      </c>
      <c r="AI148" s="30">
        <f t="shared" si="14"/>
        <v>51857751572</v>
      </c>
      <c r="AJ148" s="30">
        <f t="shared" si="15"/>
        <v>61620869502</v>
      </c>
      <c r="AK148" s="114">
        <f t="shared" si="19"/>
        <v>-5498653958</v>
      </c>
      <c r="AL148" s="114">
        <f t="shared" si="20"/>
        <v>8171979544</v>
      </c>
    </row>
    <row r="149" spans="1:38" s="30" customFormat="1">
      <c r="A149" s="208" t="s">
        <v>260</v>
      </c>
      <c r="B149" s="120"/>
      <c r="C149" s="132">
        <v>8078700</v>
      </c>
      <c r="D149" s="132"/>
      <c r="E149" s="132">
        <v>31887829655</v>
      </c>
      <c r="F149" s="132"/>
      <c r="G149" s="133">
        <v>19639816543</v>
      </c>
      <c r="H149" s="121"/>
      <c r="I149" s="121">
        <v>0</v>
      </c>
      <c r="J149" s="121"/>
      <c r="K149" s="121">
        <v>0</v>
      </c>
      <c r="L149" s="121"/>
      <c r="M149" s="121">
        <v>0</v>
      </c>
      <c r="N149" s="121"/>
      <c r="O149" s="121">
        <v>0</v>
      </c>
      <c r="P149" s="121"/>
      <c r="Q149" s="121">
        <v>8078700</v>
      </c>
      <c r="R149" s="121"/>
      <c r="S149" s="121">
        <v>2450</v>
      </c>
      <c r="T149" s="121"/>
      <c r="U149" s="121">
        <v>31887829655</v>
      </c>
      <c r="V149" s="121"/>
      <c r="W149" s="122">
        <v>19639816543</v>
      </c>
      <c r="X149" s="207"/>
      <c r="Y149" s="123">
        <f t="shared" si="16"/>
        <v>1.8971601479920597E-3</v>
      </c>
      <c r="Z149" s="114">
        <f t="shared" si="17"/>
        <v>0</v>
      </c>
      <c r="AA149" s="114">
        <f t="shared" si="18"/>
        <v>0</v>
      </c>
      <c r="AE149" s="115" t="s">
        <v>332</v>
      </c>
      <c r="AF149" s="115">
        <v>5494255</v>
      </c>
      <c r="AG149" s="115">
        <v>36339044685</v>
      </c>
      <c r="AH149" s="115">
        <v>44730210661</v>
      </c>
      <c r="AI149" s="30">
        <f t="shared" si="14"/>
        <v>14290987193</v>
      </c>
      <c r="AJ149" s="30">
        <f t="shared" si="15"/>
        <v>14101947712</v>
      </c>
      <c r="AK149" s="114">
        <f t="shared" si="19"/>
        <v>-22048057492</v>
      </c>
      <c r="AL149" s="114">
        <f t="shared" si="20"/>
        <v>-30628262949</v>
      </c>
    </row>
    <row r="150" spans="1:38" s="30" customFormat="1">
      <c r="A150" s="120" t="s">
        <v>418</v>
      </c>
      <c r="B150" s="120"/>
      <c r="C150" s="132">
        <v>4131991</v>
      </c>
      <c r="D150" s="132"/>
      <c r="E150" s="132">
        <v>33192521845</v>
      </c>
      <c r="F150" s="132"/>
      <c r="G150" s="133">
        <v>30750380326</v>
      </c>
      <c r="H150" s="121"/>
      <c r="I150" s="121">
        <v>0</v>
      </c>
      <c r="J150" s="121"/>
      <c r="K150" s="121">
        <v>0</v>
      </c>
      <c r="L150" s="121"/>
      <c r="M150" s="121">
        <v>0</v>
      </c>
      <c r="N150" s="121"/>
      <c r="O150" s="121">
        <v>0</v>
      </c>
      <c r="P150" s="121"/>
      <c r="Q150" s="121">
        <v>4131991</v>
      </c>
      <c r="R150" s="121"/>
      <c r="S150" s="121">
        <v>7500</v>
      </c>
      <c r="T150" s="121"/>
      <c r="U150" s="121">
        <v>33192521845</v>
      </c>
      <c r="V150" s="121"/>
      <c r="W150" s="122">
        <v>30750380326</v>
      </c>
      <c r="X150" s="207"/>
      <c r="Y150" s="123">
        <f t="shared" si="16"/>
        <v>2.9704145129033389E-3</v>
      </c>
      <c r="Z150" s="114">
        <f t="shared" si="17"/>
        <v>0</v>
      </c>
      <c r="AA150" s="114">
        <f t="shared" si="18"/>
        <v>0</v>
      </c>
      <c r="AE150" s="115" t="s">
        <v>375</v>
      </c>
      <c r="AF150" s="115">
        <v>32288449</v>
      </c>
      <c r="AG150" s="115">
        <v>74232110285</v>
      </c>
      <c r="AH150" s="115">
        <v>61015128520</v>
      </c>
      <c r="AI150" s="30">
        <f t="shared" si="14"/>
        <v>42134940611</v>
      </c>
      <c r="AJ150" s="30">
        <f t="shared" si="15"/>
        <v>41911423437</v>
      </c>
      <c r="AK150" s="114">
        <f t="shared" si="19"/>
        <v>-32097169674</v>
      </c>
      <c r="AL150" s="114">
        <f t="shared" si="20"/>
        <v>-19103705083</v>
      </c>
    </row>
    <row r="151" spans="1:38" s="30" customFormat="1">
      <c r="A151" s="208" t="s">
        <v>87</v>
      </c>
      <c r="B151" s="120"/>
      <c r="C151" s="132">
        <v>9069249</v>
      </c>
      <c r="D151" s="132"/>
      <c r="E151" s="132">
        <v>33379755106</v>
      </c>
      <c r="F151" s="132"/>
      <c r="G151" s="133">
        <v>27996336069</v>
      </c>
      <c r="H151" s="121"/>
      <c r="I151" s="121">
        <v>3023082</v>
      </c>
      <c r="J151" s="121"/>
      <c r="K151" s="121">
        <v>0</v>
      </c>
      <c r="L151" s="121"/>
      <c r="M151" s="121">
        <v>0</v>
      </c>
      <c r="N151" s="121"/>
      <c r="O151" s="121">
        <v>0</v>
      </c>
      <c r="P151" s="121"/>
      <c r="Q151" s="121">
        <v>12092331</v>
      </c>
      <c r="R151" s="121"/>
      <c r="S151" s="121">
        <v>2333.2500000206742</v>
      </c>
      <c r="T151" s="121"/>
      <c r="U151" s="121">
        <v>33379755106</v>
      </c>
      <c r="V151" s="121"/>
      <c r="W151" s="122">
        <v>27996333757</v>
      </c>
      <c r="X151" s="207"/>
      <c r="Y151" s="123">
        <f t="shared" si="16"/>
        <v>2.7043800830510241E-3</v>
      </c>
      <c r="Z151" s="114">
        <f t="shared" si="17"/>
        <v>0</v>
      </c>
      <c r="AA151" s="114">
        <f t="shared" si="18"/>
        <v>0</v>
      </c>
      <c r="AE151" s="115" t="s">
        <v>414</v>
      </c>
      <c r="AF151" s="115">
        <v>9032781</v>
      </c>
      <c r="AG151" s="115">
        <v>46030933931</v>
      </c>
      <c r="AH151" s="115">
        <v>43404659802.000008</v>
      </c>
      <c r="AI151" s="30" t="e">
        <f t="shared" si="14"/>
        <v>#N/A</v>
      </c>
      <c r="AJ151" s="30" t="e">
        <f t="shared" si="15"/>
        <v>#N/A</v>
      </c>
      <c r="AK151" s="114" t="e">
        <f t="shared" si="19"/>
        <v>#N/A</v>
      </c>
      <c r="AL151" s="114" t="e">
        <f t="shared" si="20"/>
        <v>#N/A</v>
      </c>
    </row>
    <row r="152" spans="1:38" s="30" customFormat="1">
      <c r="A152" s="208" t="s">
        <v>452</v>
      </c>
      <c r="B152" s="120"/>
      <c r="C152" s="132">
        <v>9673334</v>
      </c>
      <c r="D152" s="132"/>
      <c r="E152" s="132">
        <v>150214385675</v>
      </c>
      <c r="F152" s="132"/>
      <c r="G152" s="133">
        <v>101072827623</v>
      </c>
      <c r="H152" s="121"/>
      <c r="I152" s="121">
        <v>0</v>
      </c>
      <c r="J152" s="121"/>
      <c r="K152" s="121">
        <v>0</v>
      </c>
      <c r="L152" s="121"/>
      <c r="M152" s="121">
        <v>0</v>
      </c>
      <c r="N152" s="121"/>
      <c r="O152" s="121">
        <v>0</v>
      </c>
      <c r="P152" s="121"/>
      <c r="Q152" s="121">
        <v>9673334</v>
      </c>
      <c r="R152" s="121"/>
      <c r="S152" s="121">
        <v>8351</v>
      </c>
      <c r="T152" s="121"/>
      <c r="U152" s="121">
        <v>150214385675</v>
      </c>
      <c r="V152" s="121"/>
      <c r="W152" s="122">
        <v>80157567282</v>
      </c>
      <c r="X152" s="207"/>
      <c r="Y152" s="123">
        <f t="shared" si="16"/>
        <v>7.7430327250996569E-3</v>
      </c>
      <c r="Z152" s="114">
        <f t="shared" si="17"/>
        <v>0</v>
      </c>
      <c r="AA152" s="114">
        <f t="shared" si="18"/>
        <v>0</v>
      </c>
      <c r="AE152" s="115" t="s">
        <v>117</v>
      </c>
      <c r="AF152" s="115">
        <v>15277315</v>
      </c>
      <c r="AG152" s="115">
        <v>63652065691</v>
      </c>
      <c r="AH152" s="115">
        <v>64223348938</v>
      </c>
      <c r="AI152" s="30">
        <f t="shared" si="14"/>
        <v>10600067264</v>
      </c>
      <c r="AJ152" s="30">
        <f t="shared" si="15"/>
        <v>7972762268</v>
      </c>
      <c r="AK152" s="114">
        <f t="shared" si="19"/>
        <v>-53051998427</v>
      </c>
      <c r="AL152" s="114">
        <f t="shared" si="20"/>
        <v>-56250586670</v>
      </c>
    </row>
    <row r="153" spans="1:38" s="30" customFormat="1">
      <c r="A153" s="120" t="s">
        <v>373</v>
      </c>
      <c r="B153" s="120"/>
      <c r="C153" s="132">
        <v>3801760</v>
      </c>
      <c r="D153" s="132"/>
      <c r="E153" s="132">
        <v>12098849691</v>
      </c>
      <c r="F153" s="132"/>
      <c r="G153" s="133">
        <v>8857530388</v>
      </c>
      <c r="H153" s="121"/>
      <c r="I153" s="121">
        <v>390673</v>
      </c>
      <c r="J153" s="121"/>
      <c r="K153" s="121">
        <v>0</v>
      </c>
      <c r="L153" s="121"/>
      <c r="M153" s="121">
        <v>0</v>
      </c>
      <c r="N153" s="121"/>
      <c r="O153" s="121">
        <v>0</v>
      </c>
      <c r="P153" s="121"/>
      <c r="Q153" s="121">
        <v>4192433</v>
      </c>
      <c r="R153" s="121"/>
      <c r="S153" s="121">
        <v>2129.2009425076085</v>
      </c>
      <c r="T153" s="121"/>
      <c r="U153" s="121">
        <v>12098849691</v>
      </c>
      <c r="V153" s="121"/>
      <c r="W153" s="122">
        <v>8857530205</v>
      </c>
      <c r="X153" s="207"/>
      <c r="Y153" s="123">
        <f t="shared" si="16"/>
        <v>8.556166132087041E-4</v>
      </c>
      <c r="Z153" s="114">
        <f t="shared" si="17"/>
        <v>0</v>
      </c>
      <c r="AA153" s="114">
        <f t="shared" si="18"/>
        <v>0</v>
      </c>
      <c r="AE153" s="115" t="s">
        <v>312</v>
      </c>
      <c r="AF153" s="115">
        <v>9976254</v>
      </c>
      <c r="AG153" s="115">
        <v>26174585990</v>
      </c>
      <c r="AH153" s="115">
        <v>38507304411</v>
      </c>
      <c r="AI153" s="30">
        <f t="shared" si="14"/>
        <v>27980293165</v>
      </c>
      <c r="AJ153" s="30">
        <f t="shared" si="15"/>
        <v>23704120631</v>
      </c>
      <c r="AK153" s="114">
        <f t="shared" si="19"/>
        <v>1805707175</v>
      </c>
      <c r="AL153" s="114">
        <f t="shared" si="20"/>
        <v>-14803183780</v>
      </c>
    </row>
    <row r="154" spans="1:38" s="30" customFormat="1">
      <c r="A154" s="208" t="s">
        <v>309</v>
      </c>
      <c r="B154" s="120"/>
      <c r="C154" s="132">
        <v>1393295</v>
      </c>
      <c r="D154" s="132"/>
      <c r="E154" s="132">
        <v>51588111482</v>
      </c>
      <c r="F154" s="132"/>
      <c r="G154" s="133">
        <v>44171668312</v>
      </c>
      <c r="H154" s="121"/>
      <c r="I154" s="121">
        <v>0</v>
      </c>
      <c r="J154" s="121"/>
      <c r="K154" s="121">
        <v>0</v>
      </c>
      <c r="L154" s="121"/>
      <c r="M154" s="121">
        <v>0</v>
      </c>
      <c r="N154" s="121"/>
      <c r="O154" s="121">
        <v>0</v>
      </c>
      <c r="P154" s="121"/>
      <c r="Q154" s="121">
        <v>1393295</v>
      </c>
      <c r="R154" s="121"/>
      <c r="S154" s="121">
        <v>31950</v>
      </c>
      <c r="T154" s="121"/>
      <c r="U154" s="121">
        <v>51588111482</v>
      </c>
      <c r="V154" s="121"/>
      <c r="W154" s="122">
        <v>44171668312</v>
      </c>
      <c r="X154" s="207"/>
      <c r="Y154" s="123">
        <f t="shared" si="16"/>
        <v>4.2668794083882749E-3</v>
      </c>
      <c r="Z154" s="114">
        <f t="shared" si="17"/>
        <v>0</v>
      </c>
      <c r="AA154" s="114">
        <f t="shared" si="18"/>
        <v>0</v>
      </c>
      <c r="AE154" s="115" t="s">
        <v>164</v>
      </c>
      <c r="AF154" s="115">
        <v>6262965</v>
      </c>
      <c r="AG154" s="115">
        <v>28352511714</v>
      </c>
      <c r="AH154" s="115">
        <v>33618781937</v>
      </c>
      <c r="AI154" s="30">
        <f t="shared" si="14"/>
        <v>32667436267</v>
      </c>
      <c r="AJ154" s="30">
        <f t="shared" si="15"/>
        <v>36113648714</v>
      </c>
      <c r="AK154" s="114">
        <f t="shared" si="19"/>
        <v>4314924553</v>
      </c>
      <c r="AL154" s="114">
        <f t="shared" si="20"/>
        <v>2494866777</v>
      </c>
    </row>
    <row r="155" spans="1:38" s="30" customFormat="1">
      <c r="A155" s="120" t="s">
        <v>381</v>
      </c>
      <c r="B155" s="120"/>
      <c r="C155" s="132">
        <v>2133527</v>
      </c>
      <c r="D155" s="132"/>
      <c r="E155" s="132">
        <v>4786975299</v>
      </c>
      <c r="F155" s="132"/>
      <c r="G155" s="133">
        <v>5794006797</v>
      </c>
      <c r="H155" s="121"/>
      <c r="I155" s="121">
        <v>0</v>
      </c>
      <c r="J155" s="121"/>
      <c r="K155" s="121">
        <v>0</v>
      </c>
      <c r="L155" s="121"/>
      <c r="M155" s="121">
        <v>0</v>
      </c>
      <c r="N155" s="121"/>
      <c r="O155" s="121">
        <v>0</v>
      </c>
      <c r="P155" s="121"/>
      <c r="Q155" s="121">
        <v>2133527</v>
      </c>
      <c r="R155" s="121"/>
      <c r="S155" s="121">
        <v>2736.8500000234349</v>
      </c>
      <c r="T155" s="121"/>
      <c r="U155" s="121">
        <v>4786975299</v>
      </c>
      <c r="V155" s="121"/>
      <c r="W155" s="122">
        <v>5794006797</v>
      </c>
      <c r="X155" s="207"/>
      <c r="Y155" s="123">
        <f t="shared" si="16"/>
        <v>5.5968744760914442E-4</v>
      </c>
      <c r="Z155" s="114">
        <f t="shared" si="17"/>
        <v>0</v>
      </c>
      <c r="AA155" s="114">
        <f t="shared" si="18"/>
        <v>0</v>
      </c>
      <c r="AE155" s="115" t="s">
        <v>318</v>
      </c>
      <c r="AF155" s="115">
        <v>9770430</v>
      </c>
      <c r="AG155" s="115">
        <v>22007814517</v>
      </c>
      <c r="AH155" s="115">
        <v>20764888725.999996</v>
      </c>
      <c r="AI155" s="30">
        <f t="shared" si="14"/>
        <v>9764650632</v>
      </c>
      <c r="AJ155" s="30">
        <f t="shared" si="15"/>
        <v>8486739474</v>
      </c>
      <c r="AK155" s="114">
        <f t="shared" si="19"/>
        <v>-12243163885</v>
      </c>
      <c r="AL155" s="114">
        <f t="shared" si="20"/>
        <v>-12278149251.999996</v>
      </c>
    </row>
    <row r="156" spans="1:38" s="30" customFormat="1">
      <c r="A156" s="208" t="s">
        <v>316</v>
      </c>
      <c r="B156" s="120"/>
      <c r="C156" s="132">
        <v>1767759</v>
      </c>
      <c r="D156" s="132"/>
      <c r="E156" s="132">
        <v>17199473329</v>
      </c>
      <c r="F156" s="132"/>
      <c r="G156" s="133">
        <v>18663562534</v>
      </c>
      <c r="H156" s="121"/>
      <c r="I156" s="121">
        <v>0</v>
      </c>
      <c r="J156" s="121"/>
      <c r="K156" s="121">
        <v>0</v>
      </c>
      <c r="L156" s="121"/>
      <c r="M156" s="121">
        <v>0</v>
      </c>
      <c r="N156" s="121"/>
      <c r="O156" s="121">
        <v>0</v>
      </c>
      <c r="P156" s="121"/>
      <c r="Q156" s="121">
        <v>1767759</v>
      </c>
      <c r="R156" s="121"/>
      <c r="S156" s="121">
        <v>10640</v>
      </c>
      <c r="T156" s="121"/>
      <c r="U156" s="121">
        <v>17199473329</v>
      </c>
      <c r="V156" s="121"/>
      <c r="W156" s="122">
        <v>18663562534</v>
      </c>
      <c r="X156" s="207"/>
      <c r="Y156" s="123">
        <f t="shared" si="16"/>
        <v>1.8028563037510907E-3</v>
      </c>
      <c r="Z156" s="114">
        <f t="shared" si="17"/>
        <v>0</v>
      </c>
      <c r="AA156" s="114">
        <f t="shared" si="18"/>
        <v>0</v>
      </c>
      <c r="AE156" s="115" t="s">
        <v>233</v>
      </c>
      <c r="AF156" s="115">
        <v>9639267</v>
      </c>
      <c r="AG156" s="115">
        <v>10761177757</v>
      </c>
      <c r="AH156" s="115">
        <v>12437323545</v>
      </c>
      <c r="AI156" s="30" t="e">
        <f t="shared" si="14"/>
        <v>#N/A</v>
      </c>
      <c r="AJ156" s="30" t="e">
        <f t="shared" si="15"/>
        <v>#N/A</v>
      </c>
      <c r="AK156" s="114" t="e">
        <f t="shared" si="19"/>
        <v>#N/A</v>
      </c>
      <c r="AL156" s="114" t="e">
        <f t="shared" si="20"/>
        <v>#N/A</v>
      </c>
    </row>
    <row r="157" spans="1:38" s="30" customFormat="1">
      <c r="A157" s="208" t="s">
        <v>232</v>
      </c>
      <c r="B157" s="120"/>
      <c r="C157" s="132">
        <v>5224546</v>
      </c>
      <c r="D157" s="132"/>
      <c r="E157" s="132">
        <v>9465904716</v>
      </c>
      <c r="F157" s="132"/>
      <c r="G157" s="133">
        <v>7542953181</v>
      </c>
      <c r="H157" s="121"/>
      <c r="I157" s="121">
        <v>0</v>
      </c>
      <c r="J157" s="121"/>
      <c r="K157" s="121">
        <v>0</v>
      </c>
      <c r="L157" s="121"/>
      <c r="M157" s="121">
        <v>0</v>
      </c>
      <c r="N157" s="121"/>
      <c r="O157" s="121">
        <v>0</v>
      </c>
      <c r="P157" s="121"/>
      <c r="Q157" s="121">
        <v>5224546</v>
      </c>
      <c r="R157" s="121"/>
      <c r="S157" s="121">
        <v>1455</v>
      </c>
      <c r="T157" s="121"/>
      <c r="U157" s="121">
        <v>9465904716</v>
      </c>
      <c r="V157" s="121"/>
      <c r="W157" s="122">
        <v>7542953181</v>
      </c>
      <c r="X157" s="207"/>
      <c r="Y157" s="123">
        <f t="shared" si="16"/>
        <v>7.2863156037287732E-4</v>
      </c>
      <c r="Z157" s="114">
        <f t="shared" si="17"/>
        <v>0</v>
      </c>
      <c r="AA157" s="114">
        <f t="shared" si="18"/>
        <v>0</v>
      </c>
      <c r="AE157" s="115" t="s">
        <v>284</v>
      </c>
      <c r="AF157" s="115">
        <v>10212759</v>
      </c>
      <c r="AG157" s="115">
        <v>61341228325</v>
      </c>
      <c r="AH157" s="115">
        <v>46059592626</v>
      </c>
      <c r="AI157" s="30">
        <f t="shared" si="14"/>
        <v>16374420905</v>
      </c>
      <c r="AJ157" s="30">
        <f t="shared" si="15"/>
        <v>12403253572</v>
      </c>
      <c r="AK157" s="114">
        <f t="shared" si="19"/>
        <v>-44966807420</v>
      </c>
      <c r="AL157" s="114">
        <f t="shared" si="20"/>
        <v>-33656339054</v>
      </c>
    </row>
    <row r="158" spans="1:38" s="30" customFormat="1">
      <c r="A158" s="120" t="s">
        <v>268</v>
      </c>
      <c r="B158" s="120"/>
      <c r="C158" s="132">
        <v>3230943</v>
      </c>
      <c r="D158" s="132"/>
      <c r="E158" s="132">
        <v>41769979540</v>
      </c>
      <c r="F158" s="132"/>
      <c r="G158" s="133">
        <v>39273105685</v>
      </c>
      <c r="H158" s="121"/>
      <c r="I158" s="121">
        <v>0</v>
      </c>
      <c r="J158" s="121"/>
      <c r="K158" s="121">
        <v>0</v>
      </c>
      <c r="L158" s="121"/>
      <c r="M158" s="121">
        <v>0</v>
      </c>
      <c r="N158" s="121"/>
      <c r="O158" s="121">
        <v>0</v>
      </c>
      <c r="P158" s="121"/>
      <c r="Q158" s="121">
        <v>3230943</v>
      </c>
      <c r="R158" s="121"/>
      <c r="S158" s="121">
        <v>12250</v>
      </c>
      <c r="T158" s="121"/>
      <c r="U158" s="121">
        <v>41769979540</v>
      </c>
      <c r="V158" s="121"/>
      <c r="W158" s="122">
        <v>39273105685</v>
      </c>
      <c r="X158" s="207"/>
      <c r="Y158" s="123">
        <f t="shared" si="16"/>
        <v>3.7936897643790993E-3</v>
      </c>
      <c r="Z158" s="114">
        <f t="shared" si="17"/>
        <v>0</v>
      </c>
      <c r="AA158" s="114">
        <f t="shared" si="18"/>
        <v>0</v>
      </c>
      <c r="AE158" s="115" t="s">
        <v>285</v>
      </c>
      <c r="AF158" s="115">
        <v>10035096</v>
      </c>
      <c r="AG158" s="115">
        <v>13799054783</v>
      </c>
      <c r="AH158" s="115">
        <v>15591530163.999998</v>
      </c>
      <c r="AI158" s="30">
        <f t="shared" si="14"/>
        <v>26287848951</v>
      </c>
      <c r="AJ158" s="30">
        <f t="shared" si="15"/>
        <v>21829902894</v>
      </c>
      <c r="AK158" s="114">
        <f t="shared" si="19"/>
        <v>12488794168</v>
      </c>
      <c r="AL158" s="114">
        <f t="shared" si="20"/>
        <v>6238372730.0000019</v>
      </c>
    </row>
    <row r="159" spans="1:38" s="30" customFormat="1">
      <c r="A159" s="120" t="s">
        <v>396</v>
      </c>
      <c r="B159" s="120"/>
      <c r="C159" s="132">
        <v>3189079</v>
      </c>
      <c r="D159" s="132"/>
      <c r="E159" s="132">
        <v>24236267624</v>
      </c>
      <c r="F159" s="132"/>
      <c r="G159" s="133">
        <v>25536929277</v>
      </c>
      <c r="H159" s="121"/>
      <c r="I159" s="121">
        <v>0</v>
      </c>
      <c r="J159" s="121"/>
      <c r="K159" s="121">
        <v>0</v>
      </c>
      <c r="L159" s="121"/>
      <c r="M159" s="121">
        <v>0</v>
      </c>
      <c r="N159" s="121"/>
      <c r="O159" s="121">
        <v>0</v>
      </c>
      <c r="P159" s="121"/>
      <c r="Q159" s="121">
        <v>3189079</v>
      </c>
      <c r="R159" s="121"/>
      <c r="S159" s="121">
        <v>8070</v>
      </c>
      <c r="T159" s="121"/>
      <c r="U159" s="121">
        <v>24236267624</v>
      </c>
      <c r="V159" s="121"/>
      <c r="W159" s="122">
        <v>25536929277</v>
      </c>
      <c r="X159" s="207"/>
      <c r="Y159" s="123">
        <f t="shared" si="16"/>
        <v>2.4668073869398609E-3</v>
      </c>
      <c r="Z159" s="114">
        <f t="shared" si="17"/>
        <v>0</v>
      </c>
      <c r="AA159" s="114">
        <f t="shared" si="18"/>
        <v>0</v>
      </c>
      <c r="AE159" s="115" t="s">
        <v>146</v>
      </c>
      <c r="AF159" s="115">
        <v>23497520</v>
      </c>
      <c r="AG159" s="115">
        <v>26810044314</v>
      </c>
      <c r="AH159" s="115">
        <v>26697862257</v>
      </c>
      <c r="AI159" s="30">
        <f t="shared" si="14"/>
        <v>69762024385</v>
      </c>
      <c r="AJ159" s="30">
        <f t="shared" si="15"/>
        <v>47427751451</v>
      </c>
      <c r="AK159" s="114">
        <f t="shared" si="19"/>
        <v>42951980071</v>
      </c>
      <c r="AL159" s="114">
        <f t="shared" si="20"/>
        <v>20729889194</v>
      </c>
    </row>
    <row r="160" spans="1:38" s="30" customFormat="1">
      <c r="A160" s="120" t="s">
        <v>180</v>
      </c>
      <c r="B160" s="120"/>
      <c r="C160" s="132">
        <v>4924400</v>
      </c>
      <c r="D160" s="132"/>
      <c r="E160" s="132">
        <v>44601429851</v>
      </c>
      <c r="F160" s="132"/>
      <c r="G160" s="133">
        <v>62496216826</v>
      </c>
      <c r="H160" s="121"/>
      <c r="I160" s="121">
        <v>0</v>
      </c>
      <c r="J160" s="121"/>
      <c r="K160" s="121">
        <v>0</v>
      </c>
      <c r="L160" s="121"/>
      <c r="M160" s="121">
        <v>0</v>
      </c>
      <c r="N160" s="121"/>
      <c r="O160" s="121">
        <v>0</v>
      </c>
      <c r="P160" s="121"/>
      <c r="Q160" s="121">
        <v>4924400</v>
      </c>
      <c r="R160" s="121"/>
      <c r="S160" s="121">
        <v>10304</v>
      </c>
      <c r="T160" s="121"/>
      <c r="U160" s="121">
        <v>44601429851</v>
      </c>
      <c r="V160" s="121"/>
      <c r="W160" s="122">
        <v>50348789536</v>
      </c>
      <c r="X160" s="207"/>
      <c r="Y160" s="123">
        <f t="shared" si="16"/>
        <v>4.8635748097852708E-3</v>
      </c>
      <c r="Z160" s="114">
        <f t="shared" si="17"/>
        <v>0</v>
      </c>
      <c r="AA160" s="114">
        <f t="shared" si="18"/>
        <v>0</v>
      </c>
      <c r="AE160" s="115" t="s">
        <v>432</v>
      </c>
      <c r="AF160" s="115">
        <v>2453220</v>
      </c>
      <c r="AG160" s="115">
        <v>3257762362</v>
      </c>
      <c r="AH160" s="115">
        <v>3857956929.5316906</v>
      </c>
      <c r="AI160" s="30" t="e">
        <f t="shared" si="14"/>
        <v>#N/A</v>
      </c>
      <c r="AJ160" s="30" t="e">
        <f t="shared" si="15"/>
        <v>#N/A</v>
      </c>
      <c r="AK160" s="114" t="e">
        <f t="shared" si="19"/>
        <v>#N/A</v>
      </c>
      <c r="AL160" s="114" t="e">
        <f t="shared" si="20"/>
        <v>#N/A</v>
      </c>
    </row>
    <row r="161" spans="1:38" s="30" customFormat="1">
      <c r="A161" s="208" t="s">
        <v>263</v>
      </c>
      <c r="B161" s="120"/>
      <c r="C161" s="132">
        <v>11666228</v>
      </c>
      <c r="D161" s="132"/>
      <c r="E161" s="132">
        <v>75888031914</v>
      </c>
      <c r="F161" s="132"/>
      <c r="G161" s="133">
        <v>84505150824</v>
      </c>
      <c r="H161" s="121"/>
      <c r="I161" s="121">
        <v>0</v>
      </c>
      <c r="J161" s="121"/>
      <c r="K161" s="121">
        <v>0</v>
      </c>
      <c r="L161" s="121"/>
      <c r="M161" s="121">
        <v>0</v>
      </c>
      <c r="N161" s="121"/>
      <c r="O161" s="121">
        <v>0</v>
      </c>
      <c r="P161" s="121"/>
      <c r="Q161" s="121">
        <v>11666228</v>
      </c>
      <c r="R161" s="121"/>
      <c r="S161" s="121">
        <v>5944</v>
      </c>
      <c r="T161" s="121"/>
      <c r="U161" s="121">
        <v>75888031914</v>
      </c>
      <c r="V161" s="121"/>
      <c r="W161" s="122">
        <v>68808029656</v>
      </c>
      <c r="X161" s="207"/>
      <c r="Y161" s="123">
        <f t="shared" si="16"/>
        <v>6.6466940482570779E-3</v>
      </c>
      <c r="Z161" s="114">
        <f t="shared" si="17"/>
        <v>0</v>
      </c>
      <c r="AA161" s="114">
        <f t="shared" si="18"/>
        <v>0</v>
      </c>
      <c r="AE161" s="115" t="s">
        <v>286</v>
      </c>
      <c r="AF161" s="115">
        <v>12102556</v>
      </c>
      <c r="AG161" s="115">
        <v>28174188961.999996</v>
      </c>
      <c r="AH161" s="115">
        <v>31063139586.512894</v>
      </c>
      <c r="AI161" s="30">
        <f t="shared" si="14"/>
        <v>2604</v>
      </c>
      <c r="AJ161" s="30">
        <f t="shared" si="15"/>
        <v>2035</v>
      </c>
      <c r="AK161" s="114">
        <f t="shared" si="19"/>
        <v>-28174186357.999996</v>
      </c>
      <c r="AL161" s="114">
        <f t="shared" si="20"/>
        <v>-31063137551.512894</v>
      </c>
    </row>
    <row r="162" spans="1:38" s="30" customFormat="1">
      <c r="A162" s="120" t="s">
        <v>125</v>
      </c>
      <c r="B162" s="120"/>
      <c r="C162" s="132">
        <v>30815258</v>
      </c>
      <c r="D162" s="132"/>
      <c r="E162" s="132">
        <v>103293896536</v>
      </c>
      <c r="F162" s="132"/>
      <c r="G162" s="133">
        <v>83322477755</v>
      </c>
      <c r="H162" s="121"/>
      <c r="I162" s="121">
        <v>0</v>
      </c>
      <c r="J162" s="121"/>
      <c r="K162" s="121">
        <v>0</v>
      </c>
      <c r="L162" s="121"/>
      <c r="M162" s="121">
        <v>0</v>
      </c>
      <c r="N162" s="121"/>
      <c r="O162" s="121">
        <v>0</v>
      </c>
      <c r="P162" s="121"/>
      <c r="Q162" s="121">
        <v>30815258</v>
      </c>
      <c r="R162" s="121"/>
      <c r="S162" s="121">
        <v>2184.7999999870194</v>
      </c>
      <c r="T162" s="121"/>
      <c r="U162" s="121">
        <v>103293896536</v>
      </c>
      <c r="V162" s="121"/>
      <c r="W162" s="122">
        <v>66804752074</v>
      </c>
      <c r="X162" s="207"/>
      <c r="Y162" s="123">
        <f t="shared" si="16"/>
        <v>6.4531821391404483E-3</v>
      </c>
      <c r="Z162" s="114">
        <f t="shared" si="17"/>
        <v>0</v>
      </c>
      <c r="AA162" s="114">
        <f t="shared" si="18"/>
        <v>0</v>
      </c>
      <c r="AE162" s="115" t="s">
        <v>163</v>
      </c>
      <c r="AF162" s="115">
        <v>10826929</v>
      </c>
      <c r="AG162" s="115">
        <v>41297810346.000008</v>
      </c>
      <c r="AH162" s="115">
        <v>47322751074</v>
      </c>
      <c r="AI162" s="30">
        <f t="shared" si="14"/>
        <v>29886785638</v>
      </c>
      <c r="AJ162" s="30">
        <f t="shared" si="15"/>
        <v>28677616429</v>
      </c>
      <c r="AK162" s="114">
        <f t="shared" si="19"/>
        <v>-11411024708.000008</v>
      </c>
      <c r="AL162" s="114">
        <f t="shared" si="20"/>
        <v>-18645134645</v>
      </c>
    </row>
    <row r="163" spans="1:38" s="30" customFormat="1">
      <c r="A163" s="208" t="s">
        <v>110</v>
      </c>
      <c r="B163" s="120"/>
      <c r="C163" s="132">
        <v>1144019</v>
      </c>
      <c r="D163" s="132"/>
      <c r="E163" s="132">
        <v>23628078201</v>
      </c>
      <c r="F163" s="132"/>
      <c r="G163" s="133">
        <v>27130700026</v>
      </c>
      <c r="H163" s="121"/>
      <c r="I163" s="121">
        <v>0</v>
      </c>
      <c r="J163" s="121"/>
      <c r="K163" s="121">
        <v>0</v>
      </c>
      <c r="L163" s="121"/>
      <c r="M163" s="121">
        <v>0</v>
      </c>
      <c r="N163" s="121"/>
      <c r="O163" s="121">
        <v>0</v>
      </c>
      <c r="P163" s="121"/>
      <c r="Q163" s="121">
        <v>1144019</v>
      </c>
      <c r="R163" s="121"/>
      <c r="S163" s="121">
        <v>23900</v>
      </c>
      <c r="T163" s="121"/>
      <c r="U163" s="121">
        <v>23628078201</v>
      </c>
      <c r="V163" s="121"/>
      <c r="W163" s="122">
        <v>27130700026</v>
      </c>
      <c r="X163" s="207"/>
      <c r="Y163" s="123">
        <f t="shared" si="16"/>
        <v>2.6207618978396044E-3</v>
      </c>
      <c r="Z163" s="114">
        <f t="shared" si="17"/>
        <v>0</v>
      </c>
      <c r="AA163" s="114">
        <f t="shared" si="18"/>
        <v>0</v>
      </c>
      <c r="AE163" s="115" t="s">
        <v>234</v>
      </c>
      <c r="AF163" s="115">
        <v>11901219</v>
      </c>
      <c r="AG163" s="115">
        <v>49321582256</v>
      </c>
      <c r="AH163" s="115">
        <v>44707107098</v>
      </c>
      <c r="AI163" s="30">
        <f t="shared" si="14"/>
        <v>81670035394</v>
      </c>
      <c r="AJ163" s="30">
        <f t="shared" si="15"/>
        <v>58919333989</v>
      </c>
      <c r="AK163" s="114">
        <f t="shared" si="19"/>
        <v>32348453138</v>
      </c>
      <c r="AL163" s="114">
        <f t="shared" si="20"/>
        <v>14212226891</v>
      </c>
    </row>
    <row r="164" spans="1:38" s="30" customFormat="1" ht="40.200000000000003" customHeight="1">
      <c r="A164" s="208" t="s">
        <v>266</v>
      </c>
      <c r="B164" s="120"/>
      <c r="C164" s="132">
        <v>820844</v>
      </c>
      <c r="D164" s="132"/>
      <c r="E164" s="132">
        <v>39656193822</v>
      </c>
      <c r="F164" s="132"/>
      <c r="G164" s="133">
        <v>41539442674</v>
      </c>
      <c r="H164" s="121"/>
      <c r="I164" s="121">
        <v>0</v>
      </c>
      <c r="J164" s="121"/>
      <c r="K164" s="121">
        <v>0</v>
      </c>
      <c r="L164" s="121"/>
      <c r="M164" s="121">
        <v>0</v>
      </c>
      <c r="N164" s="121"/>
      <c r="O164" s="121">
        <v>0</v>
      </c>
      <c r="P164" s="121"/>
      <c r="Q164" s="121">
        <v>820844</v>
      </c>
      <c r="R164" s="121"/>
      <c r="S164" s="121">
        <v>51000</v>
      </c>
      <c r="T164" s="121"/>
      <c r="U164" s="121">
        <v>39656193822</v>
      </c>
      <c r="V164" s="121"/>
      <c r="W164" s="122">
        <v>41539442674</v>
      </c>
      <c r="X164" s="207"/>
      <c r="Y164" s="123">
        <f t="shared" si="16"/>
        <v>4.0126125943371815E-3</v>
      </c>
      <c r="Z164" s="114">
        <f t="shared" si="17"/>
        <v>0</v>
      </c>
      <c r="AA164" s="114">
        <f t="shared" si="18"/>
        <v>0</v>
      </c>
      <c r="AE164" s="115" t="s">
        <v>310</v>
      </c>
      <c r="AF164" s="115">
        <v>28604804</v>
      </c>
      <c r="AG164" s="115">
        <v>51010060169.000008</v>
      </c>
      <c r="AH164" s="115">
        <v>51750981861</v>
      </c>
      <c r="AI164" s="30">
        <f t="shared" si="14"/>
        <v>28815187950</v>
      </c>
      <c r="AJ164" s="30">
        <f t="shared" si="15"/>
        <v>36530728328</v>
      </c>
      <c r="AK164" s="114">
        <f t="shared" si="19"/>
        <v>-22194872219.000008</v>
      </c>
      <c r="AL164" s="114">
        <f t="shared" si="20"/>
        <v>-15220253533</v>
      </c>
    </row>
    <row r="165" spans="1:38" s="30" customFormat="1">
      <c r="A165" s="120" t="s">
        <v>363</v>
      </c>
      <c r="B165" s="120"/>
      <c r="C165" s="132">
        <v>1363510</v>
      </c>
      <c r="D165" s="132"/>
      <c r="E165" s="132">
        <v>26909092577</v>
      </c>
      <c r="F165" s="132"/>
      <c r="G165" s="133">
        <v>14842081646</v>
      </c>
      <c r="H165" s="121"/>
      <c r="I165" s="121">
        <v>0</v>
      </c>
      <c r="J165" s="121"/>
      <c r="K165" s="121">
        <v>0</v>
      </c>
      <c r="L165" s="121"/>
      <c r="M165" s="121">
        <v>0</v>
      </c>
      <c r="N165" s="121"/>
      <c r="O165" s="121">
        <v>0</v>
      </c>
      <c r="P165" s="121"/>
      <c r="Q165" s="121">
        <v>1363510</v>
      </c>
      <c r="R165" s="121"/>
      <c r="S165" s="121">
        <v>10970</v>
      </c>
      <c r="T165" s="121"/>
      <c r="U165" s="121">
        <v>26909092577</v>
      </c>
      <c r="V165" s="121"/>
      <c r="W165" s="122">
        <v>14842081646</v>
      </c>
      <c r="X165" s="207"/>
      <c r="Y165" s="123">
        <f t="shared" si="16"/>
        <v>1.4337102258764004E-3</v>
      </c>
      <c r="Z165" s="114">
        <f t="shared" si="17"/>
        <v>0</v>
      </c>
      <c r="AA165" s="114">
        <f t="shared" si="18"/>
        <v>0</v>
      </c>
      <c r="AE165" s="115" t="s">
        <v>130</v>
      </c>
      <c r="AF165" s="115">
        <v>2762781</v>
      </c>
      <c r="AG165" s="115">
        <v>65625115199</v>
      </c>
      <c r="AH165" s="115">
        <v>71789391727</v>
      </c>
      <c r="AI165" s="30">
        <f t="shared" si="14"/>
        <v>16547070577</v>
      </c>
      <c r="AJ165" s="30">
        <f t="shared" si="15"/>
        <v>21490930956</v>
      </c>
      <c r="AK165" s="114">
        <f t="shared" si="19"/>
        <v>-49078044622</v>
      </c>
      <c r="AL165" s="114">
        <f t="shared" si="20"/>
        <v>-50298460771</v>
      </c>
    </row>
    <row r="166" spans="1:38" s="30" customFormat="1">
      <c r="A166" s="208" t="s">
        <v>167</v>
      </c>
      <c r="B166" s="120"/>
      <c r="C166" s="132">
        <v>8810919</v>
      </c>
      <c r="D166" s="132"/>
      <c r="E166" s="132">
        <v>31097431860</v>
      </c>
      <c r="F166" s="132"/>
      <c r="G166" s="133">
        <v>31920001492</v>
      </c>
      <c r="H166" s="121"/>
      <c r="I166" s="121">
        <v>0</v>
      </c>
      <c r="J166" s="121"/>
      <c r="K166" s="121">
        <v>0</v>
      </c>
      <c r="L166" s="121"/>
      <c r="M166" s="121">
        <v>0</v>
      </c>
      <c r="N166" s="121"/>
      <c r="O166" s="121">
        <v>0</v>
      </c>
      <c r="P166" s="121"/>
      <c r="Q166" s="122">
        <v>8810919</v>
      </c>
      <c r="R166" s="121"/>
      <c r="S166" s="121">
        <v>3651</v>
      </c>
      <c r="T166" s="121"/>
      <c r="U166" s="121">
        <v>31097431860</v>
      </c>
      <c r="V166" s="121"/>
      <c r="W166" s="122">
        <v>31920001492</v>
      </c>
      <c r="X166" s="207"/>
      <c r="Y166" s="123">
        <f t="shared" si="16"/>
        <v>3.0833971703291326E-3</v>
      </c>
      <c r="Z166" s="114">
        <f t="shared" si="17"/>
        <v>0</v>
      </c>
      <c r="AA166" s="114">
        <f t="shared" si="18"/>
        <v>0</v>
      </c>
      <c r="AE166" s="115" t="s">
        <v>351</v>
      </c>
      <c r="AF166" s="115">
        <v>7349995</v>
      </c>
      <c r="AG166" s="115">
        <v>47301202049.999992</v>
      </c>
      <c r="AH166" s="115">
        <v>42376322675</v>
      </c>
      <c r="AI166" s="30" t="e">
        <f t="shared" si="14"/>
        <v>#N/A</v>
      </c>
      <c r="AJ166" s="30" t="e">
        <f t="shared" si="15"/>
        <v>#N/A</v>
      </c>
      <c r="AK166" s="114" t="e">
        <f t="shared" si="19"/>
        <v>#N/A</v>
      </c>
      <c r="AL166" s="114" t="e">
        <f t="shared" si="20"/>
        <v>#N/A</v>
      </c>
    </row>
    <row r="167" spans="1:38" s="30" customFormat="1">
      <c r="A167" s="208" t="s">
        <v>129</v>
      </c>
      <c r="B167" s="120"/>
      <c r="C167" s="132">
        <v>6712676</v>
      </c>
      <c r="D167" s="132"/>
      <c r="E167" s="132">
        <v>139686192498</v>
      </c>
      <c r="F167" s="132"/>
      <c r="G167" s="133">
        <v>113166771381</v>
      </c>
      <c r="H167" s="121"/>
      <c r="I167" s="121">
        <v>0</v>
      </c>
      <c r="J167" s="121"/>
      <c r="K167" s="121">
        <v>0</v>
      </c>
      <c r="L167" s="121"/>
      <c r="M167" s="121">
        <v>0</v>
      </c>
      <c r="N167" s="121"/>
      <c r="O167" s="121">
        <v>0</v>
      </c>
      <c r="P167" s="121"/>
      <c r="Q167" s="121">
        <v>6712676</v>
      </c>
      <c r="R167" s="121"/>
      <c r="S167" s="121">
        <v>13544</v>
      </c>
      <c r="T167" s="121"/>
      <c r="U167" s="121">
        <v>139686192498</v>
      </c>
      <c r="V167" s="121"/>
      <c r="W167" s="122">
        <v>90213699329</v>
      </c>
      <c r="X167" s="207"/>
      <c r="Y167" s="123">
        <f t="shared" si="16"/>
        <v>8.7144314609658539E-3</v>
      </c>
      <c r="Z167" s="114">
        <f t="shared" si="17"/>
        <v>0</v>
      </c>
      <c r="AA167" s="114">
        <f t="shared" si="18"/>
        <v>0</v>
      </c>
      <c r="AE167" s="115" t="s">
        <v>261</v>
      </c>
      <c r="AF167" s="115">
        <v>35712487</v>
      </c>
      <c r="AG167" s="115">
        <v>62968415194</v>
      </c>
      <c r="AH167" s="115">
        <v>44694497110</v>
      </c>
      <c r="AI167" s="30">
        <f t="shared" si="14"/>
        <v>28644450425</v>
      </c>
      <c r="AJ167" s="30">
        <f t="shared" si="15"/>
        <v>19735255490</v>
      </c>
      <c r="AK167" s="114">
        <f t="shared" si="19"/>
        <v>-34323964769</v>
      </c>
      <c r="AL167" s="114">
        <f t="shared" si="20"/>
        <v>-24959241620</v>
      </c>
    </row>
    <row r="168" spans="1:38" s="30" customFormat="1">
      <c r="A168" s="208" t="s">
        <v>195</v>
      </c>
      <c r="B168" s="120"/>
      <c r="C168" s="132">
        <v>4069815</v>
      </c>
      <c r="D168" s="132"/>
      <c r="E168" s="132">
        <v>23753789812</v>
      </c>
      <c r="F168" s="132"/>
      <c r="G168" s="133">
        <v>16787443112</v>
      </c>
      <c r="H168" s="121"/>
      <c r="I168" s="121">
        <v>0</v>
      </c>
      <c r="J168" s="121"/>
      <c r="K168" s="121">
        <v>0</v>
      </c>
      <c r="L168" s="121"/>
      <c r="M168" s="121">
        <v>0</v>
      </c>
      <c r="N168" s="121"/>
      <c r="O168" s="121">
        <v>0</v>
      </c>
      <c r="P168" s="121"/>
      <c r="Q168" s="121">
        <v>4069815</v>
      </c>
      <c r="R168" s="121"/>
      <c r="S168" s="121">
        <v>4157</v>
      </c>
      <c r="T168" s="121"/>
      <c r="U168" s="121">
        <v>23753789812</v>
      </c>
      <c r="V168" s="121"/>
      <c r="W168" s="122">
        <v>16787443112</v>
      </c>
      <c r="X168" s="207"/>
      <c r="Y168" s="123">
        <f t="shared" si="16"/>
        <v>1.6216275742209822E-3</v>
      </c>
      <c r="Z168" s="114">
        <f t="shared" si="17"/>
        <v>0</v>
      </c>
      <c r="AA168" s="114">
        <f t="shared" si="18"/>
        <v>0</v>
      </c>
      <c r="AE168" s="115" t="s">
        <v>132</v>
      </c>
      <c r="AF168" s="115">
        <v>8662547</v>
      </c>
      <c r="AG168" s="115">
        <v>38034138545</v>
      </c>
      <c r="AH168" s="115">
        <v>39180072050</v>
      </c>
      <c r="AI168" s="30" t="e">
        <f t="shared" si="14"/>
        <v>#N/A</v>
      </c>
      <c r="AJ168" s="30" t="e">
        <f t="shared" si="15"/>
        <v>#N/A</v>
      </c>
      <c r="AK168" s="114" t="e">
        <f t="shared" si="19"/>
        <v>#N/A</v>
      </c>
      <c r="AL168" s="114" t="e">
        <f t="shared" si="20"/>
        <v>#N/A</v>
      </c>
    </row>
    <row r="169" spans="1:38" s="30" customFormat="1">
      <c r="A169" s="208" t="s">
        <v>221</v>
      </c>
      <c r="B169" s="120"/>
      <c r="C169" s="132">
        <v>9255754</v>
      </c>
      <c r="D169" s="132"/>
      <c r="E169" s="132">
        <v>16063537535</v>
      </c>
      <c r="F169" s="132"/>
      <c r="G169" s="133">
        <v>22106386306</v>
      </c>
      <c r="H169" s="121"/>
      <c r="I169" s="121">
        <v>0</v>
      </c>
      <c r="J169" s="121"/>
      <c r="K169" s="121">
        <v>0</v>
      </c>
      <c r="L169" s="121"/>
      <c r="M169" s="121">
        <v>0</v>
      </c>
      <c r="N169" s="121"/>
      <c r="O169" s="121">
        <v>0</v>
      </c>
      <c r="P169" s="121"/>
      <c r="Q169" s="121">
        <v>9255754</v>
      </c>
      <c r="R169" s="121"/>
      <c r="S169" s="121">
        <v>2407</v>
      </c>
      <c r="T169" s="121"/>
      <c r="U169" s="121">
        <v>16063537535</v>
      </c>
      <c r="V169" s="121"/>
      <c r="W169" s="122">
        <v>22106386306</v>
      </c>
      <c r="X169" s="207"/>
      <c r="Y169" s="123">
        <f t="shared" si="16"/>
        <v>2.1354249936111841E-3</v>
      </c>
      <c r="Z169" s="114">
        <f t="shared" si="17"/>
        <v>0</v>
      </c>
      <c r="AA169" s="114">
        <f t="shared" si="18"/>
        <v>0</v>
      </c>
      <c r="AE169" s="115" t="s">
        <v>353</v>
      </c>
      <c r="AF169" s="115">
        <v>4768214</v>
      </c>
      <c r="AG169" s="115">
        <v>50917506012</v>
      </c>
      <c r="AH169" s="115">
        <v>72187810824</v>
      </c>
      <c r="AI169" s="30">
        <f t="shared" si="14"/>
        <v>96206948685</v>
      </c>
      <c r="AJ169" s="30">
        <f t="shared" si="15"/>
        <v>73939219514</v>
      </c>
      <c r="AK169" s="114">
        <f t="shared" si="19"/>
        <v>45289442673</v>
      </c>
      <c r="AL169" s="114">
        <f t="shared" si="20"/>
        <v>1751408690</v>
      </c>
    </row>
    <row r="170" spans="1:38" s="30" customFormat="1">
      <c r="A170" s="208" t="s">
        <v>223</v>
      </c>
      <c r="B170" s="120"/>
      <c r="C170" s="132">
        <v>5266076</v>
      </c>
      <c r="D170" s="132"/>
      <c r="E170" s="132">
        <v>53932594907</v>
      </c>
      <c r="F170" s="132"/>
      <c r="G170" s="133">
        <v>64219787871</v>
      </c>
      <c r="H170" s="132"/>
      <c r="I170" s="121">
        <v>0</v>
      </c>
      <c r="J170" s="121"/>
      <c r="K170" s="121">
        <v>0</v>
      </c>
      <c r="L170" s="121"/>
      <c r="M170" s="121">
        <v>0</v>
      </c>
      <c r="N170" s="121"/>
      <c r="O170" s="121">
        <v>0</v>
      </c>
      <c r="P170" s="121"/>
      <c r="Q170" s="120">
        <v>5266076</v>
      </c>
      <c r="R170" s="120"/>
      <c r="S170" s="121">
        <v>9840</v>
      </c>
      <c r="T170" s="121"/>
      <c r="U170" s="121">
        <v>53932594907</v>
      </c>
      <c r="V170" s="121"/>
      <c r="W170" s="122">
        <v>51417633251</v>
      </c>
      <c r="X170" s="207"/>
      <c r="Y170" s="123">
        <f t="shared" si="16"/>
        <v>4.9668226021508527E-3</v>
      </c>
      <c r="Z170" s="114">
        <f t="shared" si="17"/>
        <v>0</v>
      </c>
      <c r="AA170" s="114">
        <f t="shared" si="18"/>
        <v>0</v>
      </c>
      <c r="AE170" s="115" t="s">
        <v>103</v>
      </c>
      <c r="AF170" s="115">
        <v>4036887</v>
      </c>
      <c r="AG170" s="115">
        <v>46682685846.000008</v>
      </c>
      <c r="AH170" s="115">
        <v>39245844372</v>
      </c>
      <c r="AI170" s="30">
        <f t="shared" si="14"/>
        <v>36288942784</v>
      </c>
      <c r="AJ170" s="30">
        <f t="shared" si="15"/>
        <v>20985767015</v>
      </c>
      <c r="AK170" s="114">
        <f t="shared" si="19"/>
        <v>-10393743062.000008</v>
      </c>
      <c r="AL170" s="114">
        <f t="shared" si="20"/>
        <v>-18260077357</v>
      </c>
    </row>
    <row r="171" spans="1:38" s="30" customFormat="1">
      <c r="A171" s="208" t="s">
        <v>258</v>
      </c>
      <c r="B171" s="120"/>
      <c r="C171" s="132">
        <v>28634810</v>
      </c>
      <c r="D171" s="132"/>
      <c r="E171" s="132">
        <v>54947542551</v>
      </c>
      <c r="F171" s="132"/>
      <c r="G171" s="133">
        <v>52139976847</v>
      </c>
      <c r="H171" s="121"/>
      <c r="I171" s="121">
        <v>0</v>
      </c>
      <c r="J171" s="121"/>
      <c r="K171" s="121">
        <v>0</v>
      </c>
      <c r="L171" s="121"/>
      <c r="M171" s="121">
        <v>0</v>
      </c>
      <c r="N171" s="121"/>
      <c r="O171" s="121">
        <v>0</v>
      </c>
      <c r="P171" s="121"/>
      <c r="Q171" s="121">
        <v>28634810</v>
      </c>
      <c r="R171" s="121"/>
      <c r="S171" s="121">
        <v>1468.0357999930852</v>
      </c>
      <c r="T171" s="121"/>
      <c r="U171" s="121">
        <v>54947542551</v>
      </c>
      <c r="V171" s="121"/>
      <c r="W171" s="122">
        <v>41711980770</v>
      </c>
      <c r="X171" s="207"/>
      <c r="Y171" s="123">
        <f t="shared" si="16"/>
        <v>4.0292793691527684E-3</v>
      </c>
      <c r="Z171" s="114">
        <f t="shared" si="17"/>
        <v>0</v>
      </c>
      <c r="AA171" s="114">
        <f t="shared" si="18"/>
        <v>0</v>
      </c>
      <c r="AE171" s="115" t="s">
        <v>157</v>
      </c>
      <c r="AF171" s="115">
        <v>1092466</v>
      </c>
      <c r="AG171" s="115">
        <v>18696210064</v>
      </c>
      <c r="AH171" s="115">
        <v>15127503976.999998</v>
      </c>
      <c r="AI171" s="30">
        <f t="shared" si="14"/>
        <v>5110423258</v>
      </c>
      <c r="AJ171" s="30">
        <f t="shared" si="15"/>
        <v>5063462524</v>
      </c>
      <c r="AK171" s="114">
        <f t="shared" si="19"/>
        <v>-13585786806</v>
      </c>
      <c r="AL171" s="114">
        <f t="shared" si="20"/>
        <v>-10064041452.999998</v>
      </c>
    </row>
    <row r="172" spans="1:38" s="30" customFormat="1">
      <c r="A172" s="208" t="s">
        <v>248</v>
      </c>
      <c r="B172" s="120"/>
      <c r="C172" s="132">
        <v>10254540</v>
      </c>
      <c r="D172" s="132"/>
      <c r="E172" s="132">
        <v>70800405659</v>
      </c>
      <c r="F172" s="132"/>
      <c r="G172" s="133">
        <v>74890004910</v>
      </c>
      <c r="H172" s="121"/>
      <c r="I172" s="121">
        <v>0</v>
      </c>
      <c r="J172" s="121"/>
      <c r="K172" s="121">
        <v>0</v>
      </c>
      <c r="L172" s="121"/>
      <c r="M172" s="121">
        <v>0</v>
      </c>
      <c r="N172" s="121"/>
      <c r="O172" s="121">
        <v>0</v>
      </c>
      <c r="P172" s="121"/>
      <c r="Q172" s="121">
        <v>10254540</v>
      </c>
      <c r="R172" s="121"/>
      <c r="S172" s="121">
        <v>5888</v>
      </c>
      <c r="T172" s="121"/>
      <c r="U172" s="121">
        <v>70800405659</v>
      </c>
      <c r="V172" s="121"/>
      <c r="W172" s="122">
        <v>59912003930</v>
      </c>
      <c r="X172" s="207"/>
      <c r="Y172" s="123">
        <f t="shared" si="16"/>
        <v>5.7873588581381728E-3</v>
      </c>
      <c r="Z172" s="114">
        <f t="shared" si="17"/>
        <v>0</v>
      </c>
      <c r="AA172" s="114">
        <f t="shared" si="18"/>
        <v>0</v>
      </c>
      <c r="AE172" s="115" t="s">
        <v>105</v>
      </c>
      <c r="AF172" s="115">
        <v>4252503</v>
      </c>
      <c r="AG172" s="115">
        <v>42565934944</v>
      </c>
      <c r="AH172" s="115">
        <v>53431815678</v>
      </c>
      <c r="AI172" s="30" t="e">
        <f t="shared" si="14"/>
        <v>#N/A</v>
      </c>
      <c r="AJ172" s="30" t="e">
        <f t="shared" si="15"/>
        <v>#N/A</v>
      </c>
      <c r="AK172" s="114" t="e">
        <f t="shared" si="19"/>
        <v>#N/A</v>
      </c>
      <c r="AL172" s="114" t="e">
        <f t="shared" si="20"/>
        <v>#N/A</v>
      </c>
    </row>
    <row r="173" spans="1:38" s="30" customFormat="1">
      <c r="A173" s="208" t="s">
        <v>237</v>
      </c>
      <c r="B173" s="120"/>
      <c r="C173" s="132">
        <v>10560817</v>
      </c>
      <c r="D173" s="132"/>
      <c r="E173" s="132">
        <v>28201164217</v>
      </c>
      <c r="F173" s="132"/>
      <c r="G173" s="133">
        <v>33732486490</v>
      </c>
      <c r="H173" s="121"/>
      <c r="I173" s="121">
        <v>5488052</v>
      </c>
      <c r="J173" s="121"/>
      <c r="K173" s="121">
        <v>0</v>
      </c>
      <c r="L173" s="121"/>
      <c r="M173" s="121">
        <v>0</v>
      </c>
      <c r="N173" s="121"/>
      <c r="O173" s="121">
        <v>0</v>
      </c>
      <c r="P173" s="121"/>
      <c r="Q173" s="121">
        <v>16048869</v>
      </c>
      <c r="R173" s="121"/>
      <c r="S173" s="121">
        <v>2118.2345006990831</v>
      </c>
      <c r="T173" s="121"/>
      <c r="U173" s="121">
        <v>28201164217</v>
      </c>
      <c r="V173" s="121"/>
      <c r="W173" s="122">
        <v>33732484593</v>
      </c>
      <c r="X173" s="207"/>
      <c r="Y173" s="123">
        <f t="shared" si="16"/>
        <v>3.2584787807198286E-3</v>
      </c>
      <c r="Z173" s="114">
        <f t="shared" si="17"/>
        <v>0</v>
      </c>
      <c r="AA173" s="114">
        <f t="shared" si="18"/>
        <v>0</v>
      </c>
      <c r="AE173" s="115" t="s">
        <v>129</v>
      </c>
      <c r="AF173" s="115">
        <v>8250650</v>
      </c>
      <c r="AG173" s="115">
        <v>164213882958</v>
      </c>
      <c r="AH173" s="115">
        <v>190522207038</v>
      </c>
      <c r="AI173" s="30">
        <f t="shared" si="14"/>
        <v>139686192498</v>
      </c>
      <c r="AJ173" s="30">
        <f t="shared" si="15"/>
        <v>90213699329</v>
      </c>
      <c r="AK173" s="114">
        <f t="shared" si="19"/>
        <v>-24527690460</v>
      </c>
      <c r="AL173" s="114">
        <f t="shared" si="20"/>
        <v>-100308507709</v>
      </c>
    </row>
    <row r="174" spans="1:38" s="30" customFormat="1">
      <c r="A174" s="120" t="s">
        <v>98</v>
      </c>
      <c r="B174" s="120"/>
      <c r="C174" s="132">
        <v>18411620</v>
      </c>
      <c r="D174" s="132"/>
      <c r="E174" s="132">
        <v>32148880792</v>
      </c>
      <c r="F174" s="132"/>
      <c r="G174" s="133">
        <v>25083746402</v>
      </c>
      <c r="H174" s="121"/>
      <c r="I174" s="121">
        <v>0</v>
      </c>
      <c r="J174" s="121"/>
      <c r="K174" s="121">
        <v>0</v>
      </c>
      <c r="L174" s="121"/>
      <c r="M174" s="121">
        <v>0</v>
      </c>
      <c r="N174" s="121"/>
      <c r="O174" s="121">
        <v>0</v>
      </c>
      <c r="P174" s="121"/>
      <c r="Q174" s="121">
        <v>18411620</v>
      </c>
      <c r="R174" s="121"/>
      <c r="S174" s="121">
        <v>1373</v>
      </c>
      <c r="T174" s="121"/>
      <c r="U174" s="121">
        <v>32148880792</v>
      </c>
      <c r="V174" s="121"/>
      <c r="W174" s="122">
        <v>25083746402</v>
      </c>
      <c r="X174" s="207"/>
      <c r="Y174" s="123">
        <f t="shared" si="16"/>
        <v>2.4230309856521971E-3</v>
      </c>
      <c r="Z174" s="114">
        <f t="shared" si="17"/>
        <v>0</v>
      </c>
      <c r="AA174" s="114">
        <f t="shared" si="18"/>
        <v>0</v>
      </c>
      <c r="AE174" s="115" t="s">
        <v>287</v>
      </c>
      <c r="AF174" s="115">
        <v>15027491</v>
      </c>
      <c r="AG174" s="115">
        <v>20160185322.999996</v>
      </c>
      <c r="AH174" s="115">
        <v>17925692918</v>
      </c>
      <c r="AI174" s="30">
        <f t="shared" si="14"/>
        <v>14901100495</v>
      </c>
      <c r="AJ174" s="30">
        <f t="shared" si="15"/>
        <v>10987639566</v>
      </c>
      <c r="AK174" s="114">
        <f t="shared" si="19"/>
        <v>-5259084827.9999962</v>
      </c>
      <c r="AL174" s="114">
        <f t="shared" si="20"/>
        <v>-6938053352</v>
      </c>
    </row>
    <row r="175" spans="1:38" s="30" customFormat="1">
      <c r="A175" s="120" t="s">
        <v>453</v>
      </c>
      <c r="B175" s="120"/>
      <c r="C175" s="132">
        <v>2998143</v>
      </c>
      <c r="D175" s="132"/>
      <c r="E175" s="132">
        <v>28017718560</v>
      </c>
      <c r="F175" s="132"/>
      <c r="G175" s="133">
        <v>22196231436</v>
      </c>
      <c r="H175" s="121"/>
      <c r="I175" s="121">
        <v>0</v>
      </c>
      <c r="J175" s="121"/>
      <c r="K175" s="121">
        <v>0</v>
      </c>
      <c r="L175" s="121"/>
      <c r="M175" s="121">
        <v>0</v>
      </c>
      <c r="N175" s="121"/>
      <c r="O175" s="121">
        <v>0</v>
      </c>
      <c r="P175" s="121"/>
      <c r="Q175" s="121">
        <v>2998143</v>
      </c>
      <c r="R175" s="121"/>
      <c r="S175" s="121">
        <v>7461</v>
      </c>
      <c r="T175" s="121"/>
      <c r="U175" s="121">
        <v>28017718560</v>
      </c>
      <c r="V175" s="121"/>
      <c r="W175" s="122">
        <v>22196231436</v>
      </c>
      <c r="X175" s="207"/>
      <c r="Y175" s="123">
        <f t="shared" si="16"/>
        <v>2.1441038221406655E-3</v>
      </c>
      <c r="Z175" s="114">
        <f t="shared" si="17"/>
        <v>0</v>
      </c>
      <c r="AA175" s="114">
        <f t="shared" si="18"/>
        <v>0</v>
      </c>
      <c r="AE175" s="115" t="s">
        <v>333</v>
      </c>
      <c r="AF175" s="115">
        <v>1481025</v>
      </c>
      <c r="AG175" s="115">
        <v>33513796148</v>
      </c>
      <c r="AH175" s="115">
        <v>35936716923</v>
      </c>
      <c r="AI175" s="30">
        <f t="shared" si="14"/>
        <v>3292351427</v>
      </c>
      <c r="AJ175" s="30">
        <f t="shared" si="15"/>
        <v>3455334622</v>
      </c>
      <c r="AK175" s="114">
        <f t="shared" si="19"/>
        <v>-30221444721</v>
      </c>
      <c r="AL175" s="114">
        <f t="shared" si="20"/>
        <v>-32481382301</v>
      </c>
    </row>
    <row r="176" spans="1:38" s="30" customFormat="1">
      <c r="A176" s="120" t="s">
        <v>106</v>
      </c>
      <c r="B176" s="120"/>
      <c r="C176" s="132">
        <v>2917377</v>
      </c>
      <c r="D176" s="132"/>
      <c r="E176" s="132">
        <v>93010440980</v>
      </c>
      <c r="F176" s="132"/>
      <c r="G176" s="133">
        <v>175802763294</v>
      </c>
      <c r="H176" s="121"/>
      <c r="I176" s="121">
        <v>0</v>
      </c>
      <c r="J176" s="121"/>
      <c r="K176" s="121">
        <v>0</v>
      </c>
      <c r="L176" s="121"/>
      <c r="M176" s="121">
        <v>0</v>
      </c>
      <c r="N176" s="121"/>
      <c r="O176" s="121">
        <v>0</v>
      </c>
      <c r="P176" s="121"/>
      <c r="Q176" s="121">
        <v>2917377</v>
      </c>
      <c r="R176" s="121"/>
      <c r="S176" s="121">
        <v>48568</v>
      </c>
      <c r="T176" s="121"/>
      <c r="U176" s="121">
        <v>93010440980</v>
      </c>
      <c r="V176" s="121"/>
      <c r="W176" s="122">
        <v>140595893428</v>
      </c>
      <c r="X176" s="207"/>
      <c r="Y176" s="123">
        <f t="shared" si="16"/>
        <v>1.3581233073076184E-2</v>
      </c>
      <c r="Z176" s="114">
        <f t="shared" si="17"/>
        <v>0</v>
      </c>
      <c r="AA176" s="114">
        <f t="shared" si="18"/>
        <v>0</v>
      </c>
      <c r="AE176" s="115" t="s">
        <v>248</v>
      </c>
      <c r="AF176" s="115">
        <v>25613691</v>
      </c>
      <c r="AG176" s="115">
        <v>165883124238</v>
      </c>
      <c r="AH176" s="115">
        <v>162188414364</v>
      </c>
      <c r="AI176" s="30">
        <f t="shared" si="14"/>
        <v>70800405659</v>
      </c>
      <c r="AJ176" s="30">
        <f t="shared" si="15"/>
        <v>59912003930</v>
      </c>
      <c r="AK176" s="114">
        <f t="shared" si="19"/>
        <v>-95082718579</v>
      </c>
      <c r="AL176" s="114">
        <f t="shared" si="20"/>
        <v>-102276410434</v>
      </c>
    </row>
    <row r="177" spans="1:38" s="30" customFormat="1">
      <c r="A177" s="120" t="s">
        <v>374</v>
      </c>
      <c r="B177" s="120"/>
      <c r="C177" s="132">
        <v>7009580</v>
      </c>
      <c r="D177" s="132"/>
      <c r="E177" s="132">
        <v>28231205039</v>
      </c>
      <c r="F177" s="132"/>
      <c r="G177" s="133">
        <v>18765658267</v>
      </c>
      <c r="H177" s="121"/>
      <c r="I177" s="121">
        <v>0</v>
      </c>
      <c r="J177" s="121"/>
      <c r="K177" s="121">
        <v>0</v>
      </c>
      <c r="L177" s="121"/>
      <c r="M177" s="121">
        <v>0</v>
      </c>
      <c r="N177" s="121"/>
      <c r="O177" s="121">
        <v>0</v>
      </c>
      <c r="P177" s="121"/>
      <c r="Q177" s="121">
        <v>7009580</v>
      </c>
      <c r="R177" s="121"/>
      <c r="S177" s="121">
        <v>2698</v>
      </c>
      <c r="T177" s="121"/>
      <c r="U177" s="121">
        <v>28231205039</v>
      </c>
      <c r="V177" s="121"/>
      <c r="W177" s="122">
        <v>18765658267</v>
      </c>
      <c r="X177" s="207"/>
      <c r="Y177" s="123">
        <f t="shared" si="16"/>
        <v>1.8127185117561178E-3</v>
      </c>
      <c r="Z177" s="114">
        <f t="shared" si="17"/>
        <v>0</v>
      </c>
      <c r="AA177" s="114">
        <f t="shared" si="18"/>
        <v>0</v>
      </c>
      <c r="AE177" s="115" t="s">
        <v>217</v>
      </c>
      <c r="AF177" s="115">
        <v>28742090</v>
      </c>
      <c r="AG177" s="115">
        <v>72596052781</v>
      </c>
      <c r="AH177" s="115">
        <v>66742030186.000008</v>
      </c>
      <c r="AI177" s="30">
        <f t="shared" si="14"/>
        <v>36413336062</v>
      </c>
      <c r="AJ177" s="30">
        <f t="shared" si="15"/>
        <v>30383315122</v>
      </c>
      <c r="AK177" s="114">
        <f t="shared" si="19"/>
        <v>-36182716719</v>
      </c>
      <c r="AL177" s="114">
        <f t="shared" si="20"/>
        <v>-36358715064.000008</v>
      </c>
    </row>
    <row r="178" spans="1:38" s="30" customFormat="1">
      <c r="A178" s="120" t="s">
        <v>112</v>
      </c>
      <c r="B178" s="120"/>
      <c r="C178" s="132">
        <v>3779651</v>
      </c>
      <c r="D178" s="132"/>
      <c r="E178" s="132">
        <v>15342356612</v>
      </c>
      <c r="F178" s="132"/>
      <c r="G178" s="133">
        <v>19577267036</v>
      </c>
      <c r="H178" s="121"/>
      <c r="I178" s="121">
        <v>0</v>
      </c>
      <c r="J178" s="121"/>
      <c r="K178" s="121">
        <v>0</v>
      </c>
      <c r="L178" s="121"/>
      <c r="M178" s="121">
        <v>0</v>
      </c>
      <c r="N178" s="121"/>
      <c r="O178" s="121">
        <v>0</v>
      </c>
      <c r="P178" s="121"/>
      <c r="Q178" s="121">
        <v>3779651</v>
      </c>
      <c r="R178" s="121"/>
      <c r="S178" s="121">
        <v>4740</v>
      </c>
      <c r="T178" s="121"/>
      <c r="U178" s="121">
        <v>15342356612</v>
      </c>
      <c r="V178" s="121"/>
      <c r="W178" s="122">
        <v>17777058575</v>
      </c>
      <c r="X178" s="207"/>
      <c r="Y178" s="123">
        <f t="shared" si="16"/>
        <v>1.717222103534927E-3</v>
      </c>
      <c r="Z178" s="114">
        <f t="shared" si="17"/>
        <v>0</v>
      </c>
      <c r="AA178" s="114">
        <f t="shared" si="18"/>
        <v>0</v>
      </c>
      <c r="AE178" s="115" t="s">
        <v>112</v>
      </c>
      <c r="AF178" s="115">
        <v>5722425</v>
      </c>
      <c r="AG178" s="115">
        <v>22154532307</v>
      </c>
      <c r="AH178" s="115">
        <v>30489698426</v>
      </c>
      <c r="AI178" s="30">
        <f t="shared" si="14"/>
        <v>15342356612</v>
      </c>
      <c r="AJ178" s="30">
        <f t="shared" si="15"/>
        <v>17777058575</v>
      </c>
      <c r="AK178" s="114">
        <f t="shared" si="19"/>
        <v>-6812175695</v>
      </c>
      <c r="AL178" s="114">
        <f t="shared" si="20"/>
        <v>-12712639851</v>
      </c>
    </row>
    <row r="179" spans="1:38" s="30" customFormat="1">
      <c r="A179" s="120" t="s">
        <v>91</v>
      </c>
      <c r="B179" s="120"/>
      <c r="C179" s="132">
        <v>7615662</v>
      </c>
      <c r="D179" s="132"/>
      <c r="E179" s="132">
        <v>33010212272</v>
      </c>
      <c r="F179" s="132"/>
      <c r="G179" s="133">
        <v>31693189563</v>
      </c>
      <c r="H179" s="121"/>
      <c r="I179" s="121">
        <v>0</v>
      </c>
      <c r="J179" s="121"/>
      <c r="K179" s="121">
        <v>0</v>
      </c>
      <c r="L179" s="121"/>
      <c r="M179" s="121">
        <v>0</v>
      </c>
      <c r="N179" s="121"/>
      <c r="O179" s="121">
        <v>0</v>
      </c>
      <c r="P179" s="121"/>
      <c r="Q179" s="121">
        <v>7615662</v>
      </c>
      <c r="R179" s="121"/>
      <c r="S179" s="121">
        <v>4194</v>
      </c>
      <c r="T179" s="121"/>
      <c r="U179" s="121">
        <v>33010212272</v>
      </c>
      <c r="V179" s="121"/>
      <c r="W179" s="122">
        <v>31693189563</v>
      </c>
      <c r="X179" s="207"/>
      <c r="Y179" s="123">
        <f t="shared" si="16"/>
        <v>3.061487670724292E-3</v>
      </c>
      <c r="Z179" s="114">
        <f t="shared" si="17"/>
        <v>0</v>
      </c>
      <c r="AA179" s="114">
        <f t="shared" si="18"/>
        <v>0</v>
      </c>
      <c r="AE179" s="115" t="s">
        <v>188</v>
      </c>
      <c r="AF179" s="115">
        <v>9590670</v>
      </c>
      <c r="AG179" s="115">
        <v>49424955585</v>
      </c>
      <c r="AH179" s="115">
        <v>45189290137</v>
      </c>
      <c r="AI179" s="30">
        <f t="shared" si="14"/>
        <v>42863999390</v>
      </c>
      <c r="AJ179" s="30">
        <f t="shared" si="15"/>
        <v>40103727593</v>
      </c>
      <c r="AK179" s="114">
        <f t="shared" si="19"/>
        <v>-6560956195</v>
      </c>
      <c r="AL179" s="114">
        <f t="shared" si="20"/>
        <v>-5085562544</v>
      </c>
    </row>
    <row r="180" spans="1:38" s="30" customFormat="1">
      <c r="A180" s="208" t="s">
        <v>286</v>
      </c>
      <c r="B180" s="120"/>
      <c r="C180" s="132">
        <v>1</v>
      </c>
      <c r="D180" s="132"/>
      <c r="E180" s="132">
        <v>2604</v>
      </c>
      <c r="F180" s="132"/>
      <c r="G180" s="133">
        <v>2035</v>
      </c>
      <c r="H180" s="121"/>
      <c r="I180" s="121">
        <v>0</v>
      </c>
      <c r="J180" s="121"/>
      <c r="K180" s="121">
        <v>0</v>
      </c>
      <c r="L180" s="121"/>
      <c r="M180" s="121">
        <v>0</v>
      </c>
      <c r="N180" s="121"/>
      <c r="O180" s="121">
        <v>0</v>
      </c>
      <c r="P180" s="121"/>
      <c r="Q180" s="121">
        <v>1</v>
      </c>
      <c r="R180" s="121"/>
      <c r="S180" s="121">
        <v>2049</v>
      </c>
      <c r="T180" s="121"/>
      <c r="U180" s="121">
        <v>2604</v>
      </c>
      <c r="V180" s="121"/>
      <c r="W180" s="122">
        <v>2035</v>
      </c>
      <c r="X180" s="207"/>
      <c r="Y180" s="123">
        <f t="shared" si="16"/>
        <v>1.9657622018571631E-10</v>
      </c>
      <c r="Z180" s="114">
        <f t="shared" si="17"/>
        <v>0</v>
      </c>
      <c r="AA180" s="114">
        <f t="shared" si="18"/>
        <v>0</v>
      </c>
      <c r="AE180" s="115" t="s">
        <v>356</v>
      </c>
      <c r="AF180" s="115">
        <v>4592242</v>
      </c>
      <c r="AG180" s="115">
        <v>17978021852</v>
      </c>
      <c r="AH180" s="115">
        <v>18761813641</v>
      </c>
      <c r="AI180" s="30">
        <f t="shared" si="14"/>
        <v>20631570891</v>
      </c>
      <c r="AJ180" s="30">
        <f t="shared" si="15"/>
        <v>16277438731</v>
      </c>
      <c r="AK180" s="114">
        <f t="shared" si="19"/>
        <v>2653549039</v>
      </c>
      <c r="AL180" s="114">
        <f t="shared" si="20"/>
        <v>-2484374910</v>
      </c>
    </row>
    <row r="181" spans="1:38" s="196" customFormat="1">
      <c r="A181" s="208" t="s">
        <v>144</v>
      </c>
      <c r="B181" s="120"/>
      <c r="C181" s="132">
        <v>3317561</v>
      </c>
      <c r="D181" s="132"/>
      <c r="E181" s="132">
        <v>43146346148</v>
      </c>
      <c r="F181" s="132"/>
      <c r="G181" s="133">
        <v>32688728400</v>
      </c>
      <c r="H181" s="121"/>
      <c r="I181" s="121">
        <v>0</v>
      </c>
      <c r="J181" s="121"/>
      <c r="K181" s="121">
        <v>0</v>
      </c>
      <c r="L181" s="121"/>
      <c r="M181" s="121">
        <v>0</v>
      </c>
      <c r="N181" s="121"/>
      <c r="O181" s="121">
        <v>0</v>
      </c>
      <c r="P181" s="121"/>
      <c r="Q181" s="121">
        <v>3317561</v>
      </c>
      <c r="R181" s="121"/>
      <c r="S181" s="121">
        <v>9930</v>
      </c>
      <c r="T181" s="121"/>
      <c r="U181" s="121">
        <v>43146346148</v>
      </c>
      <c r="V181" s="121"/>
      <c r="W181" s="122">
        <v>32688728400</v>
      </c>
      <c r="X181" s="207"/>
      <c r="Y181" s="123">
        <f t="shared" si="16"/>
        <v>3.1576543840537976E-3</v>
      </c>
      <c r="Z181" s="114">
        <f t="shared" si="17"/>
        <v>0</v>
      </c>
      <c r="AA181" s="119">
        <f t="shared" si="18"/>
        <v>0</v>
      </c>
      <c r="AE181" s="197" t="s">
        <v>189</v>
      </c>
      <c r="AF181" s="197">
        <v>819313</v>
      </c>
      <c r="AG181" s="197">
        <v>25680535278</v>
      </c>
      <c r="AH181" s="197">
        <v>31974839326</v>
      </c>
      <c r="AI181" s="196">
        <f t="shared" si="14"/>
        <v>28208091403</v>
      </c>
      <c r="AJ181" s="196">
        <f t="shared" si="15"/>
        <v>20306510798</v>
      </c>
      <c r="AK181" s="119">
        <f t="shared" si="19"/>
        <v>2527556125</v>
      </c>
      <c r="AL181" s="119">
        <f t="shared" si="20"/>
        <v>-11668328528</v>
      </c>
    </row>
    <row r="182" spans="1:38" s="30" customFormat="1">
      <c r="A182" s="208" t="s">
        <v>250</v>
      </c>
      <c r="B182" s="120"/>
      <c r="C182" s="132">
        <v>34932233</v>
      </c>
      <c r="D182" s="132"/>
      <c r="E182" s="132">
        <v>117844057956</v>
      </c>
      <c r="F182" s="132"/>
      <c r="G182" s="133">
        <v>118475422979</v>
      </c>
      <c r="H182" s="121"/>
      <c r="I182" s="121">
        <v>0</v>
      </c>
      <c r="J182" s="121"/>
      <c r="K182" s="121">
        <v>0</v>
      </c>
      <c r="L182" s="121"/>
      <c r="M182" s="121">
        <v>0</v>
      </c>
      <c r="N182" s="121"/>
      <c r="O182" s="121">
        <v>0</v>
      </c>
      <c r="P182" s="121"/>
      <c r="Q182" s="121">
        <v>34932233</v>
      </c>
      <c r="R182" s="121"/>
      <c r="S182" s="121">
        <v>2754.3999999942744</v>
      </c>
      <c r="T182" s="121"/>
      <c r="U182" s="121">
        <v>117844057956</v>
      </c>
      <c r="V182" s="121"/>
      <c r="W182" s="122">
        <v>95473582521</v>
      </c>
      <c r="X182" s="207"/>
      <c r="Y182" s="123">
        <f t="shared" si="16"/>
        <v>9.2225238228831712E-3</v>
      </c>
      <c r="Z182" s="114">
        <f t="shared" si="17"/>
        <v>0</v>
      </c>
      <c r="AA182" s="114">
        <f t="shared" si="18"/>
        <v>0</v>
      </c>
      <c r="AE182" s="115" t="s">
        <v>226</v>
      </c>
      <c r="AF182" s="115">
        <v>3517492</v>
      </c>
      <c r="AG182" s="115">
        <v>142453297717</v>
      </c>
      <c r="AH182" s="115">
        <v>180667406215</v>
      </c>
      <c r="AI182" s="30">
        <f t="shared" si="14"/>
        <v>20446146968</v>
      </c>
      <c r="AJ182" s="30">
        <f t="shared" si="15"/>
        <v>19176091305</v>
      </c>
      <c r="AK182" s="114">
        <f t="shared" si="19"/>
        <v>-122007150749</v>
      </c>
      <c r="AL182" s="114">
        <f t="shared" si="20"/>
        <v>-161491314910</v>
      </c>
    </row>
    <row r="183" spans="1:38" s="30" customFormat="1">
      <c r="A183" s="208" t="s">
        <v>302</v>
      </c>
      <c r="B183" s="120"/>
      <c r="C183" s="132">
        <v>3495572</v>
      </c>
      <c r="D183" s="132"/>
      <c r="E183" s="132">
        <v>23203430085</v>
      </c>
      <c r="F183" s="132"/>
      <c r="G183" s="133">
        <v>21955929279</v>
      </c>
      <c r="H183" s="121"/>
      <c r="I183" s="121">
        <v>0</v>
      </c>
      <c r="J183" s="121"/>
      <c r="K183" s="121">
        <v>0</v>
      </c>
      <c r="L183" s="121"/>
      <c r="M183" s="121">
        <v>0</v>
      </c>
      <c r="N183" s="121"/>
      <c r="O183" s="121">
        <v>0</v>
      </c>
      <c r="P183" s="121"/>
      <c r="Q183" s="121">
        <v>3495572</v>
      </c>
      <c r="R183" s="121"/>
      <c r="S183" s="121">
        <v>6330</v>
      </c>
      <c r="T183" s="121"/>
      <c r="U183" s="128">
        <v>23203430085</v>
      </c>
      <c r="V183" s="121"/>
      <c r="W183" s="139">
        <v>21955929279</v>
      </c>
      <c r="X183" s="207"/>
      <c r="Y183" s="123">
        <f t="shared" si="16"/>
        <v>2.1208911981969139E-3</v>
      </c>
      <c r="Z183" s="114">
        <f t="shared" si="17"/>
        <v>0</v>
      </c>
      <c r="AA183" s="114">
        <f t="shared" si="18"/>
        <v>0</v>
      </c>
      <c r="AE183" s="115" t="s">
        <v>382</v>
      </c>
      <c r="AF183" s="115">
        <v>303496</v>
      </c>
      <c r="AG183" s="115">
        <v>10550387677</v>
      </c>
      <c r="AH183" s="115">
        <v>17226510355</v>
      </c>
      <c r="AI183" s="30" t="e">
        <f t="shared" si="14"/>
        <v>#N/A</v>
      </c>
      <c r="AJ183" s="30" t="e">
        <f t="shared" si="15"/>
        <v>#N/A</v>
      </c>
      <c r="AK183" s="114" t="e">
        <f t="shared" si="19"/>
        <v>#N/A</v>
      </c>
      <c r="AL183" s="114" t="e">
        <f t="shared" si="20"/>
        <v>#N/A</v>
      </c>
    </row>
    <row r="184" spans="1:38" s="30" customFormat="1">
      <c r="A184" s="208" t="s">
        <v>172</v>
      </c>
      <c r="B184" s="120"/>
      <c r="C184" s="132">
        <v>9539628</v>
      </c>
      <c r="D184" s="132"/>
      <c r="E184" s="132">
        <v>21407014944</v>
      </c>
      <c r="F184" s="132"/>
      <c r="G184" s="133">
        <v>13555149723</v>
      </c>
      <c r="H184" s="121"/>
      <c r="I184" s="121">
        <v>0</v>
      </c>
      <c r="J184" s="121"/>
      <c r="K184" s="121">
        <v>0</v>
      </c>
      <c r="L184" s="121"/>
      <c r="M184" s="121">
        <v>0</v>
      </c>
      <c r="N184" s="121"/>
      <c r="O184" s="121">
        <v>0</v>
      </c>
      <c r="P184" s="121"/>
      <c r="Q184" s="121">
        <v>9539628</v>
      </c>
      <c r="R184" s="121"/>
      <c r="S184" s="121">
        <v>1432</v>
      </c>
      <c r="T184" s="121"/>
      <c r="U184" s="121">
        <v>21407014944</v>
      </c>
      <c r="V184" s="121"/>
      <c r="W184" s="122">
        <v>13555149723</v>
      </c>
      <c r="X184" s="207"/>
      <c r="Y184" s="123">
        <f t="shared" si="16"/>
        <v>1.309395624864275E-3</v>
      </c>
      <c r="Z184" s="114">
        <f t="shared" si="17"/>
        <v>0</v>
      </c>
      <c r="AA184" s="114">
        <f t="shared" si="18"/>
        <v>0</v>
      </c>
      <c r="AE184" s="115" t="s">
        <v>322</v>
      </c>
      <c r="AF184" s="115">
        <v>2133843</v>
      </c>
      <c r="AG184" s="115">
        <v>31591956992.999996</v>
      </c>
      <c r="AH184" s="115">
        <v>44480444921</v>
      </c>
      <c r="AI184" s="30">
        <f t="shared" si="14"/>
        <v>27328987787</v>
      </c>
      <c r="AJ184" s="30">
        <f t="shared" si="15"/>
        <v>25577815852</v>
      </c>
      <c r="AK184" s="114">
        <f t="shared" si="19"/>
        <v>-4262969205.9999962</v>
      </c>
      <c r="AL184" s="114">
        <f t="shared" si="20"/>
        <v>-18902629069</v>
      </c>
    </row>
    <row r="185" spans="1:38" s="30" customFormat="1">
      <c r="A185" s="120" t="s">
        <v>152</v>
      </c>
      <c r="B185" s="120"/>
      <c r="C185" s="132">
        <v>2285327</v>
      </c>
      <c r="D185" s="132"/>
      <c r="E185" s="132">
        <v>32055971632</v>
      </c>
      <c r="F185" s="132"/>
      <c r="G185" s="133">
        <v>33697448737</v>
      </c>
      <c r="H185" s="121"/>
      <c r="I185" s="121">
        <v>0</v>
      </c>
      <c r="J185" s="121"/>
      <c r="K185" s="121">
        <v>0</v>
      </c>
      <c r="L185" s="121"/>
      <c r="M185" s="121">
        <v>0</v>
      </c>
      <c r="N185" s="121"/>
      <c r="O185" s="121">
        <v>0</v>
      </c>
      <c r="P185" s="121"/>
      <c r="Q185" s="121">
        <v>2285327</v>
      </c>
      <c r="R185" s="121"/>
      <c r="S185" s="121">
        <v>14860</v>
      </c>
      <c r="T185" s="121"/>
      <c r="U185" s="121">
        <v>32055971632</v>
      </c>
      <c r="V185" s="121"/>
      <c r="W185" s="122">
        <v>33697448737</v>
      </c>
      <c r="X185" s="207"/>
      <c r="Y185" s="123">
        <f t="shared" si="16"/>
        <v>3.2550943993225551E-3</v>
      </c>
      <c r="Z185" s="114">
        <f t="shared" si="17"/>
        <v>0</v>
      </c>
      <c r="AA185" s="114">
        <f t="shared" si="18"/>
        <v>0</v>
      </c>
      <c r="AE185" s="115" t="s">
        <v>262</v>
      </c>
      <c r="AF185" s="115">
        <v>1944936</v>
      </c>
      <c r="AG185" s="115">
        <v>94001871591</v>
      </c>
      <c r="AH185" s="115">
        <v>191789672179</v>
      </c>
      <c r="AI185" s="30">
        <f t="shared" si="14"/>
        <v>24827309485</v>
      </c>
      <c r="AJ185" s="30">
        <f t="shared" si="15"/>
        <v>33969583171</v>
      </c>
      <c r="AK185" s="114">
        <f t="shared" si="19"/>
        <v>-69174562106</v>
      </c>
      <c r="AL185" s="114">
        <f t="shared" si="20"/>
        <v>-157820089008</v>
      </c>
    </row>
    <row r="186" spans="1:38" s="30" customFormat="1">
      <c r="A186" s="208" t="s">
        <v>81</v>
      </c>
      <c r="B186" s="120"/>
      <c r="C186" s="132">
        <v>5929627</v>
      </c>
      <c r="D186" s="132"/>
      <c r="E186" s="132">
        <v>14870912485</v>
      </c>
      <c r="F186" s="132"/>
      <c r="G186" s="133">
        <v>9814753852</v>
      </c>
      <c r="H186" s="121"/>
      <c r="I186" s="121">
        <v>0</v>
      </c>
      <c r="J186" s="121"/>
      <c r="K186" s="121">
        <v>0</v>
      </c>
      <c r="L186" s="121"/>
      <c r="M186" s="121">
        <v>0</v>
      </c>
      <c r="N186" s="121"/>
      <c r="O186" s="121">
        <v>0</v>
      </c>
      <c r="P186" s="121"/>
      <c r="Q186" s="121">
        <v>5929627</v>
      </c>
      <c r="R186" s="121"/>
      <c r="S186" s="121">
        <v>1668.1003584205209</v>
      </c>
      <c r="T186" s="121"/>
      <c r="U186" s="121">
        <v>14870912485</v>
      </c>
      <c r="V186" s="121"/>
      <c r="W186" s="122">
        <v>9814753852</v>
      </c>
      <c r="X186" s="207"/>
      <c r="Y186" s="123">
        <f t="shared" si="16"/>
        <v>9.4808216917904636E-4</v>
      </c>
      <c r="Z186" s="114">
        <f t="shared" si="17"/>
        <v>0</v>
      </c>
      <c r="AA186" s="114">
        <f t="shared" si="18"/>
        <v>0</v>
      </c>
      <c r="AE186" s="115" t="s">
        <v>288</v>
      </c>
      <c r="AF186" s="115">
        <v>837365</v>
      </c>
      <c r="AG186" s="115">
        <v>21947435976</v>
      </c>
      <c r="AH186" s="115">
        <v>23806144601</v>
      </c>
      <c r="AI186" s="30" t="e">
        <f t="shared" si="14"/>
        <v>#N/A</v>
      </c>
      <c r="AJ186" s="30" t="e">
        <f t="shared" si="15"/>
        <v>#N/A</v>
      </c>
      <c r="AK186" s="114" t="e">
        <f t="shared" si="19"/>
        <v>#N/A</v>
      </c>
      <c r="AL186" s="114" t="e">
        <f t="shared" si="20"/>
        <v>#N/A</v>
      </c>
    </row>
    <row r="187" spans="1:38" s="30" customFormat="1">
      <c r="A187" s="208" t="s">
        <v>350</v>
      </c>
      <c r="B187" s="120"/>
      <c r="C187" s="132">
        <v>1963392</v>
      </c>
      <c r="D187" s="132"/>
      <c r="E187" s="132">
        <v>11256423572</v>
      </c>
      <c r="F187" s="132"/>
      <c r="G187" s="133">
        <v>7077865024</v>
      </c>
      <c r="H187" s="121"/>
      <c r="I187" s="121">
        <v>0</v>
      </c>
      <c r="J187" s="121"/>
      <c r="K187" s="121">
        <v>0</v>
      </c>
      <c r="L187" s="121"/>
      <c r="M187" s="121">
        <v>0</v>
      </c>
      <c r="N187" s="121"/>
      <c r="O187" s="121">
        <v>0</v>
      </c>
      <c r="P187" s="121"/>
      <c r="Q187" s="121">
        <v>1963392</v>
      </c>
      <c r="R187" s="121"/>
      <c r="S187" s="121">
        <v>3633</v>
      </c>
      <c r="T187" s="121"/>
      <c r="U187" s="121">
        <v>11256423572</v>
      </c>
      <c r="V187" s="121"/>
      <c r="W187" s="122">
        <v>7077865024</v>
      </c>
      <c r="X187" s="207"/>
      <c r="Y187" s="123">
        <f t="shared" si="16"/>
        <v>6.8370513680717654E-4</v>
      </c>
      <c r="Z187" s="114">
        <f t="shared" si="17"/>
        <v>0</v>
      </c>
      <c r="AA187" s="114">
        <f t="shared" si="18"/>
        <v>0</v>
      </c>
      <c r="AB187" s="117"/>
      <c r="AE187" s="115" t="s">
        <v>319</v>
      </c>
      <c r="AF187" s="115">
        <v>2130019</v>
      </c>
      <c r="AG187" s="115">
        <v>30427745921</v>
      </c>
      <c r="AH187" s="115">
        <v>29177019437</v>
      </c>
      <c r="AI187" s="30">
        <f t="shared" si="14"/>
        <v>6366432625</v>
      </c>
      <c r="AJ187" s="30">
        <f t="shared" si="15"/>
        <v>5300210205</v>
      </c>
      <c r="AK187" s="114">
        <f t="shared" si="19"/>
        <v>-24061313296</v>
      </c>
      <c r="AL187" s="114">
        <f t="shared" si="20"/>
        <v>-23876809232</v>
      </c>
    </row>
    <row r="188" spans="1:38" s="30" customFormat="1">
      <c r="A188" s="208" t="s">
        <v>226</v>
      </c>
      <c r="B188" s="120"/>
      <c r="C188" s="132">
        <v>447142</v>
      </c>
      <c r="D188" s="132"/>
      <c r="E188" s="132">
        <v>20446146968</v>
      </c>
      <c r="F188" s="132"/>
      <c r="G188" s="133">
        <v>19176091305</v>
      </c>
      <c r="H188" s="121"/>
      <c r="I188" s="121">
        <v>0</v>
      </c>
      <c r="J188" s="121"/>
      <c r="K188" s="121">
        <v>0</v>
      </c>
      <c r="L188" s="121"/>
      <c r="M188" s="121">
        <v>0</v>
      </c>
      <c r="N188" s="121"/>
      <c r="O188" s="121">
        <v>0</v>
      </c>
      <c r="P188" s="121"/>
      <c r="Q188" s="121">
        <v>447142</v>
      </c>
      <c r="R188" s="121"/>
      <c r="S188" s="121">
        <v>43220</v>
      </c>
      <c r="T188" s="121"/>
      <c r="U188" s="121">
        <v>20446146968</v>
      </c>
      <c r="V188" s="121"/>
      <c r="W188" s="122">
        <v>19176091305</v>
      </c>
      <c r="X188" s="207"/>
      <c r="Y188" s="123">
        <f t="shared" si="16"/>
        <v>1.8523653792005307E-3</v>
      </c>
      <c r="Z188" s="114">
        <f t="shared" si="17"/>
        <v>0</v>
      </c>
      <c r="AA188" s="114">
        <f t="shared" si="18"/>
        <v>0</v>
      </c>
      <c r="AB188" s="117"/>
      <c r="AE188" s="115" t="s">
        <v>115</v>
      </c>
      <c r="AF188" s="115">
        <v>11513428</v>
      </c>
      <c r="AG188" s="115">
        <v>79811279905</v>
      </c>
      <c r="AH188" s="115">
        <v>98655237156</v>
      </c>
      <c r="AI188" s="30">
        <f t="shared" si="14"/>
        <v>39908416577</v>
      </c>
      <c r="AJ188" s="30">
        <f t="shared" si="15"/>
        <v>35722090716</v>
      </c>
      <c r="AK188" s="114">
        <f t="shared" si="19"/>
        <v>-39902863328</v>
      </c>
      <c r="AL188" s="114">
        <f t="shared" si="20"/>
        <v>-62933146440</v>
      </c>
    </row>
    <row r="189" spans="1:38" s="30" customFormat="1">
      <c r="A189" s="208" t="s">
        <v>178</v>
      </c>
      <c r="B189" s="120"/>
      <c r="C189" s="132">
        <v>6219883</v>
      </c>
      <c r="D189" s="132"/>
      <c r="E189" s="132">
        <v>42375690344</v>
      </c>
      <c r="F189" s="132"/>
      <c r="G189" s="133">
        <v>44683855928</v>
      </c>
      <c r="H189" s="121"/>
      <c r="I189" s="121">
        <v>0</v>
      </c>
      <c r="J189" s="121"/>
      <c r="K189" s="121">
        <v>0</v>
      </c>
      <c r="L189" s="121"/>
      <c r="M189" s="121">
        <v>0</v>
      </c>
      <c r="N189" s="121"/>
      <c r="O189" s="121">
        <v>0</v>
      </c>
      <c r="P189" s="121"/>
      <c r="Q189" s="121">
        <v>6219883</v>
      </c>
      <c r="R189" s="121"/>
      <c r="S189" s="121">
        <v>7240</v>
      </c>
      <c r="T189" s="121"/>
      <c r="U189" s="121">
        <v>42375690344</v>
      </c>
      <c r="V189" s="121"/>
      <c r="W189" s="122">
        <v>44683855928</v>
      </c>
      <c r="X189" s="207"/>
      <c r="Y189" s="123">
        <f t="shared" si="16"/>
        <v>4.316355529066021E-3</v>
      </c>
      <c r="Z189" s="114">
        <f t="shared" si="17"/>
        <v>0</v>
      </c>
      <c r="AA189" s="114">
        <f t="shared" si="18"/>
        <v>0</v>
      </c>
      <c r="AB189" s="117"/>
      <c r="AE189" s="115" t="s">
        <v>159</v>
      </c>
      <c r="AF189" s="115">
        <v>17883758</v>
      </c>
      <c r="AG189" s="115">
        <v>60940576437</v>
      </c>
      <c r="AH189" s="115">
        <v>92619991627</v>
      </c>
      <c r="AI189" s="30">
        <f t="shared" si="14"/>
        <v>65188183487</v>
      </c>
      <c r="AJ189" s="30">
        <f t="shared" si="15"/>
        <v>51730950156</v>
      </c>
      <c r="AK189" s="114">
        <f t="shared" si="19"/>
        <v>4247607050</v>
      </c>
      <c r="AL189" s="114">
        <f t="shared" si="20"/>
        <v>-40889041471</v>
      </c>
    </row>
    <row r="190" spans="1:38" s="30" customFormat="1">
      <c r="A190" s="208" t="s">
        <v>171</v>
      </c>
      <c r="B190" s="120"/>
      <c r="C190" s="132">
        <v>1863784</v>
      </c>
      <c r="D190" s="132"/>
      <c r="E190" s="132">
        <v>7388844639</v>
      </c>
      <c r="F190" s="132"/>
      <c r="G190" s="133">
        <v>5437168236</v>
      </c>
      <c r="H190" s="121"/>
      <c r="I190" s="121">
        <v>0</v>
      </c>
      <c r="J190" s="121"/>
      <c r="K190" s="121">
        <v>0</v>
      </c>
      <c r="L190" s="121"/>
      <c r="M190" s="121">
        <v>0</v>
      </c>
      <c r="N190" s="121"/>
      <c r="O190" s="121">
        <v>0</v>
      </c>
      <c r="P190" s="121"/>
      <c r="Q190" s="121">
        <v>1863784</v>
      </c>
      <c r="R190" s="121"/>
      <c r="S190" s="121">
        <v>2940</v>
      </c>
      <c r="T190" s="121"/>
      <c r="U190" s="121">
        <v>7388844639</v>
      </c>
      <c r="V190" s="121"/>
      <c r="W190" s="122">
        <v>5437168236</v>
      </c>
      <c r="X190" s="207"/>
      <c r="Y190" s="123">
        <f t="shared" si="16"/>
        <v>5.2521768076005837E-4</v>
      </c>
      <c r="Z190" s="114">
        <f t="shared" si="17"/>
        <v>0</v>
      </c>
      <c r="AA190" s="114">
        <f t="shared" si="18"/>
        <v>0</v>
      </c>
      <c r="AB190" s="117"/>
      <c r="AE190" s="115" t="s">
        <v>289</v>
      </c>
      <c r="AF190" s="115">
        <v>380919</v>
      </c>
      <c r="AG190" s="115">
        <v>15214523618</v>
      </c>
      <c r="AH190" s="115">
        <v>23256838516</v>
      </c>
      <c r="AI190" s="30">
        <f t="shared" si="14"/>
        <v>23905871831</v>
      </c>
      <c r="AJ190" s="30">
        <f t="shared" si="15"/>
        <v>20372396657</v>
      </c>
      <c r="AK190" s="114">
        <f t="shared" si="19"/>
        <v>8691348213</v>
      </c>
      <c r="AL190" s="114">
        <f t="shared" si="20"/>
        <v>-2884441859</v>
      </c>
    </row>
    <row r="191" spans="1:38" s="30" customFormat="1">
      <c r="A191" s="120" t="s">
        <v>92</v>
      </c>
      <c r="B191" s="120"/>
      <c r="C191" s="132">
        <v>7188744</v>
      </c>
      <c r="D191" s="132"/>
      <c r="E191" s="132">
        <v>125266623964</v>
      </c>
      <c r="F191" s="132"/>
      <c r="G191" s="133">
        <v>111990847642</v>
      </c>
      <c r="H191" s="121"/>
      <c r="I191" s="121">
        <v>0</v>
      </c>
      <c r="J191" s="121"/>
      <c r="K191" s="121">
        <v>0</v>
      </c>
      <c r="L191" s="121"/>
      <c r="M191" s="121">
        <v>0</v>
      </c>
      <c r="N191" s="121"/>
      <c r="O191" s="121">
        <v>0</v>
      </c>
      <c r="P191" s="121"/>
      <c r="Q191" s="121">
        <v>7188744</v>
      </c>
      <c r="R191" s="121"/>
      <c r="S191" s="121">
        <v>12560</v>
      </c>
      <c r="T191" s="121"/>
      <c r="U191" s="121">
        <v>125266623964</v>
      </c>
      <c r="V191" s="121"/>
      <c r="W191" s="122">
        <v>89592678114</v>
      </c>
      <c r="X191" s="207"/>
      <c r="Y191" s="123">
        <f t="shared" si="16"/>
        <v>8.6544422702534013E-3</v>
      </c>
      <c r="Z191" s="114">
        <f t="shared" si="17"/>
        <v>0</v>
      </c>
      <c r="AA191" s="114">
        <f t="shared" si="18"/>
        <v>0</v>
      </c>
      <c r="AE191" s="115" t="s">
        <v>272</v>
      </c>
      <c r="AF191" s="115">
        <v>1965819</v>
      </c>
      <c r="AG191" s="115">
        <v>100991470795</v>
      </c>
      <c r="AH191" s="115">
        <v>120198067410</v>
      </c>
      <c r="AI191" s="30">
        <f t="shared" si="14"/>
        <v>119448949271</v>
      </c>
      <c r="AJ191" s="30">
        <f t="shared" si="15"/>
        <v>97839075377</v>
      </c>
      <c r="AK191" s="114">
        <f t="shared" si="19"/>
        <v>18457478476</v>
      </c>
      <c r="AL191" s="114">
        <f t="shared" si="20"/>
        <v>-22358992033</v>
      </c>
    </row>
    <row r="192" spans="1:38" s="30" customFormat="1">
      <c r="A192" s="208" t="s">
        <v>123</v>
      </c>
      <c r="B192" s="120"/>
      <c r="C192" s="132">
        <v>26049359</v>
      </c>
      <c r="D192" s="132"/>
      <c r="E192" s="132">
        <v>38399420166</v>
      </c>
      <c r="F192" s="132"/>
      <c r="G192" s="133">
        <v>26959461349</v>
      </c>
      <c r="H192" s="121"/>
      <c r="I192" s="121">
        <v>0</v>
      </c>
      <c r="J192" s="121"/>
      <c r="K192" s="121">
        <v>0</v>
      </c>
      <c r="L192" s="121"/>
      <c r="M192" s="121">
        <v>0</v>
      </c>
      <c r="N192" s="121"/>
      <c r="O192" s="121">
        <v>0</v>
      </c>
      <c r="P192" s="121"/>
      <c r="Q192" s="121">
        <v>26049359</v>
      </c>
      <c r="R192" s="121"/>
      <c r="S192" s="121">
        <v>1043</v>
      </c>
      <c r="T192" s="121"/>
      <c r="U192" s="121">
        <v>38399420166</v>
      </c>
      <c r="V192" s="121"/>
      <c r="W192" s="122">
        <v>26959461349</v>
      </c>
      <c r="X192" s="207"/>
      <c r="Y192" s="123">
        <f t="shared" si="16"/>
        <v>2.6042206438473378E-3</v>
      </c>
      <c r="Z192" s="114">
        <f t="shared" si="17"/>
        <v>0</v>
      </c>
      <c r="AA192" s="114">
        <f t="shared" si="18"/>
        <v>0</v>
      </c>
      <c r="AE192" s="115" t="s">
        <v>419</v>
      </c>
      <c r="AF192" s="115">
        <v>33165</v>
      </c>
      <c r="AG192" s="115">
        <v>375956808</v>
      </c>
      <c r="AH192" s="115">
        <v>421986156.00000006</v>
      </c>
      <c r="AI192" s="30">
        <f t="shared" si="14"/>
        <v>24643958733</v>
      </c>
      <c r="AJ192" s="30">
        <f t="shared" si="15"/>
        <v>16405651943</v>
      </c>
      <c r="AK192" s="114">
        <f t="shared" si="19"/>
        <v>24268001925</v>
      </c>
      <c r="AL192" s="114">
        <f t="shared" si="20"/>
        <v>15983665787</v>
      </c>
    </row>
    <row r="193" spans="1:38" s="30" customFormat="1">
      <c r="A193" s="120" t="s">
        <v>210</v>
      </c>
      <c r="B193" s="120"/>
      <c r="C193" s="132">
        <v>2986701</v>
      </c>
      <c r="D193" s="132"/>
      <c r="E193" s="132">
        <v>26441455007</v>
      </c>
      <c r="F193" s="132"/>
      <c r="G193" s="133">
        <v>19648759507</v>
      </c>
      <c r="H193" s="121"/>
      <c r="I193" s="121">
        <v>0</v>
      </c>
      <c r="J193" s="121"/>
      <c r="K193" s="121">
        <v>0</v>
      </c>
      <c r="L193" s="121"/>
      <c r="M193" s="121">
        <v>0</v>
      </c>
      <c r="N193" s="121"/>
      <c r="O193" s="121">
        <v>0</v>
      </c>
      <c r="P193" s="121"/>
      <c r="Q193" s="121">
        <v>2986701</v>
      </c>
      <c r="R193" s="121"/>
      <c r="S193" s="121">
        <v>6630</v>
      </c>
      <c r="T193" s="121"/>
      <c r="U193" s="121">
        <v>26441455007</v>
      </c>
      <c r="V193" s="121"/>
      <c r="W193" s="122">
        <v>19648759507</v>
      </c>
      <c r="X193" s="207"/>
      <c r="Y193" s="123">
        <f t="shared" si="16"/>
        <v>1.8980240173091985E-3</v>
      </c>
      <c r="Z193" s="114">
        <f t="shared" si="17"/>
        <v>0</v>
      </c>
      <c r="AA193" s="114">
        <f t="shared" si="18"/>
        <v>0</v>
      </c>
      <c r="AE193" s="115" t="s">
        <v>383</v>
      </c>
      <c r="AF193" s="115">
        <v>5382657</v>
      </c>
      <c r="AG193" s="115">
        <v>49408692139.999992</v>
      </c>
      <c r="AH193" s="115">
        <v>64528600105</v>
      </c>
      <c r="AI193" s="30">
        <f t="shared" si="14"/>
        <v>18756124661</v>
      </c>
      <c r="AJ193" s="30">
        <f t="shared" si="15"/>
        <v>16223355362</v>
      </c>
      <c r="AK193" s="114">
        <f t="shared" si="19"/>
        <v>-30652567478.999992</v>
      </c>
      <c r="AL193" s="114">
        <f t="shared" si="20"/>
        <v>-48305244743</v>
      </c>
    </row>
    <row r="194" spans="1:38" s="30" customFormat="1">
      <c r="A194" s="120" t="s">
        <v>352</v>
      </c>
      <c r="B194" s="120"/>
      <c r="C194" s="132">
        <v>5366302</v>
      </c>
      <c r="D194" s="132"/>
      <c r="E194" s="132">
        <v>16371147567</v>
      </c>
      <c r="F194" s="132"/>
      <c r="G194" s="133">
        <v>18312057654</v>
      </c>
      <c r="H194" s="121"/>
      <c r="I194" s="121">
        <v>0</v>
      </c>
      <c r="J194" s="121"/>
      <c r="K194" s="121">
        <v>0</v>
      </c>
      <c r="L194" s="121"/>
      <c r="M194" s="121">
        <v>0</v>
      </c>
      <c r="N194" s="121"/>
      <c r="O194" s="121">
        <v>0</v>
      </c>
      <c r="P194" s="121"/>
      <c r="Q194" s="121">
        <v>5366302</v>
      </c>
      <c r="R194" s="121"/>
      <c r="S194" s="121">
        <v>3439</v>
      </c>
      <c r="T194" s="121"/>
      <c r="U194" s="121">
        <v>16371147567</v>
      </c>
      <c r="V194" s="121"/>
      <c r="W194" s="122">
        <v>18312057654</v>
      </c>
      <c r="X194" s="207"/>
      <c r="Y194" s="123">
        <f t="shared" si="16"/>
        <v>1.7689017579588381E-3</v>
      </c>
      <c r="Z194" s="114">
        <f t="shared" si="17"/>
        <v>0</v>
      </c>
      <c r="AA194" s="114">
        <f t="shared" si="18"/>
        <v>0</v>
      </c>
      <c r="AE194" s="115" t="s">
        <v>412</v>
      </c>
      <c r="AF194" s="115">
        <v>3531576</v>
      </c>
      <c r="AG194" s="115">
        <v>11270519011.000002</v>
      </c>
      <c r="AH194" s="115">
        <v>10496583740</v>
      </c>
      <c r="AI194" s="30" t="e">
        <f t="shared" si="14"/>
        <v>#N/A</v>
      </c>
      <c r="AJ194" s="30" t="e">
        <f t="shared" si="15"/>
        <v>#N/A</v>
      </c>
      <c r="AK194" s="114" t="e">
        <f t="shared" si="19"/>
        <v>#N/A</v>
      </c>
      <c r="AL194" s="114" t="e">
        <f t="shared" si="20"/>
        <v>#N/A</v>
      </c>
    </row>
    <row r="195" spans="1:38" s="30" customFormat="1">
      <c r="A195" s="208" t="s">
        <v>405</v>
      </c>
      <c r="B195" s="120"/>
      <c r="C195" s="132">
        <v>6225899</v>
      </c>
      <c r="D195" s="132"/>
      <c r="E195" s="132">
        <v>23257857130</v>
      </c>
      <c r="F195" s="132"/>
      <c r="G195" s="133">
        <v>15154468824</v>
      </c>
      <c r="H195" s="121"/>
      <c r="I195" s="121">
        <v>0</v>
      </c>
      <c r="J195" s="121"/>
      <c r="K195" s="121">
        <v>0</v>
      </c>
      <c r="L195" s="121"/>
      <c r="M195" s="121">
        <v>0</v>
      </c>
      <c r="N195" s="121"/>
      <c r="O195" s="121">
        <v>0</v>
      </c>
      <c r="P195" s="121"/>
      <c r="Q195" s="121">
        <v>6225899</v>
      </c>
      <c r="R195" s="121"/>
      <c r="S195" s="121">
        <v>2453.0634761341294</v>
      </c>
      <c r="T195" s="121"/>
      <c r="U195" s="121">
        <v>23257857130</v>
      </c>
      <c r="V195" s="121"/>
      <c r="W195" s="122">
        <v>15154468824</v>
      </c>
      <c r="X195" s="207"/>
      <c r="Y195" s="123">
        <f t="shared" si="16"/>
        <v>1.463886093535232E-3</v>
      </c>
      <c r="Z195" s="114">
        <f t="shared" si="17"/>
        <v>0</v>
      </c>
      <c r="AA195" s="114">
        <f t="shared" si="18"/>
        <v>0</v>
      </c>
      <c r="AE195" s="115" t="s">
        <v>263</v>
      </c>
      <c r="AF195" s="115">
        <v>31043510</v>
      </c>
      <c r="AG195" s="115">
        <v>140126714178</v>
      </c>
      <c r="AH195" s="115">
        <v>179289634486</v>
      </c>
      <c r="AI195" s="30">
        <f t="shared" si="14"/>
        <v>75888031914</v>
      </c>
      <c r="AJ195" s="30">
        <f t="shared" si="15"/>
        <v>68808029656</v>
      </c>
      <c r="AK195" s="114">
        <f t="shared" si="19"/>
        <v>-64238682264</v>
      </c>
      <c r="AL195" s="114">
        <f t="shared" si="20"/>
        <v>-110481604830</v>
      </c>
    </row>
    <row r="196" spans="1:38" s="30" customFormat="1">
      <c r="A196" s="120" t="s">
        <v>163</v>
      </c>
      <c r="B196" s="120"/>
      <c r="C196" s="132">
        <v>10547818</v>
      </c>
      <c r="D196" s="132"/>
      <c r="E196" s="132">
        <v>29886785638</v>
      </c>
      <c r="F196" s="132"/>
      <c r="G196" s="133">
        <v>33701432445</v>
      </c>
      <c r="H196" s="121"/>
      <c r="I196" s="121">
        <v>0</v>
      </c>
      <c r="J196" s="121"/>
      <c r="K196" s="121">
        <v>0</v>
      </c>
      <c r="L196" s="121"/>
      <c r="M196" s="121">
        <v>0</v>
      </c>
      <c r="N196" s="121"/>
      <c r="O196" s="121">
        <v>0</v>
      </c>
      <c r="P196" s="121"/>
      <c r="Q196" s="121">
        <v>10547818</v>
      </c>
      <c r="R196" s="121"/>
      <c r="S196" s="121">
        <v>2740</v>
      </c>
      <c r="T196" s="121"/>
      <c r="U196" s="121">
        <v>29886785638</v>
      </c>
      <c r="V196" s="121"/>
      <c r="W196" s="122">
        <v>28677616429</v>
      </c>
      <c r="X196" s="207"/>
      <c r="Y196" s="123">
        <f t="shared" si="16"/>
        <v>2.7701903889673805E-3</v>
      </c>
      <c r="Z196" s="114">
        <f t="shared" si="17"/>
        <v>0</v>
      </c>
      <c r="AA196" s="114">
        <f t="shared" si="18"/>
        <v>0</v>
      </c>
      <c r="AE196" s="115" t="s">
        <v>238</v>
      </c>
      <c r="AF196" s="115">
        <v>3977907</v>
      </c>
      <c r="AG196" s="115">
        <v>34255998119</v>
      </c>
      <c r="AH196" s="115">
        <v>43101199145</v>
      </c>
      <c r="AI196" s="30">
        <f t="shared" si="14"/>
        <v>152932317495</v>
      </c>
      <c r="AJ196" s="30">
        <f t="shared" si="15"/>
        <v>107866803955</v>
      </c>
      <c r="AK196" s="114">
        <f t="shared" si="19"/>
        <v>118676319376</v>
      </c>
      <c r="AL196" s="114">
        <f t="shared" si="20"/>
        <v>64765604810</v>
      </c>
    </row>
    <row r="197" spans="1:38" s="30" customFormat="1">
      <c r="A197" s="208" t="s">
        <v>367</v>
      </c>
      <c r="B197" s="120"/>
      <c r="C197" s="132">
        <v>1429562</v>
      </c>
      <c r="D197" s="132"/>
      <c r="E197" s="132">
        <v>27655903439</v>
      </c>
      <c r="F197" s="132"/>
      <c r="G197" s="133">
        <v>21504634128</v>
      </c>
      <c r="H197" s="121"/>
      <c r="I197" s="121">
        <v>0</v>
      </c>
      <c r="J197" s="121"/>
      <c r="K197" s="121">
        <v>0</v>
      </c>
      <c r="L197" s="121"/>
      <c r="M197" s="121">
        <v>0</v>
      </c>
      <c r="N197" s="121"/>
      <c r="O197" s="121">
        <v>0</v>
      </c>
      <c r="P197" s="121"/>
      <c r="Q197" s="121">
        <v>1429562</v>
      </c>
      <c r="R197" s="121"/>
      <c r="S197" s="121">
        <v>15160</v>
      </c>
      <c r="T197" s="121"/>
      <c r="U197" s="121">
        <v>27655903439</v>
      </c>
      <c r="V197" s="121"/>
      <c r="W197" s="122">
        <v>21504634128</v>
      </c>
      <c r="X197" s="207"/>
      <c r="Y197" s="123">
        <f t="shared" si="16"/>
        <v>2.0772971466137581E-3</v>
      </c>
      <c r="Z197" s="114">
        <f t="shared" si="17"/>
        <v>0</v>
      </c>
      <c r="AA197" s="114">
        <f t="shared" si="18"/>
        <v>0</v>
      </c>
      <c r="AE197" s="115" t="s">
        <v>239</v>
      </c>
      <c r="AF197" s="115">
        <v>2032899</v>
      </c>
      <c r="AG197" s="115">
        <v>42901348432</v>
      </c>
      <c r="AH197" s="115">
        <v>53611910252</v>
      </c>
      <c r="AI197" s="30">
        <f t="shared" si="14"/>
        <v>9179020139</v>
      </c>
      <c r="AJ197" s="30">
        <f t="shared" si="15"/>
        <v>6601691069</v>
      </c>
      <c r="AK197" s="114">
        <f t="shared" si="19"/>
        <v>-33722328293</v>
      </c>
      <c r="AL197" s="114">
        <f t="shared" si="20"/>
        <v>-47010219183</v>
      </c>
    </row>
    <row r="198" spans="1:38" s="30" customFormat="1">
      <c r="A198" s="208" t="s">
        <v>188</v>
      </c>
      <c r="B198" s="120"/>
      <c r="C198" s="132">
        <v>9568216</v>
      </c>
      <c r="D198" s="132"/>
      <c r="E198" s="132">
        <v>42863999390</v>
      </c>
      <c r="F198" s="132"/>
      <c r="G198" s="133">
        <v>40103727593</v>
      </c>
      <c r="H198" s="121"/>
      <c r="I198" s="121">
        <v>0</v>
      </c>
      <c r="J198" s="121"/>
      <c r="K198" s="191">
        <v>0</v>
      </c>
      <c r="L198" s="121"/>
      <c r="M198" s="121">
        <v>0</v>
      </c>
      <c r="N198" s="121"/>
      <c r="O198" s="121">
        <v>0</v>
      </c>
      <c r="P198" s="121"/>
      <c r="Q198" s="121">
        <v>9568216</v>
      </c>
      <c r="R198" s="121"/>
      <c r="S198" s="121">
        <v>4224</v>
      </c>
      <c r="T198" s="121"/>
      <c r="U198" s="121">
        <v>42863999390</v>
      </c>
      <c r="V198" s="121"/>
      <c r="W198" s="122">
        <v>40103727593</v>
      </c>
      <c r="X198" s="207"/>
      <c r="Y198" s="123">
        <f t="shared" si="16"/>
        <v>3.8739258897245968E-3</v>
      </c>
      <c r="Z198" s="114">
        <f t="shared" si="17"/>
        <v>0</v>
      </c>
      <c r="AA198" s="114">
        <f t="shared" si="18"/>
        <v>0</v>
      </c>
      <c r="AE198" s="115" t="s">
        <v>90</v>
      </c>
      <c r="AF198" s="115">
        <v>715521</v>
      </c>
      <c r="AG198" s="115">
        <v>26021134527</v>
      </c>
      <c r="AH198" s="115">
        <v>62769017121</v>
      </c>
      <c r="AI198" s="30">
        <f t="shared" si="14"/>
        <v>28279286928</v>
      </c>
      <c r="AJ198" s="30">
        <f t="shared" si="15"/>
        <v>25850470890</v>
      </c>
      <c r="AK198" s="114">
        <f t="shared" si="19"/>
        <v>2258152401</v>
      </c>
      <c r="AL198" s="114">
        <f t="shared" si="20"/>
        <v>-36918546231</v>
      </c>
    </row>
    <row r="199" spans="1:38" s="30" customFormat="1">
      <c r="A199" s="208" t="s">
        <v>404</v>
      </c>
      <c r="B199" s="120"/>
      <c r="C199" s="132">
        <v>1455634</v>
      </c>
      <c r="D199" s="132"/>
      <c r="E199" s="132">
        <v>24039230563</v>
      </c>
      <c r="F199" s="132"/>
      <c r="G199" s="133">
        <v>18170324925</v>
      </c>
      <c r="H199" s="121"/>
      <c r="I199" s="121">
        <v>0</v>
      </c>
      <c r="J199" s="121"/>
      <c r="K199" s="121">
        <v>0</v>
      </c>
      <c r="L199" s="121"/>
      <c r="M199" s="121">
        <v>0</v>
      </c>
      <c r="N199" s="121"/>
      <c r="O199" s="121">
        <v>0</v>
      </c>
      <c r="P199" s="121"/>
      <c r="Q199" s="121">
        <v>1455634</v>
      </c>
      <c r="R199" s="121"/>
      <c r="S199" s="121">
        <v>12580</v>
      </c>
      <c r="T199" s="121"/>
      <c r="U199" s="121">
        <v>24039230563</v>
      </c>
      <c r="V199" s="121"/>
      <c r="W199" s="122">
        <v>18170324925</v>
      </c>
      <c r="X199" s="207"/>
      <c r="Y199" s="123">
        <f t="shared" si="16"/>
        <v>1.7552107092397096E-3</v>
      </c>
      <c r="Z199" s="114">
        <f t="shared" si="17"/>
        <v>0</v>
      </c>
      <c r="AA199" s="114">
        <f t="shared" si="18"/>
        <v>0</v>
      </c>
      <c r="AE199" s="115" t="s">
        <v>345</v>
      </c>
      <c r="AF199" s="115">
        <v>12097529</v>
      </c>
      <c r="AG199" s="115">
        <v>51185878525</v>
      </c>
      <c r="AH199" s="115">
        <v>66140517866</v>
      </c>
      <c r="AI199" s="30" t="e">
        <f t="shared" si="14"/>
        <v>#N/A</v>
      </c>
      <c r="AJ199" s="30" t="e">
        <f t="shared" si="15"/>
        <v>#N/A</v>
      </c>
      <c r="AK199" s="114" t="e">
        <f t="shared" si="19"/>
        <v>#N/A</v>
      </c>
      <c r="AL199" s="114" t="e">
        <f t="shared" si="20"/>
        <v>#N/A</v>
      </c>
    </row>
    <row r="200" spans="1:38" s="30" customFormat="1">
      <c r="A200" s="120" t="s">
        <v>285</v>
      </c>
      <c r="B200" s="120"/>
      <c r="C200" s="132">
        <v>14637367</v>
      </c>
      <c r="D200" s="132"/>
      <c r="E200" s="132">
        <v>26287848951</v>
      </c>
      <c r="F200" s="132"/>
      <c r="G200" s="133">
        <v>21829902894</v>
      </c>
      <c r="H200" s="121"/>
      <c r="I200" s="121">
        <v>0</v>
      </c>
      <c r="J200" s="121"/>
      <c r="K200" s="121">
        <v>0</v>
      </c>
      <c r="L200" s="121"/>
      <c r="M200" s="121">
        <v>0</v>
      </c>
      <c r="N200" s="121"/>
      <c r="O200" s="121">
        <v>0</v>
      </c>
      <c r="P200" s="121"/>
      <c r="Q200" s="121">
        <v>14637367</v>
      </c>
      <c r="R200" s="121"/>
      <c r="S200" s="121">
        <v>1503</v>
      </c>
      <c r="T200" s="121"/>
      <c r="U200" s="121">
        <v>26287848951</v>
      </c>
      <c r="V200" s="121"/>
      <c r="W200" s="122">
        <v>21829902894</v>
      </c>
      <c r="X200" s="207"/>
      <c r="Y200" s="123">
        <f t="shared" si="16"/>
        <v>2.108717345417076E-3</v>
      </c>
      <c r="Z200" s="114">
        <f t="shared" si="17"/>
        <v>0</v>
      </c>
      <c r="AA200" s="114">
        <f t="shared" si="18"/>
        <v>0</v>
      </c>
      <c r="AE200" s="115" t="s">
        <v>309</v>
      </c>
      <c r="AF200" s="115">
        <v>1035501</v>
      </c>
      <c r="AG200" s="115">
        <v>27555418935</v>
      </c>
      <c r="AH200" s="115">
        <v>34534349256</v>
      </c>
      <c r="AI200" s="30">
        <f t="shared" si="14"/>
        <v>51588111482</v>
      </c>
      <c r="AJ200" s="30">
        <f t="shared" si="15"/>
        <v>44171668312</v>
      </c>
      <c r="AK200" s="114">
        <f t="shared" si="19"/>
        <v>24032692547</v>
      </c>
      <c r="AL200" s="114">
        <f t="shared" si="20"/>
        <v>9637319056</v>
      </c>
    </row>
    <row r="201" spans="1:38" s="30" customFormat="1">
      <c r="A201" s="208" t="s">
        <v>96</v>
      </c>
      <c r="B201" s="120"/>
      <c r="C201" s="132">
        <v>1654978</v>
      </c>
      <c r="D201" s="132"/>
      <c r="E201" s="132">
        <v>15356793939</v>
      </c>
      <c r="F201" s="132"/>
      <c r="G201" s="133">
        <v>11692357348</v>
      </c>
      <c r="H201" s="121"/>
      <c r="I201" s="121">
        <v>0</v>
      </c>
      <c r="J201" s="121"/>
      <c r="K201" s="121">
        <v>0</v>
      </c>
      <c r="L201" s="121"/>
      <c r="M201" s="121">
        <v>0</v>
      </c>
      <c r="N201" s="121"/>
      <c r="O201" s="121">
        <v>0</v>
      </c>
      <c r="P201" s="121"/>
      <c r="Q201" s="121">
        <v>1654978</v>
      </c>
      <c r="R201" s="121"/>
      <c r="S201" s="121">
        <v>7120</v>
      </c>
      <c r="T201" s="121"/>
      <c r="U201" s="121">
        <v>15356793939</v>
      </c>
      <c r="V201" s="121"/>
      <c r="W201" s="122">
        <v>11692357348</v>
      </c>
      <c r="X201" s="207"/>
      <c r="Y201" s="123">
        <f t="shared" si="16"/>
        <v>1.1294542567717573E-3</v>
      </c>
      <c r="Z201" s="114">
        <f t="shared" si="17"/>
        <v>0</v>
      </c>
      <c r="AA201" s="114">
        <f t="shared" si="18"/>
        <v>0</v>
      </c>
      <c r="AE201" s="115" t="s">
        <v>92</v>
      </c>
      <c r="AF201" s="115">
        <v>2544080</v>
      </c>
      <c r="AG201" s="115">
        <v>81937795039</v>
      </c>
      <c r="AH201" s="115">
        <v>136689354235.00002</v>
      </c>
      <c r="AI201" s="30">
        <f t="shared" si="14"/>
        <v>125266623964</v>
      </c>
      <c r="AJ201" s="30">
        <f t="shared" si="15"/>
        <v>89592678114</v>
      </c>
      <c r="AK201" s="114">
        <f t="shared" si="19"/>
        <v>43328828925</v>
      </c>
      <c r="AL201" s="114">
        <f t="shared" si="20"/>
        <v>-47096676121.000015</v>
      </c>
    </row>
    <row r="202" spans="1:38" s="30" customFormat="1" ht="37.5" customHeight="1">
      <c r="A202" s="208" t="s">
        <v>241</v>
      </c>
      <c r="B202" s="120"/>
      <c r="C202" s="132">
        <v>32859669</v>
      </c>
      <c r="D202" s="132"/>
      <c r="E202" s="132">
        <v>76548118348</v>
      </c>
      <c r="F202" s="132"/>
      <c r="G202" s="133">
        <v>48864489884</v>
      </c>
      <c r="H202" s="121"/>
      <c r="I202" s="121">
        <v>0</v>
      </c>
      <c r="J202" s="121"/>
      <c r="K202" s="121">
        <v>0</v>
      </c>
      <c r="L202" s="121"/>
      <c r="M202" s="121">
        <v>0</v>
      </c>
      <c r="N202" s="121"/>
      <c r="O202" s="121">
        <v>0</v>
      </c>
      <c r="P202" s="121"/>
      <c r="Q202" s="121">
        <v>32859669</v>
      </c>
      <c r="R202" s="121"/>
      <c r="S202" s="121">
        <v>1498.6503645852304</v>
      </c>
      <c r="T202" s="121"/>
      <c r="U202" s="136">
        <v>76548118348</v>
      </c>
      <c r="V202" s="121"/>
      <c r="W202" s="138">
        <v>48864489884</v>
      </c>
      <c r="X202" s="207"/>
      <c r="Y202" s="123">
        <f t="shared" si="16"/>
        <v>4.7201949497296765E-3</v>
      </c>
      <c r="Z202" s="114">
        <f t="shared" si="17"/>
        <v>0</v>
      </c>
      <c r="AA202" s="114">
        <f t="shared" si="18"/>
        <v>0</v>
      </c>
      <c r="AE202" s="115" t="s">
        <v>290</v>
      </c>
      <c r="AF202" s="115">
        <v>954078</v>
      </c>
      <c r="AG202" s="115">
        <v>8577487234</v>
      </c>
      <c r="AH202" s="115">
        <v>9882340883</v>
      </c>
      <c r="AI202" s="30" t="e">
        <f t="shared" si="14"/>
        <v>#N/A</v>
      </c>
      <c r="AJ202" s="30" t="e">
        <f t="shared" si="15"/>
        <v>#N/A</v>
      </c>
      <c r="AK202" s="114" t="e">
        <f t="shared" si="19"/>
        <v>#N/A</v>
      </c>
      <c r="AL202" s="114" t="e">
        <f t="shared" si="20"/>
        <v>#N/A</v>
      </c>
    </row>
    <row r="203" spans="1:38" s="30" customFormat="1">
      <c r="A203" s="120" t="s">
        <v>354</v>
      </c>
      <c r="B203" s="120"/>
      <c r="C203" s="132">
        <v>8620837</v>
      </c>
      <c r="D203" s="132"/>
      <c r="E203" s="132">
        <v>37666811866</v>
      </c>
      <c r="F203" s="132"/>
      <c r="G203" s="133">
        <v>73052850325</v>
      </c>
      <c r="H203" s="121"/>
      <c r="I203" s="121">
        <v>0</v>
      </c>
      <c r="J203" s="121"/>
      <c r="K203" s="121">
        <v>0</v>
      </c>
      <c r="L203" s="121"/>
      <c r="M203" s="121">
        <v>0</v>
      </c>
      <c r="N203" s="121"/>
      <c r="O203" s="121">
        <v>0</v>
      </c>
      <c r="P203" s="121"/>
      <c r="Q203" s="121">
        <v>8620837</v>
      </c>
      <c r="R203" s="121"/>
      <c r="S203" s="121">
        <v>6796</v>
      </c>
      <c r="T203" s="121"/>
      <c r="U203" s="121">
        <v>37666811866</v>
      </c>
      <c r="V203" s="121"/>
      <c r="W203" s="122">
        <v>58134329137</v>
      </c>
      <c r="X203" s="207"/>
      <c r="Y203" s="123">
        <f t="shared" si="16"/>
        <v>5.6156396485424155E-3</v>
      </c>
      <c r="Z203" s="114">
        <f t="shared" si="17"/>
        <v>0</v>
      </c>
      <c r="AA203" s="114">
        <f t="shared" si="18"/>
        <v>0</v>
      </c>
      <c r="AE203" s="115" t="s">
        <v>408</v>
      </c>
      <c r="AF203" s="115">
        <v>2765108</v>
      </c>
      <c r="AG203" s="115">
        <v>107944209640</v>
      </c>
      <c r="AH203" s="115">
        <v>133309796961.00002</v>
      </c>
      <c r="AI203" s="30">
        <f t="shared" ref="AI203:AI266" si="21">VLOOKUP(AE203,$A$11:$Y$325,21,0)</f>
        <v>41950820250</v>
      </c>
      <c r="AJ203" s="30">
        <f t="shared" ref="AJ203:AJ266" si="22">VLOOKUP(AE203,$A$11:$Y$325,23,0)</f>
        <v>42310314344</v>
      </c>
      <c r="AK203" s="114">
        <f t="shared" si="19"/>
        <v>-65993389390</v>
      </c>
      <c r="AL203" s="114">
        <f t="shared" si="20"/>
        <v>-90999482617.000015</v>
      </c>
    </row>
    <row r="204" spans="1:38" s="30" customFormat="1">
      <c r="A204" s="120" t="s">
        <v>498</v>
      </c>
      <c r="B204" s="120"/>
      <c r="C204" s="132">
        <v>2439230</v>
      </c>
      <c r="D204" s="132"/>
      <c r="E204" s="132">
        <v>38059037316</v>
      </c>
      <c r="F204" s="132"/>
      <c r="G204" s="133">
        <v>30569333123</v>
      </c>
      <c r="H204" s="121"/>
      <c r="I204" s="121">
        <v>0</v>
      </c>
      <c r="J204" s="121"/>
      <c r="K204" s="121">
        <v>0</v>
      </c>
      <c r="L204" s="121"/>
      <c r="M204" s="121">
        <v>0</v>
      </c>
      <c r="N204" s="121"/>
      <c r="O204" s="121">
        <v>0</v>
      </c>
      <c r="P204" s="121"/>
      <c r="Q204" s="121">
        <v>2439230</v>
      </c>
      <c r="R204" s="121"/>
      <c r="S204" s="121">
        <v>12630</v>
      </c>
      <c r="T204" s="121"/>
      <c r="U204" s="121">
        <v>38059037316</v>
      </c>
      <c r="V204" s="121"/>
      <c r="W204" s="122">
        <v>30569333123</v>
      </c>
      <c r="X204" s="207"/>
      <c r="Y204" s="123">
        <f t="shared" ref="Y204:Y267" si="23">W204/$AV$11</f>
        <v>2.9529257783377683E-3</v>
      </c>
      <c r="Z204" s="114">
        <f t="shared" ref="Z204:Z267" si="24">Q204-(C204+I204-M204)</f>
        <v>0</v>
      </c>
      <c r="AA204" s="114">
        <f t="shared" ref="AA204:AA267" si="25">Q204-(C204+I204-M204)</f>
        <v>0</v>
      </c>
      <c r="AE204" s="115" t="s">
        <v>149</v>
      </c>
      <c r="AF204" s="115">
        <v>3576003</v>
      </c>
      <c r="AG204" s="115">
        <v>82920592806</v>
      </c>
      <c r="AH204" s="115">
        <v>144606244820</v>
      </c>
      <c r="AI204" s="30">
        <f t="shared" si="21"/>
        <v>169205008250</v>
      </c>
      <c r="AJ204" s="30">
        <f t="shared" si="22"/>
        <v>120653249316</v>
      </c>
      <c r="AK204" s="114">
        <f t="shared" ref="AK204:AK267" si="26">AI204-AG204</f>
        <v>86284415444</v>
      </c>
      <c r="AL204" s="114">
        <f t="shared" ref="AL204:AL267" si="27">AJ204-AH204</f>
        <v>-23952995504</v>
      </c>
    </row>
    <row r="205" spans="1:38" s="30" customFormat="1">
      <c r="A205" s="208" t="s">
        <v>262</v>
      </c>
      <c r="B205" s="120"/>
      <c r="C205" s="132">
        <v>272522</v>
      </c>
      <c r="D205" s="132"/>
      <c r="E205" s="132">
        <v>24827309485</v>
      </c>
      <c r="F205" s="132"/>
      <c r="G205" s="133">
        <v>33969583171</v>
      </c>
      <c r="H205" s="121"/>
      <c r="I205" s="121">
        <v>0</v>
      </c>
      <c r="J205" s="121"/>
      <c r="K205" s="121">
        <v>0</v>
      </c>
      <c r="L205" s="121"/>
      <c r="M205" s="121">
        <v>0</v>
      </c>
      <c r="N205" s="121"/>
      <c r="O205" s="121">
        <v>0</v>
      </c>
      <c r="P205" s="121"/>
      <c r="Q205" s="121">
        <v>272522</v>
      </c>
      <c r="R205" s="121"/>
      <c r="S205" s="121">
        <v>125620</v>
      </c>
      <c r="T205" s="121"/>
      <c r="U205" s="121">
        <v>24827309485</v>
      </c>
      <c r="V205" s="121"/>
      <c r="W205" s="122">
        <v>33969583171</v>
      </c>
      <c r="X205" s="207"/>
      <c r="Y205" s="123">
        <f t="shared" si="23"/>
        <v>3.2813819464567566E-3</v>
      </c>
      <c r="Z205" s="114">
        <f t="shared" si="24"/>
        <v>0</v>
      </c>
      <c r="AA205" s="114">
        <f t="shared" si="25"/>
        <v>0</v>
      </c>
      <c r="AE205" s="115" t="s">
        <v>384</v>
      </c>
      <c r="AF205" s="115">
        <v>425492</v>
      </c>
      <c r="AG205" s="115">
        <v>17826422870</v>
      </c>
      <c r="AH205" s="115">
        <v>24903903797.000004</v>
      </c>
      <c r="AI205" s="30" t="e">
        <f t="shared" si="21"/>
        <v>#N/A</v>
      </c>
      <c r="AJ205" s="30" t="e">
        <f t="shared" si="22"/>
        <v>#N/A</v>
      </c>
      <c r="AK205" s="114" t="e">
        <f t="shared" si="26"/>
        <v>#N/A</v>
      </c>
      <c r="AL205" s="114" t="e">
        <f t="shared" si="27"/>
        <v>#N/A</v>
      </c>
    </row>
    <row r="206" spans="1:38" s="30" customFormat="1">
      <c r="A206" s="208" t="s">
        <v>86</v>
      </c>
      <c r="B206" s="120"/>
      <c r="C206" s="132">
        <v>7994557</v>
      </c>
      <c r="D206" s="132"/>
      <c r="E206" s="132">
        <v>42184749895</v>
      </c>
      <c r="F206" s="132"/>
      <c r="G206" s="133">
        <v>44185468047</v>
      </c>
      <c r="H206" s="121"/>
      <c r="I206" s="121">
        <v>0</v>
      </c>
      <c r="J206" s="121"/>
      <c r="K206" s="121">
        <v>0</v>
      </c>
      <c r="L206" s="121"/>
      <c r="M206" s="121">
        <v>0</v>
      </c>
      <c r="N206" s="121"/>
      <c r="O206" s="121">
        <v>0</v>
      </c>
      <c r="P206" s="121"/>
      <c r="Q206" s="121">
        <v>7994557</v>
      </c>
      <c r="R206" s="121"/>
      <c r="S206" s="121">
        <v>5570</v>
      </c>
      <c r="T206" s="121"/>
      <c r="U206" s="121">
        <v>42184749895</v>
      </c>
      <c r="V206" s="121"/>
      <c r="W206" s="122">
        <v>44185468047</v>
      </c>
      <c r="X206" s="207"/>
      <c r="Y206" s="123">
        <f t="shared" si="23"/>
        <v>4.2682124303764146E-3</v>
      </c>
      <c r="Z206" s="114">
        <f t="shared" si="24"/>
        <v>0</v>
      </c>
      <c r="AA206" s="114">
        <f t="shared" si="25"/>
        <v>0</v>
      </c>
      <c r="AE206" s="115" t="s">
        <v>151</v>
      </c>
      <c r="AF206" s="115">
        <v>267116</v>
      </c>
      <c r="AG206" s="115">
        <v>14727513231</v>
      </c>
      <c r="AH206" s="115">
        <v>26815537376</v>
      </c>
      <c r="AI206" s="30">
        <f t="shared" si="21"/>
        <v>73116350873</v>
      </c>
      <c r="AJ206" s="30">
        <f t="shared" si="22"/>
        <v>52532099951</v>
      </c>
      <c r="AK206" s="114">
        <f t="shared" si="26"/>
        <v>58388837642</v>
      </c>
      <c r="AL206" s="114">
        <f t="shared" si="27"/>
        <v>25716562575</v>
      </c>
    </row>
    <row r="207" spans="1:38" s="30" customFormat="1">
      <c r="A207" s="120" t="s">
        <v>100</v>
      </c>
      <c r="B207" s="120"/>
      <c r="C207" s="132">
        <v>6020377</v>
      </c>
      <c r="D207" s="132"/>
      <c r="E207" s="132">
        <v>29387809360</v>
      </c>
      <c r="F207" s="132"/>
      <c r="G207" s="133">
        <v>22473584149</v>
      </c>
      <c r="H207" s="121"/>
      <c r="I207" s="121">
        <v>0</v>
      </c>
      <c r="J207" s="121"/>
      <c r="K207" s="121">
        <v>0</v>
      </c>
      <c r="L207" s="121"/>
      <c r="M207" s="121">
        <v>0</v>
      </c>
      <c r="N207" s="121"/>
      <c r="O207" s="121">
        <v>0</v>
      </c>
      <c r="P207" s="121"/>
      <c r="Q207" s="120">
        <v>6020377</v>
      </c>
      <c r="R207" s="120"/>
      <c r="S207" s="121">
        <v>3762</v>
      </c>
      <c r="T207" s="121"/>
      <c r="U207" s="121">
        <v>29387809360</v>
      </c>
      <c r="V207" s="121"/>
      <c r="W207" s="122">
        <v>22473584149</v>
      </c>
      <c r="X207" s="207"/>
      <c r="Y207" s="123">
        <f t="shared" si="23"/>
        <v>2.1708954427695566E-3</v>
      </c>
      <c r="Z207" s="114">
        <f t="shared" si="24"/>
        <v>0</v>
      </c>
      <c r="AA207" s="114">
        <f t="shared" si="25"/>
        <v>0</v>
      </c>
      <c r="AE207" s="115" t="s">
        <v>218</v>
      </c>
      <c r="AF207" s="115">
        <v>35031142</v>
      </c>
      <c r="AG207" s="115">
        <v>48670623203</v>
      </c>
      <c r="AH207" s="115">
        <v>59720942002</v>
      </c>
      <c r="AI207" s="30">
        <f t="shared" si="21"/>
        <v>29139373976</v>
      </c>
      <c r="AJ207" s="30">
        <f t="shared" si="22"/>
        <v>30983359490</v>
      </c>
      <c r="AK207" s="114">
        <f t="shared" si="26"/>
        <v>-19531249227</v>
      </c>
      <c r="AL207" s="114">
        <f t="shared" si="27"/>
        <v>-28737582512</v>
      </c>
    </row>
    <row r="208" spans="1:38" s="30" customFormat="1">
      <c r="A208" s="208" t="s">
        <v>499</v>
      </c>
      <c r="B208" s="120"/>
      <c r="C208" s="132">
        <v>14876017</v>
      </c>
      <c r="D208" s="132"/>
      <c r="E208" s="132">
        <v>17652611450</v>
      </c>
      <c r="F208" s="132"/>
      <c r="G208" s="133">
        <v>11616926985</v>
      </c>
      <c r="H208" s="121"/>
      <c r="I208" s="121">
        <v>0</v>
      </c>
      <c r="J208" s="121"/>
      <c r="K208" s="121">
        <v>0</v>
      </c>
      <c r="L208" s="121"/>
      <c r="M208" s="121">
        <v>0</v>
      </c>
      <c r="N208" s="121"/>
      <c r="O208" s="121">
        <v>0</v>
      </c>
      <c r="P208" s="121"/>
      <c r="Q208" s="121">
        <v>14876017</v>
      </c>
      <c r="R208" s="121"/>
      <c r="S208" s="121">
        <v>787</v>
      </c>
      <c r="T208" s="121"/>
      <c r="U208" s="121">
        <v>17652611450</v>
      </c>
      <c r="V208" s="121"/>
      <c r="W208" s="122">
        <v>11616926985</v>
      </c>
      <c r="X208" s="207"/>
      <c r="Y208" s="123">
        <f t="shared" si="23"/>
        <v>1.1221678608770269E-3</v>
      </c>
      <c r="Z208" s="114">
        <f t="shared" si="24"/>
        <v>0</v>
      </c>
      <c r="AA208" s="114">
        <f t="shared" si="25"/>
        <v>0</v>
      </c>
      <c r="AE208" s="115" t="s">
        <v>240</v>
      </c>
      <c r="AF208" s="115">
        <v>1606472</v>
      </c>
      <c r="AG208" s="115">
        <v>29087742739</v>
      </c>
      <c r="AH208" s="115">
        <v>41887040889</v>
      </c>
      <c r="AI208" s="30">
        <f t="shared" si="21"/>
        <v>5401800774</v>
      </c>
      <c r="AJ208" s="30">
        <f t="shared" si="22"/>
        <v>7573216651</v>
      </c>
      <c r="AK208" s="114">
        <f t="shared" si="26"/>
        <v>-23685941965</v>
      </c>
      <c r="AL208" s="114">
        <f t="shared" si="27"/>
        <v>-34313824238</v>
      </c>
    </row>
    <row r="209" spans="1:38" s="30" customFormat="1">
      <c r="A209" s="208" t="s">
        <v>197</v>
      </c>
      <c r="B209" s="120"/>
      <c r="C209" s="132">
        <v>166046503</v>
      </c>
      <c r="D209" s="132"/>
      <c r="E209" s="132">
        <v>114033735447</v>
      </c>
      <c r="F209" s="132"/>
      <c r="G209" s="133">
        <v>161157737831</v>
      </c>
      <c r="H209" s="121"/>
      <c r="I209" s="121">
        <v>0</v>
      </c>
      <c r="J209" s="121"/>
      <c r="K209" s="121">
        <v>0</v>
      </c>
      <c r="L209" s="121"/>
      <c r="M209" s="121">
        <v>0</v>
      </c>
      <c r="N209" s="121"/>
      <c r="O209" s="121">
        <v>0</v>
      </c>
      <c r="P209" s="121"/>
      <c r="Q209" s="121">
        <v>166046503</v>
      </c>
      <c r="R209" s="121"/>
      <c r="S209" s="121">
        <v>780</v>
      </c>
      <c r="T209" s="121"/>
      <c r="U209" s="121">
        <v>114033735447</v>
      </c>
      <c r="V209" s="121"/>
      <c r="W209" s="122">
        <v>128515111559</v>
      </c>
      <c r="X209" s="207"/>
      <c r="Y209" s="123">
        <f t="shared" si="23"/>
        <v>1.241425791990854E-2</v>
      </c>
      <c r="Z209" s="114">
        <f t="shared" si="24"/>
        <v>0</v>
      </c>
      <c r="AA209" s="114">
        <f t="shared" si="25"/>
        <v>0</v>
      </c>
      <c r="AE209" s="115" t="s">
        <v>409</v>
      </c>
      <c r="AF209" s="115">
        <v>14298939</v>
      </c>
      <c r="AG209" s="115">
        <v>38804604048</v>
      </c>
      <c r="AH209" s="115">
        <v>42655794803</v>
      </c>
      <c r="AI209" s="30">
        <f t="shared" si="21"/>
        <v>5976631202</v>
      </c>
      <c r="AJ209" s="30">
        <f t="shared" si="22"/>
        <v>5571705260</v>
      </c>
      <c r="AK209" s="114">
        <f t="shared" si="26"/>
        <v>-32827972846</v>
      </c>
      <c r="AL209" s="114">
        <f t="shared" si="27"/>
        <v>-37084089543</v>
      </c>
    </row>
    <row r="210" spans="1:38" s="30" customFormat="1">
      <c r="A210" s="120" t="s">
        <v>265</v>
      </c>
      <c r="B210" s="120"/>
      <c r="C210" s="132">
        <v>4641539</v>
      </c>
      <c r="D210" s="132"/>
      <c r="E210" s="132">
        <v>25777475474</v>
      </c>
      <c r="F210" s="132"/>
      <c r="G210" s="133">
        <v>22751959926</v>
      </c>
      <c r="H210" s="121"/>
      <c r="I210" s="121">
        <v>0</v>
      </c>
      <c r="J210" s="121"/>
      <c r="K210" s="121">
        <v>0</v>
      </c>
      <c r="L210" s="121"/>
      <c r="M210" s="121">
        <v>0</v>
      </c>
      <c r="N210" s="121"/>
      <c r="O210" s="121">
        <v>0</v>
      </c>
      <c r="P210" s="121"/>
      <c r="Q210" s="121">
        <v>4641539</v>
      </c>
      <c r="R210" s="121"/>
      <c r="S210" s="121">
        <v>4940</v>
      </c>
      <c r="T210" s="121"/>
      <c r="U210" s="121">
        <v>25777475474</v>
      </c>
      <c r="V210" s="121"/>
      <c r="W210" s="122">
        <v>22751959926</v>
      </c>
      <c r="X210" s="207"/>
      <c r="Y210" s="123">
        <f t="shared" si="23"/>
        <v>2.1977858889778721E-3</v>
      </c>
      <c r="Z210" s="114">
        <f t="shared" si="24"/>
        <v>0</v>
      </c>
      <c r="AA210" s="114">
        <f t="shared" si="25"/>
        <v>0</v>
      </c>
      <c r="AE210" s="115" t="s">
        <v>219</v>
      </c>
      <c r="AF210" s="115">
        <v>4714355</v>
      </c>
      <c r="AG210" s="115">
        <v>67204880434</v>
      </c>
      <c r="AH210" s="115">
        <v>86181141372</v>
      </c>
      <c r="AI210" s="30">
        <f t="shared" si="21"/>
        <v>43455344241</v>
      </c>
      <c r="AJ210" s="30">
        <f t="shared" si="22"/>
        <v>49520371247</v>
      </c>
      <c r="AK210" s="114">
        <f t="shared" si="26"/>
        <v>-23749536193</v>
      </c>
      <c r="AL210" s="114">
        <f t="shared" si="27"/>
        <v>-36660770125</v>
      </c>
    </row>
    <row r="211" spans="1:38" s="30" customFormat="1">
      <c r="A211" s="120" t="s">
        <v>365</v>
      </c>
      <c r="B211" s="120"/>
      <c r="C211" s="132">
        <v>6279971</v>
      </c>
      <c r="D211" s="132"/>
      <c r="E211" s="132">
        <v>23323132957</v>
      </c>
      <c r="F211" s="132"/>
      <c r="G211" s="133">
        <v>24302564618</v>
      </c>
      <c r="H211" s="121"/>
      <c r="I211" s="121">
        <v>0</v>
      </c>
      <c r="J211" s="121"/>
      <c r="K211" s="121">
        <v>0</v>
      </c>
      <c r="L211" s="121"/>
      <c r="M211" s="121">
        <v>0</v>
      </c>
      <c r="N211" s="121"/>
      <c r="O211" s="121">
        <v>0</v>
      </c>
      <c r="P211" s="121"/>
      <c r="Q211" s="121">
        <v>6279971</v>
      </c>
      <c r="R211" s="121"/>
      <c r="S211" s="121">
        <v>3900</v>
      </c>
      <c r="T211" s="121"/>
      <c r="U211" s="121">
        <v>23323132957</v>
      </c>
      <c r="V211" s="121"/>
      <c r="W211" s="122">
        <v>24302564618</v>
      </c>
      <c r="X211" s="207"/>
      <c r="Y211" s="123">
        <f t="shared" si="23"/>
        <v>2.3475706601599837E-3</v>
      </c>
      <c r="Z211" s="114">
        <f t="shared" si="24"/>
        <v>0</v>
      </c>
      <c r="AA211" s="114">
        <f t="shared" si="25"/>
        <v>0</v>
      </c>
      <c r="AE211" s="115" t="s">
        <v>173</v>
      </c>
      <c r="AF211" s="115">
        <v>6800529</v>
      </c>
      <c r="AG211" s="115">
        <v>27537613546</v>
      </c>
      <c r="AH211" s="115">
        <v>45292441215.000008</v>
      </c>
      <c r="AI211" s="30">
        <f t="shared" si="21"/>
        <v>38729319334</v>
      </c>
      <c r="AJ211" s="30">
        <f t="shared" si="22"/>
        <v>40109971625</v>
      </c>
      <c r="AK211" s="114">
        <f t="shared" si="26"/>
        <v>11191705788</v>
      </c>
      <c r="AL211" s="114">
        <f t="shared" si="27"/>
        <v>-5182469590.0000076</v>
      </c>
    </row>
    <row r="212" spans="1:38" s="30" customFormat="1">
      <c r="A212" s="120" t="s">
        <v>89</v>
      </c>
      <c r="B212" s="120"/>
      <c r="C212" s="132">
        <v>2261782</v>
      </c>
      <c r="D212" s="132"/>
      <c r="E212" s="132">
        <v>11762703411</v>
      </c>
      <c r="F212" s="132"/>
      <c r="G212" s="133">
        <v>7217663737</v>
      </c>
      <c r="H212" s="121"/>
      <c r="I212" s="121">
        <v>0</v>
      </c>
      <c r="J212" s="121"/>
      <c r="K212" s="121">
        <v>0</v>
      </c>
      <c r="L212" s="121"/>
      <c r="M212" s="121">
        <v>0</v>
      </c>
      <c r="N212" s="121"/>
      <c r="O212" s="121">
        <v>0</v>
      </c>
      <c r="P212" s="121"/>
      <c r="Q212" s="121">
        <v>2261782</v>
      </c>
      <c r="R212" s="121"/>
      <c r="S212" s="121">
        <v>3216</v>
      </c>
      <c r="T212" s="121"/>
      <c r="U212" s="121">
        <v>11762703411</v>
      </c>
      <c r="V212" s="121"/>
      <c r="W212" s="122">
        <v>7217663737</v>
      </c>
      <c r="X212" s="207"/>
      <c r="Y212" s="123">
        <f t="shared" si="23"/>
        <v>6.972093641233278E-4</v>
      </c>
      <c r="Z212" s="114">
        <f t="shared" si="24"/>
        <v>0</v>
      </c>
      <c r="AA212" s="114">
        <f t="shared" si="25"/>
        <v>0</v>
      </c>
      <c r="AE212" s="115" t="s">
        <v>220</v>
      </c>
      <c r="AF212" s="115">
        <v>14207797</v>
      </c>
      <c r="AG212" s="115">
        <v>34982997079</v>
      </c>
      <c r="AH212" s="115">
        <v>29235149462</v>
      </c>
      <c r="AI212" s="30">
        <f t="shared" si="21"/>
        <v>9846016262</v>
      </c>
      <c r="AJ212" s="30">
        <f t="shared" si="22"/>
        <v>7447823939</v>
      </c>
      <c r="AK212" s="114">
        <f t="shared" si="26"/>
        <v>-25136980817</v>
      </c>
      <c r="AL212" s="114">
        <f t="shared" si="27"/>
        <v>-21787325523</v>
      </c>
    </row>
    <row r="213" spans="1:38" s="30" customFormat="1">
      <c r="A213" s="120" t="s">
        <v>253</v>
      </c>
      <c r="B213" s="120"/>
      <c r="C213" s="132">
        <v>8965352</v>
      </c>
      <c r="D213" s="132"/>
      <c r="E213" s="132">
        <v>16248386926</v>
      </c>
      <c r="F213" s="132"/>
      <c r="G213" s="133">
        <v>13966798234</v>
      </c>
      <c r="H213" s="121"/>
      <c r="I213" s="121">
        <v>0</v>
      </c>
      <c r="J213" s="121"/>
      <c r="K213" s="121">
        <v>0</v>
      </c>
      <c r="L213" s="121"/>
      <c r="M213" s="121">
        <v>0</v>
      </c>
      <c r="N213" s="121"/>
      <c r="O213" s="121">
        <v>0</v>
      </c>
      <c r="P213" s="121"/>
      <c r="Q213" s="121">
        <v>8965352</v>
      </c>
      <c r="R213" s="121"/>
      <c r="S213" s="121">
        <v>1570</v>
      </c>
      <c r="T213" s="121"/>
      <c r="U213" s="136">
        <v>16248386926</v>
      </c>
      <c r="V213" s="121"/>
      <c r="W213" s="138">
        <v>13966798234</v>
      </c>
      <c r="X213" s="207"/>
      <c r="Y213" s="123">
        <f t="shared" si="23"/>
        <v>1.3491599041455813E-3</v>
      </c>
      <c r="Z213" s="114">
        <f t="shared" si="24"/>
        <v>0</v>
      </c>
      <c r="AA213" s="114">
        <f t="shared" si="25"/>
        <v>0</v>
      </c>
      <c r="AE213" s="115" t="s">
        <v>183</v>
      </c>
      <c r="AF213" s="115">
        <v>29549659</v>
      </c>
      <c r="AG213" s="115">
        <v>36903802449</v>
      </c>
      <c r="AH213" s="115">
        <v>30754408945</v>
      </c>
      <c r="AI213" s="30">
        <f t="shared" si="21"/>
        <v>14345167759</v>
      </c>
      <c r="AJ213" s="30">
        <f t="shared" si="22"/>
        <v>12503802767</v>
      </c>
      <c r="AK213" s="114">
        <f t="shared" si="26"/>
        <v>-22558634690</v>
      </c>
      <c r="AL213" s="114">
        <f t="shared" si="27"/>
        <v>-18250606178</v>
      </c>
    </row>
    <row r="214" spans="1:38" s="30" customFormat="1">
      <c r="A214" s="120" t="s">
        <v>115</v>
      </c>
      <c r="B214" s="120"/>
      <c r="C214" s="132">
        <v>4522660</v>
      </c>
      <c r="D214" s="132"/>
      <c r="E214" s="132">
        <v>39908416577</v>
      </c>
      <c r="F214" s="132"/>
      <c r="G214" s="133">
        <v>35722090716</v>
      </c>
      <c r="H214" s="121"/>
      <c r="I214" s="121">
        <v>0</v>
      </c>
      <c r="J214" s="121"/>
      <c r="K214" s="121">
        <v>0</v>
      </c>
      <c r="L214" s="121"/>
      <c r="M214" s="121">
        <v>0</v>
      </c>
      <c r="N214" s="121"/>
      <c r="O214" s="121">
        <v>0</v>
      </c>
      <c r="P214" s="121"/>
      <c r="Q214" s="121">
        <v>4522660</v>
      </c>
      <c r="R214" s="121"/>
      <c r="S214" s="121">
        <v>7960</v>
      </c>
      <c r="T214" s="121"/>
      <c r="U214" s="121">
        <v>39908416577</v>
      </c>
      <c r="V214" s="121"/>
      <c r="W214" s="122">
        <v>35722090716</v>
      </c>
      <c r="X214" s="207"/>
      <c r="Y214" s="123">
        <f t="shared" si="23"/>
        <v>3.4506700590086234E-3</v>
      </c>
      <c r="Z214" s="114">
        <f t="shared" si="24"/>
        <v>0</v>
      </c>
      <c r="AA214" s="114">
        <f t="shared" si="25"/>
        <v>0</v>
      </c>
      <c r="AE214" s="115" t="s">
        <v>175</v>
      </c>
      <c r="AF214" s="115">
        <v>19090122</v>
      </c>
      <c r="AG214" s="115">
        <v>56708691790</v>
      </c>
      <c r="AH214" s="115">
        <v>44234304893</v>
      </c>
      <c r="AI214" s="30">
        <f t="shared" si="21"/>
        <v>9097547755</v>
      </c>
      <c r="AJ214" s="30">
        <f t="shared" si="22"/>
        <v>8531377017</v>
      </c>
      <c r="AK214" s="114">
        <f t="shared" si="26"/>
        <v>-47611144035</v>
      </c>
      <c r="AL214" s="114">
        <f t="shared" si="27"/>
        <v>-35702927876</v>
      </c>
    </row>
    <row r="215" spans="1:38" s="30" customFormat="1">
      <c r="A215" s="120" t="s">
        <v>304</v>
      </c>
      <c r="B215" s="120"/>
      <c r="C215" s="132">
        <v>32455022</v>
      </c>
      <c r="D215" s="132"/>
      <c r="E215" s="132">
        <v>32200278999</v>
      </c>
      <c r="F215" s="132"/>
      <c r="G215" s="133">
        <v>23186984172</v>
      </c>
      <c r="H215" s="121"/>
      <c r="I215" s="121">
        <v>0</v>
      </c>
      <c r="J215" s="121"/>
      <c r="K215" s="121">
        <v>0</v>
      </c>
      <c r="L215" s="121"/>
      <c r="M215" s="121">
        <v>0</v>
      </c>
      <c r="N215" s="121"/>
      <c r="O215" s="121">
        <v>0</v>
      </c>
      <c r="P215" s="121"/>
      <c r="Q215" s="121">
        <v>32455022</v>
      </c>
      <c r="R215" s="121"/>
      <c r="S215" s="121">
        <v>720</v>
      </c>
      <c r="T215" s="121"/>
      <c r="U215" s="121">
        <v>32200278999</v>
      </c>
      <c r="V215" s="121"/>
      <c r="W215" s="122">
        <v>23186984172</v>
      </c>
      <c r="X215" s="207"/>
      <c r="Y215" s="123">
        <f t="shared" si="23"/>
        <v>2.2398082093551797E-3</v>
      </c>
      <c r="Z215" s="114">
        <f t="shared" si="24"/>
        <v>0</v>
      </c>
      <c r="AA215" s="114">
        <f t="shared" si="25"/>
        <v>0</v>
      </c>
      <c r="AE215" s="115" t="s">
        <v>389</v>
      </c>
      <c r="AF215" s="115">
        <v>4108327</v>
      </c>
      <c r="AG215" s="115">
        <v>150450733930</v>
      </c>
      <c r="AH215" s="115">
        <v>130275850298.99998</v>
      </c>
      <c r="AI215" s="30">
        <f t="shared" si="21"/>
        <v>100873197716</v>
      </c>
      <c r="AJ215" s="30">
        <f t="shared" si="22"/>
        <v>59102113759</v>
      </c>
      <c r="AK215" s="114">
        <f t="shared" si="26"/>
        <v>-49577536214</v>
      </c>
      <c r="AL215" s="114">
        <f t="shared" si="27"/>
        <v>-71173736539.999985</v>
      </c>
    </row>
    <row r="216" spans="1:38" s="30" customFormat="1">
      <c r="A216" s="208" t="s">
        <v>229</v>
      </c>
      <c r="B216" s="120"/>
      <c r="C216" s="132">
        <v>33322332</v>
      </c>
      <c r="D216" s="132"/>
      <c r="E216" s="132">
        <v>20811098689</v>
      </c>
      <c r="F216" s="132"/>
      <c r="G216" s="133">
        <v>13986389411</v>
      </c>
      <c r="H216" s="121"/>
      <c r="I216" s="121">
        <v>0</v>
      </c>
      <c r="J216" s="121"/>
      <c r="K216" s="121">
        <v>0</v>
      </c>
      <c r="L216" s="121"/>
      <c r="M216" s="121">
        <v>0</v>
      </c>
      <c r="N216" s="121"/>
      <c r="O216" s="121">
        <v>0</v>
      </c>
      <c r="P216" s="121"/>
      <c r="Q216" s="121">
        <v>33322332</v>
      </c>
      <c r="R216" s="121"/>
      <c r="S216" s="121">
        <v>423</v>
      </c>
      <c r="T216" s="121"/>
      <c r="U216" s="121">
        <v>20811098689</v>
      </c>
      <c r="V216" s="121"/>
      <c r="W216" s="122">
        <v>13986389411</v>
      </c>
      <c r="X216" s="207"/>
      <c r="Y216" s="123">
        <f t="shared" si="23"/>
        <v>1.3510523658279642E-3</v>
      </c>
      <c r="Z216" s="114">
        <f t="shared" si="24"/>
        <v>0</v>
      </c>
      <c r="AA216" s="114">
        <f t="shared" si="25"/>
        <v>0</v>
      </c>
      <c r="AE216" s="115" t="s">
        <v>158</v>
      </c>
      <c r="AF216" s="115">
        <v>1216087</v>
      </c>
      <c r="AG216" s="115">
        <v>25154272416.999996</v>
      </c>
      <c r="AH216" s="115">
        <v>24346264831</v>
      </c>
      <c r="AI216" s="30" t="e">
        <f t="shared" si="21"/>
        <v>#N/A</v>
      </c>
      <c r="AJ216" s="30" t="e">
        <f t="shared" si="22"/>
        <v>#N/A</v>
      </c>
      <c r="AK216" s="114" t="e">
        <f t="shared" si="26"/>
        <v>#N/A</v>
      </c>
      <c r="AL216" s="114" t="e">
        <f t="shared" si="27"/>
        <v>#N/A</v>
      </c>
    </row>
    <row r="217" spans="1:38" s="30" customFormat="1">
      <c r="A217" s="208" t="s">
        <v>272</v>
      </c>
      <c r="B217" s="120"/>
      <c r="C217" s="132">
        <v>1691622</v>
      </c>
      <c r="D217" s="132"/>
      <c r="E217" s="132">
        <v>119448949271</v>
      </c>
      <c r="F217" s="132"/>
      <c r="G217" s="133">
        <v>122315629677</v>
      </c>
      <c r="H217" s="121"/>
      <c r="I217" s="121">
        <v>0</v>
      </c>
      <c r="J217" s="121"/>
      <c r="K217" s="121">
        <v>0</v>
      </c>
      <c r="L217" s="121"/>
      <c r="M217" s="121">
        <v>0</v>
      </c>
      <c r="N217" s="121"/>
      <c r="O217" s="121">
        <v>0</v>
      </c>
      <c r="P217" s="121"/>
      <c r="Q217" s="121">
        <v>1691622</v>
      </c>
      <c r="R217" s="121"/>
      <c r="S217" s="121">
        <v>58288</v>
      </c>
      <c r="T217" s="121"/>
      <c r="U217" s="121">
        <v>119448949271</v>
      </c>
      <c r="V217" s="121"/>
      <c r="W217" s="122">
        <v>97839075377</v>
      </c>
      <c r="X217" s="207"/>
      <c r="Y217" s="123">
        <f t="shared" si="23"/>
        <v>9.4510248766958467E-3</v>
      </c>
      <c r="Z217" s="114">
        <f t="shared" si="24"/>
        <v>0</v>
      </c>
      <c r="AA217" s="114">
        <f t="shared" si="25"/>
        <v>0</v>
      </c>
      <c r="AE217" s="115" t="s">
        <v>373</v>
      </c>
      <c r="AF217" s="115">
        <v>12847731</v>
      </c>
      <c r="AG217" s="115">
        <v>44887608225</v>
      </c>
      <c r="AH217" s="115">
        <v>39948585741</v>
      </c>
      <c r="AI217" s="30">
        <f t="shared" si="21"/>
        <v>12098849691</v>
      </c>
      <c r="AJ217" s="30">
        <f t="shared" si="22"/>
        <v>8857530205</v>
      </c>
      <c r="AK217" s="114">
        <f t="shared" si="26"/>
        <v>-32788758534</v>
      </c>
      <c r="AL217" s="114">
        <f t="shared" si="27"/>
        <v>-31091055536</v>
      </c>
    </row>
    <row r="218" spans="1:38" s="30" customFormat="1">
      <c r="A218" s="120" t="s">
        <v>189</v>
      </c>
      <c r="B218" s="120"/>
      <c r="C218" s="132">
        <v>5980334</v>
      </c>
      <c r="D218" s="132"/>
      <c r="E218" s="132">
        <v>28208091403</v>
      </c>
      <c r="F218" s="132"/>
      <c r="G218" s="133">
        <v>20306510798</v>
      </c>
      <c r="H218" s="121"/>
      <c r="I218" s="121">
        <v>0</v>
      </c>
      <c r="J218" s="121"/>
      <c r="K218" s="121">
        <v>0</v>
      </c>
      <c r="L218" s="121"/>
      <c r="M218" s="121">
        <v>0</v>
      </c>
      <c r="N218" s="121"/>
      <c r="O218" s="121">
        <v>0</v>
      </c>
      <c r="P218" s="121"/>
      <c r="Q218" s="121">
        <v>5980334</v>
      </c>
      <c r="R218" s="121"/>
      <c r="S218" s="121">
        <v>3422</v>
      </c>
      <c r="T218" s="121"/>
      <c r="U218" s="121">
        <v>28208091403</v>
      </c>
      <c r="V218" s="121"/>
      <c r="W218" s="122">
        <v>20306510798</v>
      </c>
      <c r="X218" s="207"/>
      <c r="Y218" s="123">
        <f t="shared" si="23"/>
        <v>1.9615612470915349E-3</v>
      </c>
      <c r="Z218" s="114">
        <f t="shared" si="24"/>
        <v>0</v>
      </c>
      <c r="AA218" s="114">
        <f t="shared" si="25"/>
        <v>0</v>
      </c>
      <c r="AE218" s="115" t="s">
        <v>378</v>
      </c>
      <c r="AF218" s="115">
        <v>26537230</v>
      </c>
      <c r="AG218" s="115">
        <v>41380733724</v>
      </c>
      <c r="AH218" s="115">
        <v>43789693581</v>
      </c>
      <c r="AI218" s="30">
        <f t="shared" si="21"/>
        <v>33510761866</v>
      </c>
      <c r="AJ218" s="30">
        <f t="shared" si="22"/>
        <v>20432630982</v>
      </c>
      <c r="AK218" s="114">
        <f t="shared" si="26"/>
        <v>-7869971858</v>
      </c>
      <c r="AL218" s="114">
        <f t="shared" si="27"/>
        <v>-23357062599</v>
      </c>
    </row>
    <row r="219" spans="1:38" s="30" customFormat="1">
      <c r="A219" s="120" t="s">
        <v>139</v>
      </c>
      <c r="B219" s="120"/>
      <c r="C219" s="132">
        <v>16359589</v>
      </c>
      <c r="D219" s="132"/>
      <c r="E219" s="132">
        <v>33913819734</v>
      </c>
      <c r="F219" s="132"/>
      <c r="G219" s="133">
        <v>22956786837</v>
      </c>
      <c r="H219" s="121"/>
      <c r="I219" s="121">
        <v>0</v>
      </c>
      <c r="J219" s="121"/>
      <c r="K219" s="121">
        <v>0</v>
      </c>
      <c r="L219" s="121"/>
      <c r="M219" s="121">
        <v>0</v>
      </c>
      <c r="N219" s="121"/>
      <c r="O219" s="121">
        <v>0</v>
      </c>
      <c r="P219" s="121"/>
      <c r="Q219" s="121">
        <v>16359589</v>
      </c>
      <c r="R219" s="121"/>
      <c r="S219" s="121">
        <v>1414.193548383153</v>
      </c>
      <c r="T219" s="121"/>
      <c r="U219" s="121">
        <v>33913819734</v>
      </c>
      <c r="V219" s="121"/>
      <c r="W219" s="122">
        <v>22956786837</v>
      </c>
      <c r="X219" s="207"/>
      <c r="Y219" s="123">
        <f t="shared" si="23"/>
        <v>2.2175716874823911E-3</v>
      </c>
      <c r="Z219" s="114">
        <f t="shared" si="24"/>
        <v>0</v>
      </c>
      <c r="AA219" s="114">
        <f t="shared" si="25"/>
        <v>0</v>
      </c>
      <c r="AE219" s="115" t="s">
        <v>249</v>
      </c>
      <c r="AF219" s="115">
        <v>5388547</v>
      </c>
      <c r="AG219" s="115">
        <v>20163807735</v>
      </c>
      <c r="AH219" s="115">
        <v>22957895337</v>
      </c>
      <c r="AI219" s="30" t="e">
        <f t="shared" si="21"/>
        <v>#N/A</v>
      </c>
      <c r="AJ219" s="30" t="e">
        <f t="shared" si="22"/>
        <v>#N/A</v>
      </c>
      <c r="AK219" s="114" t="e">
        <f t="shared" si="26"/>
        <v>#N/A</v>
      </c>
      <c r="AL219" s="114" t="e">
        <f t="shared" si="27"/>
        <v>#N/A</v>
      </c>
    </row>
    <row r="220" spans="1:38" s="30" customFormat="1">
      <c r="A220" s="208" t="s">
        <v>238</v>
      </c>
      <c r="B220" s="120"/>
      <c r="C220" s="132">
        <v>12255593</v>
      </c>
      <c r="D220" s="132"/>
      <c r="E220" s="132">
        <v>152932317495</v>
      </c>
      <c r="F220" s="132"/>
      <c r="G220" s="133">
        <v>135107124229</v>
      </c>
      <c r="H220" s="121"/>
      <c r="I220" s="121">
        <v>0</v>
      </c>
      <c r="J220" s="121"/>
      <c r="K220" s="121">
        <v>0</v>
      </c>
      <c r="L220" s="121"/>
      <c r="M220" s="121">
        <v>0</v>
      </c>
      <c r="N220" s="121"/>
      <c r="O220" s="121">
        <v>0</v>
      </c>
      <c r="P220" s="121"/>
      <c r="Q220" s="121">
        <v>12255593</v>
      </c>
      <c r="R220" s="121"/>
      <c r="S220" s="121">
        <v>8870</v>
      </c>
      <c r="T220" s="121"/>
      <c r="U220" s="121">
        <v>152932317495</v>
      </c>
      <c r="V220" s="121"/>
      <c r="W220" s="122">
        <v>107866803955</v>
      </c>
      <c r="X220" s="207"/>
      <c r="Y220" s="123">
        <f t="shared" si="23"/>
        <v>1.0419679904170798E-2</v>
      </c>
      <c r="Z220" s="114">
        <f t="shared" si="24"/>
        <v>0</v>
      </c>
      <c r="AA220" s="114">
        <f t="shared" si="25"/>
        <v>0</v>
      </c>
      <c r="AE220" s="115" t="s">
        <v>416</v>
      </c>
      <c r="AF220" s="115">
        <v>250000</v>
      </c>
      <c r="AG220" s="115">
        <v>1676520896</v>
      </c>
      <c r="AH220" s="115">
        <v>1930942125</v>
      </c>
      <c r="AI220" s="30" t="e">
        <f t="shared" si="21"/>
        <v>#N/A</v>
      </c>
      <c r="AJ220" s="30" t="e">
        <f t="shared" si="22"/>
        <v>#N/A</v>
      </c>
      <c r="AK220" s="114" t="e">
        <f t="shared" si="26"/>
        <v>#N/A</v>
      </c>
      <c r="AL220" s="114" t="e">
        <f t="shared" si="27"/>
        <v>#N/A</v>
      </c>
    </row>
    <row r="221" spans="1:38" s="30" customFormat="1">
      <c r="A221" s="208" t="s">
        <v>297</v>
      </c>
      <c r="B221" s="120"/>
      <c r="C221" s="132">
        <v>420226</v>
      </c>
      <c r="D221" s="132"/>
      <c r="E221" s="132">
        <v>8224447981</v>
      </c>
      <c r="F221" s="132"/>
      <c r="G221" s="133">
        <v>15444852271</v>
      </c>
      <c r="H221" s="121"/>
      <c r="I221" s="121">
        <v>0</v>
      </c>
      <c r="J221" s="121"/>
      <c r="K221" s="121">
        <v>0</v>
      </c>
      <c r="L221" s="121"/>
      <c r="M221" s="121">
        <v>0</v>
      </c>
      <c r="N221" s="121"/>
      <c r="O221" s="121">
        <v>0</v>
      </c>
      <c r="P221" s="121"/>
      <c r="Q221" s="121">
        <v>420226</v>
      </c>
      <c r="R221" s="121"/>
      <c r="S221" s="121">
        <v>37040</v>
      </c>
      <c r="T221" s="121"/>
      <c r="U221" s="121">
        <v>8224447981</v>
      </c>
      <c r="V221" s="121"/>
      <c r="W221" s="122">
        <v>15444852271</v>
      </c>
      <c r="X221" s="207"/>
      <c r="Y221" s="123">
        <f t="shared" si="23"/>
        <v>1.4919364524618951E-3</v>
      </c>
      <c r="Z221" s="114">
        <f t="shared" si="24"/>
        <v>0</v>
      </c>
      <c r="AA221" s="114">
        <f t="shared" si="25"/>
        <v>0</v>
      </c>
      <c r="AE221" s="115" t="s">
        <v>426</v>
      </c>
      <c r="AF221" s="115">
        <v>3000000</v>
      </c>
      <c r="AG221" s="115">
        <v>9458580600</v>
      </c>
      <c r="AH221" s="115">
        <v>8979253650</v>
      </c>
      <c r="AI221" s="30" t="e">
        <f t="shared" si="21"/>
        <v>#N/A</v>
      </c>
      <c r="AJ221" s="30" t="e">
        <f t="shared" si="22"/>
        <v>#N/A</v>
      </c>
      <c r="AK221" s="114" t="e">
        <f t="shared" si="26"/>
        <v>#N/A</v>
      </c>
      <c r="AL221" s="114" t="e">
        <f t="shared" si="27"/>
        <v>#N/A</v>
      </c>
    </row>
    <row r="222" spans="1:38" s="30" customFormat="1">
      <c r="A222" s="140" t="s">
        <v>355</v>
      </c>
      <c r="B222" s="120"/>
      <c r="C222" s="132">
        <v>7999557</v>
      </c>
      <c r="D222" s="132"/>
      <c r="E222" s="132">
        <v>14537994059</v>
      </c>
      <c r="F222" s="132"/>
      <c r="G222" s="133">
        <v>11660511306</v>
      </c>
      <c r="H222" s="121"/>
      <c r="I222" s="121">
        <v>0</v>
      </c>
      <c r="J222" s="121"/>
      <c r="K222" s="121">
        <v>0</v>
      </c>
      <c r="L222" s="121"/>
      <c r="M222" s="121">
        <v>0</v>
      </c>
      <c r="N222" s="121"/>
      <c r="O222" s="121">
        <v>0</v>
      </c>
      <c r="P222" s="121"/>
      <c r="Q222" s="121">
        <v>7999557</v>
      </c>
      <c r="R222" s="121"/>
      <c r="S222" s="121">
        <v>1469</v>
      </c>
      <c r="T222" s="121"/>
      <c r="U222" s="121">
        <v>14537994059</v>
      </c>
      <c r="V222" s="121"/>
      <c r="W222" s="122">
        <v>11660511306</v>
      </c>
      <c r="X222" s="207"/>
      <c r="Y222" s="123">
        <f t="shared" si="23"/>
        <v>1.1263780039146392E-3</v>
      </c>
      <c r="Z222" s="114">
        <f t="shared" si="24"/>
        <v>0</v>
      </c>
      <c r="AA222" s="114">
        <f t="shared" si="25"/>
        <v>0</v>
      </c>
      <c r="AE222" s="115" t="s">
        <v>134</v>
      </c>
      <c r="AF222" s="115">
        <v>2274859</v>
      </c>
      <c r="AG222" s="115">
        <v>46852385929</v>
      </c>
      <c r="AH222" s="115">
        <v>58432601543</v>
      </c>
      <c r="AI222" s="30" t="e">
        <f t="shared" si="21"/>
        <v>#N/A</v>
      </c>
      <c r="AJ222" s="30" t="e">
        <f t="shared" si="22"/>
        <v>#N/A</v>
      </c>
      <c r="AK222" s="114" t="e">
        <f t="shared" si="26"/>
        <v>#N/A</v>
      </c>
      <c r="AL222" s="114" t="e">
        <f t="shared" si="27"/>
        <v>#N/A</v>
      </c>
    </row>
    <row r="223" spans="1:38" s="30" customFormat="1">
      <c r="A223" s="208" t="s">
        <v>111</v>
      </c>
      <c r="B223" s="120"/>
      <c r="C223" s="132">
        <v>4295215</v>
      </c>
      <c r="D223" s="132"/>
      <c r="E223" s="132">
        <v>24795515750</v>
      </c>
      <c r="F223" s="132"/>
      <c r="G223" s="133">
        <v>30771733777</v>
      </c>
      <c r="H223" s="121"/>
      <c r="I223" s="121">
        <v>0</v>
      </c>
      <c r="J223" s="121"/>
      <c r="K223" s="121">
        <v>0</v>
      </c>
      <c r="L223" s="121"/>
      <c r="M223" s="121">
        <v>0</v>
      </c>
      <c r="N223" s="121"/>
      <c r="O223" s="121">
        <v>0</v>
      </c>
      <c r="P223" s="121"/>
      <c r="Q223" s="121">
        <v>4295215</v>
      </c>
      <c r="R223" s="121"/>
      <c r="S223" s="121">
        <v>7220</v>
      </c>
      <c r="T223" s="121"/>
      <c r="U223" s="121">
        <v>24795515750</v>
      </c>
      <c r="V223" s="121"/>
      <c r="W223" s="122">
        <v>30771733777</v>
      </c>
      <c r="X223" s="207"/>
      <c r="Y223" s="123">
        <f t="shared" si="23"/>
        <v>2.9724772061148876E-3</v>
      </c>
      <c r="Z223" s="114">
        <f t="shared" si="24"/>
        <v>0</v>
      </c>
      <c r="AA223" s="114">
        <f t="shared" si="25"/>
        <v>0</v>
      </c>
      <c r="AE223" s="115" t="s">
        <v>119</v>
      </c>
      <c r="AF223" s="115">
        <v>15648621</v>
      </c>
      <c r="AG223" s="115">
        <v>79798387391</v>
      </c>
      <c r="AH223" s="115">
        <v>77466448297</v>
      </c>
      <c r="AI223" s="30">
        <f t="shared" si="21"/>
        <v>71609518692</v>
      </c>
      <c r="AJ223" s="30">
        <f t="shared" si="22"/>
        <v>67330428874</v>
      </c>
      <c r="AK223" s="114">
        <f t="shared" si="26"/>
        <v>-8188868699</v>
      </c>
      <c r="AL223" s="114">
        <f t="shared" si="27"/>
        <v>-10136019423</v>
      </c>
    </row>
    <row r="224" spans="1:38" s="30" customFormat="1">
      <c r="A224" s="208" t="s">
        <v>153</v>
      </c>
      <c r="B224" s="120"/>
      <c r="C224" s="132">
        <v>13094525</v>
      </c>
      <c r="D224" s="132"/>
      <c r="E224" s="132">
        <v>26469602238</v>
      </c>
      <c r="F224" s="132"/>
      <c r="G224" s="133">
        <v>30001539682</v>
      </c>
      <c r="H224" s="121"/>
      <c r="I224" s="121">
        <v>0</v>
      </c>
      <c r="J224" s="121"/>
      <c r="K224" s="121">
        <v>0</v>
      </c>
      <c r="L224" s="121"/>
      <c r="M224" s="121">
        <v>0</v>
      </c>
      <c r="N224" s="121"/>
      <c r="O224" s="121">
        <v>0</v>
      </c>
      <c r="P224" s="121"/>
      <c r="Q224" s="121">
        <v>13094525</v>
      </c>
      <c r="R224" s="121"/>
      <c r="S224" s="121">
        <v>2309</v>
      </c>
      <c r="T224" s="121"/>
      <c r="U224" s="121">
        <v>26469602238</v>
      </c>
      <c r="V224" s="121"/>
      <c r="W224" s="122">
        <v>30001539682</v>
      </c>
      <c r="X224" s="207"/>
      <c r="Y224" s="123">
        <f t="shared" si="23"/>
        <v>2.898078265572156E-3</v>
      </c>
      <c r="Z224" s="114">
        <f t="shared" si="24"/>
        <v>0</v>
      </c>
      <c r="AA224" s="114">
        <f t="shared" si="25"/>
        <v>0</v>
      </c>
      <c r="AE224" s="115" t="s">
        <v>250</v>
      </c>
      <c r="AF224" s="115">
        <v>19730732</v>
      </c>
      <c r="AG224" s="115">
        <v>119587752646</v>
      </c>
      <c r="AH224" s="115">
        <v>107677204457</v>
      </c>
      <c r="AI224" s="30">
        <f t="shared" si="21"/>
        <v>117844057956</v>
      </c>
      <c r="AJ224" s="30">
        <f t="shared" si="22"/>
        <v>95473582521</v>
      </c>
      <c r="AK224" s="114">
        <f t="shared" si="26"/>
        <v>-1743694690</v>
      </c>
      <c r="AL224" s="114">
        <f t="shared" si="27"/>
        <v>-12203621936</v>
      </c>
    </row>
    <row r="225" spans="1:38" s="30" customFormat="1">
      <c r="A225" s="120" t="s">
        <v>454</v>
      </c>
      <c r="B225" s="120"/>
      <c r="C225" s="132">
        <v>8472850</v>
      </c>
      <c r="D225" s="132"/>
      <c r="E225" s="132">
        <v>17462267109</v>
      </c>
      <c r="F225" s="132"/>
      <c r="G225" s="133">
        <v>17285521614</v>
      </c>
      <c r="H225" s="121"/>
      <c r="I225" s="121">
        <v>0</v>
      </c>
      <c r="J225" s="121"/>
      <c r="K225" s="121">
        <v>0</v>
      </c>
      <c r="L225" s="121"/>
      <c r="M225" s="121">
        <v>0</v>
      </c>
      <c r="N225" s="121"/>
      <c r="O225" s="121">
        <v>0</v>
      </c>
      <c r="P225" s="121"/>
      <c r="Q225" s="120">
        <v>8472850</v>
      </c>
      <c r="R225" s="120"/>
      <c r="S225" s="121">
        <v>1656.8</v>
      </c>
      <c r="T225" s="120"/>
      <c r="U225" s="122">
        <v>17462267109</v>
      </c>
      <c r="V225" s="122"/>
      <c r="W225" s="122">
        <v>13929305551</v>
      </c>
      <c r="X225" s="207"/>
      <c r="Y225" s="123">
        <f t="shared" si="23"/>
        <v>1.3455381990307108E-3</v>
      </c>
      <c r="Z225" s="114">
        <f t="shared" si="24"/>
        <v>0</v>
      </c>
      <c r="AA225" s="114">
        <f t="shared" si="25"/>
        <v>0</v>
      </c>
      <c r="AE225" s="115" t="s">
        <v>168</v>
      </c>
      <c r="AF225" s="115">
        <v>7482879</v>
      </c>
      <c r="AG225" s="115">
        <v>26462668339</v>
      </c>
      <c r="AH225" s="115">
        <v>29530272808</v>
      </c>
      <c r="AI225" s="30">
        <f t="shared" si="21"/>
        <v>44445215475</v>
      </c>
      <c r="AJ225" s="30">
        <f t="shared" si="22"/>
        <v>83579561051</v>
      </c>
      <c r="AK225" s="114">
        <f t="shared" si="26"/>
        <v>17982547136</v>
      </c>
      <c r="AL225" s="114">
        <f t="shared" si="27"/>
        <v>54049288243</v>
      </c>
    </row>
    <row r="226" spans="1:38" s="30" customFormat="1">
      <c r="A226" s="208" t="s">
        <v>282</v>
      </c>
      <c r="B226" s="120"/>
      <c r="C226" s="132">
        <v>1202273</v>
      </c>
      <c r="D226" s="132"/>
      <c r="E226" s="132">
        <v>19752058941</v>
      </c>
      <c r="F226" s="132"/>
      <c r="G226" s="133">
        <v>14077157275</v>
      </c>
      <c r="H226" s="121"/>
      <c r="I226" s="121">
        <v>0</v>
      </c>
      <c r="J226" s="121"/>
      <c r="K226" s="121">
        <v>0</v>
      </c>
      <c r="L226" s="121"/>
      <c r="M226" s="121">
        <v>0</v>
      </c>
      <c r="N226" s="121"/>
      <c r="O226" s="121">
        <v>0</v>
      </c>
      <c r="P226" s="121"/>
      <c r="Q226" s="121">
        <v>1202273</v>
      </c>
      <c r="R226" s="121"/>
      <c r="S226" s="121">
        <v>11800</v>
      </c>
      <c r="T226" s="121"/>
      <c r="U226" s="121">
        <v>19752058941</v>
      </c>
      <c r="V226" s="121"/>
      <c r="W226" s="122">
        <v>14077157275</v>
      </c>
      <c r="X226" s="207"/>
      <c r="Y226" s="123">
        <f t="shared" si="23"/>
        <v>1.3598203282945249E-3</v>
      </c>
      <c r="Z226" s="114">
        <f t="shared" si="24"/>
        <v>0</v>
      </c>
      <c r="AA226" s="114">
        <f t="shared" si="25"/>
        <v>0</v>
      </c>
      <c r="AE226" s="115" t="s">
        <v>104</v>
      </c>
      <c r="AF226" s="115">
        <v>672224</v>
      </c>
      <c r="AG226" s="115">
        <v>10607231685</v>
      </c>
      <c r="AH226" s="115">
        <v>18088830916</v>
      </c>
      <c r="AI226" s="30">
        <f t="shared" si="21"/>
        <v>140427279688</v>
      </c>
      <c r="AJ226" s="30">
        <f t="shared" si="22"/>
        <v>98772199002</v>
      </c>
      <c r="AK226" s="114">
        <f t="shared" si="26"/>
        <v>129820048003</v>
      </c>
      <c r="AL226" s="114">
        <f t="shared" si="27"/>
        <v>80683368086</v>
      </c>
    </row>
    <row r="227" spans="1:38" s="30" customFormat="1">
      <c r="A227" s="120" t="s">
        <v>392</v>
      </c>
      <c r="B227" s="120"/>
      <c r="C227" s="132">
        <v>3142202</v>
      </c>
      <c r="D227" s="132"/>
      <c r="E227" s="132">
        <v>13497279832</v>
      </c>
      <c r="F227" s="132"/>
      <c r="G227" s="133">
        <v>10033443325</v>
      </c>
      <c r="H227" s="121"/>
      <c r="I227" s="121">
        <v>0</v>
      </c>
      <c r="J227" s="121"/>
      <c r="K227" s="121">
        <v>0</v>
      </c>
      <c r="L227" s="121"/>
      <c r="M227" s="121">
        <v>0</v>
      </c>
      <c r="N227" s="121"/>
      <c r="O227" s="121">
        <v>0</v>
      </c>
      <c r="P227" s="121"/>
      <c r="Q227" s="121">
        <v>3142202</v>
      </c>
      <c r="R227" s="121"/>
      <c r="S227" s="121">
        <v>3218</v>
      </c>
      <c r="T227" s="121"/>
      <c r="U227" s="121">
        <v>13497279832</v>
      </c>
      <c r="V227" s="121"/>
      <c r="W227" s="122">
        <v>10033443325</v>
      </c>
      <c r="X227" s="207"/>
      <c r="Y227" s="123">
        <f t="shared" si="23"/>
        <v>9.6920705861233691E-4</v>
      </c>
      <c r="Z227" s="114">
        <f t="shared" si="24"/>
        <v>0</v>
      </c>
      <c r="AA227" s="114">
        <f t="shared" si="25"/>
        <v>0</v>
      </c>
      <c r="AE227" s="115" t="s">
        <v>91</v>
      </c>
      <c r="AF227" s="115">
        <v>18332196</v>
      </c>
      <c r="AG227" s="115">
        <v>47378368716</v>
      </c>
      <c r="AH227" s="115">
        <v>40509994504</v>
      </c>
      <c r="AI227" s="30">
        <f t="shared" si="21"/>
        <v>33010212272</v>
      </c>
      <c r="AJ227" s="30">
        <f t="shared" si="22"/>
        <v>31693189563</v>
      </c>
      <c r="AK227" s="114">
        <f t="shared" si="26"/>
        <v>-14368156444</v>
      </c>
      <c r="AL227" s="114">
        <f t="shared" si="27"/>
        <v>-8816804941</v>
      </c>
    </row>
    <row r="228" spans="1:38" s="30" customFormat="1">
      <c r="A228" s="208" t="s">
        <v>159</v>
      </c>
      <c r="B228" s="120"/>
      <c r="C228" s="132">
        <v>7430722</v>
      </c>
      <c r="D228" s="132"/>
      <c r="E228" s="132">
        <v>65188183487</v>
      </c>
      <c r="F228" s="132"/>
      <c r="G228" s="133">
        <v>65327283123</v>
      </c>
      <c r="H228" s="121"/>
      <c r="I228" s="121">
        <v>0</v>
      </c>
      <c r="J228" s="121"/>
      <c r="K228" s="121">
        <v>0</v>
      </c>
      <c r="L228" s="121"/>
      <c r="M228" s="121">
        <v>0</v>
      </c>
      <c r="N228" s="121"/>
      <c r="O228" s="121">
        <v>0</v>
      </c>
      <c r="P228" s="121"/>
      <c r="Q228" s="121">
        <v>7430722</v>
      </c>
      <c r="R228" s="121"/>
      <c r="S228" s="121">
        <v>7016</v>
      </c>
      <c r="T228" s="121"/>
      <c r="U228" s="121">
        <v>65188183487</v>
      </c>
      <c r="V228" s="121"/>
      <c r="W228" s="122">
        <v>51730950156</v>
      </c>
      <c r="X228" s="207"/>
      <c r="Y228" s="123">
        <f t="shared" si="23"/>
        <v>4.9970882792541383E-3</v>
      </c>
      <c r="Z228" s="114">
        <f t="shared" si="24"/>
        <v>0</v>
      </c>
      <c r="AA228" s="114">
        <f t="shared" si="25"/>
        <v>0</v>
      </c>
      <c r="AE228" s="115" t="s">
        <v>256</v>
      </c>
      <c r="AF228" s="115">
        <v>10162871</v>
      </c>
      <c r="AG228" s="115">
        <v>31376793506</v>
      </c>
      <c r="AH228" s="115">
        <v>48774396461</v>
      </c>
      <c r="AI228" s="30">
        <f t="shared" si="21"/>
        <v>24843056673</v>
      </c>
      <c r="AJ228" s="30">
        <f t="shared" si="22"/>
        <v>17413956419</v>
      </c>
      <c r="AK228" s="114">
        <f t="shared" si="26"/>
        <v>-6533736833</v>
      </c>
      <c r="AL228" s="114">
        <f t="shared" si="27"/>
        <v>-31360440042</v>
      </c>
    </row>
    <row r="229" spans="1:38" s="30" customFormat="1">
      <c r="A229" s="208" t="s">
        <v>121</v>
      </c>
      <c r="B229" s="120"/>
      <c r="C229" s="132">
        <v>20687029</v>
      </c>
      <c r="D229" s="132"/>
      <c r="E229" s="132">
        <v>167100104452</v>
      </c>
      <c r="F229" s="132"/>
      <c r="G229" s="133">
        <v>164216946131</v>
      </c>
      <c r="H229" s="121"/>
      <c r="I229" s="121">
        <v>0</v>
      </c>
      <c r="J229" s="121"/>
      <c r="K229" s="121">
        <v>0</v>
      </c>
      <c r="L229" s="121"/>
      <c r="M229" s="121">
        <v>0</v>
      </c>
      <c r="N229" s="121"/>
      <c r="O229" s="121">
        <v>0</v>
      </c>
      <c r="P229" s="121"/>
      <c r="Q229" s="121">
        <v>20687029</v>
      </c>
      <c r="R229" s="121"/>
      <c r="S229" s="121">
        <v>6400</v>
      </c>
      <c r="T229" s="121"/>
      <c r="U229" s="121">
        <v>167100104452</v>
      </c>
      <c r="V229" s="121"/>
      <c r="W229" s="122">
        <v>131373556904</v>
      </c>
      <c r="X229" s="207"/>
      <c r="Y229" s="123">
        <f t="shared" si="23"/>
        <v>1.2690377026310288E-2</v>
      </c>
      <c r="Z229" s="114">
        <f t="shared" si="24"/>
        <v>0</v>
      </c>
      <c r="AA229" s="114">
        <f t="shared" si="25"/>
        <v>0</v>
      </c>
      <c r="AE229" s="115" t="s">
        <v>394</v>
      </c>
      <c r="AF229" s="115">
        <v>1495397</v>
      </c>
      <c r="AG229" s="115">
        <v>22288546257</v>
      </c>
      <c r="AH229" s="115">
        <v>21301536230</v>
      </c>
      <c r="AI229" s="30" t="e">
        <f t="shared" si="21"/>
        <v>#N/A</v>
      </c>
      <c r="AJ229" s="30" t="e">
        <f t="shared" si="22"/>
        <v>#N/A</v>
      </c>
      <c r="AK229" s="114" t="e">
        <f t="shared" si="26"/>
        <v>#N/A</v>
      </c>
      <c r="AL229" s="114" t="e">
        <f t="shared" si="27"/>
        <v>#N/A</v>
      </c>
    </row>
    <row r="230" spans="1:38" s="30" customFormat="1">
      <c r="A230" s="208" t="s">
        <v>131</v>
      </c>
      <c r="B230" s="120"/>
      <c r="C230" s="132">
        <v>2021969</v>
      </c>
      <c r="D230" s="132"/>
      <c r="E230" s="132">
        <v>9877112988</v>
      </c>
      <c r="F230" s="132"/>
      <c r="G230" s="133">
        <v>7002123740</v>
      </c>
      <c r="H230" s="121"/>
      <c r="I230" s="121">
        <v>0</v>
      </c>
      <c r="J230" s="121"/>
      <c r="K230" s="121">
        <v>0</v>
      </c>
      <c r="L230" s="121"/>
      <c r="M230" s="121">
        <v>0</v>
      </c>
      <c r="N230" s="121"/>
      <c r="O230" s="121">
        <v>0</v>
      </c>
      <c r="P230" s="121"/>
      <c r="Q230" s="121">
        <v>2021969</v>
      </c>
      <c r="R230" s="121"/>
      <c r="S230" s="121">
        <v>3490</v>
      </c>
      <c r="T230" s="121"/>
      <c r="U230" s="121">
        <v>9877112988</v>
      </c>
      <c r="V230" s="121"/>
      <c r="W230" s="122">
        <v>7002123740</v>
      </c>
      <c r="X230" s="207"/>
      <c r="Y230" s="123">
        <f t="shared" si="23"/>
        <v>6.7638870667413825E-4</v>
      </c>
      <c r="Z230" s="114">
        <f t="shared" si="24"/>
        <v>0</v>
      </c>
      <c r="AA230" s="114">
        <f t="shared" si="25"/>
        <v>0</v>
      </c>
      <c r="AE230" s="115" t="s">
        <v>125</v>
      </c>
      <c r="AF230" s="115">
        <v>52307344</v>
      </c>
      <c r="AG230" s="115">
        <v>199691813150.99997</v>
      </c>
      <c r="AH230" s="115">
        <v>212404131014</v>
      </c>
      <c r="AI230" s="30">
        <f t="shared" si="21"/>
        <v>103293896536</v>
      </c>
      <c r="AJ230" s="30">
        <f t="shared" si="22"/>
        <v>66804752074</v>
      </c>
      <c r="AK230" s="114">
        <f t="shared" si="26"/>
        <v>-96397916614.999969</v>
      </c>
      <c r="AL230" s="114">
        <f t="shared" si="27"/>
        <v>-145599378940</v>
      </c>
    </row>
    <row r="231" spans="1:38" s="30" customFormat="1">
      <c r="A231" s="208" t="s">
        <v>183</v>
      </c>
      <c r="B231" s="120"/>
      <c r="C231" s="132">
        <v>13570045</v>
      </c>
      <c r="D231" s="132"/>
      <c r="E231" s="132">
        <v>14460302924</v>
      </c>
      <c r="F231" s="132"/>
      <c r="G231" s="133">
        <v>12361006374</v>
      </c>
      <c r="H231" s="121"/>
      <c r="I231" s="121">
        <v>0</v>
      </c>
      <c r="J231" s="121"/>
      <c r="K231" s="121">
        <v>0</v>
      </c>
      <c r="L231" s="121"/>
      <c r="M231" s="121">
        <v>0</v>
      </c>
      <c r="N231" s="121"/>
      <c r="O231" s="121">
        <v>0</v>
      </c>
      <c r="P231" s="121"/>
      <c r="Q231" s="121">
        <v>13570045</v>
      </c>
      <c r="R231" s="121"/>
      <c r="S231" s="121">
        <v>928.60488797200003</v>
      </c>
      <c r="T231" s="121"/>
      <c r="U231" s="121">
        <v>14345167759</v>
      </c>
      <c r="V231" s="121"/>
      <c r="W231" s="122">
        <v>12503802767</v>
      </c>
      <c r="X231" s="207"/>
      <c r="Y231" s="123">
        <f t="shared" si="23"/>
        <v>1.2078379783216516E-3</v>
      </c>
      <c r="Z231" s="114">
        <f t="shared" si="24"/>
        <v>0</v>
      </c>
      <c r="AA231" s="114">
        <f t="shared" si="25"/>
        <v>0</v>
      </c>
      <c r="AE231" s="115" t="s">
        <v>291</v>
      </c>
      <c r="AF231" s="115">
        <v>8985405</v>
      </c>
      <c r="AG231" s="115">
        <v>91634184449</v>
      </c>
      <c r="AH231" s="115">
        <v>82352503770</v>
      </c>
      <c r="AI231" s="30" t="e">
        <f t="shared" si="21"/>
        <v>#N/A</v>
      </c>
      <c r="AJ231" s="30" t="e">
        <f t="shared" si="22"/>
        <v>#N/A</v>
      </c>
      <c r="AK231" s="114" t="e">
        <f t="shared" si="26"/>
        <v>#N/A</v>
      </c>
      <c r="AL231" s="114" t="e">
        <f t="shared" si="27"/>
        <v>#N/A</v>
      </c>
    </row>
    <row r="232" spans="1:38" s="30" customFormat="1">
      <c r="A232" s="120" t="s">
        <v>334</v>
      </c>
      <c r="B232" s="120"/>
      <c r="C232" s="132">
        <v>7124597</v>
      </c>
      <c r="D232" s="132"/>
      <c r="E232" s="132">
        <v>15573732490</v>
      </c>
      <c r="F232" s="132"/>
      <c r="G232" s="133">
        <v>14139047733</v>
      </c>
      <c r="H232" s="121"/>
      <c r="I232" s="121">
        <v>0</v>
      </c>
      <c r="J232" s="121"/>
      <c r="K232" s="121">
        <v>0</v>
      </c>
      <c r="L232" s="121"/>
      <c r="M232" s="121">
        <v>0</v>
      </c>
      <c r="N232" s="121"/>
      <c r="O232" s="121">
        <v>0</v>
      </c>
      <c r="P232" s="121"/>
      <c r="Q232" s="121">
        <v>7124597</v>
      </c>
      <c r="R232" s="121"/>
      <c r="S232" s="121">
        <v>1609.5999999719281</v>
      </c>
      <c r="T232" s="121"/>
      <c r="U232" s="121">
        <v>15573732490</v>
      </c>
      <c r="V232" s="121"/>
      <c r="W232" s="122">
        <v>11379105616</v>
      </c>
      <c r="X232" s="207"/>
      <c r="Y232" s="123">
        <f t="shared" si="23"/>
        <v>1.0991948752271928E-3</v>
      </c>
      <c r="Z232" s="114">
        <f t="shared" si="24"/>
        <v>0</v>
      </c>
      <c r="AA232" s="114">
        <f t="shared" si="25"/>
        <v>0</v>
      </c>
      <c r="AE232" s="115" t="s">
        <v>404</v>
      </c>
      <c r="AF232" s="115">
        <v>504176</v>
      </c>
      <c r="AG232" s="115">
        <v>14157047235</v>
      </c>
      <c r="AH232" s="115">
        <v>13606932551</v>
      </c>
      <c r="AI232" s="30">
        <f t="shared" si="21"/>
        <v>24039230563</v>
      </c>
      <c r="AJ232" s="30">
        <f t="shared" si="22"/>
        <v>18170324925</v>
      </c>
      <c r="AK232" s="114">
        <f t="shared" si="26"/>
        <v>9882183328</v>
      </c>
      <c r="AL232" s="114">
        <f t="shared" si="27"/>
        <v>4563392374</v>
      </c>
    </row>
    <row r="233" spans="1:38" s="30" customFormat="1">
      <c r="A233" s="120" t="s">
        <v>155</v>
      </c>
      <c r="B233" s="120"/>
      <c r="C233" s="132">
        <v>1103570</v>
      </c>
      <c r="D233" s="132"/>
      <c r="E233" s="132">
        <v>28958466982</v>
      </c>
      <c r="F233" s="132"/>
      <c r="G233" s="133">
        <v>19809262820</v>
      </c>
      <c r="H233" s="121"/>
      <c r="I233" s="121">
        <v>0</v>
      </c>
      <c r="J233" s="121"/>
      <c r="K233" s="121">
        <v>0</v>
      </c>
      <c r="L233" s="121"/>
      <c r="M233" s="121">
        <v>0</v>
      </c>
      <c r="N233" s="121"/>
      <c r="O233" s="121">
        <v>0</v>
      </c>
      <c r="P233" s="121"/>
      <c r="Q233" s="121">
        <v>1103570</v>
      </c>
      <c r="R233" s="121"/>
      <c r="S233" s="121">
        <v>18090</v>
      </c>
      <c r="T233" s="121"/>
      <c r="U233" s="121">
        <v>28958466982</v>
      </c>
      <c r="V233" s="121"/>
      <c r="W233" s="122">
        <v>19809262820</v>
      </c>
      <c r="X233" s="207"/>
      <c r="Y233" s="123">
        <f t="shared" si="23"/>
        <v>1.9135282603543213E-3</v>
      </c>
      <c r="Z233" s="114">
        <f t="shared" si="24"/>
        <v>0</v>
      </c>
      <c r="AA233" s="114">
        <f t="shared" si="25"/>
        <v>0</v>
      </c>
      <c r="AE233" s="115" t="s">
        <v>292</v>
      </c>
      <c r="AF233" s="115">
        <v>4612862</v>
      </c>
      <c r="AG233" s="115">
        <v>20102844245</v>
      </c>
      <c r="AH233" s="115">
        <v>17447505870</v>
      </c>
      <c r="AI233" s="30" t="e">
        <f t="shared" si="21"/>
        <v>#N/A</v>
      </c>
      <c r="AJ233" s="30" t="e">
        <f t="shared" si="22"/>
        <v>#N/A</v>
      </c>
      <c r="AK233" s="114" t="e">
        <f t="shared" si="26"/>
        <v>#N/A</v>
      </c>
      <c r="AL233" s="114" t="e">
        <f t="shared" si="27"/>
        <v>#N/A</v>
      </c>
    </row>
    <row r="234" spans="1:38" s="30" customFormat="1">
      <c r="A234" s="208" t="s">
        <v>264</v>
      </c>
      <c r="B234" s="120"/>
      <c r="C234" s="132">
        <v>1241967</v>
      </c>
      <c r="D234" s="132"/>
      <c r="E234" s="132">
        <v>15938667836</v>
      </c>
      <c r="F234" s="132"/>
      <c r="G234" s="133">
        <v>25712096645</v>
      </c>
      <c r="H234" s="121"/>
      <c r="I234" s="121">
        <v>0</v>
      </c>
      <c r="J234" s="121"/>
      <c r="K234" s="121">
        <v>0</v>
      </c>
      <c r="L234" s="121"/>
      <c r="M234" s="121">
        <v>0</v>
      </c>
      <c r="N234" s="121"/>
      <c r="O234" s="121">
        <v>0</v>
      </c>
      <c r="P234" s="121"/>
      <c r="Q234" s="121">
        <v>1241967</v>
      </c>
      <c r="R234" s="121"/>
      <c r="S234" s="121">
        <v>20864</v>
      </c>
      <c r="T234" s="121"/>
      <c r="U234" s="121">
        <v>15938667836</v>
      </c>
      <c r="V234" s="121"/>
      <c r="W234" s="122">
        <v>25712096645</v>
      </c>
      <c r="X234" s="207"/>
      <c r="Y234" s="123">
        <f t="shared" si="23"/>
        <v>2.4837281432550061E-3</v>
      </c>
      <c r="Z234" s="114">
        <f t="shared" si="24"/>
        <v>0</v>
      </c>
      <c r="AA234" s="114">
        <f t="shared" si="25"/>
        <v>0</v>
      </c>
      <c r="AE234" s="115" t="s">
        <v>293</v>
      </c>
      <c r="AF234" s="115">
        <v>2036153</v>
      </c>
      <c r="AG234" s="115">
        <v>19782486446</v>
      </c>
      <c r="AH234" s="115">
        <v>25138550592</v>
      </c>
      <c r="AI234" s="30">
        <f t="shared" si="21"/>
        <v>16186330780</v>
      </c>
      <c r="AJ234" s="30">
        <f t="shared" si="22"/>
        <v>20278295612</v>
      </c>
      <c r="AK234" s="114">
        <f t="shared" si="26"/>
        <v>-3596155666</v>
      </c>
      <c r="AL234" s="114">
        <f t="shared" si="27"/>
        <v>-4860254980</v>
      </c>
    </row>
    <row r="235" spans="1:38" s="30" customFormat="1">
      <c r="A235" s="208" t="s">
        <v>151</v>
      </c>
      <c r="B235" s="120"/>
      <c r="C235" s="132">
        <v>606180</v>
      </c>
      <c r="D235" s="132"/>
      <c r="E235" s="132">
        <v>73116350873</v>
      </c>
      <c r="F235" s="132"/>
      <c r="G235" s="133">
        <v>65797453671</v>
      </c>
      <c r="H235" s="121"/>
      <c r="I235" s="121">
        <v>0</v>
      </c>
      <c r="J235" s="121"/>
      <c r="K235" s="121">
        <v>0</v>
      </c>
      <c r="L235" s="121"/>
      <c r="M235" s="121">
        <v>0</v>
      </c>
      <c r="N235" s="121"/>
      <c r="O235" s="121">
        <v>0</v>
      </c>
      <c r="P235" s="121"/>
      <c r="Q235" s="121">
        <v>606180</v>
      </c>
      <c r="R235" s="121"/>
      <c r="S235" s="121">
        <v>87336</v>
      </c>
      <c r="T235" s="121"/>
      <c r="U235" s="121">
        <v>73116350873</v>
      </c>
      <c r="V235" s="121"/>
      <c r="W235" s="122">
        <v>52532099951</v>
      </c>
      <c r="X235" s="207"/>
      <c r="Y235" s="123">
        <f t="shared" si="23"/>
        <v>5.0744774677080259E-3</v>
      </c>
      <c r="Z235" s="114">
        <f t="shared" si="24"/>
        <v>0</v>
      </c>
      <c r="AA235" s="114">
        <f t="shared" si="25"/>
        <v>0</v>
      </c>
      <c r="AE235" s="115" t="s">
        <v>264</v>
      </c>
      <c r="AF235" s="115">
        <v>1363087</v>
      </c>
      <c r="AG235" s="115">
        <v>25991895178</v>
      </c>
      <c r="AH235" s="115">
        <v>35351340340</v>
      </c>
      <c r="AI235" s="30">
        <f t="shared" si="21"/>
        <v>15938667836</v>
      </c>
      <c r="AJ235" s="30">
        <f t="shared" si="22"/>
        <v>25712096645</v>
      </c>
      <c r="AK235" s="114">
        <f t="shared" si="26"/>
        <v>-10053227342</v>
      </c>
      <c r="AL235" s="114">
        <f t="shared" si="27"/>
        <v>-9639243695</v>
      </c>
    </row>
    <row r="236" spans="1:38" s="30" customFormat="1">
      <c r="A236" s="208" t="s">
        <v>82</v>
      </c>
      <c r="B236" s="120"/>
      <c r="C236" s="132">
        <v>72044950</v>
      </c>
      <c r="D236" s="132"/>
      <c r="E236" s="132">
        <v>125472975264</v>
      </c>
      <c r="F236" s="132"/>
      <c r="G236" s="133">
        <v>87572852111</v>
      </c>
      <c r="H236" s="121"/>
      <c r="I236" s="121">
        <v>0</v>
      </c>
      <c r="J236" s="121"/>
      <c r="K236" s="121">
        <v>0</v>
      </c>
      <c r="L236" s="121"/>
      <c r="M236" s="121">
        <v>0</v>
      </c>
      <c r="N236" s="121"/>
      <c r="O236" s="121">
        <v>0</v>
      </c>
      <c r="P236" s="121"/>
      <c r="Q236" s="121">
        <v>72044950</v>
      </c>
      <c r="R236" s="121"/>
      <c r="S236" s="121">
        <v>971.2</v>
      </c>
      <c r="T236" s="121"/>
      <c r="U236" s="121">
        <v>125472975264</v>
      </c>
      <c r="V236" s="121"/>
      <c r="W236" s="122">
        <v>69429186916</v>
      </c>
      <c r="X236" s="207"/>
      <c r="Y236" s="123">
        <f t="shared" si="23"/>
        <v>6.7066963805969878E-3</v>
      </c>
      <c r="Z236" s="114">
        <f t="shared" si="24"/>
        <v>0</v>
      </c>
      <c r="AA236" s="114">
        <f t="shared" si="25"/>
        <v>0</v>
      </c>
      <c r="AE236" s="115" t="s">
        <v>181</v>
      </c>
      <c r="AF236" s="115">
        <v>17591201</v>
      </c>
      <c r="AG236" s="115">
        <v>55422523711</v>
      </c>
      <c r="AH236" s="115">
        <v>42037626187</v>
      </c>
      <c r="AI236" s="30">
        <f t="shared" si="21"/>
        <v>29962178458</v>
      </c>
      <c r="AJ236" s="30">
        <f t="shared" si="22"/>
        <v>24415456383</v>
      </c>
      <c r="AK236" s="114">
        <f t="shared" si="26"/>
        <v>-25460345253</v>
      </c>
      <c r="AL236" s="114">
        <f t="shared" si="27"/>
        <v>-17622169804</v>
      </c>
    </row>
    <row r="237" spans="1:38" s="30" customFormat="1">
      <c r="A237" s="208" t="s">
        <v>500</v>
      </c>
      <c r="B237" s="120"/>
      <c r="C237" s="132">
        <v>138554</v>
      </c>
      <c r="D237" s="132"/>
      <c r="E237" s="132">
        <v>32331512104</v>
      </c>
      <c r="F237" s="132"/>
      <c r="G237" s="133">
        <v>22959657258</v>
      </c>
      <c r="H237" s="121"/>
      <c r="I237" s="121">
        <v>0</v>
      </c>
      <c r="J237" s="121"/>
      <c r="K237" s="121">
        <v>0</v>
      </c>
      <c r="L237" s="121"/>
      <c r="M237" s="121">
        <v>0</v>
      </c>
      <c r="N237" s="121"/>
      <c r="O237" s="121">
        <v>0</v>
      </c>
      <c r="P237" s="121"/>
      <c r="Q237" s="121">
        <v>138554</v>
      </c>
      <c r="R237" s="121"/>
      <c r="S237" s="121">
        <v>167000</v>
      </c>
      <c r="T237" s="121"/>
      <c r="U237" s="121">
        <v>32331512104</v>
      </c>
      <c r="V237" s="121"/>
      <c r="W237" s="122">
        <v>22959657258</v>
      </c>
      <c r="X237" s="207"/>
      <c r="Y237" s="123">
        <f t="shared" si="23"/>
        <v>2.2178489634089374E-3</v>
      </c>
      <c r="Z237" s="114">
        <f t="shared" si="24"/>
        <v>0</v>
      </c>
      <c r="AA237" s="114">
        <f t="shared" si="25"/>
        <v>0</v>
      </c>
      <c r="AE237" s="115" t="s">
        <v>87</v>
      </c>
      <c r="AF237" s="115">
        <v>15719085</v>
      </c>
      <c r="AG237" s="115">
        <v>85305787684</v>
      </c>
      <c r="AH237" s="115">
        <v>71799431866</v>
      </c>
      <c r="AI237" s="30">
        <f t="shared" si="21"/>
        <v>33379755106</v>
      </c>
      <c r="AJ237" s="30">
        <f t="shared" si="22"/>
        <v>27996333757</v>
      </c>
      <c r="AK237" s="114">
        <f t="shared" si="26"/>
        <v>-51926032578</v>
      </c>
      <c r="AL237" s="114">
        <f t="shared" si="27"/>
        <v>-43803098109</v>
      </c>
    </row>
    <row r="238" spans="1:38" s="30" customFormat="1">
      <c r="A238" s="208" t="s">
        <v>219</v>
      </c>
      <c r="B238" s="120"/>
      <c r="C238" s="132">
        <v>5395259</v>
      </c>
      <c r="D238" s="132"/>
      <c r="E238" s="132">
        <v>43455344241</v>
      </c>
      <c r="F238" s="132"/>
      <c r="G238" s="133">
        <v>49520371247</v>
      </c>
      <c r="H238" s="121"/>
      <c r="I238" s="121">
        <v>0</v>
      </c>
      <c r="J238" s="121"/>
      <c r="K238" s="121">
        <v>0</v>
      </c>
      <c r="L238" s="121"/>
      <c r="M238" s="121">
        <v>0</v>
      </c>
      <c r="N238" s="121"/>
      <c r="O238" s="121">
        <v>0</v>
      </c>
      <c r="P238" s="121"/>
      <c r="Q238" s="121">
        <v>5395259</v>
      </c>
      <c r="R238" s="121"/>
      <c r="S238" s="121">
        <v>9250</v>
      </c>
      <c r="T238" s="121"/>
      <c r="U238" s="121">
        <v>43455344241</v>
      </c>
      <c r="V238" s="121"/>
      <c r="W238" s="122">
        <v>49520371247</v>
      </c>
      <c r="X238" s="207"/>
      <c r="Y238" s="123">
        <f t="shared" si="23"/>
        <v>4.7835515488593057E-3</v>
      </c>
      <c r="Z238" s="114">
        <f t="shared" si="24"/>
        <v>0</v>
      </c>
      <c r="AA238" s="114">
        <f t="shared" si="25"/>
        <v>0</v>
      </c>
      <c r="AE238" s="115" t="s">
        <v>88</v>
      </c>
      <c r="AF238" s="115">
        <v>5500846</v>
      </c>
      <c r="AG238" s="115">
        <v>50329302794</v>
      </c>
      <c r="AH238" s="115">
        <v>41448319028</v>
      </c>
      <c r="AI238" s="30">
        <f t="shared" si="21"/>
        <v>27293622152</v>
      </c>
      <c r="AJ238" s="30">
        <f t="shared" si="22"/>
        <v>22494922684</v>
      </c>
      <c r="AK238" s="114">
        <f t="shared" si="26"/>
        <v>-23035680642</v>
      </c>
      <c r="AL238" s="114">
        <f t="shared" si="27"/>
        <v>-18953396344</v>
      </c>
    </row>
    <row r="239" spans="1:38" s="30" customFormat="1">
      <c r="A239" s="208" t="s">
        <v>165</v>
      </c>
      <c r="B239" s="120"/>
      <c r="C239" s="132">
        <v>11023159</v>
      </c>
      <c r="D239" s="132"/>
      <c r="E239" s="132">
        <v>29645889758</v>
      </c>
      <c r="F239" s="132"/>
      <c r="G239" s="133">
        <v>32124759097</v>
      </c>
      <c r="H239" s="121"/>
      <c r="I239" s="121">
        <v>0</v>
      </c>
      <c r="J239" s="121"/>
      <c r="K239" s="121">
        <v>0</v>
      </c>
      <c r="L239" s="121"/>
      <c r="M239" s="121">
        <v>0</v>
      </c>
      <c r="N239" s="121"/>
      <c r="O239" s="121">
        <v>0</v>
      </c>
      <c r="P239" s="121"/>
      <c r="Q239" s="121">
        <v>11023159</v>
      </c>
      <c r="R239" s="121"/>
      <c r="S239" s="121">
        <v>2937</v>
      </c>
      <c r="T239" s="121"/>
      <c r="U239" s="121">
        <v>29645889758</v>
      </c>
      <c r="V239" s="121"/>
      <c r="W239" s="122">
        <v>32124759097</v>
      </c>
      <c r="X239" s="207"/>
      <c r="Y239" s="123">
        <f t="shared" si="23"/>
        <v>3.103176274036838E-3</v>
      </c>
      <c r="Z239" s="114">
        <f t="shared" si="24"/>
        <v>0</v>
      </c>
      <c r="AA239" s="114">
        <f t="shared" si="25"/>
        <v>0</v>
      </c>
      <c r="AE239" s="115" t="s">
        <v>314</v>
      </c>
      <c r="AF239" s="115">
        <v>1695480</v>
      </c>
      <c r="AG239" s="115">
        <v>59107057244</v>
      </c>
      <c r="AH239" s="115">
        <v>48859511012</v>
      </c>
      <c r="AI239" s="30">
        <f t="shared" si="21"/>
        <v>6266391687</v>
      </c>
      <c r="AJ239" s="30">
        <f t="shared" si="22"/>
        <v>5967366278</v>
      </c>
      <c r="AK239" s="114">
        <f t="shared" si="26"/>
        <v>-52840665557</v>
      </c>
      <c r="AL239" s="114">
        <f t="shared" si="27"/>
        <v>-42892144734</v>
      </c>
    </row>
    <row r="240" spans="1:38" s="30" customFormat="1">
      <c r="A240" s="208" t="s">
        <v>422</v>
      </c>
      <c r="B240" s="120"/>
      <c r="C240" s="132">
        <v>5647830</v>
      </c>
      <c r="D240" s="132"/>
      <c r="E240" s="132">
        <v>38247884958</v>
      </c>
      <c r="F240" s="132"/>
      <c r="G240" s="133">
        <v>29029612383</v>
      </c>
      <c r="H240" s="121"/>
      <c r="I240" s="121">
        <v>0</v>
      </c>
      <c r="J240" s="121"/>
      <c r="K240" s="121">
        <v>0</v>
      </c>
      <c r="L240" s="121"/>
      <c r="M240" s="121">
        <v>0</v>
      </c>
      <c r="N240" s="121"/>
      <c r="O240" s="121">
        <v>0</v>
      </c>
      <c r="P240" s="121"/>
      <c r="Q240" s="121">
        <v>5647830</v>
      </c>
      <c r="R240" s="121"/>
      <c r="S240" s="121">
        <v>5180</v>
      </c>
      <c r="T240" s="121"/>
      <c r="U240" s="121">
        <v>38247884958</v>
      </c>
      <c r="V240" s="121"/>
      <c r="W240" s="122">
        <v>29029612383</v>
      </c>
      <c r="X240" s="207"/>
      <c r="Y240" s="123">
        <f t="shared" si="23"/>
        <v>2.8041923713545969E-3</v>
      </c>
      <c r="Z240" s="114">
        <f t="shared" si="24"/>
        <v>0</v>
      </c>
      <c r="AA240" s="114">
        <f t="shared" si="25"/>
        <v>0</v>
      </c>
      <c r="AE240" s="115" t="s">
        <v>124</v>
      </c>
      <c r="AF240" s="115">
        <v>20058902</v>
      </c>
      <c r="AG240" s="115">
        <v>63332698071.000008</v>
      </c>
      <c r="AH240" s="115">
        <v>39719586660</v>
      </c>
      <c r="AI240" s="30">
        <f t="shared" si="21"/>
        <v>12634106672</v>
      </c>
      <c r="AJ240" s="30">
        <f t="shared" si="22"/>
        <v>9961531509</v>
      </c>
      <c r="AK240" s="114">
        <f t="shared" si="26"/>
        <v>-50698591399.000008</v>
      </c>
      <c r="AL240" s="114">
        <f t="shared" si="27"/>
        <v>-29758055151</v>
      </c>
    </row>
    <row r="241" spans="1:38" s="30" customFormat="1">
      <c r="A241" s="208" t="s">
        <v>377</v>
      </c>
      <c r="B241" s="120"/>
      <c r="C241" s="132">
        <v>155848</v>
      </c>
      <c r="D241" s="132"/>
      <c r="E241" s="132">
        <v>7612229160</v>
      </c>
      <c r="F241" s="132"/>
      <c r="G241" s="133">
        <v>5404783163</v>
      </c>
      <c r="H241" s="121"/>
      <c r="I241" s="121">
        <v>0</v>
      </c>
      <c r="J241" s="121"/>
      <c r="K241" s="121">
        <v>0</v>
      </c>
      <c r="L241" s="121">
        <v>3006089491</v>
      </c>
      <c r="M241" s="121">
        <v>0</v>
      </c>
      <c r="N241" s="121"/>
      <c r="O241" s="121">
        <v>0</v>
      </c>
      <c r="P241" s="121"/>
      <c r="Q241" s="121">
        <v>155848</v>
      </c>
      <c r="R241" s="121"/>
      <c r="S241" s="121">
        <v>34950</v>
      </c>
      <c r="T241" s="121"/>
      <c r="U241" s="121">
        <v>7612229160</v>
      </c>
      <c r="V241" s="121"/>
      <c r="W241" s="122">
        <v>5404783163</v>
      </c>
      <c r="X241" s="207"/>
      <c r="Y241" s="123">
        <f t="shared" si="23"/>
        <v>5.2208935877441783E-4</v>
      </c>
      <c r="Z241" s="114">
        <f t="shared" si="24"/>
        <v>0</v>
      </c>
      <c r="AA241" s="114">
        <f t="shared" si="25"/>
        <v>0</v>
      </c>
      <c r="AE241" s="115" t="s">
        <v>187</v>
      </c>
      <c r="AF241" s="115">
        <v>11545029</v>
      </c>
      <c r="AG241" s="115">
        <v>45470358916.000008</v>
      </c>
      <c r="AH241" s="115">
        <v>40729516742</v>
      </c>
      <c r="AI241" s="30">
        <f t="shared" si="21"/>
        <v>56874784679</v>
      </c>
      <c r="AJ241" s="30">
        <f t="shared" si="22"/>
        <v>42471718026</v>
      </c>
      <c r="AK241" s="114">
        <f t="shared" si="26"/>
        <v>11404425762.999992</v>
      </c>
      <c r="AL241" s="114">
        <f t="shared" si="27"/>
        <v>1742201284</v>
      </c>
    </row>
    <row r="242" spans="1:38" s="30" customFormat="1">
      <c r="A242" s="120" t="s">
        <v>222</v>
      </c>
      <c r="B242" s="120"/>
      <c r="C242" s="132">
        <v>2556301</v>
      </c>
      <c r="D242" s="132"/>
      <c r="E242" s="132">
        <v>38376511532</v>
      </c>
      <c r="F242" s="132"/>
      <c r="G242" s="133">
        <v>51314220250</v>
      </c>
      <c r="H242" s="121"/>
      <c r="I242" s="121">
        <v>0</v>
      </c>
      <c r="J242" s="121"/>
      <c r="K242" s="121">
        <v>0</v>
      </c>
      <c r="L242" s="121"/>
      <c r="M242" s="121">
        <v>0</v>
      </c>
      <c r="N242" s="121"/>
      <c r="O242" s="121">
        <v>0</v>
      </c>
      <c r="P242" s="121"/>
      <c r="Q242" s="121">
        <v>2556301</v>
      </c>
      <c r="R242" s="121"/>
      <c r="S242" s="121">
        <v>20230</v>
      </c>
      <c r="T242" s="121"/>
      <c r="U242" s="121">
        <v>38376511532</v>
      </c>
      <c r="V242" s="121"/>
      <c r="W242" s="122">
        <v>51314220250</v>
      </c>
      <c r="X242" s="207"/>
      <c r="Y242" s="123">
        <f t="shared" si="23"/>
        <v>4.9568331491510282E-3</v>
      </c>
      <c r="Z242" s="114">
        <f t="shared" si="24"/>
        <v>0</v>
      </c>
      <c r="AA242" s="114">
        <f t="shared" si="25"/>
        <v>0</v>
      </c>
      <c r="AE242" s="115" t="s">
        <v>161</v>
      </c>
      <c r="AF242" s="115">
        <v>14788348</v>
      </c>
      <c r="AG242" s="115">
        <v>54380008129.000008</v>
      </c>
      <c r="AH242" s="115">
        <v>47055843813</v>
      </c>
      <c r="AI242" s="30">
        <f t="shared" si="21"/>
        <v>40315086916</v>
      </c>
      <c r="AJ242" s="30">
        <f t="shared" si="22"/>
        <v>23479681442</v>
      </c>
      <c r="AK242" s="114">
        <f t="shared" si="26"/>
        <v>-14064921213.000008</v>
      </c>
      <c r="AL242" s="114">
        <f t="shared" si="27"/>
        <v>-23576162371</v>
      </c>
    </row>
    <row r="243" spans="1:38" s="30" customFormat="1">
      <c r="A243" s="208" t="s">
        <v>156</v>
      </c>
      <c r="B243" s="120"/>
      <c r="C243" s="132">
        <v>2285413</v>
      </c>
      <c r="D243" s="132"/>
      <c r="E243" s="132">
        <v>15206158151</v>
      </c>
      <c r="F243" s="132"/>
      <c r="G243" s="133">
        <v>16917390815</v>
      </c>
      <c r="H243" s="121"/>
      <c r="I243" s="121">
        <v>0</v>
      </c>
      <c r="J243" s="121"/>
      <c r="K243" s="121">
        <v>0</v>
      </c>
      <c r="L243" s="121"/>
      <c r="M243" s="121">
        <v>0</v>
      </c>
      <c r="N243" s="121"/>
      <c r="O243" s="121">
        <v>0</v>
      </c>
      <c r="P243" s="121"/>
      <c r="Q243" s="121">
        <v>2285413</v>
      </c>
      <c r="R243" s="121"/>
      <c r="S243" s="121">
        <v>7460</v>
      </c>
      <c r="T243" s="121"/>
      <c r="U243" s="121">
        <v>15206158151</v>
      </c>
      <c r="V243" s="121"/>
      <c r="W243" s="122">
        <v>16917390815</v>
      </c>
      <c r="X243" s="207"/>
      <c r="Y243" s="123">
        <f t="shared" si="23"/>
        <v>1.6341802171092161E-3</v>
      </c>
      <c r="Z243" s="114">
        <f t="shared" si="24"/>
        <v>0</v>
      </c>
      <c r="AA243" s="114">
        <f t="shared" si="25"/>
        <v>0</v>
      </c>
      <c r="AE243" s="115" t="s">
        <v>165</v>
      </c>
      <c r="AF243" s="115">
        <v>21163169</v>
      </c>
      <c r="AG243" s="115">
        <v>76038842410</v>
      </c>
      <c r="AH243" s="115">
        <v>68244832984</v>
      </c>
      <c r="AI243" s="30">
        <f t="shared" si="21"/>
        <v>29645889758</v>
      </c>
      <c r="AJ243" s="30">
        <f t="shared" si="22"/>
        <v>32124759097</v>
      </c>
      <c r="AK243" s="114">
        <f t="shared" si="26"/>
        <v>-46392952652</v>
      </c>
      <c r="AL243" s="114">
        <f t="shared" si="27"/>
        <v>-36120073887</v>
      </c>
    </row>
    <row r="244" spans="1:38" s="30" customFormat="1">
      <c r="A244" s="208" t="s">
        <v>175</v>
      </c>
      <c r="B244" s="120"/>
      <c r="C244" s="132">
        <v>4544312</v>
      </c>
      <c r="D244" s="132"/>
      <c r="E244" s="132">
        <v>9097547755</v>
      </c>
      <c r="F244" s="132"/>
      <c r="G244" s="133">
        <v>8531377017</v>
      </c>
      <c r="H244" s="121"/>
      <c r="I244" s="121">
        <v>0</v>
      </c>
      <c r="J244" s="121"/>
      <c r="K244" s="121">
        <v>0</v>
      </c>
      <c r="L244" s="121"/>
      <c r="M244" s="121">
        <v>0</v>
      </c>
      <c r="N244" s="121"/>
      <c r="O244" s="121">
        <v>0</v>
      </c>
      <c r="P244" s="121"/>
      <c r="Q244" s="121">
        <v>4544312</v>
      </c>
      <c r="R244" s="121"/>
      <c r="S244" s="121">
        <v>1892</v>
      </c>
      <c r="T244" s="121"/>
      <c r="U244" s="121">
        <v>9097547755</v>
      </c>
      <c r="V244" s="121"/>
      <c r="W244" s="122">
        <v>8531377017</v>
      </c>
      <c r="X244" s="207"/>
      <c r="Y244" s="123">
        <f t="shared" si="23"/>
        <v>8.2411098131751918E-4</v>
      </c>
      <c r="Z244" s="114">
        <f t="shared" si="24"/>
        <v>0</v>
      </c>
      <c r="AA244" s="114">
        <f t="shared" si="25"/>
        <v>0</v>
      </c>
      <c r="AE244" s="115" t="s">
        <v>334</v>
      </c>
      <c r="AF244" s="115">
        <v>12653434</v>
      </c>
      <c r="AG244" s="115">
        <v>43753519983</v>
      </c>
      <c r="AH244" s="115">
        <v>30979973767</v>
      </c>
      <c r="AI244" s="30">
        <f t="shared" si="21"/>
        <v>15573732490</v>
      </c>
      <c r="AJ244" s="30">
        <f t="shared" si="22"/>
        <v>11379105616</v>
      </c>
      <c r="AK244" s="114">
        <f t="shared" si="26"/>
        <v>-28179787493</v>
      </c>
      <c r="AL244" s="114">
        <f t="shared" si="27"/>
        <v>-19600868151</v>
      </c>
    </row>
    <row r="245" spans="1:38" s="30" customFormat="1">
      <c r="A245" s="208" t="s">
        <v>79</v>
      </c>
      <c r="B245" s="120"/>
      <c r="C245" s="132">
        <v>7543244</v>
      </c>
      <c r="D245" s="132"/>
      <c r="E245" s="132">
        <v>33771666690</v>
      </c>
      <c r="F245" s="132"/>
      <c r="G245" s="133">
        <v>36376782763</v>
      </c>
      <c r="H245" s="121"/>
      <c r="I245" s="121">
        <v>0</v>
      </c>
      <c r="J245" s="121"/>
      <c r="K245" s="121">
        <v>0</v>
      </c>
      <c r="L245" s="121"/>
      <c r="M245" s="121">
        <v>0</v>
      </c>
      <c r="N245" s="121"/>
      <c r="O245" s="121">
        <v>0</v>
      </c>
      <c r="P245" s="121"/>
      <c r="Q245" s="121">
        <v>7543244</v>
      </c>
      <c r="R245" s="121"/>
      <c r="S245" s="121">
        <v>4860</v>
      </c>
      <c r="T245" s="121"/>
      <c r="U245" s="121">
        <v>33771666690</v>
      </c>
      <c r="V245" s="121"/>
      <c r="W245" s="122">
        <v>36376782763</v>
      </c>
      <c r="X245" s="207"/>
      <c r="Y245" s="123">
        <f t="shared" si="23"/>
        <v>3.5139117730061216E-3</v>
      </c>
      <c r="Z245" s="114">
        <f t="shared" si="24"/>
        <v>0</v>
      </c>
      <c r="AA245" s="114">
        <f t="shared" si="25"/>
        <v>0</v>
      </c>
      <c r="AE245" s="115" t="s">
        <v>403</v>
      </c>
      <c r="AF245" s="115">
        <v>13576079</v>
      </c>
      <c r="AG245" s="115">
        <v>46552574284.000008</v>
      </c>
      <c r="AH245" s="115">
        <v>45924510430</v>
      </c>
      <c r="AI245" s="30">
        <f t="shared" si="21"/>
        <v>65851245836</v>
      </c>
      <c r="AJ245" s="30">
        <f t="shared" si="22"/>
        <v>57964910978</v>
      </c>
      <c r="AK245" s="114">
        <f t="shared" si="26"/>
        <v>19298671551.999992</v>
      </c>
      <c r="AL245" s="114">
        <f t="shared" si="27"/>
        <v>12040400548</v>
      </c>
    </row>
    <row r="246" spans="1:38" s="30" customFormat="1">
      <c r="A246" s="208" t="s">
        <v>319</v>
      </c>
      <c r="B246" s="120"/>
      <c r="C246" s="132">
        <v>427320</v>
      </c>
      <c r="D246" s="132"/>
      <c r="E246" s="132">
        <v>6366432625</v>
      </c>
      <c r="F246" s="132"/>
      <c r="G246" s="133">
        <v>5300210205</v>
      </c>
      <c r="H246" s="121"/>
      <c r="I246" s="121">
        <v>0</v>
      </c>
      <c r="J246" s="121"/>
      <c r="K246" s="121">
        <v>0</v>
      </c>
      <c r="L246" s="121"/>
      <c r="M246" s="121">
        <v>0</v>
      </c>
      <c r="N246" s="121"/>
      <c r="O246" s="121">
        <v>0</v>
      </c>
      <c r="P246" s="121"/>
      <c r="Q246" s="121">
        <v>427320</v>
      </c>
      <c r="R246" s="121"/>
      <c r="S246" s="121">
        <v>12500</v>
      </c>
      <c r="T246" s="121"/>
      <c r="U246" s="121">
        <v>6366432625</v>
      </c>
      <c r="V246" s="121"/>
      <c r="W246" s="122">
        <v>5300210205</v>
      </c>
      <c r="X246" s="207"/>
      <c r="Y246" s="123">
        <f t="shared" si="23"/>
        <v>5.1198785665290442E-4</v>
      </c>
      <c r="Z246" s="114">
        <f t="shared" si="24"/>
        <v>0</v>
      </c>
      <c r="AA246" s="114">
        <f t="shared" si="25"/>
        <v>0</v>
      </c>
      <c r="AE246" s="115" t="s">
        <v>101</v>
      </c>
      <c r="AF246" s="115">
        <v>12487969</v>
      </c>
      <c r="AG246" s="115">
        <v>93831758019</v>
      </c>
      <c r="AH246" s="115">
        <v>92109398642</v>
      </c>
      <c r="AI246" s="30">
        <f t="shared" si="21"/>
        <v>120939545313</v>
      </c>
      <c r="AJ246" s="30">
        <f t="shared" si="22"/>
        <v>92950273218</v>
      </c>
      <c r="AK246" s="114">
        <f t="shared" si="26"/>
        <v>27107787294</v>
      </c>
      <c r="AL246" s="114">
        <f t="shared" si="27"/>
        <v>840874576</v>
      </c>
    </row>
    <row r="247" spans="1:38" s="30" customFormat="1">
      <c r="A247" s="120" t="s">
        <v>372</v>
      </c>
      <c r="B247" s="120"/>
      <c r="C247" s="132">
        <v>1345459</v>
      </c>
      <c r="D247" s="132"/>
      <c r="E247" s="132">
        <v>12803450974</v>
      </c>
      <c r="F247" s="132"/>
      <c r="G247" s="133">
        <v>11388049880</v>
      </c>
      <c r="H247" s="121"/>
      <c r="I247" s="121">
        <v>0</v>
      </c>
      <c r="J247" s="121"/>
      <c r="K247" s="121">
        <v>0</v>
      </c>
      <c r="L247" s="121"/>
      <c r="M247" s="121">
        <v>0</v>
      </c>
      <c r="N247" s="121"/>
      <c r="O247" s="121">
        <v>0</v>
      </c>
      <c r="P247" s="121"/>
      <c r="Q247" s="121">
        <v>1345459</v>
      </c>
      <c r="R247" s="121"/>
      <c r="S247" s="121">
        <v>8530</v>
      </c>
      <c r="T247" s="121"/>
      <c r="U247" s="121">
        <v>12803450974</v>
      </c>
      <c r="V247" s="121"/>
      <c r="W247" s="122">
        <v>11388049880</v>
      </c>
      <c r="X247" s="207"/>
      <c r="Y247" s="123">
        <f t="shared" si="23"/>
        <v>1.1000588701212777E-3</v>
      </c>
      <c r="Z247" s="114">
        <f t="shared" si="24"/>
        <v>0</v>
      </c>
      <c r="AA247" s="114">
        <f t="shared" si="25"/>
        <v>0</v>
      </c>
      <c r="AE247" s="115" t="s">
        <v>154</v>
      </c>
      <c r="AF247" s="115">
        <v>8929700</v>
      </c>
      <c r="AG247" s="115">
        <v>41624453197.000008</v>
      </c>
      <c r="AH247" s="115">
        <v>47933468741.999992</v>
      </c>
      <c r="AI247" s="30">
        <f t="shared" si="21"/>
        <v>56572367997</v>
      </c>
      <c r="AJ247" s="30">
        <f t="shared" si="22"/>
        <v>37610549496</v>
      </c>
      <c r="AK247" s="114">
        <f t="shared" si="26"/>
        <v>14947914799.999992</v>
      </c>
      <c r="AL247" s="114">
        <f t="shared" si="27"/>
        <v>-10322919245.999992</v>
      </c>
    </row>
    <row r="248" spans="1:38" s="30" customFormat="1">
      <c r="A248" s="208" t="s">
        <v>95</v>
      </c>
      <c r="B248" s="120"/>
      <c r="C248" s="132">
        <v>8633730</v>
      </c>
      <c r="D248" s="132"/>
      <c r="E248" s="132">
        <v>20296720044</v>
      </c>
      <c r="F248" s="132"/>
      <c r="G248" s="133">
        <v>20646448956</v>
      </c>
      <c r="H248" s="121"/>
      <c r="I248" s="121">
        <v>0</v>
      </c>
      <c r="J248" s="121"/>
      <c r="K248" s="121">
        <v>0</v>
      </c>
      <c r="L248" s="121"/>
      <c r="M248" s="121">
        <v>0</v>
      </c>
      <c r="N248" s="121"/>
      <c r="O248" s="121">
        <v>0</v>
      </c>
      <c r="P248" s="121"/>
      <c r="Q248" s="121">
        <v>8633730</v>
      </c>
      <c r="R248" s="121"/>
      <c r="S248" s="121">
        <v>2410</v>
      </c>
      <c r="T248" s="121"/>
      <c r="U248" s="121">
        <v>20296720044</v>
      </c>
      <c r="V248" s="121"/>
      <c r="W248" s="122">
        <v>20646448956</v>
      </c>
      <c r="X248" s="207"/>
      <c r="Y248" s="123">
        <f t="shared" si="23"/>
        <v>1.9943984747065398E-3</v>
      </c>
      <c r="Z248" s="114">
        <f t="shared" si="24"/>
        <v>0</v>
      </c>
      <c r="AA248" s="114">
        <f t="shared" si="25"/>
        <v>0</v>
      </c>
      <c r="AE248" s="115" t="s">
        <v>113</v>
      </c>
      <c r="AF248" s="115">
        <v>17458405</v>
      </c>
      <c r="AG248" s="115">
        <v>72718700191</v>
      </c>
      <c r="AH248" s="115">
        <v>78928391031</v>
      </c>
      <c r="AI248" s="30">
        <f t="shared" si="21"/>
        <v>10706580687</v>
      </c>
      <c r="AJ248" s="30">
        <f t="shared" si="22"/>
        <v>6312060316</v>
      </c>
      <c r="AK248" s="114">
        <f t="shared" si="26"/>
        <v>-62012119504</v>
      </c>
      <c r="AL248" s="114">
        <f t="shared" si="27"/>
        <v>-72616330715</v>
      </c>
    </row>
    <row r="249" spans="1:38" s="30" customFormat="1">
      <c r="A249" s="208" t="s">
        <v>122</v>
      </c>
      <c r="B249" s="120"/>
      <c r="C249" s="132">
        <v>4849212</v>
      </c>
      <c r="D249" s="132"/>
      <c r="E249" s="132">
        <v>11420412671</v>
      </c>
      <c r="F249" s="132"/>
      <c r="G249" s="133">
        <v>10104627943</v>
      </c>
      <c r="H249" s="121"/>
      <c r="I249" s="121">
        <v>0</v>
      </c>
      <c r="J249" s="121"/>
      <c r="K249" s="121">
        <v>0</v>
      </c>
      <c r="L249" s="121"/>
      <c r="M249" s="121">
        <v>0</v>
      </c>
      <c r="N249" s="121"/>
      <c r="O249" s="121">
        <v>0</v>
      </c>
      <c r="P249" s="121"/>
      <c r="Q249" s="121">
        <v>4849212</v>
      </c>
      <c r="R249" s="121"/>
      <c r="S249" s="121">
        <v>2100</v>
      </c>
      <c r="T249" s="121"/>
      <c r="U249" s="121">
        <v>11420412671</v>
      </c>
      <c r="V249" s="121"/>
      <c r="W249" s="122">
        <v>10104627943</v>
      </c>
      <c r="X249" s="207"/>
      <c r="Y249" s="123">
        <f t="shared" si="23"/>
        <v>9.7608332551248631E-4</v>
      </c>
      <c r="Z249" s="114">
        <f t="shared" si="24"/>
        <v>0</v>
      </c>
      <c r="AA249" s="114">
        <f t="shared" si="25"/>
        <v>0</v>
      </c>
      <c r="AE249" s="115" t="s">
        <v>331</v>
      </c>
      <c r="AF249" s="115">
        <v>15669713</v>
      </c>
      <c r="AG249" s="115">
        <v>85092470323</v>
      </c>
      <c r="AH249" s="115">
        <v>88318631440</v>
      </c>
      <c r="AI249" s="30">
        <f t="shared" si="21"/>
        <v>43059356984</v>
      </c>
      <c r="AJ249" s="30">
        <f t="shared" si="22"/>
        <v>33735506638</v>
      </c>
      <c r="AK249" s="114">
        <f t="shared" si="26"/>
        <v>-42033113339</v>
      </c>
      <c r="AL249" s="114">
        <f t="shared" si="27"/>
        <v>-54583124802</v>
      </c>
    </row>
    <row r="250" spans="1:38" s="30" customFormat="1">
      <c r="A250" s="208" t="s">
        <v>359</v>
      </c>
      <c r="B250" s="120"/>
      <c r="C250" s="132">
        <v>421232</v>
      </c>
      <c r="D250" s="132"/>
      <c r="E250" s="132">
        <v>21064794655</v>
      </c>
      <c r="F250" s="132"/>
      <c r="G250" s="133">
        <v>11013664353</v>
      </c>
      <c r="H250" s="121"/>
      <c r="I250" s="121">
        <v>0</v>
      </c>
      <c r="J250" s="121"/>
      <c r="K250" s="121">
        <v>0</v>
      </c>
      <c r="L250" s="121"/>
      <c r="M250" s="121">
        <v>0</v>
      </c>
      <c r="N250" s="121"/>
      <c r="O250" s="121">
        <v>0</v>
      </c>
      <c r="P250" s="121"/>
      <c r="Q250" s="121">
        <v>421232</v>
      </c>
      <c r="R250" s="121"/>
      <c r="S250" s="121">
        <v>21424</v>
      </c>
      <c r="T250" s="121"/>
      <c r="U250" s="121">
        <v>21064794655</v>
      </c>
      <c r="V250" s="121"/>
      <c r="W250" s="122">
        <v>8954715185</v>
      </c>
      <c r="X250" s="207"/>
      <c r="Y250" s="123">
        <f t="shared" si="23"/>
        <v>8.6500445400832307E-4</v>
      </c>
      <c r="Z250" s="114">
        <f t="shared" si="24"/>
        <v>0</v>
      </c>
      <c r="AA250" s="114">
        <f t="shared" si="25"/>
        <v>0</v>
      </c>
      <c r="AE250" s="115" t="s">
        <v>131</v>
      </c>
      <c r="AF250" s="115">
        <v>6391088</v>
      </c>
      <c r="AG250" s="115">
        <v>37221281236</v>
      </c>
      <c r="AH250" s="115">
        <v>30304101100</v>
      </c>
      <c r="AI250" s="30">
        <f t="shared" si="21"/>
        <v>9877112988</v>
      </c>
      <c r="AJ250" s="30">
        <f t="shared" si="22"/>
        <v>7002123740</v>
      </c>
      <c r="AK250" s="114">
        <f t="shared" si="26"/>
        <v>-27344168248</v>
      </c>
      <c r="AL250" s="114">
        <f t="shared" si="27"/>
        <v>-23301977360</v>
      </c>
    </row>
    <row r="251" spans="1:38" s="30" customFormat="1">
      <c r="A251" s="120" t="s">
        <v>275</v>
      </c>
      <c r="B251" s="120"/>
      <c r="C251" s="132">
        <v>60924338</v>
      </c>
      <c r="D251" s="132"/>
      <c r="E251" s="132">
        <v>38901938483</v>
      </c>
      <c r="F251" s="132"/>
      <c r="G251" s="133">
        <v>29440802330</v>
      </c>
      <c r="H251" s="121"/>
      <c r="I251" s="121">
        <v>0</v>
      </c>
      <c r="J251" s="121"/>
      <c r="K251" s="121">
        <v>0</v>
      </c>
      <c r="L251" s="121"/>
      <c r="M251" s="121">
        <v>0</v>
      </c>
      <c r="N251" s="121"/>
      <c r="O251" s="121">
        <v>0</v>
      </c>
      <c r="P251" s="121"/>
      <c r="Q251" s="121">
        <v>60924338</v>
      </c>
      <c r="R251" s="121"/>
      <c r="S251" s="121">
        <v>487</v>
      </c>
      <c r="T251" s="121"/>
      <c r="U251" s="121">
        <v>38901938483</v>
      </c>
      <c r="V251" s="121"/>
      <c r="W251" s="122">
        <v>29440802330</v>
      </c>
      <c r="X251" s="207"/>
      <c r="Y251" s="123">
        <f t="shared" si="23"/>
        <v>2.8439123544305796E-3</v>
      </c>
      <c r="Z251" s="114">
        <f t="shared" si="24"/>
        <v>0</v>
      </c>
      <c r="AA251" s="114">
        <f t="shared" si="25"/>
        <v>0</v>
      </c>
      <c r="AE251" s="115" t="s">
        <v>196</v>
      </c>
      <c r="AF251" s="115">
        <v>4871328</v>
      </c>
      <c r="AG251" s="115">
        <v>3721158402</v>
      </c>
      <c r="AH251" s="115">
        <v>5379843741</v>
      </c>
      <c r="AI251" s="30">
        <f t="shared" si="21"/>
        <v>25512332974</v>
      </c>
      <c r="AJ251" s="30">
        <f t="shared" si="22"/>
        <v>23551394918</v>
      </c>
      <c r="AK251" s="114">
        <f t="shared" si="26"/>
        <v>21791174572</v>
      </c>
      <c r="AL251" s="114">
        <f t="shared" si="27"/>
        <v>18171551177</v>
      </c>
    </row>
    <row r="252" spans="1:38" s="30" customFormat="1">
      <c r="A252" s="120" t="s">
        <v>407</v>
      </c>
      <c r="B252" s="120"/>
      <c r="C252" s="132">
        <v>280628</v>
      </c>
      <c r="D252" s="132"/>
      <c r="E252" s="132">
        <v>9915424733</v>
      </c>
      <c r="F252" s="132"/>
      <c r="G252" s="133">
        <v>6939191944</v>
      </c>
      <c r="H252" s="121"/>
      <c r="I252" s="121">
        <v>0</v>
      </c>
      <c r="J252" s="121"/>
      <c r="K252" s="121">
        <v>0</v>
      </c>
      <c r="L252" s="121"/>
      <c r="M252" s="121">
        <v>0</v>
      </c>
      <c r="N252" s="121"/>
      <c r="O252" s="121">
        <v>0</v>
      </c>
      <c r="P252" s="121"/>
      <c r="Q252" s="121">
        <v>280628</v>
      </c>
      <c r="R252" s="121"/>
      <c r="S252" s="121">
        <v>23120</v>
      </c>
      <c r="T252" s="121"/>
      <c r="U252" s="121">
        <v>9915424733</v>
      </c>
      <c r="V252" s="121"/>
      <c r="W252" s="122">
        <v>6437966201</v>
      </c>
      <c r="X252" s="207"/>
      <c r="Y252" s="123">
        <f t="shared" si="23"/>
        <v>6.2189241350170789E-4</v>
      </c>
      <c r="Z252" s="114">
        <f t="shared" si="24"/>
        <v>0</v>
      </c>
      <c r="AA252" s="114">
        <f t="shared" si="25"/>
        <v>0</v>
      </c>
      <c r="AE252" s="115" t="s">
        <v>316</v>
      </c>
      <c r="AF252" s="115">
        <v>6395746</v>
      </c>
      <c r="AG252" s="115">
        <v>56565213406.000008</v>
      </c>
      <c r="AH252" s="115">
        <v>47682684838</v>
      </c>
      <c r="AI252" s="30">
        <f t="shared" si="21"/>
        <v>17199473329</v>
      </c>
      <c r="AJ252" s="30">
        <f t="shared" si="22"/>
        <v>18663562534</v>
      </c>
      <c r="AK252" s="114">
        <f t="shared" si="26"/>
        <v>-39365740077.000008</v>
      </c>
      <c r="AL252" s="114">
        <f t="shared" si="27"/>
        <v>-29019122304</v>
      </c>
    </row>
    <row r="253" spans="1:38" s="30" customFormat="1">
      <c r="A253" s="208" t="s">
        <v>187</v>
      </c>
      <c r="B253" s="120"/>
      <c r="C253" s="132">
        <v>37026455</v>
      </c>
      <c r="D253" s="132"/>
      <c r="E253" s="132">
        <v>56874784679</v>
      </c>
      <c r="F253" s="132"/>
      <c r="G253" s="133">
        <v>42471718026</v>
      </c>
      <c r="H253" s="121"/>
      <c r="I253" s="121">
        <v>0</v>
      </c>
      <c r="J253" s="121"/>
      <c r="K253" s="121">
        <v>0</v>
      </c>
      <c r="L253" s="121"/>
      <c r="M253" s="121">
        <v>0</v>
      </c>
      <c r="N253" s="121"/>
      <c r="O253" s="121">
        <v>0</v>
      </c>
      <c r="P253" s="121"/>
      <c r="Q253" s="121">
        <v>37026455</v>
      </c>
      <c r="R253" s="121"/>
      <c r="S253" s="121">
        <v>1156</v>
      </c>
      <c r="T253" s="121"/>
      <c r="U253" s="121">
        <v>56874784679</v>
      </c>
      <c r="V253" s="121"/>
      <c r="W253" s="122">
        <v>42471718026</v>
      </c>
      <c r="X253" s="207"/>
      <c r="Y253" s="123">
        <f t="shared" si="23"/>
        <v>4.1026682036091559E-3</v>
      </c>
      <c r="Z253" s="114">
        <f t="shared" si="24"/>
        <v>0</v>
      </c>
      <c r="AA253" s="114">
        <f t="shared" si="25"/>
        <v>0</v>
      </c>
      <c r="AE253" s="115" t="s">
        <v>294</v>
      </c>
      <c r="AF253" s="115">
        <v>22519055</v>
      </c>
      <c r="AG253" s="115">
        <v>55635212477</v>
      </c>
      <c r="AH253" s="115">
        <v>44792518316</v>
      </c>
      <c r="AI253" s="30">
        <f t="shared" si="21"/>
        <v>14609700786</v>
      </c>
      <c r="AJ253" s="30">
        <f t="shared" si="22"/>
        <v>11480164516</v>
      </c>
      <c r="AK253" s="114">
        <f t="shared" si="26"/>
        <v>-41025511691</v>
      </c>
      <c r="AL253" s="114">
        <f t="shared" si="27"/>
        <v>-33312353800</v>
      </c>
    </row>
    <row r="254" spans="1:38" s="30" customFormat="1">
      <c r="A254" s="120" t="s">
        <v>101</v>
      </c>
      <c r="B254" s="120"/>
      <c r="C254" s="132">
        <v>27512446</v>
      </c>
      <c r="D254" s="132"/>
      <c r="E254" s="132">
        <v>120939545313</v>
      </c>
      <c r="F254" s="132"/>
      <c r="G254" s="133">
        <v>115832944448</v>
      </c>
      <c r="H254" s="121"/>
      <c r="I254" s="121">
        <v>0</v>
      </c>
      <c r="J254" s="121"/>
      <c r="K254" s="121">
        <v>0</v>
      </c>
      <c r="L254" s="121"/>
      <c r="M254" s="121">
        <v>0</v>
      </c>
      <c r="N254" s="121"/>
      <c r="O254" s="121">
        <v>0</v>
      </c>
      <c r="P254" s="121"/>
      <c r="Q254" s="121">
        <v>27512446</v>
      </c>
      <c r="R254" s="121"/>
      <c r="S254" s="121">
        <v>3404.8000000072693</v>
      </c>
      <c r="T254" s="121"/>
      <c r="U254" s="121">
        <v>120939545313</v>
      </c>
      <c r="V254" s="121"/>
      <c r="W254" s="122">
        <v>92950273218</v>
      </c>
      <c r="X254" s="207"/>
      <c r="Y254" s="123">
        <f t="shared" si="23"/>
        <v>8.9787780709700525E-3</v>
      </c>
      <c r="Z254" s="114">
        <f t="shared" si="24"/>
        <v>0</v>
      </c>
      <c r="AA254" s="114">
        <f t="shared" si="25"/>
        <v>0</v>
      </c>
      <c r="AE254" s="115" t="s">
        <v>178</v>
      </c>
      <c r="AF254" s="115">
        <v>6743778</v>
      </c>
      <c r="AG254" s="115">
        <v>33204268053</v>
      </c>
      <c r="AH254" s="115">
        <v>39484513351</v>
      </c>
      <c r="AI254" s="30">
        <f t="shared" si="21"/>
        <v>42375690344</v>
      </c>
      <c r="AJ254" s="30">
        <f t="shared" si="22"/>
        <v>44683855928</v>
      </c>
      <c r="AK254" s="114">
        <f t="shared" si="26"/>
        <v>9171422291</v>
      </c>
      <c r="AL254" s="114">
        <f t="shared" si="27"/>
        <v>5199342577</v>
      </c>
    </row>
    <row r="255" spans="1:38" s="30" customFormat="1">
      <c r="A255" s="208" t="s">
        <v>220</v>
      </c>
      <c r="B255" s="120"/>
      <c r="C255" s="132">
        <v>4193209</v>
      </c>
      <c r="D255" s="132"/>
      <c r="E255" s="132">
        <v>9846016262</v>
      </c>
      <c r="F255" s="132"/>
      <c r="G255" s="133">
        <v>7447823939</v>
      </c>
      <c r="H255" s="121"/>
      <c r="I255" s="121">
        <v>0</v>
      </c>
      <c r="J255" s="121"/>
      <c r="K255" s="121">
        <v>0</v>
      </c>
      <c r="L255" s="121"/>
      <c r="M255" s="121">
        <v>0</v>
      </c>
      <c r="N255" s="121"/>
      <c r="O255" s="121">
        <v>0</v>
      </c>
      <c r="P255" s="121"/>
      <c r="Q255" s="121">
        <v>4193209</v>
      </c>
      <c r="R255" s="121"/>
      <c r="S255" s="121">
        <v>1790</v>
      </c>
      <c r="T255" s="121"/>
      <c r="U255" s="121">
        <v>9846016262</v>
      </c>
      <c r="V255" s="121"/>
      <c r="W255" s="122">
        <v>7447823939</v>
      </c>
      <c r="X255" s="207"/>
      <c r="Y255" s="123">
        <f t="shared" si="23"/>
        <v>7.1944229903553466E-4</v>
      </c>
      <c r="Z255" s="114">
        <f t="shared" si="24"/>
        <v>0</v>
      </c>
      <c r="AA255" s="114">
        <f t="shared" si="25"/>
        <v>0</v>
      </c>
      <c r="AE255" s="115" t="s">
        <v>180</v>
      </c>
      <c r="AF255" s="115">
        <v>5818416</v>
      </c>
      <c r="AG255" s="115">
        <v>44592821999</v>
      </c>
      <c r="AH255" s="115">
        <v>54888228073</v>
      </c>
      <c r="AI255" s="30">
        <f t="shared" si="21"/>
        <v>44601429851</v>
      </c>
      <c r="AJ255" s="30">
        <f t="shared" si="22"/>
        <v>50348789536</v>
      </c>
      <c r="AK255" s="114">
        <f t="shared" si="26"/>
        <v>8607852</v>
      </c>
      <c r="AL255" s="114">
        <f t="shared" si="27"/>
        <v>-4539438537</v>
      </c>
    </row>
    <row r="256" spans="1:38" s="30" customFormat="1">
      <c r="A256" s="208" t="s">
        <v>162</v>
      </c>
      <c r="B256" s="120"/>
      <c r="C256" s="132">
        <v>1258526</v>
      </c>
      <c r="D256" s="132"/>
      <c r="E256" s="132">
        <v>34542509788</v>
      </c>
      <c r="F256" s="132"/>
      <c r="G256" s="133">
        <v>24751168317</v>
      </c>
      <c r="H256" s="121"/>
      <c r="I256" s="121">
        <v>0</v>
      </c>
      <c r="J256" s="121"/>
      <c r="K256" s="121">
        <v>0</v>
      </c>
      <c r="L256" s="121"/>
      <c r="M256" s="121">
        <v>0</v>
      </c>
      <c r="N256" s="121"/>
      <c r="O256" s="121">
        <v>0</v>
      </c>
      <c r="P256" s="121"/>
      <c r="Q256" s="121">
        <v>1258526</v>
      </c>
      <c r="R256" s="121"/>
      <c r="S256" s="121">
        <v>19820</v>
      </c>
      <c r="T256" s="121"/>
      <c r="U256" s="121">
        <v>34542509788</v>
      </c>
      <c r="V256" s="121"/>
      <c r="W256" s="122">
        <v>24751168317</v>
      </c>
      <c r="X256" s="207"/>
      <c r="Y256" s="123">
        <f t="shared" si="23"/>
        <v>2.3909047238016303E-3</v>
      </c>
      <c r="Z256" s="114">
        <f t="shared" si="24"/>
        <v>0</v>
      </c>
      <c r="AA256" s="114">
        <f t="shared" si="25"/>
        <v>0</v>
      </c>
      <c r="AE256" s="115" t="s">
        <v>354</v>
      </c>
      <c r="AF256" s="115">
        <v>10931565</v>
      </c>
      <c r="AG256" s="115">
        <v>59985057772</v>
      </c>
      <c r="AH256" s="115">
        <v>55201932717.999992</v>
      </c>
      <c r="AI256" s="30">
        <f t="shared" si="21"/>
        <v>37666811866</v>
      </c>
      <c r="AJ256" s="30">
        <f t="shared" si="22"/>
        <v>58134329137</v>
      </c>
      <c r="AK256" s="114">
        <f t="shared" si="26"/>
        <v>-22318245906</v>
      </c>
      <c r="AL256" s="114">
        <f t="shared" si="27"/>
        <v>2932396419.0000076</v>
      </c>
    </row>
    <row r="257" spans="1:38" s="30" customFormat="1">
      <c r="A257" s="208" t="s">
        <v>141</v>
      </c>
      <c r="B257" s="120"/>
      <c r="C257" s="132">
        <v>879613</v>
      </c>
      <c r="D257" s="132"/>
      <c r="E257" s="132">
        <v>13599729245</v>
      </c>
      <c r="F257" s="132"/>
      <c r="G257" s="133">
        <v>8230632171</v>
      </c>
      <c r="H257" s="121"/>
      <c r="I257" s="121">
        <v>0</v>
      </c>
      <c r="J257" s="121"/>
      <c r="K257" s="121">
        <v>0</v>
      </c>
      <c r="L257" s="121"/>
      <c r="M257" s="121">
        <v>0</v>
      </c>
      <c r="N257" s="121"/>
      <c r="O257" s="121">
        <v>0</v>
      </c>
      <c r="P257" s="121"/>
      <c r="Q257" s="121">
        <v>879613</v>
      </c>
      <c r="R257" s="121"/>
      <c r="S257" s="121">
        <v>8230</v>
      </c>
      <c r="T257" s="121"/>
      <c r="U257" s="121">
        <v>13599729245</v>
      </c>
      <c r="V257" s="121"/>
      <c r="W257" s="122">
        <v>7183255862</v>
      </c>
      <c r="X257" s="207"/>
      <c r="Y257" s="123">
        <f t="shared" si="23"/>
        <v>6.9388564421565086E-4</v>
      </c>
      <c r="Z257" s="114">
        <f t="shared" si="24"/>
        <v>0</v>
      </c>
      <c r="AA257" s="114">
        <f t="shared" si="25"/>
        <v>0</v>
      </c>
      <c r="AE257" s="115" t="s">
        <v>398</v>
      </c>
      <c r="AF257" s="115">
        <v>22332229</v>
      </c>
      <c r="AG257" s="115">
        <v>52232145927</v>
      </c>
      <c r="AH257" s="115">
        <v>45952659134.999992</v>
      </c>
      <c r="AI257" s="30">
        <f t="shared" si="21"/>
        <v>23166186182</v>
      </c>
      <c r="AJ257" s="30">
        <f t="shared" si="22"/>
        <v>16742456114</v>
      </c>
      <c r="AK257" s="114">
        <f t="shared" si="26"/>
        <v>-29065959745</v>
      </c>
      <c r="AL257" s="114">
        <f t="shared" si="27"/>
        <v>-29210203020.999992</v>
      </c>
    </row>
    <row r="258" spans="1:38" s="30" customFormat="1">
      <c r="A258" s="208" t="s">
        <v>85</v>
      </c>
      <c r="B258" s="120"/>
      <c r="C258" s="132">
        <v>14201529</v>
      </c>
      <c r="D258" s="132"/>
      <c r="E258" s="132">
        <v>44890560230</v>
      </c>
      <c r="F258" s="132"/>
      <c r="G258" s="133">
        <v>37258590126</v>
      </c>
      <c r="H258" s="121"/>
      <c r="I258" s="121">
        <v>0</v>
      </c>
      <c r="J258" s="121"/>
      <c r="K258" s="121">
        <v>0</v>
      </c>
      <c r="L258" s="121"/>
      <c r="M258" s="121">
        <v>0</v>
      </c>
      <c r="N258" s="121"/>
      <c r="O258" s="121">
        <v>0</v>
      </c>
      <c r="P258" s="121"/>
      <c r="Q258" s="121">
        <v>14201529</v>
      </c>
      <c r="R258" s="121"/>
      <c r="S258" s="121">
        <v>2469</v>
      </c>
      <c r="T258" s="121"/>
      <c r="U258" s="121">
        <v>44890560230</v>
      </c>
      <c r="V258" s="121"/>
      <c r="W258" s="122">
        <v>34792533669</v>
      </c>
      <c r="X258" s="207"/>
      <c r="Y258" s="123">
        <f t="shared" si="23"/>
        <v>3.3608770316148856E-3</v>
      </c>
      <c r="Z258" s="114">
        <f t="shared" si="24"/>
        <v>0</v>
      </c>
      <c r="AA258" s="114">
        <f t="shared" si="25"/>
        <v>0</v>
      </c>
      <c r="AE258" s="115" t="s">
        <v>166</v>
      </c>
      <c r="AF258" s="115">
        <v>10655577</v>
      </c>
      <c r="AG258" s="115">
        <v>44054310296</v>
      </c>
      <c r="AH258" s="115">
        <v>65035962589</v>
      </c>
      <c r="AI258" s="30">
        <f t="shared" si="21"/>
        <v>53248425192</v>
      </c>
      <c r="AJ258" s="30">
        <f t="shared" si="22"/>
        <v>48705546212</v>
      </c>
      <c r="AK258" s="114">
        <f t="shared" si="26"/>
        <v>9194114896</v>
      </c>
      <c r="AL258" s="114">
        <f t="shared" si="27"/>
        <v>-16330416377</v>
      </c>
    </row>
    <row r="259" spans="1:38" s="30" customFormat="1">
      <c r="A259" s="208" t="s">
        <v>99</v>
      </c>
      <c r="B259" s="120"/>
      <c r="C259" s="132">
        <v>10857019</v>
      </c>
      <c r="D259" s="132"/>
      <c r="E259" s="132">
        <v>21485680462</v>
      </c>
      <c r="F259" s="132"/>
      <c r="G259" s="133">
        <v>23862403752</v>
      </c>
      <c r="H259" s="121"/>
      <c r="I259" s="121">
        <v>0</v>
      </c>
      <c r="J259" s="121"/>
      <c r="K259" s="121">
        <v>0</v>
      </c>
      <c r="L259" s="121"/>
      <c r="M259" s="121">
        <v>0</v>
      </c>
      <c r="N259" s="121"/>
      <c r="O259" s="121">
        <v>0</v>
      </c>
      <c r="P259" s="121"/>
      <c r="Q259" s="121">
        <v>10857019</v>
      </c>
      <c r="R259" s="121"/>
      <c r="S259" s="121">
        <v>2215</v>
      </c>
      <c r="T259" s="121"/>
      <c r="U259" s="121">
        <v>21485680462</v>
      </c>
      <c r="V259" s="121"/>
      <c r="W259" s="122">
        <v>23862403752</v>
      </c>
      <c r="X259" s="207"/>
      <c r="Y259" s="123">
        <f t="shared" si="23"/>
        <v>2.3050521543555849E-3</v>
      </c>
      <c r="Z259" s="114">
        <f t="shared" si="24"/>
        <v>0</v>
      </c>
      <c r="AA259" s="114">
        <f t="shared" si="25"/>
        <v>0</v>
      </c>
      <c r="AE259" s="115" t="s">
        <v>327</v>
      </c>
      <c r="AF259" s="115">
        <v>3480754</v>
      </c>
      <c r="AG259" s="115">
        <v>65815597944</v>
      </c>
      <c r="AH259" s="115">
        <v>53284670114.000008</v>
      </c>
      <c r="AI259" s="30" t="e">
        <f t="shared" si="21"/>
        <v>#N/A</v>
      </c>
      <c r="AJ259" s="30" t="e">
        <f t="shared" si="22"/>
        <v>#N/A</v>
      </c>
      <c r="AK259" s="114" t="e">
        <f t="shared" si="26"/>
        <v>#N/A</v>
      </c>
      <c r="AL259" s="114" t="e">
        <f t="shared" si="27"/>
        <v>#N/A</v>
      </c>
    </row>
    <row r="260" spans="1:38" s="30" customFormat="1">
      <c r="A260" s="120" t="s">
        <v>501</v>
      </c>
      <c r="B260" s="120"/>
      <c r="C260" s="132">
        <v>700417</v>
      </c>
      <c r="D260" s="132"/>
      <c r="E260" s="132">
        <v>1472902936</v>
      </c>
      <c r="F260" s="132"/>
      <c r="G260" s="133">
        <v>839563358</v>
      </c>
      <c r="H260" s="121"/>
      <c r="I260" s="121">
        <v>0</v>
      </c>
      <c r="J260" s="121"/>
      <c r="K260" s="121">
        <v>0</v>
      </c>
      <c r="L260" s="121"/>
      <c r="M260" s="121">
        <v>0</v>
      </c>
      <c r="N260" s="121"/>
      <c r="O260" s="121">
        <v>0</v>
      </c>
      <c r="P260" s="121"/>
      <c r="Q260" s="121">
        <v>700417</v>
      </c>
      <c r="R260" s="121"/>
      <c r="S260" s="121">
        <v>1208</v>
      </c>
      <c r="T260" s="121"/>
      <c r="U260" s="121">
        <v>1472902936</v>
      </c>
      <c r="V260" s="121"/>
      <c r="W260" s="122">
        <v>839563358</v>
      </c>
      <c r="X260" s="207"/>
      <c r="Y260" s="123">
        <f t="shared" si="23"/>
        <v>8.1099848413792322E-5</v>
      </c>
      <c r="Z260" s="114">
        <f t="shared" si="24"/>
        <v>0</v>
      </c>
      <c r="AA260" s="114">
        <f t="shared" si="25"/>
        <v>0</v>
      </c>
      <c r="AE260" s="115" t="s">
        <v>98</v>
      </c>
      <c r="AF260" s="115">
        <v>40761929</v>
      </c>
      <c r="AG260" s="115">
        <v>78906775908</v>
      </c>
      <c r="AH260" s="115">
        <v>60414418726</v>
      </c>
      <c r="AI260" s="30">
        <f t="shared" si="21"/>
        <v>32148880792</v>
      </c>
      <c r="AJ260" s="30">
        <f t="shared" si="22"/>
        <v>25083746402</v>
      </c>
      <c r="AK260" s="114">
        <f t="shared" si="26"/>
        <v>-46757895116</v>
      </c>
      <c r="AL260" s="114">
        <f t="shared" si="27"/>
        <v>-35330672324</v>
      </c>
    </row>
    <row r="261" spans="1:38" s="30" customFormat="1">
      <c r="A261" s="120" t="s">
        <v>502</v>
      </c>
      <c r="B261" s="120"/>
      <c r="C261" s="132">
        <v>1807905</v>
      </c>
      <c r="D261" s="132"/>
      <c r="E261" s="132">
        <v>17360698077</v>
      </c>
      <c r="F261" s="132"/>
      <c r="G261" s="133">
        <v>11983451697</v>
      </c>
      <c r="H261" s="121"/>
      <c r="I261" s="121">
        <v>0</v>
      </c>
      <c r="J261" s="121"/>
      <c r="K261" s="121">
        <v>0</v>
      </c>
      <c r="L261" s="121"/>
      <c r="M261" s="121">
        <v>0</v>
      </c>
      <c r="N261" s="121"/>
      <c r="O261" s="121">
        <v>0</v>
      </c>
      <c r="P261" s="121"/>
      <c r="Q261" s="121">
        <v>1807905</v>
      </c>
      <c r="R261" s="121"/>
      <c r="S261" s="121">
        <v>6680</v>
      </c>
      <c r="T261" s="121"/>
      <c r="U261" s="121">
        <v>17360698077</v>
      </c>
      <c r="V261" s="121"/>
      <c r="W261" s="122">
        <v>11983451697</v>
      </c>
      <c r="X261" s="207"/>
      <c r="Y261" s="123">
        <f t="shared" si="23"/>
        <v>1.1575732871618514E-3</v>
      </c>
      <c r="Z261" s="114">
        <f t="shared" si="24"/>
        <v>0</v>
      </c>
      <c r="AA261" s="114">
        <f t="shared" si="25"/>
        <v>0</v>
      </c>
      <c r="AE261" s="115" t="s">
        <v>295</v>
      </c>
      <c r="AF261" s="115">
        <v>13516197</v>
      </c>
      <c r="AG261" s="115">
        <v>46985100538</v>
      </c>
      <c r="AH261" s="115">
        <v>40643221280</v>
      </c>
      <c r="AI261" s="30">
        <f t="shared" si="21"/>
        <v>17169213458</v>
      </c>
      <c r="AJ261" s="30">
        <f t="shared" si="22"/>
        <v>16912297512</v>
      </c>
      <c r="AK261" s="114">
        <f t="shared" si="26"/>
        <v>-29815887080</v>
      </c>
      <c r="AL261" s="114">
        <f t="shared" si="27"/>
        <v>-23730923768</v>
      </c>
    </row>
    <row r="262" spans="1:38" s="30" customFormat="1">
      <c r="A262" s="208" t="s">
        <v>503</v>
      </c>
      <c r="B262" s="120"/>
      <c r="C262" s="132">
        <v>2523979</v>
      </c>
      <c r="D262" s="132"/>
      <c r="E262" s="132">
        <v>8709745702</v>
      </c>
      <c r="F262" s="132"/>
      <c r="G262" s="133">
        <v>6644355311</v>
      </c>
      <c r="H262" s="121"/>
      <c r="I262" s="121">
        <v>0</v>
      </c>
      <c r="J262" s="121"/>
      <c r="K262" s="121">
        <v>0</v>
      </c>
      <c r="L262" s="121"/>
      <c r="M262" s="121">
        <v>0</v>
      </c>
      <c r="N262" s="121"/>
      <c r="O262" s="121">
        <v>0</v>
      </c>
      <c r="P262" s="121"/>
      <c r="Q262" s="121">
        <v>2523979</v>
      </c>
      <c r="R262" s="121"/>
      <c r="S262" s="121">
        <v>2653</v>
      </c>
      <c r="T262" s="121"/>
      <c r="U262" s="121">
        <v>8709745702</v>
      </c>
      <c r="V262" s="121"/>
      <c r="W262" s="122">
        <v>6644355311</v>
      </c>
      <c r="X262" s="207"/>
      <c r="Y262" s="123">
        <f t="shared" si="23"/>
        <v>6.4182911676032906E-4</v>
      </c>
      <c r="Z262" s="114">
        <f t="shared" si="24"/>
        <v>0</v>
      </c>
      <c r="AA262" s="114">
        <f t="shared" si="25"/>
        <v>0</v>
      </c>
      <c r="AE262" s="115" t="s">
        <v>221</v>
      </c>
      <c r="AF262" s="115">
        <v>1509609</v>
      </c>
      <c r="AG262" s="115">
        <v>34429396995</v>
      </c>
      <c r="AH262" s="115">
        <v>28211784340.999996</v>
      </c>
      <c r="AI262" s="30">
        <f t="shared" si="21"/>
        <v>16063537535</v>
      </c>
      <c r="AJ262" s="30">
        <f t="shared" si="22"/>
        <v>22106386306</v>
      </c>
      <c r="AK262" s="114">
        <f t="shared" si="26"/>
        <v>-18365859460</v>
      </c>
      <c r="AL262" s="114">
        <f t="shared" si="27"/>
        <v>-6105398034.9999962</v>
      </c>
    </row>
    <row r="263" spans="1:38" s="30" customFormat="1">
      <c r="A263" s="120" t="s">
        <v>504</v>
      </c>
      <c r="B263" s="120"/>
      <c r="C263" s="132">
        <v>0</v>
      </c>
      <c r="D263" s="132"/>
      <c r="E263" s="132">
        <v>0</v>
      </c>
      <c r="F263" s="132"/>
      <c r="G263" s="133">
        <v>0</v>
      </c>
      <c r="H263" s="121"/>
      <c r="I263" s="121">
        <v>2015667</v>
      </c>
      <c r="J263" s="121"/>
      <c r="K263" s="121">
        <v>0</v>
      </c>
      <c r="L263" s="121"/>
      <c r="M263" s="121"/>
      <c r="N263" s="121"/>
      <c r="O263" s="121">
        <v>0</v>
      </c>
      <c r="P263" s="121"/>
      <c r="Q263" s="121">
        <v>2015667</v>
      </c>
      <c r="R263" s="121"/>
      <c r="S263" s="121">
        <v>-71.395111891001832</v>
      </c>
      <c r="T263" s="121"/>
      <c r="U263" s="121">
        <v>115135165</v>
      </c>
      <c r="V263" s="121"/>
      <c r="W263" s="122">
        <v>-142796361</v>
      </c>
      <c r="X263" s="207"/>
      <c r="Y263" s="123">
        <f t="shared" si="23"/>
        <v>-1.3793793072066355E-5</v>
      </c>
      <c r="Z263" s="114">
        <f t="shared" si="24"/>
        <v>0</v>
      </c>
      <c r="AA263" s="114">
        <f t="shared" si="25"/>
        <v>0</v>
      </c>
      <c r="AE263" s="115" t="s">
        <v>421</v>
      </c>
      <c r="AF263" s="115">
        <v>875262</v>
      </c>
      <c r="AG263" s="115">
        <v>26770581635</v>
      </c>
      <c r="AH263" s="115">
        <v>35237194742</v>
      </c>
      <c r="AI263" s="30" t="e">
        <f t="shared" si="21"/>
        <v>#N/A</v>
      </c>
      <c r="AJ263" s="30" t="e">
        <f t="shared" si="22"/>
        <v>#N/A</v>
      </c>
      <c r="AK263" s="114" t="e">
        <f t="shared" si="26"/>
        <v>#N/A</v>
      </c>
      <c r="AL263" s="114" t="e">
        <f t="shared" si="27"/>
        <v>#N/A</v>
      </c>
    </row>
    <row r="264" spans="1:38" s="30" customFormat="1">
      <c r="A264" s="208" t="s">
        <v>505</v>
      </c>
      <c r="B264" s="120"/>
      <c r="C264" s="132">
        <v>662158</v>
      </c>
      <c r="D264" s="132"/>
      <c r="E264" s="132">
        <v>823519936</v>
      </c>
      <c r="F264" s="132"/>
      <c r="G264" s="133">
        <v>1141179090</v>
      </c>
      <c r="H264" s="121"/>
      <c r="I264" s="121">
        <v>0</v>
      </c>
      <c r="J264" s="121"/>
      <c r="K264" s="121">
        <v>0</v>
      </c>
      <c r="L264" s="121"/>
      <c r="M264" s="121">
        <v>0</v>
      </c>
      <c r="N264" s="121"/>
      <c r="O264" s="121">
        <v>0</v>
      </c>
      <c r="P264" s="121"/>
      <c r="Q264" s="121">
        <v>662158</v>
      </c>
      <c r="R264" s="121"/>
      <c r="S264" s="121">
        <v>1736.8499995469358</v>
      </c>
      <c r="T264" s="121"/>
      <c r="U264" s="121">
        <v>823519936</v>
      </c>
      <c r="V264" s="121"/>
      <c r="W264" s="122">
        <v>1141179090</v>
      </c>
      <c r="X264" s="207"/>
      <c r="Y264" s="123">
        <f t="shared" si="23"/>
        <v>1.1023521968902967E-4</v>
      </c>
      <c r="Z264" s="114">
        <f t="shared" si="24"/>
        <v>0</v>
      </c>
      <c r="AA264" s="114">
        <f t="shared" si="25"/>
        <v>0</v>
      </c>
      <c r="AE264" s="115" t="s">
        <v>133</v>
      </c>
      <c r="AF264" s="115">
        <v>23380081</v>
      </c>
      <c r="AG264" s="115">
        <v>115397462117</v>
      </c>
      <c r="AH264" s="115">
        <v>138980997721</v>
      </c>
      <c r="AI264" s="30">
        <f t="shared" si="21"/>
        <v>46421678027</v>
      </c>
      <c r="AJ264" s="30">
        <f t="shared" si="22"/>
        <v>38896348996</v>
      </c>
      <c r="AK264" s="114">
        <f t="shared" si="26"/>
        <v>-68975784090</v>
      </c>
      <c r="AL264" s="114">
        <f t="shared" si="27"/>
        <v>-100084648725</v>
      </c>
    </row>
    <row r="265" spans="1:38" s="30" customFormat="1">
      <c r="A265" s="120" t="s">
        <v>506</v>
      </c>
      <c r="B265" s="120"/>
      <c r="C265" s="132">
        <v>0</v>
      </c>
      <c r="D265" s="132"/>
      <c r="E265" s="132">
        <v>0</v>
      </c>
      <c r="F265" s="132"/>
      <c r="G265" s="133">
        <v>0</v>
      </c>
      <c r="H265" s="121"/>
      <c r="I265" s="121">
        <v>1580508</v>
      </c>
      <c r="J265" s="121"/>
      <c r="K265" s="121">
        <v>0</v>
      </c>
      <c r="L265" s="121"/>
      <c r="M265" s="121">
        <v>0</v>
      </c>
      <c r="N265" s="121"/>
      <c r="O265" s="121">
        <v>0</v>
      </c>
      <c r="P265" s="121"/>
      <c r="Q265" s="121">
        <v>1580508</v>
      </c>
      <c r="R265" s="121"/>
      <c r="S265" s="121">
        <v>900.8167937144259</v>
      </c>
      <c r="T265" s="121"/>
      <c r="U265" s="121">
        <v>2144235194</v>
      </c>
      <c r="V265" s="121"/>
      <c r="W265" s="122">
        <v>1412742580</v>
      </c>
      <c r="X265" s="207"/>
      <c r="Y265" s="123">
        <f t="shared" si="23"/>
        <v>1.3646761497386581E-4</v>
      </c>
      <c r="Z265" s="114">
        <f t="shared" si="24"/>
        <v>0</v>
      </c>
      <c r="AA265" s="114">
        <f t="shared" si="25"/>
        <v>0</v>
      </c>
      <c r="AE265" s="115" t="s">
        <v>135</v>
      </c>
      <c r="AF265" s="115">
        <v>6824201</v>
      </c>
      <c r="AG265" s="115">
        <v>70792430936</v>
      </c>
      <c r="AH265" s="115">
        <v>57524902598</v>
      </c>
      <c r="AI265" s="30">
        <f t="shared" si="21"/>
        <v>76934583798</v>
      </c>
      <c r="AJ265" s="30">
        <f t="shared" si="22"/>
        <v>67909106260</v>
      </c>
      <c r="AK265" s="114">
        <f t="shared" si="26"/>
        <v>6142152862</v>
      </c>
      <c r="AL265" s="114">
        <f t="shared" si="27"/>
        <v>10384203662</v>
      </c>
    </row>
    <row r="266" spans="1:38" s="30" customFormat="1">
      <c r="A266" s="208" t="s">
        <v>507</v>
      </c>
      <c r="B266" s="120"/>
      <c r="C266" s="132">
        <v>1279336</v>
      </c>
      <c r="D266" s="132"/>
      <c r="E266" s="132">
        <v>1724655229</v>
      </c>
      <c r="F266" s="132"/>
      <c r="G266" s="133">
        <v>897498843</v>
      </c>
      <c r="H266" s="121"/>
      <c r="I266" s="121">
        <v>0</v>
      </c>
      <c r="J266" s="121"/>
      <c r="K266" s="121">
        <v>0</v>
      </c>
      <c r="L266" s="121"/>
      <c r="M266" s="121">
        <v>0</v>
      </c>
      <c r="N266" s="121"/>
      <c r="O266" s="121">
        <v>0</v>
      </c>
      <c r="P266" s="121"/>
      <c r="Q266" s="121">
        <v>1279336</v>
      </c>
      <c r="R266" s="121"/>
      <c r="S266" s="121">
        <v>707</v>
      </c>
      <c r="T266" s="121"/>
      <c r="U266" s="121">
        <v>1724655229</v>
      </c>
      <c r="V266" s="121"/>
      <c r="W266" s="122">
        <v>897498843</v>
      </c>
      <c r="X266" s="207"/>
      <c r="Y266" s="123">
        <f t="shared" si="23"/>
        <v>8.6696280185746252E-5</v>
      </c>
      <c r="Z266" s="114">
        <f t="shared" si="24"/>
        <v>0</v>
      </c>
      <c r="AA266" s="114">
        <f t="shared" si="25"/>
        <v>0</v>
      </c>
      <c r="AE266" s="115" t="s">
        <v>386</v>
      </c>
      <c r="AF266" s="115">
        <v>9199528</v>
      </c>
      <c r="AG266" s="115">
        <v>53726043137</v>
      </c>
      <c r="AH266" s="115">
        <v>42962227222</v>
      </c>
      <c r="AI266" s="30">
        <f t="shared" si="21"/>
        <v>36019571126</v>
      </c>
      <c r="AJ266" s="30">
        <f t="shared" si="22"/>
        <v>23454298149</v>
      </c>
      <c r="AK266" s="114">
        <f t="shared" si="26"/>
        <v>-17706472011</v>
      </c>
      <c r="AL266" s="114">
        <f t="shared" si="27"/>
        <v>-19507929073</v>
      </c>
    </row>
    <row r="267" spans="1:38" s="30" customFormat="1">
      <c r="A267" s="208" t="s">
        <v>508</v>
      </c>
      <c r="B267" s="120"/>
      <c r="C267" s="132">
        <v>2654197</v>
      </c>
      <c r="D267" s="132"/>
      <c r="E267" s="132">
        <v>3422282139</v>
      </c>
      <c r="F267" s="132"/>
      <c r="G267" s="133">
        <v>4785396668</v>
      </c>
      <c r="H267" s="121"/>
      <c r="I267" s="121">
        <v>0</v>
      </c>
      <c r="J267" s="121"/>
      <c r="K267" s="121">
        <v>0</v>
      </c>
      <c r="L267" s="121"/>
      <c r="M267" s="121">
        <v>0</v>
      </c>
      <c r="N267" s="121"/>
      <c r="O267" s="121">
        <v>0</v>
      </c>
      <c r="P267" s="121"/>
      <c r="Q267" s="121">
        <v>2654197</v>
      </c>
      <c r="R267" s="121"/>
      <c r="S267" s="121">
        <v>1817</v>
      </c>
      <c r="T267" s="121"/>
      <c r="U267" s="121">
        <v>3422282139</v>
      </c>
      <c r="V267" s="121"/>
      <c r="W267" s="122">
        <v>4785396668</v>
      </c>
      <c r="X267" s="207"/>
      <c r="Y267" s="123">
        <f t="shared" si="23"/>
        <v>4.6225807817432981E-4</v>
      </c>
      <c r="Z267" s="114">
        <f t="shared" si="24"/>
        <v>0</v>
      </c>
      <c r="AA267" s="114">
        <f t="shared" si="25"/>
        <v>0</v>
      </c>
      <c r="AE267" s="115" t="s">
        <v>82</v>
      </c>
      <c r="AF267" s="115">
        <v>44093976</v>
      </c>
      <c r="AG267" s="115">
        <v>158183758956</v>
      </c>
      <c r="AH267" s="115">
        <v>175326467373</v>
      </c>
      <c r="AI267" s="30">
        <f t="shared" ref="AI267:AI325" si="28">VLOOKUP(AE267,$A$11:$Y$325,21,0)</f>
        <v>125472975264</v>
      </c>
      <c r="AJ267" s="30">
        <f t="shared" ref="AJ267:AJ325" si="29">VLOOKUP(AE267,$A$11:$Y$325,23,0)</f>
        <v>69429186916</v>
      </c>
      <c r="AK267" s="114">
        <f t="shared" si="26"/>
        <v>-32710783692</v>
      </c>
      <c r="AL267" s="114">
        <f t="shared" si="27"/>
        <v>-105897280457</v>
      </c>
    </row>
    <row r="268" spans="1:38" s="30" customFormat="1">
      <c r="A268" s="208" t="s">
        <v>299</v>
      </c>
      <c r="B268" s="120"/>
      <c r="C268" s="132">
        <v>18133805</v>
      </c>
      <c r="D268" s="132"/>
      <c r="E268" s="132">
        <v>47649393412</v>
      </c>
      <c r="F268" s="132"/>
      <c r="G268" s="133">
        <v>32280573457</v>
      </c>
      <c r="H268" s="121"/>
      <c r="I268" s="121">
        <v>0</v>
      </c>
      <c r="J268" s="121"/>
      <c r="K268" s="121">
        <v>0</v>
      </c>
      <c r="L268" s="121"/>
      <c r="M268" s="121">
        <v>0</v>
      </c>
      <c r="N268" s="121"/>
      <c r="O268" s="191">
        <v>0</v>
      </c>
      <c r="P268" s="121"/>
      <c r="Q268" s="121">
        <v>18133805</v>
      </c>
      <c r="R268" s="121"/>
      <c r="S268" s="121">
        <v>1794</v>
      </c>
      <c r="T268" s="121"/>
      <c r="U268" s="121">
        <v>47649393412</v>
      </c>
      <c r="V268" s="121"/>
      <c r="W268" s="122">
        <v>32280573457</v>
      </c>
      <c r="X268" s="207"/>
      <c r="Y268" s="123">
        <f t="shared" ref="Y268:Y325" si="30">W268/$AV$11</f>
        <v>3.1182275752355878E-3</v>
      </c>
      <c r="Z268" s="114">
        <f t="shared" ref="Z268:Z325" si="31">Q268-(C268+I268-M268)</f>
        <v>0</v>
      </c>
      <c r="AA268" s="114">
        <f t="shared" ref="AA268:AA325" si="32">Q268-(C268+I268-M268)</f>
        <v>0</v>
      </c>
      <c r="AE268" s="115" t="s">
        <v>418</v>
      </c>
      <c r="AF268" s="115">
        <v>5492997</v>
      </c>
      <c r="AG268" s="115">
        <v>52533728446</v>
      </c>
      <c r="AH268" s="115">
        <v>42590446611</v>
      </c>
      <c r="AI268" s="30">
        <f t="shared" si="28"/>
        <v>33192521845</v>
      </c>
      <c r="AJ268" s="30">
        <f t="shared" si="29"/>
        <v>30750380326</v>
      </c>
      <c r="AK268" s="114">
        <f t="shared" ref="AK268:AK325" si="33">AI268-AG268</f>
        <v>-19341206601</v>
      </c>
      <c r="AL268" s="114">
        <f t="shared" ref="AL268:AL325" si="34">AJ268-AH268</f>
        <v>-11840066285</v>
      </c>
    </row>
    <row r="269" spans="1:38" s="30" customFormat="1">
      <c r="A269" s="120" t="s">
        <v>252</v>
      </c>
      <c r="B269" s="120"/>
      <c r="C269" s="132">
        <v>14778763</v>
      </c>
      <c r="D269" s="132"/>
      <c r="E269" s="132">
        <v>32522049953</v>
      </c>
      <c r="F269" s="132"/>
      <c r="G269" s="133">
        <v>27261348562</v>
      </c>
      <c r="H269" s="121"/>
      <c r="I269" s="121">
        <v>0</v>
      </c>
      <c r="J269" s="121"/>
      <c r="K269" s="121">
        <v>0</v>
      </c>
      <c r="L269" s="121"/>
      <c r="M269" s="121">
        <v>0</v>
      </c>
      <c r="N269" s="121"/>
      <c r="O269" s="121">
        <v>0</v>
      </c>
      <c r="P269" s="121"/>
      <c r="Q269" s="121">
        <v>14778763</v>
      </c>
      <c r="R269" s="121"/>
      <c r="S269" s="121">
        <v>1859</v>
      </c>
      <c r="T269" s="121"/>
      <c r="U269" s="121">
        <v>32522049953</v>
      </c>
      <c r="V269" s="121"/>
      <c r="W269" s="122">
        <v>27261348562</v>
      </c>
      <c r="X269" s="207"/>
      <c r="Y269" s="123">
        <f t="shared" si="30"/>
        <v>2.6333822395495196E-3</v>
      </c>
      <c r="Z269" s="114">
        <f t="shared" si="31"/>
        <v>0</v>
      </c>
      <c r="AA269" s="114">
        <f t="shared" si="32"/>
        <v>0</v>
      </c>
      <c r="AE269" s="115" t="s">
        <v>107</v>
      </c>
      <c r="AF269" s="115">
        <v>3013230</v>
      </c>
      <c r="AG269" s="115">
        <v>62492726102</v>
      </c>
      <c r="AH269" s="115">
        <v>62062642556</v>
      </c>
      <c r="AI269" s="30">
        <f t="shared" si="28"/>
        <v>37689894105</v>
      </c>
      <c r="AJ269" s="30">
        <f t="shared" si="29"/>
        <v>37733788550</v>
      </c>
      <c r="AK269" s="114">
        <f t="shared" si="33"/>
        <v>-24802831997</v>
      </c>
      <c r="AL269" s="114">
        <f t="shared" si="34"/>
        <v>-24328854006</v>
      </c>
    </row>
    <row r="270" spans="1:38" s="30" customFormat="1">
      <c r="A270" s="208" t="s">
        <v>169</v>
      </c>
      <c r="B270" s="120"/>
      <c r="C270" s="132">
        <v>22395597</v>
      </c>
      <c r="D270" s="132"/>
      <c r="E270" s="132">
        <v>51512308501</v>
      </c>
      <c r="F270" s="132"/>
      <c r="G270" s="133">
        <v>58445119867</v>
      </c>
      <c r="H270" s="121"/>
      <c r="I270" s="121">
        <v>0</v>
      </c>
      <c r="J270" s="121"/>
      <c r="K270" s="121">
        <v>0</v>
      </c>
      <c r="L270" s="121"/>
      <c r="M270" s="121">
        <v>0</v>
      </c>
      <c r="N270" s="121"/>
      <c r="O270" s="121">
        <v>0</v>
      </c>
      <c r="P270" s="121"/>
      <c r="Q270" s="121">
        <v>22395597</v>
      </c>
      <c r="R270" s="121"/>
      <c r="S270" s="121">
        <v>2112.8000000178608</v>
      </c>
      <c r="T270" s="121"/>
      <c r="U270" s="121">
        <v>51512308501</v>
      </c>
      <c r="V270" s="121"/>
      <c r="W270" s="122">
        <v>46951653709</v>
      </c>
      <c r="X270" s="207"/>
      <c r="Y270" s="123">
        <f t="shared" si="30"/>
        <v>4.5354194681001903E-3</v>
      </c>
      <c r="Z270" s="114">
        <f t="shared" si="31"/>
        <v>0</v>
      </c>
      <c r="AA270" s="114">
        <f t="shared" si="32"/>
        <v>0</v>
      </c>
      <c r="AE270" s="115" t="s">
        <v>123</v>
      </c>
      <c r="AF270" s="115">
        <v>34054560</v>
      </c>
      <c r="AG270" s="115">
        <v>86524891103</v>
      </c>
      <c r="AH270" s="115">
        <v>48509823385</v>
      </c>
      <c r="AI270" s="30">
        <f t="shared" si="28"/>
        <v>38399420166</v>
      </c>
      <c r="AJ270" s="30">
        <f t="shared" si="29"/>
        <v>26959461349</v>
      </c>
      <c r="AK270" s="114">
        <f t="shared" si="33"/>
        <v>-48125470937</v>
      </c>
      <c r="AL270" s="114">
        <f t="shared" si="34"/>
        <v>-21550362036</v>
      </c>
    </row>
    <row r="271" spans="1:38" s="30" customFormat="1">
      <c r="A271" s="208" t="s">
        <v>509</v>
      </c>
      <c r="B271" s="120"/>
      <c r="C271" s="132">
        <v>9729159</v>
      </c>
      <c r="D271" s="132"/>
      <c r="E271" s="132">
        <v>39828391466</v>
      </c>
      <c r="F271" s="132"/>
      <c r="G271" s="133">
        <v>29852980512</v>
      </c>
      <c r="H271" s="121"/>
      <c r="I271" s="121">
        <v>0</v>
      </c>
      <c r="J271" s="121"/>
      <c r="K271" s="121">
        <v>0</v>
      </c>
      <c r="L271" s="121"/>
      <c r="M271" s="121">
        <v>0</v>
      </c>
      <c r="N271" s="121"/>
      <c r="O271" s="121">
        <v>0</v>
      </c>
      <c r="P271" s="121"/>
      <c r="Q271" s="121">
        <v>9729159</v>
      </c>
      <c r="R271" s="121"/>
      <c r="S271" s="121">
        <v>2461.2775000388006</v>
      </c>
      <c r="T271" s="121"/>
      <c r="U271" s="121">
        <v>39828391466</v>
      </c>
      <c r="V271" s="121"/>
      <c r="W271" s="122">
        <v>23761056327</v>
      </c>
      <c r="X271" s="207"/>
      <c r="Y271" s="123">
        <f t="shared" si="30"/>
        <v>2.2952622311457295E-3</v>
      </c>
      <c r="Z271" s="114">
        <f t="shared" si="31"/>
        <v>0</v>
      </c>
      <c r="AA271" s="114">
        <f t="shared" si="32"/>
        <v>0</v>
      </c>
      <c r="AE271" s="115" t="s">
        <v>296</v>
      </c>
      <c r="AF271" s="115">
        <v>5017154</v>
      </c>
      <c r="AG271" s="115">
        <v>60583604358</v>
      </c>
      <c r="AH271" s="115">
        <v>44835844388</v>
      </c>
      <c r="AI271" s="30">
        <f t="shared" si="28"/>
        <v>26031956026</v>
      </c>
      <c r="AJ271" s="30">
        <f t="shared" si="29"/>
        <v>24645196104</v>
      </c>
      <c r="AK271" s="114">
        <f t="shared" si="33"/>
        <v>-34551648332</v>
      </c>
      <c r="AL271" s="114">
        <f t="shared" si="34"/>
        <v>-20190648284</v>
      </c>
    </row>
    <row r="272" spans="1:38" s="30" customFormat="1">
      <c r="A272" s="120" t="s">
        <v>211</v>
      </c>
      <c r="B272" s="120"/>
      <c r="C272" s="132">
        <v>1416082</v>
      </c>
      <c r="D272" s="132"/>
      <c r="E272" s="132">
        <v>6288518282</v>
      </c>
      <c r="F272" s="132"/>
      <c r="G272" s="133">
        <v>3982154539</v>
      </c>
      <c r="H272" s="121"/>
      <c r="I272" s="121">
        <v>0</v>
      </c>
      <c r="J272" s="121"/>
      <c r="K272" s="121">
        <v>0</v>
      </c>
      <c r="L272" s="121"/>
      <c r="M272" s="121">
        <v>0</v>
      </c>
      <c r="N272" s="121"/>
      <c r="O272" s="121">
        <v>0</v>
      </c>
      <c r="P272" s="121"/>
      <c r="Q272" s="121">
        <v>1416082</v>
      </c>
      <c r="R272" s="121"/>
      <c r="S272" s="121">
        <v>2834</v>
      </c>
      <c r="T272" s="121"/>
      <c r="U272" s="121">
        <v>6288518282</v>
      </c>
      <c r="V272" s="121"/>
      <c r="W272" s="122">
        <v>3982154539</v>
      </c>
      <c r="X272" s="207"/>
      <c r="Y272" s="123">
        <f t="shared" si="30"/>
        <v>3.8466677517052269E-4</v>
      </c>
      <c r="Z272" s="114">
        <f t="shared" si="31"/>
        <v>0</v>
      </c>
      <c r="AA272" s="114">
        <f t="shared" si="32"/>
        <v>0</v>
      </c>
      <c r="AE272" s="115" t="s">
        <v>145</v>
      </c>
      <c r="AF272" s="115">
        <v>1192161</v>
      </c>
      <c r="AG272" s="115">
        <v>7639047771</v>
      </c>
      <c r="AH272" s="115">
        <v>4427412714</v>
      </c>
      <c r="AI272" s="30">
        <f t="shared" si="28"/>
        <v>23266783332</v>
      </c>
      <c r="AJ272" s="30">
        <f t="shared" si="29"/>
        <v>15259165073</v>
      </c>
      <c r="AK272" s="114">
        <f t="shared" si="33"/>
        <v>15627735561</v>
      </c>
      <c r="AL272" s="114">
        <f t="shared" si="34"/>
        <v>10831752359</v>
      </c>
    </row>
    <row r="273" spans="1:38" s="30" customFormat="1">
      <c r="A273" s="208" t="s">
        <v>510</v>
      </c>
      <c r="B273" s="120"/>
      <c r="C273" s="132">
        <v>1556718</v>
      </c>
      <c r="D273" s="132"/>
      <c r="E273" s="132">
        <v>50402371749</v>
      </c>
      <c r="F273" s="132"/>
      <c r="G273" s="133">
        <v>44795852530</v>
      </c>
      <c r="H273" s="121"/>
      <c r="I273" s="121">
        <v>0</v>
      </c>
      <c r="J273" s="121"/>
      <c r="K273" s="121">
        <v>0</v>
      </c>
      <c r="L273" s="121"/>
      <c r="M273" s="121">
        <v>0</v>
      </c>
      <c r="N273" s="121"/>
      <c r="O273" s="121">
        <v>0</v>
      </c>
      <c r="P273" s="121"/>
      <c r="Q273" s="121">
        <v>1556718</v>
      </c>
      <c r="R273" s="121"/>
      <c r="S273" s="121">
        <v>29000</v>
      </c>
      <c r="T273" s="121"/>
      <c r="U273" s="121">
        <v>50402371749</v>
      </c>
      <c r="V273" s="121"/>
      <c r="W273" s="122">
        <v>44795852530</v>
      </c>
      <c r="X273" s="207"/>
      <c r="Y273" s="123">
        <f t="shared" si="30"/>
        <v>4.3271741377612569E-3</v>
      </c>
      <c r="Z273" s="114">
        <f t="shared" si="31"/>
        <v>0</v>
      </c>
      <c r="AA273" s="114">
        <f t="shared" si="32"/>
        <v>0</v>
      </c>
      <c r="AE273" s="115" t="s">
        <v>235</v>
      </c>
      <c r="AF273" s="115">
        <v>9737650</v>
      </c>
      <c r="AG273" s="115">
        <v>88073133728</v>
      </c>
      <c r="AH273" s="115">
        <v>98733052026</v>
      </c>
      <c r="AI273" s="30">
        <f t="shared" si="28"/>
        <v>23995150304</v>
      </c>
      <c r="AJ273" s="30">
        <f t="shared" si="29"/>
        <v>17424407473</v>
      </c>
      <c r="AK273" s="114">
        <f t="shared" si="33"/>
        <v>-64077983424</v>
      </c>
      <c r="AL273" s="114">
        <f t="shared" si="34"/>
        <v>-81308644553</v>
      </c>
    </row>
    <row r="274" spans="1:38" s="30" customFormat="1">
      <c r="A274" s="120" t="s">
        <v>375</v>
      </c>
      <c r="B274" s="120"/>
      <c r="C274" s="132">
        <v>21034822</v>
      </c>
      <c r="D274" s="132"/>
      <c r="E274" s="132">
        <v>42134940611</v>
      </c>
      <c r="F274" s="132"/>
      <c r="G274" s="133">
        <v>41911423437</v>
      </c>
      <c r="H274" s="121"/>
      <c r="I274" s="121">
        <v>0</v>
      </c>
      <c r="J274" s="121"/>
      <c r="K274" s="121">
        <v>0</v>
      </c>
      <c r="L274" s="121"/>
      <c r="M274" s="121">
        <v>0</v>
      </c>
      <c r="N274" s="121"/>
      <c r="O274" s="121">
        <v>0</v>
      </c>
      <c r="P274" s="121"/>
      <c r="Q274" s="121">
        <v>21034822</v>
      </c>
      <c r="R274" s="121"/>
      <c r="S274" s="121">
        <v>2008</v>
      </c>
      <c r="T274" s="121"/>
      <c r="U274" s="121">
        <v>42134940611</v>
      </c>
      <c r="V274" s="121"/>
      <c r="W274" s="122">
        <v>41911423437</v>
      </c>
      <c r="X274" s="207"/>
      <c r="Y274" s="123">
        <f t="shared" si="30"/>
        <v>4.0485450623334168E-3</v>
      </c>
      <c r="Z274" s="114">
        <f t="shared" si="31"/>
        <v>0</v>
      </c>
      <c r="AA274" s="114">
        <f t="shared" si="32"/>
        <v>0</v>
      </c>
      <c r="AE274" s="115" t="s">
        <v>267</v>
      </c>
      <c r="AF274" s="115">
        <v>23917129</v>
      </c>
      <c r="AG274" s="115">
        <v>95369491294</v>
      </c>
      <c r="AH274" s="115">
        <v>105322461829.00002</v>
      </c>
      <c r="AI274" s="30">
        <f t="shared" si="28"/>
        <v>46840652852</v>
      </c>
      <c r="AJ274" s="30">
        <f t="shared" si="29"/>
        <v>46565870225</v>
      </c>
      <c r="AK274" s="114">
        <f t="shared" si="33"/>
        <v>-48528838442</v>
      </c>
      <c r="AL274" s="114">
        <f t="shared" si="34"/>
        <v>-58756591604.000015</v>
      </c>
    </row>
    <row r="275" spans="1:38" s="30" customFormat="1">
      <c r="A275" s="120" t="s">
        <v>215</v>
      </c>
      <c r="B275" s="120"/>
      <c r="C275" s="132">
        <v>2593325</v>
      </c>
      <c r="D275" s="132"/>
      <c r="E275" s="132">
        <v>9406260790</v>
      </c>
      <c r="F275" s="132"/>
      <c r="G275" s="133">
        <v>5118251133</v>
      </c>
      <c r="H275" s="121"/>
      <c r="I275" s="121">
        <v>0</v>
      </c>
      <c r="J275" s="121"/>
      <c r="K275" s="121">
        <v>0</v>
      </c>
      <c r="L275" s="121"/>
      <c r="M275" s="121">
        <v>0</v>
      </c>
      <c r="N275" s="121"/>
      <c r="O275" s="121">
        <v>0</v>
      </c>
      <c r="P275" s="121"/>
      <c r="Q275" s="121">
        <v>2593325</v>
      </c>
      <c r="R275" s="121"/>
      <c r="S275" s="121">
        <v>1989</v>
      </c>
      <c r="T275" s="121"/>
      <c r="U275" s="121">
        <v>9406260790</v>
      </c>
      <c r="V275" s="121"/>
      <c r="W275" s="122">
        <v>5118251133</v>
      </c>
      <c r="X275" s="207"/>
      <c r="Y275" s="123">
        <f t="shared" si="30"/>
        <v>4.9441103768373465E-4</v>
      </c>
      <c r="Z275" s="114">
        <f t="shared" si="31"/>
        <v>0</v>
      </c>
      <c r="AA275" s="114">
        <f t="shared" si="32"/>
        <v>0</v>
      </c>
      <c r="AE275" s="115" t="s">
        <v>297</v>
      </c>
      <c r="AF275" s="115">
        <v>2886995</v>
      </c>
      <c r="AG275" s="115">
        <v>46097428954</v>
      </c>
      <c r="AH275" s="115">
        <v>51742807359</v>
      </c>
      <c r="AI275" s="30">
        <f t="shared" si="28"/>
        <v>8224447981</v>
      </c>
      <c r="AJ275" s="30">
        <f t="shared" si="29"/>
        <v>15444852271</v>
      </c>
      <c r="AK275" s="114">
        <f t="shared" si="33"/>
        <v>-37872980973</v>
      </c>
      <c r="AL275" s="114">
        <f t="shared" si="34"/>
        <v>-36297955088</v>
      </c>
    </row>
    <row r="276" spans="1:38" s="30" customFormat="1">
      <c r="A276" s="208" t="s">
        <v>177</v>
      </c>
      <c r="B276" s="120"/>
      <c r="C276" s="132">
        <v>3037805</v>
      </c>
      <c r="D276" s="132"/>
      <c r="E276" s="132">
        <v>20123226686</v>
      </c>
      <c r="F276" s="132"/>
      <c r="G276" s="133">
        <v>13835741506</v>
      </c>
      <c r="H276" s="121"/>
      <c r="I276" s="121">
        <v>0</v>
      </c>
      <c r="J276" s="121"/>
      <c r="K276" s="121">
        <v>0</v>
      </c>
      <c r="L276" s="121"/>
      <c r="M276" s="121">
        <v>0</v>
      </c>
      <c r="N276" s="121"/>
      <c r="O276" s="121">
        <v>0</v>
      </c>
      <c r="P276" s="121"/>
      <c r="Q276" s="121">
        <v>3037805</v>
      </c>
      <c r="R276" s="121"/>
      <c r="S276" s="121">
        <v>4590</v>
      </c>
      <c r="T276" s="121"/>
      <c r="U276" s="121">
        <v>20123226686</v>
      </c>
      <c r="V276" s="121"/>
      <c r="W276" s="122">
        <v>13835741506</v>
      </c>
      <c r="X276" s="207"/>
      <c r="Y276" s="123">
        <f t="shared" si="30"/>
        <v>1.3365001320472286E-3</v>
      </c>
      <c r="Z276" s="114">
        <f t="shared" si="31"/>
        <v>0</v>
      </c>
      <c r="AA276" s="114">
        <f t="shared" si="32"/>
        <v>0</v>
      </c>
      <c r="AE276" s="115" t="s">
        <v>143</v>
      </c>
      <c r="AF276" s="115">
        <v>12192359</v>
      </c>
      <c r="AG276" s="115">
        <v>52603979093</v>
      </c>
      <c r="AH276" s="115">
        <v>45994695891.999992</v>
      </c>
      <c r="AI276" s="30">
        <f t="shared" si="28"/>
        <v>10703936830</v>
      </c>
      <c r="AJ276" s="30">
        <f t="shared" si="29"/>
        <v>7882989642</v>
      </c>
      <c r="AK276" s="114">
        <f t="shared" si="33"/>
        <v>-41900042263</v>
      </c>
      <c r="AL276" s="114">
        <f t="shared" si="34"/>
        <v>-38111706249.999992</v>
      </c>
    </row>
    <row r="277" spans="1:38" s="30" customFormat="1">
      <c r="A277" s="120" t="s">
        <v>279</v>
      </c>
      <c r="B277" s="120"/>
      <c r="C277" s="132">
        <v>29610776</v>
      </c>
      <c r="D277" s="132"/>
      <c r="E277" s="132">
        <v>62530191207</v>
      </c>
      <c r="F277" s="132"/>
      <c r="G277" s="133">
        <v>79096033621</v>
      </c>
      <c r="H277" s="121"/>
      <c r="I277" s="121">
        <v>0</v>
      </c>
      <c r="J277" s="121"/>
      <c r="K277" s="121">
        <v>0</v>
      </c>
      <c r="L277" s="121"/>
      <c r="M277" s="121">
        <v>0</v>
      </c>
      <c r="N277" s="121"/>
      <c r="O277" s="121">
        <v>0</v>
      </c>
      <c r="P277" s="121"/>
      <c r="Q277" s="121">
        <v>29610776</v>
      </c>
      <c r="R277" s="121"/>
      <c r="S277" s="121">
        <v>2162.3999999864914</v>
      </c>
      <c r="T277" s="121"/>
      <c r="U277" s="121">
        <v>62530191207</v>
      </c>
      <c r="V277" s="121"/>
      <c r="W277" s="122">
        <v>63535387482</v>
      </c>
      <c r="X277" s="207"/>
      <c r="Y277" s="123">
        <f t="shared" si="30"/>
        <v>6.1373691986468968E-3</v>
      </c>
      <c r="Z277" s="114">
        <f t="shared" si="31"/>
        <v>0</v>
      </c>
      <c r="AA277" s="114">
        <f t="shared" si="32"/>
        <v>0</v>
      </c>
      <c r="AE277" s="115" t="s">
        <v>361</v>
      </c>
      <c r="AF277" s="115">
        <v>6594758</v>
      </c>
      <c r="AG277" s="115">
        <v>34306443611</v>
      </c>
      <c r="AH277" s="115">
        <v>43463092233</v>
      </c>
      <c r="AI277" s="30">
        <f t="shared" si="28"/>
        <v>10627285337</v>
      </c>
      <c r="AJ277" s="30">
        <f t="shared" si="29"/>
        <v>14804784003</v>
      </c>
      <c r="AK277" s="114">
        <f t="shared" si="33"/>
        <v>-23679158274</v>
      </c>
      <c r="AL277" s="114">
        <f t="shared" si="34"/>
        <v>-28658308230</v>
      </c>
    </row>
    <row r="278" spans="1:38" s="30" customFormat="1">
      <c r="A278" s="120" t="s">
        <v>212</v>
      </c>
      <c r="B278" s="120"/>
      <c r="C278" s="132">
        <v>3996285</v>
      </c>
      <c r="D278" s="132"/>
      <c r="E278" s="132">
        <v>28134789281</v>
      </c>
      <c r="F278" s="132"/>
      <c r="G278" s="133">
        <v>35886813142</v>
      </c>
      <c r="H278" s="121"/>
      <c r="I278" s="121">
        <v>0</v>
      </c>
      <c r="J278" s="121"/>
      <c r="K278" s="121">
        <v>0</v>
      </c>
      <c r="L278" s="121"/>
      <c r="M278" s="121">
        <v>0</v>
      </c>
      <c r="N278" s="121"/>
      <c r="O278" s="121">
        <v>0</v>
      </c>
      <c r="P278" s="121"/>
      <c r="Q278" s="121">
        <v>3996285</v>
      </c>
      <c r="R278" s="121"/>
      <c r="S278" s="121">
        <v>9050</v>
      </c>
      <c r="T278" s="121"/>
      <c r="U278" s="121">
        <v>28134789281</v>
      </c>
      <c r="V278" s="121"/>
      <c r="W278" s="122">
        <v>35886813142</v>
      </c>
      <c r="X278" s="207"/>
      <c r="Y278" s="123">
        <f t="shared" si="30"/>
        <v>3.4665818584596803E-3</v>
      </c>
      <c r="Z278" s="114">
        <f t="shared" si="31"/>
        <v>0</v>
      </c>
      <c r="AA278" s="114">
        <f t="shared" si="32"/>
        <v>0</v>
      </c>
      <c r="AE278" s="115" t="s">
        <v>298</v>
      </c>
      <c r="AF278" s="115">
        <v>716840</v>
      </c>
      <c r="AG278" s="115">
        <v>27098110269</v>
      </c>
      <c r="AH278" s="115">
        <v>19994848948</v>
      </c>
      <c r="AI278" s="30">
        <f t="shared" si="28"/>
        <v>4132092946</v>
      </c>
      <c r="AJ278" s="30">
        <f t="shared" si="29"/>
        <v>2574841424</v>
      </c>
      <c r="AK278" s="114">
        <f t="shared" si="33"/>
        <v>-22966017323</v>
      </c>
      <c r="AL278" s="114">
        <f t="shared" si="34"/>
        <v>-17420007524</v>
      </c>
    </row>
    <row r="279" spans="1:38" s="30" customFormat="1">
      <c r="A279" s="208" t="s">
        <v>277</v>
      </c>
      <c r="B279" s="120"/>
      <c r="C279" s="132">
        <v>6479807</v>
      </c>
      <c r="D279" s="132"/>
      <c r="E279" s="132">
        <v>10968868144</v>
      </c>
      <c r="F279" s="132"/>
      <c r="G279" s="133">
        <v>26168952637</v>
      </c>
      <c r="H279" s="121"/>
      <c r="I279" s="121">
        <v>0</v>
      </c>
      <c r="J279" s="121"/>
      <c r="K279" s="121">
        <v>0</v>
      </c>
      <c r="L279" s="121"/>
      <c r="M279" s="121">
        <v>0</v>
      </c>
      <c r="N279" s="121"/>
      <c r="O279" s="121">
        <v>0</v>
      </c>
      <c r="P279" s="121"/>
      <c r="Q279" s="121">
        <v>6479807</v>
      </c>
      <c r="R279" s="121"/>
      <c r="S279" s="121">
        <v>4070</v>
      </c>
      <c r="T279" s="121"/>
      <c r="U279" s="121">
        <v>10968868144</v>
      </c>
      <c r="V279" s="121"/>
      <c r="W279" s="122">
        <v>26168952637</v>
      </c>
      <c r="X279" s="207"/>
      <c r="Y279" s="123">
        <f t="shared" si="30"/>
        <v>2.5278593590174416E-3</v>
      </c>
      <c r="Z279" s="114">
        <f t="shared" si="31"/>
        <v>0</v>
      </c>
      <c r="AA279" s="114">
        <f t="shared" si="32"/>
        <v>0</v>
      </c>
      <c r="AE279" s="115" t="s">
        <v>191</v>
      </c>
      <c r="AF279" s="115">
        <v>7388791</v>
      </c>
      <c r="AG279" s="115">
        <v>64255229056</v>
      </c>
      <c r="AH279" s="115">
        <v>80719656356</v>
      </c>
      <c r="AI279" s="30">
        <f t="shared" si="28"/>
        <v>5600922918</v>
      </c>
      <c r="AJ279" s="30">
        <f t="shared" si="29"/>
        <v>4350677773</v>
      </c>
      <c r="AK279" s="114">
        <f t="shared" si="33"/>
        <v>-58654306138</v>
      </c>
      <c r="AL279" s="114">
        <f t="shared" si="34"/>
        <v>-76368978583</v>
      </c>
    </row>
    <row r="280" spans="1:38" s="30" customFormat="1">
      <c r="A280" s="208" t="s">
        <v>218</v>
      </c>
      <c r="B280" s="120"/>
      <c r="C280" s="132">
        <v>15396808</v>
      </c>
      <c r="D280" s="132"/>
      <c r="E280" s="132">
        <v>29139373976</v>
      </c>
      <c r="F280" s="132"/>
      <c r="G280" s="133">
        <v>30983359490</v>
      </c>
      <c r="H280" s="121"/>
      <c r="I280" s="121">
        <v>0</v>
      </c>
      <c r="J280" s="121"/>
      <c r="K280" s="121">
        <v>0</v>
      </c>
      <c r="L280" s="121"/>
      <c r="M280" s="121">
        <v>0</v>
      </c>
      <c r="N280" s="121"/>
      <c r="O280" s="121">
        <v>0</v>
      </c>
      <c r="P280" s="121"/>
      <c r="Q280" s="121">
        <v>15396808</v>
      </c>
      <c r="R280" s="121"/>
      <c r="S280" s="121">
        <v>2028</v>
      </c>
      <c r="T280" s="121"/>
      <c r="U280" s="121">
        <v>29139373976</v>
      </c>
      <c r="V280" s="121"/>
      <c r="W280" s="122">
        <v>30983359490</v>
      </c>
      <c r="X280" s="207"/>
      <c r="Y280" s="123">
        <f t="shared" si="30"/>
        <v>2.9929197529235591E-3</v>
      </c>
      <c r="Z280" s="114">
        <f t="shared" si="31"/>
        <v>0</v>
      </c>
      <c r="AA280" s="114">
        <f t="shared" si="32"/>
        <v>0</v>
      </c>
      <c r="AE280" s="115" t="s">
        <v>413</v>
      </c>
      <c r="AF280" s="115">
        <v>2051290</v>
      </c>
      <c r="AG280" s="115">
        <v>125354626713</v>
      </c>
      <c r="AH280" s="115">
        <v>121937272508</v>
      </c>
      <c r="AI280" s="30" t="e">
        <f t="shared" si="28"/>
        <v>#N/A</v>
      </c>
      <c r="AJ280" s="30" t="e">
        <f t="shared" si="29"/>
        <v>#N/A</v>
      </c>
      <c r="AK280" s="114" t="e">
        <f t="shared" si="33"/>
        <v>#N/A</v>
      </c>
      <c r="AL280" s="114" t="e">
        <f t="shared" si="34"/>
        <v>#N/A</v>
      </c>
    </row>
    <row r="281" spans="1:38" s="30" customFormat="1">
      <c r="A281" s="208" t="s">
        <v>214</v>
      </c>
      <c r="B281" s="120"/>
      <c r="C281" s="132">
        <v>33720374</v>
      </c>
      <c r="D281" s="132"/>
      <c r="E281" s="132">
        <v>56860838002</v>
      </c>
      <c r="F281" s="132"/>
      <c r="G281" s="133">
        <v>49031867109</v>
      </c>
      <c r="H281" s="121"/>
      <c r="I281" s="121">
        <v>0</v>
      </c>
      <c r="J281" s="121"/>
      <c r="K281" s="121">
        <v>0</v>
      </c>
      <c r="L281" s="121"/>
      <c r="M281" s="121">
        <v>0</v>
      </c>
      <c r="N281" s="121"/>
      <c r="O281" s="121">
        <v>0</v>
      </c>
      <c r="P281" s="121"/>
      <c r="Q281" s="121">
        <v>33720374</v>
      </c>
      <c r="R281" s="121"/>
      <c r="S281" s="121">
        <v>1465.4000000118622</v>
      </c>
      <c r="T281" s="121"/>
      <c r="U281" s="121">
        <v>56860838002</v>
      </c>
      <c r="V281" s="121"/>
      <c r="W281" s="122">
        <v>49031867109</v>
      </c>
      <c r="X281" s="207"/>
      <c r="Y281" s="123">
        <f t="shared" si="30"/>
        <v>4.7363631965285334E-3</v>
      </c>
      <c r="Z281" s="114">
        <f t="shared" si="31"/>
        <v>0</v>
      </c>
      <c r="AA281" s="114">
        <f t="shared" si="32"/>
        <v>0</v>
      </c>
      <c r="AE281" s="115" t="s">
        <v>422</v>
      </c>
      <c r="AF281" s="115">
        <v>7816796</v>
      </c>
      <c r="AG281" s="115">
        <v>57089366222.999992</v>
      </c>
      <c r="AH281" s="115">
        <v>44989956313</v>
      </c>
      <c r="AI281" s="30">
        <f t="shared" si="28"/>
        <v>38247884958</v>
      </c>
      <c r="AJ281" s="30">
        <f t="shared" si="29"/>
        <v>29029612383</v>
      </c>
      <c r="AK281" s="114">
        <f t="shared" si="33"/>
        <v>-18841481264.999992</v>
      </c>
      <c r="AL281" s="114">
        <f t="shared" si="34"/>
        <v>-15960343930</v>
      </c>
    </row>
    <row r="282" spans="1:38" s="30" customFormat="1">
      <c r="A282" s="208" t="s">
        <v>255</v>
      </c>
      <c r="B282" s="120"/>
      <c r="C282" s="132">
        <v>47234839</v>
      </c>
      <c r="D282" s="132"/>
      <c r="E282" s="132">
        <v>29270770999</v>
      </c>
      <c r="F282" s="132"/>
      <c r="G282" s="133">
        <v>13404738122</v>
      </c>
      <c r="H282" s="121"/>
      <c r="I282" s="121">
        <v>0</v>
      </c>
      <c r="J282" s="121"/>
      <c r="K282" s="121">
        <v>0</v>
      </c>
      <c r="L282" s="121"/>
      <c r="M282" s="121">
        <v>0</v>
      </c>
      <c r="N282" s="121"/>
      <c r="O282" s="121">
        <v>0</v>
      </c>
      <c r="P282" s="121"/>
      <c r="Q282" s="121">
        <v>47234839</v>
      </c>
      <c r="R282" s="121"/>
      <c r="S282" s="121">
        <v>286</v>
      </c>
      <c r="T282" s="121"/>
      <c r="U282" s="121">
        <v>29270770999</v>
      </c>
      <c r="V282" s="121"/>
      <c r="W282" s="122">
        <v>13404738122</v>
      </c>
      <c r="X282" s="207"/>
      <c r="Y282" s="123">
        <f t="shared" si="30"/>
        <v>1.2948662174949077E-3</v>
      </c>
      <c r="Z282" s="114">
        <f t="shared" si="31"/>
        <v>0</v>
      </c>
      <c r="AA282" s="114">
        <f t="shared" si="32"/>
        <v>0</v>
      </c>
      <c r="AE282" s="115" t="s">
        <v>330</v>
      </c>
      <c r="AF282" s="115">
        <v>6360967</v>
      </c>
      <c r="AG282" s="115">
        <v>23419510952</v>
      </c>
      <c r="AH282" s="115">
        <v>30667128348</v>
      </c>
      <c r="AI282" s="30">
        <f t="shared" si="28"/>
        <v>30541920910</v>
      </c>
      <c r="AJ282" s="30">
        <f t="shared" si="29"/>
        <v>18214782904</v>
      </c>
      <c r="AK282" s="114">
        <f t="shared" si="33"/>
        <v>7122409958</v>
      </c>
      <c r="AL282" s="114">
        <f t="shared" si="34"/>
        <v>-12452345444</v>
      </c>
    </row>
    <row r="283" spans="1:38" s="30" customFormat="1">
      <c r="A283" s="208" t="s">
        <v>157</v>
      </c>
      <c r="B283" s="120"/>
      <c r="C283" s="132">
        <v>314800</v>
      </c>
      <c r="D283" s="132"/>
      <c r="E283" s="132">
        <v>5110423258</v>
      </c>
      <c r="F283" s="132"/>
      <c r="G283" s="133">
        <v>5063462524</v>
      </c>
      <c r="H283" s="121"/>
      <c r="I283" s="121">
        <v>0</v>
      </c>
      <c r="J283" s="121"/>
      <c r="K283" s="121">
        <v>0</v>
      </c>
      <c r="L283" s="121"/>
      <c r="M283" s="121">
        <v>0</v>
      </c>
      <c r="N283" s="121"/>
      <c r="O283" s="121">
        <v>0</v>
      </c>
      <c r="P283" s="121"/>
      <c r="Q283" s="121">
        <v>314800</v>
      </c>
      <c r="R283" s="121"/>
      <c r="S283" s="121">
        <v>16210</v>
      </c>
      <c r="T283" s="121"/>
      <c r="U283" s="121">
        <v>5110423258</v>
      </c>
      <c r="V283" s="121"/>
      <c r="W283" s="122">
        <v>5063462524</v>
      </c>
      <c r="X283" s="207"/>
      <c r="Y283" s="123">
        <f t="shared" si="30"/>
        <v>4.8911858674198863E-4</v>
      </c>
      <c r="Z283" s="114">
        <f t="shared" si="31"/>
        <v>0</v>
      </c>
      <c r="AA283" s="114">
        <f t="shared" si="32"/>
        <v>0</v>
      </c>
      <c r="AE283" s="115" t="s">
        <v>174</v>
      </c>
      <c r="AF283" s="115">
        <v>14644955</v>
      </c>
      <c r="AG283" s="115">
        <v>63610894742</v>
      </c>
      <c r="AH283" s="115">
        <v>83707450731</v>
      </c>
      <c r="AI283" s="30">
        <f t="shared" si="28"/>
        <v>30976075646</v>
      </c>
      <c r="AJ283" s="30">
        <f t="shared" si="29"/>
        <v>32031346707</v>
      </c>
      <c r="AK283" s="114">
        <f t="shared" si="33"/>
        <v>-32634819096</v>
      </c>
      <c r="AL283" s="114">
        <f t="shared" si="34"/>
        <v>-51676104024</v>
      </c>
    </row>
    <row r="284" spans="1:38" s="30" customFormat="1">
      <c r="A284" s="120" t="s">
        <v>443</v>
      </c>
      <c r="B284" s="120"/>
      <c r="C284" s="132">
        <v>11142170</v>
      </c>
      <c r="D284" s="132"/>
      <c r="E284" s="132">
        <v>32373141177</v>
      </c>
      <c r="F284" s="132"/>
      <c r="G284" s="133">
        <v>26269153482</v>
      </c>
      <c r="H284" s="121"/>
      <c r="I284" s="121">
        <v>0</v>
      </c>
      <c r="J284" s="121"/>
      <c r="K284" s="121">
        <v>0</v>
      </c>
      <c r="L284" s="121"/>
      <c r="M284" s="121">
        <v>0</v>
      </c>
      <c r="N284" s="121"/>
      <c r="O284" s="121">
        <v>0</v>
      </c>
      <c r="P284" s="121"/>
      <c r="Q284" s="121">
        <v>11142170</v>
      </c>
      <c r="R284" s="121"/>
      <c r="S284" s="121">
        <v>2376</v>
      </c>
      <c r="T284" s="121"/>
      <c r="U284" s="121">
        <v>32373141177</v>
      </c>
      <c r="V284" s="121"/>
      <c r="W284" s="122">
        <v>26269153482</v>
      </c>
      <c r="X284" s="207"/>
      <c r="Y284" s="123">
        <f t="shared" si="30"/>
        <v>2.5375385252923875E-3</v>
      </c>
      <c r="Z284" s="114">
        <f t="shared" si="31"/>
        <v>0</v>
      </c>
      <c r="AA284" s="114">
        <f t="shared" si="32"/>
        <v>0</v>
      </c>
      <c r="AE284" s="115" t="s">
        <v>299</v>
      </c>
      <c r="AF284" s="115">
        <v>22985688</v>
      </c>
      <c r="AG284" s="115">
        <v>70006717111</v>
      </c>
      <c r="AH284" s="115">
        <v>67632812546</v>
      </c>
      <c r="AI284" s="30">
        <f t="shared" si="28"/>
        <v>47649393412</v>
      </c>
      <c r="AJ284" s="30">
        <f t="shared" si="29"/>
        <v>32280573457</v>
      </c>
      <c r="AK284" s="114">
        <f t="shared" si="33"/>
        <v>-22357323699</v>
      </c>
      <c r="AL284" s="114">
        <f t="shared" si="34"/>
        <v>-35352239089</v>
      </c>
    </row>
    <row r="285" spans="1:38" s="30" customFormat="1">
      <c r="A285" s="120" t="s">
        <v>267</v>
      </c>
      <c r="B285" s="120"/>
      <c r="C285" s="132">
        <v>9237919</v>
      </c>
      <c r="D285" s="132"/>
      <c r="E285" s="132">
        <v>46840652852</v>
      </c>
      <c r="F285" s="132"/>
      <c r="G285" s="133">
        <v>58115672681</v>
      </c>
      <c r="H285" s="121"/>
      <c r="I285" s="121">
        <v>0</v>
      </c>
      <c r="J285" s="121"/>
      <c r="K285" s="121">
        <v>0</v>
      </c>
      <c r="L285" s="121"/>
      <c r="M285" s="121">
        <v>0</v>
      </c>
      <c r="N285" s="121"/>
      <c r="O285" s="121">
        <v>0</v>
      </c>
      <c r="P285" s="121"/>
      <c r="Q285" s="121">
        <v>9237919</v>
      </c>
      <c r="R285" s="121"/>
      <c r="S285" s="121">
        <v>5080</v>
      </c>
      <c r="T285" s="121"/>
      <c r="U285" s="121">
        <v>46840652852</v>
      </c>
      <c r="V285" s="121"/>
      <c r="W285" s="122">
        <v>46565870225</v>
      </c>
      <c r="X285" s="207"/>
      <c r="Y285" s="123">
        <f t="shared" si="30"/>
        <v>4.4981536896752288E-3</v>
      </c>
      <c r="Z285" s="114">
        <f t="shared" si="31"/>
        <v>0</v>
      </c>
      <c r="AA285" s="114">
        <f t="shared" si="32"/>
        <v>0</v>
      </c>
      <c r="AE285" s="115" t="s">
        <v>155</v>
      </c>
      <c r="AF285" s="115">
        <v>1077653</v>
      </c>
      <c r="AG285" s="115">
        <v>28088784067</v>
      </c>
      <c r="AH285" s="115">
        <v>26298965686</v>
      </c>
      <c r="AI285" s="30">
        <f t="shared" si="28"/>
        <v>28958466982</v>
      </c>
      <c r="AJ285" s="30">
        <f t="shared" si="29"/>
        <v>19809262820</v>
      </c>
      <c r="AK285" s="114">
        <f t="shared" si="33"/>
        <v>869682915</v>
      </c>
      <c r="AL285" s="114">
        <f t="shared" si="34"/>
        <v>-6489702866</v>
      </c>
    </row>
    <row r="286" spans="1:38" s="30" customFormat="1">
      <c r="A286" s="208" t="s">
        <v>228</v>
      </c>
      <c r="B286" s="120"/>
      <c r="C286" s="132">
        <v>19629097</v>
      </c>
      <c r="D286" s="132"/>
      <c r="E286" s="132">
        <v>52731917250</v>
      </c>
      <c r="F286" s="132"/>
      <c r="G286" s="133">
        <v>43103406713</v>
      </c>
      <c r="H286" s="121"/>
      <c r="I286" s="121">
        <v>0</v>
      </c>
      <c r="J286" s="121"/>
      <c r="K286" s="121">
        <v>0</v>
      </c>
      <c r="L286" s="121"/>
      <c r="M286" s="121">
        <v>0</v>
      </c>
      <c r="N286" s="121"/>
      <c r="O286" s="121">
        <v>0</v>
      </c>
      <c r="P286" s="121"/>
      <c r="Q286" s="121">
        <v>19629097</v>
      </c>
      <c r="R286" s="121"/>
      <c r="S286" s="121">
        <v>2213</v>
      </c>
      <c r="T286" s="121"/>
      <c r="U286" s="121">
        <v>52731917250</v>
      </c>
      <c r="V286" s="121"/>
      <c r="W286" s="122">
        <v>43103406713</v>
      </c>
      <c r="X286" s="207"/>
      <c r="Y286" s="123">
        <f t="shared" si="30"/>
        <v>4.1636878470610178E-3</v>
      </c>
      <c r="Z286" s="114">
        <f t="shared" si="31"/>
        <v>0</v>
      </c>
      <c r="AA286" s="114">
        <f t="shared" si="32"/>
        <v>0</v>
      </c>
      <c r="AE286" s="115" t="s">
        <v>172</v>
      </c>
      <c r="AF286" s="115">
        <v>25025614</v>
      </c>
      <c r="AG286" s="115">
        <v>56874315398</v>
      </c>
      <c r="AH286" s="115">
        <v>49380272522</v>
      </c>
      <c r="AI286" s="30">
        <f t="shared" si="28"/>
        <v>21407014944</v>
      </c>
      <c r="AJ286" s="30">
        <f t="shared" si="29"/>
        <v>13555149723</v>
      </c>
      <c r="AK286" s="114">
        <f t="shared" si="33"/>
        <v>-35467300454</v>
      </c>
      <c r="AL286" s="114">
        <f t="shared" si="34"/>
        <v>-35825122799</v>
      </c>
    </row>
    <row r="287" spans="1:38" s="30" customFormat="1">
      <c r="A287" s="120" t="s">
        <v>84</v>
      </c>
      <c r="B287" s="120"/>
      <c r="C287" s="132">
        <v>1129494</v>
      </c>
      <c r="D287" s="132"/>
      <c r="E287" s="132">
        <v>25406082114</v>
      </c>
      <c r="F287" s="132"/>
      <c r="G287" s="133">
        <v>23984328446</v>
      </c>
      <c r="H287" s="121"/>
      <c r="I287" s="121">
        <v>0</v>
      </c>
      <c r="J287" s="121"/>
      <c r="K287" s="121">
        <v>0</v>
      </c>
      <c r="L287" s="121"/>
      <c r="M287" s="121">
        <v>0</v>
      </c>
      <c r="N287" s="121"/>
      <c r="O287" s="121">
        <v>0</v>
      </c>
      <c r="P287" s="121"/>
      <c r="Q287" s="121">
        <v>1129494</v>
      </c>
      <c r="R287" s="121"/>
      <c r="S287" s="121">
        <v>20750</v>
      </c>
      <c r="T287" s="121"/>
      <c r="U287" s="121">
        <v>25406082114</v>
      </c>
      <c r="V287" s="121"/>
      <c r="W287" s="122">
        <v>23255832487</v>
      </c>
      <c r="X287" s="207"/>
      <c r="Y287" s="123">
        <f t="shared" si="30"/>
        <v>2.2464587948730452E-3</v>
      </c>
      <c r="Z287" s="114">
        <f t="shared" si="31"/>
        <v>0</v>
      </c>
      <c r="AA287" s="114">
        <f t="shared" si="32"/>
        <v>0</v>
      </c>
      <c r="AE287" s="115" t="s">
        <v>323</v>
      </c>
      <c r="AF287" s="115">
        <v>478413</v>
      </c>
      <c r="AG287" s="115">
        <v>2790081311</v>
      </c>
      <c r="AH287" s="115">
        <v>2625126766</v>
      </c>
      <c r="AI287" s="30">
        <f t="shared" si="28"/>
        <v>6713400927</v>
      </c>
      <c r="AJ287" s="30">
        <f t="shared" si="29"/>
        <v>7255706118</v>
      </c>
      <c r="AK287" s="114">
        <f t="shared" si="33"/>
        <v>3923319616</v>
      </c>
      <c r="AL287" s="114">
        <f t="shared" si="34"/>
        <v>4630579352</v>
      </c>
    </row>
    <row r="288" spans="1:38" s="30" customFormat="1">
      <c r="A288" s="120" t="s">
        <v>298</v>
      </c>
      <c r="B288" s="120"/>
      <c r="C288" s="132">
        <v>129745</v>
      </c>
      <c r="D288" s="132"/>
      <c r="E288" s="132">
        <v>4132092946</v>
      </c>
      <c r="F288" s="132"/>
      <c r="G288" s="133">
        <v>2574841424</v>
      </c>
      <c r="H288" s="121"/>
      <c r="I288" s="121">
        <v>0</v>
      </c>
      <c r="J288" s="121"/>
      <c r="K288" s="121">
        <v>0</v>
      </c>
      <c r="L288" s="121"/>
      <c r="M288" s="121">
        <v>0</v>
      </c>
      <c r="N288" s="121"/>
      <c r="O288" s="121">
        <v>0</v>
      </c>
      <c r="P288" s="121"/>
      <c r="Q288" s="121">
        <v>129745</v>
      </c>
      <c r="R288" s="121"/>
      <c r="S288" s="121">
        <v>20000</v>
      </c>
      <c r="T288" s="121"/>
      <c r="U288" s="121">
        <v>4132092946</v>
      </c>
      <c r="V288" s="121"/>
      <c r="W288" s="122">
        <v>2574841424</v>
      </c>
      <c r="X288" s="207"/>
      <c r="Y288" s="123">
        <f t="shared" si="30"/>
        <v>2.4872363376291271E-4</v>
      </c>
      <c r="Z288" s="114">
        <f t="shared" si="31"/>
        <v>0</v>
      </c>
      <c r="AA288" s="114">
        <f t="shared" si="32"/>
        <v>0</v>
      </c>
      <c r="AE288" s="115" t="s">
        <v>271</v>
      </c>
      <c r="AF288" s="115">
        <v>8573936</v>
      </c>
      <c r="AG288" s="115">
        <v>61605464927</v>
      </c>
      <c r="AH288" s="115">
        <v>48410191743</v>
      </c>
      <c r="AI288" s="30">
        <f t="shared" si="28"/>
        <v>30636768670</v>
      </c>
      <c r="AJ288" s="30">
        <f t="shared" si="29"/>
        <v>23667978878</v>
      </c>
      <c r="AK288" s="114">
        <f t="shared" si="33"/>
        <v>-30968696257</v>
      </c>
      <c r="AL288" s="114">
        <f t="shared" si="34"/>
        <v>-24742212865</v>
      </c>
    </row>
    <row r="289" spans="1:38" s="30" customFormat="1">
      <c r="A289" s="120" t="s">
        <v>335</v>
      </c>
      <c r="B289" s="120"/>
      <c r="C289" s="132">
        <v>1245785</v>
      </c>
      <c r="D289" s="132"/>
      <c r="E289" s="132">
        <v>3468764504</v>
      </c>
      <c r="F289" s="132"/>
      <c r="G289" s="133">
        <v>3387064927</v>
      </c>
      <c r="H289" s="121"/>
      <c r="I289" s="121">
        <v>0</v>
      </c>
      <c r="J289" s="121"/>
      <c r="K289" s="121">
        <v>0</v>
      </c>
      <c r="L289" s="121"/>
      <c r="M289" s="121">
        <v>0</v>
      </c>
      <c r="N289" s="121"/>
      <c r="O289" s="121">
        <v>0</v>
      </c>
      <c r="P289" s="121"/>
      <c r="Q289" s="121">
        <v>1245785</v>
      </c>
      <c r="R289" s="121"/>
      <c r="S289" s="121">
        <v>2195.1999999999998</v>
      </c>
      <c r="T289" s="121"/>
      <c r="U289" s="121">
        <v>3468764504</v>
      </c>
      <c r="V289" s="121"/>
      <c r="W289" s="122">
        <v>2713607639</v>
      </c>
      <c r="X289" s="207"/>
      <c r="Y289" s="123">
        <f t="shared" si="30"/>
        <v>2.6212812419739844E-4</v>
      </c>
      <c r="Z289" s="114">
        <f t="shared" si="31"/>
        <v>0</v>
      </c>
      <c r="AA289" s="114">
        <f t="shared" si="32"/>
        <v>0</v>
      </c>
      <c r="AE289" s="115" t="s">
        <v>362</v>
      </c>
      <c r="AF289" s="115">
        <v>244228</v>
      </c>
      <c r="AG289" s="115">
        <v>395871385</v>
      </c>
      <c r="AH289" s="115">
        <v>412717236.00000006</v>
      </c>
      <c r="AI289" s="30" t="e">
        <f t="shared" si="28"/>
        <v>#N/A</v>
      </c>
      <c r="AJ289" s="30" t="e">
        <f t="shared" si="29"/>
        <v>#N/A</v>
      </c>
      <c r="AK289" s="114" t="e">
        <f t="shared" si="33"/>
        <v>#N/A</v>
      </c>
      <c r="AL289" s="114" t="e">
        <f t="shared" si="34"/>
        <v>#N/A</v>
      </c>
    </row>
    <row r="290" spans="1:38" s="30" customFormat="1">
      <c r="A290" s="120" t="s">
        <v>160</v>
      </c>
      <c r="B290" s="120"/>
      <c r="C290" s="132">
        <v>8633469</v>
      </c>
      <c r="D290" s="132"/>
      <c r="E290" s="132">
        <v>16870566233</v>
      </c>
      <c r="F290" s="132"/>
      <c r="G290" s="133">
        <v>13047133273</v>
      </c>
      <c r="H290" s="121"/>
      <c r="I290" s="121">
        <v>0</v>
      </c>
      <c r="J290" s="121"/>
      <c r="K290" s="121">
        <v>0</v>
      </c>
      <c r="L290" s="121"/>
      <c r="M290" s="121">
        <v>0</v>
      </c>
      <c r="N290" s="121"/>
      <c r="O290" s="121">
        <v>0</v>
      </c>
      <c r="P290" s="121"/>
      <c r="Q290" s="121">
        <v>8633469</v>
      </c>
      <c r="R290" s="121"/>
      <c r="S290" s="121">
        <v>1523</v>
      </c>
      <c r="T290" s="121"/>
      <c r="U290" s="121">
        <v>16870566233</v>
      </c>
      <c r="V290" s="121"/>
      <c r="W290" s="122">
        <v>13047133273</v>
      </c>
      <c r="X290" s="207"/>
      <c r="Y290" s="123">
        <f t="shared" si="30"/>
        <v>1.2603224290248813E-3</v>
      </c>
      <c r="Z290" s="114">
        <f t="shared" si="31"/>
        <v>0</v>
      </c>
      <c r="AA290" s="114">
        <f t="shared" si="32"/>
        <v>0</v>
      </c>
      <c r="AE290" s="115" t="s">
        <v>329</v>
      </c>
      <c r="AF290" s="115">
        <v>10130693</v>
      </c>
      <c r="AG290" s="115">
        <v>19683146344</v>
      </c>
      <c r="AH290" s="115">
        <v>23343222846.999996</v>
      </c>
      <c r="AI290" s="30">
        <f t="shared" si="28"/>
        <v>6362035747</v>
      </c>
      <c r="AJ290" s="30">
        <f t="shared" si="29"/>
        <v>6164961846</v>
      </c>
      <c r="AK290" s="114">
        <f t="shared" si="33"/>
        <v>-13321110597</v>
      </c>
      <c r="AL290" s="114">
        <f t="shared" si="34"/>
        <v>-17178261000.999996</v>
      </c>
    </row>
    <row r="291" spans="1:38" s="30" customFormat="1">
      <c r="A291" s="120" t="s">
        <v>511</v>
      </c>
      <c r="B291" s="120"/>
      <c r="C291" s="132">
        <v>3314409</v>
      </c>
      <c r="D291" s="132"/>
      <c r="E291" s="132">
        <v>83368001403</v>
      </c>
      <c r="F291" s="132"/>
      <c r="G291" s="133">
        <v>106852742216</v>
      </c>
      <c r="H291" s="121"/>
      <c r="I291" s="121">
        <v>0</v>
      </c>
      <c r="J291" s="121"/>
      <c r="K291" s="121">
        <v>0</v>
      </c>
      <c r="L291" s="121"/>
      <c r="M291" s="121">
        <v>0</v>
      </c>
      <c r="N291" s="121"/>
      <c r="O291" s="121">
        <v>0</v>
      </c>
      <c r="P291" s="121"/>
      <c r="Q291" s="121">
        <v>3314409</v>
      </c>
      <c r="R291" s="121"/>
      <c r="S291" s="121">
        <v>32490</v>
      </c>
      <c r="T291" s="121"/>
      <c r="U291" s="121">
        <v>83368001403</v>
      </c>
      <c r="V291" s="121"/>
      <c r="W291" s="122">
        <v>106852742216</v>
      </c>
      <c r="X291" s="207"/>
      <c r="Y291" s="123">
        <f t="shared" si="30"/>
        <v>1.0321723922014742E-2</v>
      </c>
      <c r="Z291" s="114">
        <f t="shared" si="31"/>
        <v>0</v>
      </c>
      <c r="AA291" s="114">
        <f t="shared" si="32"/>
        <v>0</v>
      </c>
      <c r="AE291" s="115" t="s">
        <v>300</v>
      </c>
      <c r="AF291" s="115">
        <v>54791105</v>
      </c>
      <c r="AG291" s="115">
        <v>193796348118</v>
      </c>
      <c r="AH291" s="115">
        <v>198743142332</v>
      </c>
      <c r="AI291" s="30">
        <f t="shared" si="28"/>
        <v>40545923630</v>
      </c>
      <c r="AJ291" s="30">
        <f t="shared" si="29"/>
        <v>38683499451</v>
      </c>
      <c r="AK291" s="114">
        <f t="shared" si="33"/>
        <v>-153250424488</v>
      </c>
      <c r="AL291" s="114">
        <f t="shared" si="34"/>
        <v>-160059642881</v>
      </c>
    </row>
    <row r="292" spans="1:38" s="30" customFormat="1">
      <c r="A292" s="208" t="s">
        <v>244</v>
      </c>
      <c r="B292" s="120"/>
      <c r="C292" s="132">
        <v>30055456</v>
      </c>
      <c r="D292" s="132"/>
      <c r="E292" s="132">
        <v>57275140135</v>
      </c>
      <c r="F292" s="132"/>
      <c r="G292" s="133">
        <v>84906443499</v>
      </c>
      <c r="H292" s="121"/>
      <c r="I292" s="121">
        <v>0</v>
      </c>
      <c r="J292" s="121"/>
      <c r="K292" s="121">
        <v>0</v>
      </c>
      <c r="L292" s="121"/>
      <c r="M292" s="121">
        <v>0</v>
      </c>
      <c r="N292" s="121"/>
      <c r="O292" s="121">
        <v>0</v>
      </c>
      <c r="P292" s="121"/>
      <c r="Q292" s="121">
        <v>30055456</v>
      </c>
      <c r="R292" s="121"/>
      <c r="S292" s="121">
        <v>1942.1176470588234</v>
      </c>
      <c r="T292" s="121"/>
      <c r="U292" s="121">
        <v>50870508900</v>
      </c>
      <c r="V292" s="121"/>
      <c r="W292" s="122">
        <v>57920021873</v>
      </c>
      <c r="X292" s="207"/>
      <c r="Y292" s="123">
        <f t="shared" si="30"/>
        <v>5.594938070205579E-3</v>
      </c>
      <c r="Z292" s="114">
        <f t="shared" si="31"/>
        <v>0</v>
      </c>
      <c r="AA292" s="114">
        <f t="shared" si="32"/>
        <v>0</v>
      </c>
      <c r="AE292" s="115" t="s">
        <v>116</v>
      </c>
      <c r="AF292" s="115">
        <v>2524621</v>
      </c>
      <c r="AG292" s="115">
        <v>34881868218</v>
      </c>
      <c r="AH292" s="115">
        <v>29713658143</v>
      </c>
      <c r="AI292" s="30">
        <f t="shared" si="28"/>
        <v>13095026397</v>
      </c>
      <c r="AJ292" s="30">
        <f t="shared" si="29"/>
        <v>11330063694</v>
      </c>
      <c r="AK292" s="114">
        <f t="shared" si="33"/>
        <v>-21786841821</v>
      </c>
      <c r="AL292" s="114">
        <f t="shared" si="34"/>
        <v>-18383594449</v>
      </c>
    </row>
    <row r="293" spans="1:38" s="30" customFormat="1">
      <c r="A293" s="208" t="s">
        <v>361</v>
      </c>
      <c r="B293" s="120"/>
      <c r="C293" s="132">
        <v>1447150</v>
      </c>
      <c r="D293" s="132"/>
      <c r="E293" s="132">
        <v>10627285337</v>
      </c>
      <c r="F293" s="132"/>
      <c r="G293" s="133">
        <v>14804784003</v>
      </c>
      <c r="H293" s="121"/>
      <c r="I293" s="121">
        <v>0</v>
      </c>
      <c r="J293" s="121"/>
      <c r="K293" s="121">
        <v>0</v>
      </c>
      <c r="L293" s="121"/>
      <c r="M293" s="121">
        <v>0</v>
      </c>
      <c r="N293" s="121"/>
      <c r="O293" s="121">
        <v>0</v>
      </c>
      <c r="P293" s="121"/>
      <c r="Q293" s="121">
        <v>1447150</v>
      </c>
      <c r="R293" s="121"/>
      <c r="S293" s="121">
        <v>10310</v>
      </c>
      <c r="T293" s="121"/>
      <c r="U293" s="121">
        <v>10627285337</v>
      </c>
      <c r="V293" s="121"/>
      <c r="W293" s="122">
        <v>14804784003</v>
      </c>
      <c r="X293" s="207"/>
      <c r="Y293" s="123">
        <f t="shared" si="30"/>
        <v>1.4301073611674194E-3</v>
      </c>
      <c r="Z293" s="114">
        <f t="shared" si="31"/>
        <v>0</v>
      </c>
      <c r="AA293" s="114">
        <f t="shared" si="32"/>
        <v>0</v>
      </c>
      <c r="AE293" s="115" t="s">
        <v>387</v>
      </c>
      <c r="AF293" s="115">
        <v>76153968</v>
      </c>
      <c r="AG293" s="115">
        <v>114617778391</v>
      </c>
      <c r="AH293" s="115">
        <v>99395218537</v>
      </c>
      <c r="AI293" s="30">
        <f t="shared" si="28"/>
        <v>49888210</v>
      </c>
      <c r="AJ293" s="30">
        <f t="shared" si="29"/>
        <v>31013471</v>
      </c>
      <c r="AK293" s="114">
        <f t="shared" si="33"/>
        <v>-114567890181</v>
      </c>
      <c r="AL293" s="114">
        <f t="shared" si="34"/>
        <v>-99364205066</v>
      </c>
    </row>
    <row r="294" spans="1:38" s="30" customFormat="1">
      <c r="A294" s="120" t="s">
        <v>512</v>
      </c>
      <c r="B294" s="120"/>
      <c r="C294" s="132">
        <v>0</v>
      </c>
      <c r="D294" s="132"/>
      <c r="E294" s="132">
        <v>0</v>
      </c>
      <c r="F294" s="132"/>
      <c r="G294" s="135">
        <v>0</v>
      </c>
      <c r="H294" s="121"/>
      <c r="I294" s="121">
        <v>9247832</v>
      </c>
      <c r="J294" s="121"/>
      <c r="K294" s="121">
        <v>0</v>
      </c>
      <c r="L294" s="121"/>
      <c r="M294" s="121">
        <v>0</v>
      </c>
      <c r="N294" s="121"/>
      <c r="O294" s="121">
        <v>0</v>
      </c>
      <c r="P294" s="121"/>
      <c r="Q294" s="121">
        <v>9247832</v>
      </c>
      <c r="R294" s="121"/>
      <c r="S294" s="121">
        <v>942.11764703338054</v>
      </c>
      <c r="T294" s="121"/>
      <c r="U294" s="121">
        <v>6404631235</v>
      </c>
      <c r="V294" s="121"/>
      <c r="W294" s="122">
        <v>8645197749</v>
      </c>
      <c r="X294" s="207"/>
      <c r="Y294" s="123">
        <f t="shared" si="30"/>
        <v>8.3510579668623244E-4</v>
      </c>
      <c r="Z294" s="114">
        <f t="shared" si="31"/>
        <v>0</v>
      </c>
      <c r="AA294" s="114">
        <f t="shared" si="32"/>
        <v>0</v>
      </c>
      <c r="AE294" s="115" t="s">
        <v>78</v>
      </c>
      <c r="AF294" s="115">
        <v>314</v>
      </c>
      <c r="AG294" s="115">
        <v>11894474</v>
      </c>
      <c r="AH294" s="115">
        <v>17111063</v>
      </c>
      <c r="AI294" s="30" t="e">
        <f t="shared" si="28"/>
        <v>#N/A</v>
      </c>
      <c r="AJ294" s="30" t="e">
        <f t="shared" si="29"/>
        <v>#N/A</v>
      </c>
      <c r="AK294" s="114" t="e">
        <f t="shared" si="33"/>
        <v>#N/A</v>
      </c>
      <c r="AL294" s="114" t="e">
        <f t="shared" si="34"/>
        <v>#N/A</v>
      </c>
    </row>
    <row r="295" spans="1:38" s="30" customFormat="1">
      <c r="A295" s="120" t="s">
        <v>513</v>
      </c>
      <c r="B295" s="120"/>
      <c r="C295" s="132">
        <v>5686547</v>
      </c>
      <c r="D295" s="132"/>
      <c r="E295" s="132">
        <v>16119477747</v>
      </c>
      <c r="F295" s="132"/>
      <c r="G295" s="133">
        <v>12582975687</v>
      </c>
      <c r="H295" s="121"/>
      <c r="I295" s="121">
        <v>0</v>
      </c>
      <c r="J295" s="121"/>
      <c r="K295" s="121">
        <v>0</v>
      </c>
      <c r="L295" s="121"/>
      <c r="M295" s="121">
        <v>0</v>
      </c>
      <c r="N295" s="121"/>
      <c r="O295" s="121">
        <v>0</v>
      </c>
      <c r="P295" s="121"/>
      <c r="Q295" s="121">
        <v>5686547</v>
      </c>
      <c r="R295" s="121"/>
      <c r="S295" s="121">
        <v>2230</v>
      </c>
      <c r="T295" s="121"/>
      <c r="U295" s="121">
        <v>16119477747</v>
      </c>
      <c r="V295" s="121"/>
      <c r="W295" s="122">
        <v>12582975687</v>
      </c>
      <c r="X295" s="207"/>
      <c r="Y295" s="123">
        <f t="shared" si="30"/>
        <v>1.2154858964320526E-3</v>
      </c>
      <c r="Z295" s="114">
        <f t="shared" si="31"/>
        <v>0</v>
      </c>
      <c r="AA295" s="114">
        <f t="shared" si="32"/>
        <v>0</v>
      </c>
      <c r="AE295" s="115" t="s">
        <v>301</v>
      </c>
      <c r="AF295" s="115">
        <v>4965750</v>
      </c>
      <c r="AG295" s="115">
        <v>33056398495</v>
      </c>
      <c r="AH295" s="115">
        <v>36281097843</v>
      </c>
      <c r="AI295" s="30">
        <f t="shared" si="28"/>
        <v>58519270910</v>
      </c>
      <c r="AJ295" s="30">
        <f t="shared" si="29"/>
        <v>41333945341</v>
      </c>
      <c r="AK295" s="114">
        <f t="shared" si="33"/>
        <v>25462872415</v>
      </c>
      <c r="AL295" s="114">
        <f t="shared" si="34"/>
        <v>5052847498</v>
      </c>
    </row>
    <row r="296" spans="1:38" s="30" customFormat="1">
      <c r="A296" s="208" t="s">
        <v>323</v>
      </c>
      <c r="B296" s="120"/>
      <c r="C296" s="132">
        <v>1245695</v>
      </c>
      <c r="D296" s="132"/>
      <c r="E296" s="132">
        <v>6713400927</v>
      </c>
      <c r="F296" s="132"/>
      <c r="G296" s="133">
        <v>7255706118</v>
      </c>
      <c r="H296" s="121"/>
      <c r="I296" s="121">
        <v>0</v>
      </c>
      <c r="J296" s="121"/>
      <c r="K296" s="121">
        <v>0</v>
      </c>
      <c r="L296" s="121"/>
      <c r="M296" s="121">
        <v>0</v>
      </c>
      <c r="N296" s="121"/>
      <c r="O296" s="121">
        <v>0</v>
      </c>
      <c r="P296" s="121"/>
      <c r="Q296" s="121">
        <v>1245695</v>
      </c>
      <c r="R296" s="121"/>
      <c r="S296" s="121">
        <v>5870</v>
      </c>
      <c r="T296" s="121"/>
      <c r="U296" s="121">
        <v>6713400927</v>
      </c>
      <c r="V296" s="121"/>
      <c r="W296" s="122">
        <v>7255706118</v>
      </c>
      <c r="X296" s="207"/>
      <c r="Y296" s="123">
        <f t="shared" si="30"/>
        <v>7.0088416877386579E-4</v>
      </c>
      <c r="Z296" s="114">
        <f t="shared" si="31"/>
        <v>0</v>
      </c>
      <c r="AA296" s="114">
        <f t="shared" si="32"/>
        <v>0</v>
      </c>
      <c r="AE296" s="115" t="s">
        <v>193</v>
      </c>
      <c r="AF296" s="115">
        <v>2853360</v>
      </c>
      <c r="AG296" s="115">
        <v>9116495927</v>
      </c>
      <c r="AH296" s="115">
        <v>8395692227</v>
      </c>
      <c r="AI296" s="30" t="e">
        <f t="shared" si="28"/>
        <v>#N/A</v>
      </c>
      <c r="AJ296" s="30" t="e">
        <f t="shared" si="29"/>
        <v>#N/A</v>
      </c>
      <c r="AK296" s="114" t="e">
        <f t="shared" si="33"/>
        <v>#N/A</v>
      </c>
      <c r="AL296" s="114" t="e">
        <f t="shared" si="34"/>
        <v>#N/A</v>
      </c>
    </row>
    <row r="297" spans="1:38" s="30" customFormat="1">
      <c r="A297" s="120" t="s">
        <v>148</v>
      </c>
      <c r="B297" s="120"/>
      <c r="C297" s="132">
        <v>18951623</v>
      </c>
      <c r="D297" s="132"/>
      <c r="E297" s="132">
        <v>153570792954</v>
      </c>
      <c r="F297" s="132"/>
      <c r="G297" s="133">
        <v>188239320814</v>
      </c>
      <c r="H297" s="121"/>
      <c r="I297" s="121">
        <v>0</v>
      </c>
      <c r="J297" s="121"/>
      <c r="K297" s="121">
        <v>0</v>
      </c>
      <c r="L297" s="121"/>
      <c r="M297" s="121">
        <v>0</v>
      </c>
      <c r="N297" s="121"/>
      <c r="O297" s="121">
        <v>0</v>
      </c>
      <c r="P297" s="121"/>
      <c r="Q297" s="121">
        <v>18951623</v>
      </c>
      <c r="R297" s="121"/>
      <c r="S297" s="121">
        <v>8000</v>
      </c>
      <c r="T297" s="121"/>
      <c r="U297" s="121">
        <v>153570792954</v>
      </c>
      <c r="V297" s="121"/>
      <c r="W297" s="122">
        <v>150441015637</v>
      </c>
      <c r="X297" s="207"/>
      <c r="Y297" s="123">
        <f t="shared" si="30"/>
        <v>1.4532248754212138E-2</v>
      </c>
      <c r="Z297" s="114">
        <f t="shared" si="31"/>
        <v>0</v>
      </c>
      <c r="AA297" s="114">
        <f t="shared" si="32"/>
        <v>0</v>
      </c>
      <c r="AE297" s="115" t="s">
        <v>162</v>
      </c>
      <c r="AF297" s="115">
        <v>5398424</v>
      </c>
      <c r="AG297" s="115">
        <v>143927994459</v>
      </c>
      <c r="AH297" s="115">
        <v>199143518331</v>
      </c>
      <c r="AI297" s="30">
        <f t="shared" si="28"/>
        <v>34542509788</v>
      </c>
      <c r="AJ297" s="30">
        <f t="shared" si="29"/>
        <v>24751168317</v>
      </c>
      <c r="AK297" s="114">
        <f t="shared" si="33"/>
        <v>-109385484671</v>
      </c>
      <c r="AL297" s="114">
        <f t="shared" si="34"/>
        <v>-174392350014</v>
      </c>
    </row>
    <row r="298" spans="1:38" s="30" customFormat="1">
      <c r="A298" s="208" t="s">
        <v>333</v>
      </c>
      <c r="B298" s="120"/>
      <c r="C298" s="132">
        <v>110163</v>
      </c>
      <c r="D298" s="132"/>
      <c r="E298" s="132">
        <v>3292351427</v>
      </c>
      <c r="F298" s="132"/>
      <c r="G298" s="133">
        <v>3455334622</v>
      </c>
      <c r="H298" s="121"/>
      <c r="I298" s="121">
        <v>0</v>
      </c>
      <c r="J298" s="121"/>
      <c r="K298" s="121">
        <v>0</v>
      </c>
      <c r="L298" s="121"/>
      <c r="M298" s="121">
        <v>0</v>
      </c>
      <c r="N298" s="121"/>
      <c r="O298" s="121">
        <v>0</v>
      </c>
      <c r="P298" s="121"/>
      <c r="Q298" s="121">
        <v>110163</v>
      </c>
      <c r="R298" s="121"/>
      <c r="S298" s="121">
        <v>31610</v>
      </c>
      <c r="T298" s="121"/>
      <c r="U298" s="121">
        <v>3292351427</v>
      </c>
      <c r="V298" s="121"/>
      <c r="W298" s="122">
        <v>3455334622</v>
      </c>
      <c r="X298" s="207"/>
      <c r="Y298" s="123">
        <f t="shared" si="30"/>
        <v>3.3377720858457046E-4</v>
      </c>
      <c r="Z298" s="114">
        <f t="shared" si="31"/>
        <v>0</v>
      </c>
      <c r="AA298" s="114">
        <f t="shared" si="32"/>
        <v>0</v>
      </c>
      <c r="AE298" s="115" t="s">
        <v>186</v>
      </c>
      <c r="AF298" s="115">
        <v>2156628</v>
      </c>
      <c r="AG298" s="115">
        <v>23502027792.999996</v>
      </c>
      <c r="AH298" s="115">
        <v>21588026362</v>
      </c>
      <c r="AI298" s="30">
        <f t="shared" si="28"/>
        <v>42951889283</v>
      </c>
      <c r="AJ298" s="30">
        <f t="shared" si="29"/>
        <v>46130373331</v>
      </c>
      <c r="AK298" s="114">
        <f t="shared" si="33"/>
        <v>19449861490.000004</v>
      </c>
      <c r="AL298" s="114">
        <f t="shared" si="34"/>
        <v>24542346969</v>
      </c>
    </row>
    <row r="299" spans="1:38" s="30" customFormat="1">
      <c r="A299" s="120" t="s">
        <v>300</v>
      </c>
      <c r="B299" s="120"/>
      <c r="C299" s="132">
        <v>10978556</v>
      </c>
      <c r="D299" s="132"/>
      <c r="E299" s="132">
        <v>40545923630</v>
      </c>
      <c r="F299" s="132"/>
      <c r="G299" s="133">
        <v>38683499451</v>
      </c>
      <c r="H299" s="121"/>
      <c r="I299" s="121">
        <v>0</v>
      </c>
      <c r="J299" s="121"/>
      <c r="K299" s="121">
        <v>0</v>
      </c>
      <c r="L299" s="121"/>
      <c r="M299" s="121">
        <v>0</v>
      </c>
      <c r="N299" s="121"/>
      <c r="O299" s="121">
        <v>0</v>
      </c>
      <c r="P299" s="121"/>
      <c r="Q299" s="121">
        <v>10978556</v>
      </c>
      <c r="R299" s="121"/>
      <c r="S299" s="121">
        <v>3551</v>
      </c>
      <c r="T299" s="121"/>
      <c r="U299" s="121">
        <v>40545923630</v>
      </c>
      <c r="V299" s="121"/>
      <c r="W299" s="122">
        <v>38683499451</v>
      </c>
      <c r="X299" s="207"/>
      <c r="Y299" s="123">
        <f t="shared" si="30"/>
        <v>3.7367351870436424E-3</v>
      </c>
      <c r="Z299" s="114">
        <f t="shared" si="31"/>
        <v>0</v>
      </c>
      <c r="AA299" s="114">
        <f t="shared" si="32"/>
        <v>0</v>
      </c>
      <c r="AE299" s="115" t="s">
        <v>302</v>
      </c>
      <c r="AF299" s="115">
        <v>9404706</v>
      </c>
      <c r="AG299" s="115">
        <v>63223516351</v>
      </c>
      <c r="AH299" s="115">
        <v>53942275960.000008</v>
      </c>
      <c r="AI299" s="30">
        <f t="shared" si="28"/>
        <v>23203430085</v>
      </c>
      <c r="AJ299" s="30">
        <f t="shared" si="29"/>
        <v>21955929279</v>
      </c>
      <c r="AK299" s="114">
        <f t="shared" si="33"/>
        <v>-40020086266</v>
      </c>
      <c r="AL299" s="114">
        <f t="shared" si="34"/>
        <v>-31986346681.000008</v>
      </c>
    </row>
    <row r="300" spans="1:38" s="30" customFormat="1">
      <c r="A300" s="120" t="s">
        <v>225</v>
      </c>
      <c r="B300" s="120"/>
      <c r="C300" s="132">
        <v>15967585</v>
      </c>
      <c r="D300" s="132"/>
      <c r="E300" s="132">
        <v>24600940723</v>
      </c>
      <c r="F300" s="132"/>
      <c r="G300" s="133">
        <v>34181923299</v>
      </c>
      <c r="H300" s="121"/>
      <c r="I300" s="121">
        <v>0</v>
      </c>
      <c r="J300" s="121"/>
      <c r="K300" s="121">
        <v>0</v>
      </c>
      <c r="L300" s="121"/>
      <c r="M300" s="121">
        <v>0</v>
      </c>
      <c r="N300" s="121"/>
      <c r="O300" s="121">
        <v>0</v>
      </c>
      <c r="P300" s="121"/>
      <c r="Q300" s="121">
        <v>15967585</v>
      </c>
      <c r="R300" s="121"/>
      <c r="S300" s="121">
        <v>2157.3837209571766</v>
      </c>
      <c r="T300" s="121"/>
      <c r="U300" s="121">
        <v>24600940723</v>
      </c>
      <c r="V300" s="121"/>
      <c r="W300" s="122">
        <v>34181923299</v>
      </c>
      <c r="X300" s="207"/>
      <c r="Y300" s="123">
        <f t="shared" si="30"/>
        <v>3.301893504076408E-3</v>
      </c>
      <c r="Z300" s="114">
        <f t="shared" si="31"/>
        <v>0</v>
      </c>
      <c r="AA300" s="114">
        <f t="shared" si="32"/>
        <v>0</v>
      </c>
      <c r="AE300" s="115" t="s">
        <v>303</v>
      </c>
      <c r="AF300" s="115">
        <v>49790652</v>
      </c>
      <c r="AG300" s="115">
        <v>60776674767</v>
      </c>
      <c r="AH300" s="115">
        <v>50979229552</v>
      </c>
      <c r="AI300" s="30" t="e">
        <f t="shared" si="28"/>
        <v>#N/A</v>
      </c>
      <c r="AJ300" s="30" t="e">
        <f t="shared" si="29"/>
        <v>#N/A</v>
      </c>
      <c r="AK300" s="114" t="e">
        <f t="shared" si="33"/>
        <v>#N/A</v>
      </c>
      <c r="AL300" s="114" t="e">
        <f t="shared" si="34"/>
        <v>#N/A</v>
      </c>
    </row>
    <row r="301" spans="1:38" s="30" customFormat="1">
      <c r="A301" s="208" t="s">
        <v>353</v>
      </c>
      <c r="B301" s="120"/>
      <c r="C301" s="132">
        <v>5485514</v>
      </c>
      <c r="D301" s="132"/>
      <c r="E301" s="132">
        <v>96206948685</v>
      </c>
      <c r="F301" s="132"/>
      <c r="G301" s="133">
        <v>93022766595</v>
      </c>
      <c r="H301" s="121"/>
      <c r="I301" s="121">
        <v>0</v>
      </c>
      <c r="J301" s="121"/>
      <c r="K301" s="121">
        <v>0</v>
      </c>
      <c r="L301" s="121"/>
      <c r="M301" s="121">
        <v>0</v>
      </c>
      <c r="N301" s="121"/>
      <c r="O301" s="121">
        <v>0</v>
      </c>
      <c r="P301" s="121"/>
      <c r="Q301" s="121">
        <v>5485514</v>
      </c>
      <c r="R301" s="121"/>
      <c r="S301" s="121">
        <v>13584</v>
      </c>
      <c r="T301" s="121"/>
      <c r="U301" s="121">
        <v>96206948685</v>
      </c>
      <c r="V301" s="121"/>
      <c r="W301" s="122">
        <v>73939219514</v>
      </c>
      <c r="X301" s="207"/>
      <c r="Y301" s="123">
        <f t="shared" si="30"/>
        <v>7.1423549363852958E-3</v>
      </c>
      <c r="Z301" s="114">
        <f t="shared" si="31"/>
        <v>0</v>
      </c>
      <c r="AA301" s="114">
        <f t="shared" si="32"/>
        <v>0</v>
      </c>
      <c r="AE301" s="115" t="s">
        <v>410</v>
      </c>
      <c r="AF301" s="115">
        <v>640833</v>
      </c>
      <c r="AG301" s="115">
        <v>32473072679</v>
      </c>
      <c r="AH301" s="115">
        <v>28245468737</v>
      </c>
      <c r="AI301" s="30">
        <f t="shared" si="28"/>
        <v>19266915412</v>
      </c>
      <c r="AJ301" s="30">
        <f t="shared" si="29"/>
        <v>16383657214</v>
      </c>
      <c r="AK301" s="114">
        <f t="shared" si="33"/>
        <v>-13206157267</v>
      </c>
      <c r="AL301" s="114">
        <f t="shared" si="34"/>
        <v>-11861811523</v>
      </c>
    </row>
    <row r="302" spans="1:38" s="30" customFormat="1">
      <c r="A302" s="208" t="s">
        <v>97</v>
      </c>
      <c r="B302" s="120"/>
      <c r="C302" s="132">
        <v>13752741</v>
      </c>
      <c r="D302" s="132"/>
      <c r="E302" s="132">
        <v>34921753590</v>
      </c>
      <c r="F302" s="132"/>
      <c r="G302" s="133">
        <v>32560387500</v>
      </c>
      <c r="H302" s="121"/>
      <c r="I302" s="121">
        <v>13752741</v>
      </c>
      <c r="J302" s="121"/>
      <c r="K302" s="121">
        <v>0</v>
      </c>
      <c r="L302" s="121"/>
      <c r="M302" s="121">
        <v>0</v>
      </c>
      <c r="N302" s="121"/>
      <c r="O302" s="121">
        <v>0</v>
      </c>
      <c r="P302" s="121"/>
      <c r="Q302" s="121">
        <v>27505482</v>
      </c>
      <c r="R302" s="121"/>
      <c r="S302" s="121">
        <v>1031.5</v>
      </c>
      <c r="T302" s="121"/>
      <c r="U302" s="121">
        <v>34921753590</v>
      </c>
      <c r="V302" s="121"/>
      <c r="W302" s="122">
        <v>28152589863</v>
      </c>
      <c r="X302" s="207"/>
      <c r="Y302" s="123">
        <f t="shared" si="30"/>
        <v>2.7194740558758E-3</v>
      </c>
      <c r="Z302" s="114">
        <f t="shared" si="31"/>
        <v>0</v>
      </c>
      <c r="AA302" s="114">
        <f t="shared" si="32"/>
        <v>0</v>
      </c>
      <c r="AE302" s="115" t="s">
        <v>304</v>
      </c>
      <c r="AF302" s="115">
        <v>57577367</v>
      </c>
      <c r="AG302" s="115">
        <v>75283839776</v>
      </c>
      <c r="AH302" s="115">
        <v>60497164225</v>
      </c>
      <c r="AI302" s="30">
        <f t="shared" si="28"/>
        <v>32200278999</v>
      </c>
      <c r="AJ302" s="30">
        <f t="shared" si="29"/>
        <v>23186984172</v>
      </c>
      <c r="AK302" s="114">
        <f t="shared" si="33"/>
        <v>-43083560777</v>
      </c>
      <c r="AL302" s="114">
        <f t="shared" si="34"/>
        <v>-37310180053</v>
      </c>
    </row>
    <row r="303" spans="1:38" s="30" customFormat="1">
      <c r="A303" s="208" t="s">
        <v>168</v>
      </c>
      <c r="B303" s="120"/>
      <c r="C303" s="132">
        <v>12200270</v>
      </c>
      <c r="D303" s="132"/>
      <c r="E303" s="132">
        <v>44445215475</v>
      </c>
      <c r="F303" s="132"/>
      <c r="G303" s="133">
        <v>104474451313</v>
      </c>
      <c r="H303" s="121"/>
      <c r="I303" s="121">
        <v>0</v>
      </c>
      <c r="J303" s="121"/>
      <c r="K303" s="121">
        <v>0</v>
      </c>
      <c r="L303" s="121"/>
      <c r="M303" s="121">
        <v>0</v>
      </c>
      <c r="N303" s="121"/>
      <c r="O303" s="121">
        <v>0</v>
      </c>
      <c r="P303" s="121"/>
      <c r="Q303" s="121">
        <v>12200270</v>
      </c>
      <c r="R303" s="121"/>
      <c r="S303" s="121">
        <v>6904</v>
      </c>
      <c r="T303" s="121"/>
      <c r="U303" s="121">
        <v>44445215475</v>
      </c>
      <c r="V303" s="121"/>
      <c r="W303" s="122">
        <v>83579561051</v>
      </c>
      <c r="X303" s="207"/>
      <c r="Y303" s="123">
        <f t="shared" si="30"/>
        <v>8.0735892855955255E-3</v>
      </c>
      <c r="Z303" s="114">
        <f t="shared" si="31"/>
        <v>0</v>
      </c>
      <c r="AA303" s="114">
        <f t="shared" si="32"/>
        <v>0</v>
      </c>
      <c r="AE303" s="115" t="s">
        <v>348</v>
      </c>
      <c r="AF303" s="115">
        <v>2229626</v>
      </c>
      <c r="AG303" s="115">
        <v>29681471576</v>
      </c>
      <c r="AH303" s="115">
        <v>29189457584</v>
      </c>
      <c r="AI303" s="30">
        <f t="shared" si="28"/>
        <v>41103362498</v>
      </c>
      <c r="AJ303" s="30">
        <f t="shared" si="29"/>
        <v>29734785301</v>
      </c>
      <c r="AK303" s="114">
        <f t="shared" si="33"/>
        <v>11421890922</v>
      </c>
      <c r="AL303" s="114">
        <f t="shared" si="34"/>
        <v>545327717</v>
      </c>
    </row>
    <row r="304" spans="1:38" s="30" customFormat="1">
      <c r="A304" s="120" t="s">
        <v>179</v>
      </c>
      <c r="B304" s="120"/>
      <c r="C304" s="132">
        <v>54146467</v>
      </c>
      <c r="D304" s="132"/>
      <c r="E304" s="132">
        <v>74245620504</v>
      </c>
      <c r="F304" s="132"/>
      <c r="G304" s="133">
        <v>69147826363</v>
      </c>
      <c r="H304" s="121"/>
      <c r="I304" s="121">
        <v>0</v>
      </c>
      <c r="J304" s="121"/>
      <c r="K304" s="121">
        <v>0</v>
      </c>
      <c r="L304" s="121"/>
      <c r="M304" s="121">
        <v>0</v>
      </c>
      <c r="N304" s="121"/>
      <c r="O304" s="121">
        <v>0</v>
      </c>
      <c r="P304" s="121"/>
      <c r="Q304" s="121">
        <v>54146467</v>
      </c>
      <c r="R304" s="121"/>
      <c r="S304" s="121">
        <v>1024</v>
      </c>
      <c r="T304" s="121"/>
      <c r="U304" s="121">
        <v>74245620504</v>
      </c>
      <c r="V304" s="121"/>
      <c r="W304" s="122">
        <v>55017384769</v>
      </c>
      <c r="X304" s="207"/>
      <c r="Y304" s="123">
        <f t="shared" si="30"/>
        <v>5.3145501436821715E-3</v>
      </c>
      <c r="Z304" s="114">
        <f t="shared" si="31"/>
        <v>0</v>
      </c>
      <c r="AA304" s="114">
        <f t="shared" si="32"/>
        <v>0</v>
      </c>
      <c r="AE304" s="115" t="s">
        <v>321</v>
      </c>
      <c r="AF304" s="115">
        <v>6497773</v>
      </c>
      <c r="AG304" s="115">
        <v>22475726378</v>
      </c>
      <c r="AH304" s="115">
        <v>21760745809</v>
      </c>
      <c r="AI304" s="30">
        <f t="shared" si="28"/>
        <v>10104837442</v>
      </c>
      <c r="AJ304" s="30">
        <f t="shared" si="29"/>
        <v>7597392161</v>
      </c>
      <c r="AK304" s="114">
        <f t="shared" si="33"/>
        <v>-12370888936</v>
      </c>
      <c r="AL304" s="114">
        <f t="shared" si="34"/>
        <v>-14163353648</v>
      </c>
    </row>
    <row r="305" spans="1:38" s="30" customFormat="1">
      <c r="A305" s="208" t="s">
        <v>170</v>
      </c>
      <c r="B305" s="120"/>
      <c r="C305" s="132">
        <v>5572587</v>
      </c>
      <c r="D305" s="132"/>
      <c r="E305" s="132">
        <v>51857751572</v>
      </c>
      <c r="F305" s="132"/>
      <c r="G305" s="133">
        <v>75920184695</v>
      </c>
      <c r="H305" s="121"/>
      <c r="I305" s="121">
        <v>0</v>
      </c>
      <c r="J305" s="121"/>
      <c r="K305" s="121">
        <v>0</v>
      </c>
      <c r="L305" s="121"/>
      <c r="M305" s="121">
        <v>0</v>
      </c>
      <c r="N305" s="121"/>
      <c r="O305" s="121">
        <v>0</v>
      </c>
      <c r="P305" s="121"/>
      <c r="Q305" s="121">
        <v>5572587</v>
      </c>
      <c r="R305" s="121"/>
      <c r="S305" s="121">
        <v>11144</v>
      </c>
      <c r="T305" s="121"/>
      <c r="U305" s="121">
        <v>51857751572</v>
      </c>
      <c r="V305" s="121"/>
      <c r="W305" s="122">
        <v>61620869502</v>
      </c>
      <c r="X305" s="207"/>
      <c r="Y305" s="123">
        <f t="shared" si="30"/>
        <v>5.9524312586046405E-3</v>
      </c>
      <c r="Z305" s="114">
        <f t="shared" si="31"/>
        <v>0</v>
      </c>
      <c r="AA305" s="114">
        <f t="shared" si="32"/>
        <v>0</v>
      </c>
      <c r="AE305" s="115" t="s">
        <v>305</v>
      </c>
      <c r="AF305" s="115">
        <v>10689</v>
      </c>
      <c r="AG305" s="115">
        <v>54939745</v>
      </c>
      <c r="AH305" s="115">
        <v>125804746</v>
      </c>
      <c r="AI305" s="30" t="e">
        <f t="shared" si="28"/>
        <v>#N/A</v>
      </c>
      <c r="AJ305" s="30" t="e">
        <f t="shared" si="29"/>
        <v>#N/A</v>
      </c>
      <c r="AK305" s="114" t="e">
        <f t="shared" si="33"/>
        <v>#N/A</v>
      </c>
      <c r="AL305" s="114" t="e">
        <f t="shared" si="34"/>
        <v>#N/A</v>
      </c>
    </row>
    <row r="306" spans="1:38" s="30" customFormat="1">
      <c r="A306" s="120" t="s">
        <v>460</v>
      </c>
      <c r="B306" s="120"/>
      <c r="C306" s="132">
        <v>9738559</v>
      </c>
      <c r="D306" s="132"/>
      <c r="E306" s="132">
        <v>27905713656</v>
      </c>
      <c r="F306" s="132"/>
      <c r="G306" s="133">
        <v>32729529159</v>
      </c>
      <c r="H306" s="121"/>
      <c r="I306" s="121">
        <v>4173668</v>
      </c>
      <c r="J306" s="121"/>
      <c r="K306" s="121">
        <v>0</v>
      </c>
      <c r="L306" s="121"/>
      <c r="M306" s="121">
        <v>0</v>
      </c>
      <c r="N306" s="121"/>
      <c r="O306" s="121">
        <v>0</v>
      </c>
      <c r="P306" s="121"/>
      <c r="Q306" s="121">
        <v>13912227</v>
      </c>
      <c r="R306" s="121"/>
      <c r="S306" s="121">
        <v>2142.4166666486967</v>
      </c>
      <c r="T306" s="121"/>
      <c r="U306" s="121">
        <v>25573466159</v>
      </c>
      <c r="V306" s="121"/>
      <c r="W306" s="122">
        <v>29575388265</v>
      </c>
      <c r="X306" s="207"/>
      <c r="Y306" s="123">
        <f t="shared" si="30"/>
        <v>2.85691303963572E-3</v>
      </c>
      <c r="Z306" s="114">
        <f t="shared" si="31"/>
        <v>0</v>
      </c>
      <c r="AA306" s="114">
        <f t="shared" si="32"/>
        <v>0</v>
      </c>
      <c r="AE306" s="115" t="s">
        <v>336</v>
      </c>
      <c r="AF306" s="115">
        <v>25085659</v>
      </c>
      <c r="AG306" s="115">
        <v>53525020989</v>
      </c>
      <c r="AH306" s="115">
        <v>50595954241</v>
      </c>
      <c r="AI306" s="30">
        <f t="shared" si="28"/>
        <v>40316956632</v>
      </c>
      <c r="AJ306" s="30">
        <f t="shared" si="29"/>
        <v>25439734888</v>
      </c>
      <c r="AK306" s="114">
        <f t="shared" si="33"/>
        <v>-13208064357</v>
      </c>
      <c r="AL306" s="114">
        <f t="shared" si="34"/>
        <v>-25156219353</v>
      </c>
    </row>
    <row r="307" spans="1:38" s="30" customFormat="1">
      <c r="A307" s="120" t="s">
        <v>126</v>
      </c>
      <c r="B307" s="120"/>
      <c r="C307" s="132">
        <v>9192431</v>
      </c>
      <c r="D307" s="132"/>
      <c r="E307" s="132">
        <v>30663382850</v>
      </c>
      <c r="F307" s="132"/>
      <c r="G307" s="133">
        <v>28458685350</v>
      </c>
      <c r="H307" s="121"/>
      <c r="I307" s="121">
        <v>0</v>
      </c>
      <c r="J307" s="121"/>
      <c r="K307" s="121">
        <v>0</v>
      </c>
      <c r="L307" s="121"/>
      <c r="M307" s="121">
        <v>0</v>
      </c>
      <c r="N307" s="121"/>
      <c r="O307" s="121">
        <v>0</v>
      </c>
      <c r="P307" s="121"/>
      <c r="Q307" s="121">
        <v>9192431</v>
      </c>
      <c r="R307" s="121"/>
      <c r="S307" s="121">
        <v>3120</v>
      </c>
      <c r="T307" s="121"/>
      <c r="U307" s="121">
        <v>30663382850</v>
      </c>
      <c r="V307" s="121"/>
      <c r="W307" s="122">
        <v>28458685350</v>
      </c>
      <c r="X307" s="207"/>
      <c r="Y307" s="123">
        <f t="shared" si="30"/>
        <v>2.7490421609619748E-3</v>
      </c>
      <c r="Z307" s="114">
        <f t="shared" si="31"/>
        <v>0</v>
      </c>
      <c r="AA307" s="114">
        <f t="shared" si="32"/>
        <v>0</v>
      </c>
      <c r="AE307" s="115" t="s">
        <v>140</v>
      </c>
      <c r="AF307" s="115">
        <v>80483680</v>
      </c>
      <c r="AG307" s="115">
        <v>84745116221</v>
      </c>
      <c r="AH307" s="115">
        <v>62643760050</v>
      </c>
      <c r="AI307" s="30">
        <f t="shared" si="28"/>
        <v>20881352531</v>
      </c>
      <c r="AJ307" s="30">
        <f t="shared" si="29"/>
        <v>14125808271</v>
      </c>
      <c r="AK307" s="114">
        <f t="shared" si="33"/>
        <v>-63863763690</v>
      </c>
      <c r="AL307" s="114">
        <f t="shared" si="34"/>
        <v>-48517951779</v>
      </c>
    </row>
    <row r="308" spans="1:38" s="30" customFormat="1">
      <c r="A308" s="120" t="s">
        <v>251</v>
      </c>
      <c r="B308" s="120"/>
      <c r="C308" s="132">
        <v>3743321</v>
      </c>
      <c r="D308" s="132"/>
      <c r="E308" s="132">
        <v>25514369798</v>
      </c>
      <c r="F308" s="132"/>
      <c r="G308" s="133">
        <v>26892148336</v>
      </c>
      <c r="H308" s="121"/>
      <c r="I308" s="121">
        <v>0</v>
      </c>
      <c r="J308" s="121"/>
      <c r="K308" s="121">
        <v>0</v>
      </c>
      <c r="L308" s="121"/>
      <c r="M308" s="121">
        <v>0</v>
      </c>
      <c r="N308" s="121"/>
      <c r="O308" s="121">
        <v>0</v>
      </c>
      <c r="P308" s="121"/>
      <c r="Q308" s="121">
        <v>3743321</v>
      </c>
      <c r="R308" s="121"/>
      <c r="S308" s="121">
        <v>7240</v>
      </c>
      <c r="T308" s="121"/>
      <c r="U308" s="121">
        <v>25514369798</v>
      </c>
      <c r="V308" s="121"/>
      <c r="W308" s="122">
        <v>26892148336</v>
      </c>
      <c r="X308" s="207"/>
      <c r="Y308" s="123">
        <f t="shared" si="30"/>
        <v>2.5977183648965506E-3</v>
      </c>
      <c r="Z308" s="114">
        <f t="shared" si="31"/>
        <v>0</v>
      </c>
      <c r="AA308" s="114">
        <f t="shared" si="32"/>
        <v>0</v>
      </c>
      <c r="AE308" s="115" t="s">
        <v>85</v>
      </c>
      <c r="AF308" s="115">
        <v>22693977</v>
      </c>
      <c r="AG308" s="115">
        <v>73180340565</v>
      </c>
      <c r="AH308" s="115">
        <v>72504458351</v>
      </c>
      <c r="AI308" s="30">
        <f t="shared" si="28"/>
        <v>44890560230</v>
      </c>
      <c r="AJ308" s="30">
        <f t="shared" si="29"/>
        <v>34792533669</v>
      </c>
      <c r="AK308" s="114">
        <f t="shared" si="33"/>
        <v>-28289780335</v>
      </c>
      <c r="AL308" s="114">
        <f t="shared" si="34"/>
        <v>-37711924682</v>
      </c>
    </row>
    <row r="309" spans="1:38" s="30" customFormat="1">
      <c r="A309" s="208" t="s">
        <v>445</v>
      </c>
      <c r="B309" s="120"/>
      <c r="C309" s="132">
        <v>6723922</v>
      </c>
      <c r="D309" s="132"/>
      <c r="E309" s="132">
        <v>14342094667</v>
      </c>
      <c r="F309" s="132"/>
      <c r="G309" s="133">
        <v>16953415000</v>
      </c>
      <c r="H309" s="121"/>
      <c r="I309" s="121">
        <v>0</v>
      </c>
      <c r="J309" s="121"/>
      <c r="K309" s="121">
        <v>0</v>
      </c>
      <c r="L309" s="121"/>
      <c r="M309" s="121">
        <v>0</v>
      </c>
      <c r="N309" s="121"/>
      <c r="O309" s="121">
        <v>0</v>
      </c>
      <c r="P309" s="121"/>
      <c r="Q309" s="121">
        <v>6723922</v>
      </c>
      <c r="R309" s="121"/>
      <c r="S309" s="121">
        <v>2015.1999999405107</v>
      </c>
      <c r="T309" s="121"/>
      <c r="U309" s="121">
        <v>14342094667</v>
      </c>
      <c r="V309" s="121"/>
      <c r="W309" s="122">
        <v>13445305749</v>
      </c>
      <c r="X309" s="207"/>
      <c r="Y309" s="123">
        <f t="shared" si="30"/>
        <v>1.2987849549777402E-3</v>
      </c>
      <c r="Z309" s="114">
        <f t="shared" si="31"/>
        <v>0</v>
      </c>
      <c r="AA309" s="114">
        <f t="shared" si="32"/>
        <v>0</v>
      </c>
      <c r="AE309" s="115" t="s">
        <v>126</v>
      </c>
      <c r="AF309" s="115">
        <v>20318955</v>
      </c>
      <c r="AG309" s="115">
        <v>72063463517</v>
      </c>
      <c r="AH309" s="115">
        <v>62937146295.000008</v>
      </c>
      <c r="AI309" s="30">
        <f t="shared" si="28"/>
        <v>30663382850</v>
      </c>
      <c r="AJ309" s="30">
        <f t="shared" si="29"/>
        <v>28458685350</v>
      </c>
      <c r="AK309" s="114">
        <f t="shared" si="33"/>
        <v>-41400080667</v>
      </c>
      <c r="AL309" s="114">
        <f t="shared" si="34"/>
        <v>-34478460945.000008</v>
      </c>
    </row>
    <row r="310" spans="1:38" s="30" customFormat="1">
      <c r="A310" s="208" t="s">
        <v>246</v>
      </c>
      <c r="B310" s="120"/>
      <c r="C310" s="132">
        <v>4186533</v>
      </c>
      <c r="D310" s="132"/>
      <c r="E310" s="132">
        <v>55214989571</v>
      </c>
      <c r="F310" s="132"/>
      <c r="G310" s="133">
        <v>42767191476</v>
      </c>
      <c r="H310" s="121"/>
      <c r="I310" s="121">
        <v>0</v>
      </c>
      <c r="J310" s="121"/>
      <c r="K310" s="121">
        <v>0</v>
      </c>
      <c r="L310" s="121"/>
      <c r="M310" s="121">
        <v>0</v>
      </c>
      <c r="N310" s="121"/>
      <c r="O310" s="121">
        <v>0</v>
      </c>
      <c r="P310" s="121"/>
      <c r="Q310" s="121">
        <v>4186533</v>
      </c>
      <c r="R310" s="121"/>
      <c r="S310" s="121">
        <v>10295</v>
      </c>
      <c r="T310" s="121"/>
      <c r="U310" s="121">
        <v>55214989571</v>
      </c>
      <c r="V310" s="121"/>
      <c r="W310" s="122">
        <v>42767191476</v>
      </c>
      <c r="X310" s="207"/>
      <c r="Y310" s="123">
        <f t="shared" si="30"/>
        <v>4.1312102448702046E-3</v>
      </c>
      <c r="Z310" s="114">
        <f t="shared" si="31"/>
        <v>0</v>
      </c>
      <c r="AA310" s="114">
        <f t="shared" si="32"/>
        <v>0</v>
      </c>
      <c r="AE310" s="115" t="s">
        <v>109</v>
      </c>
      <c r="AF310" s="115">
        <v>32405359</v>
      </c>
      <c r="AG310" s="115">
        <v>59558618584</v>
      </c>
      <c r="AH310" s="115">
        <v>45838454548</v>
      </c>
      <c r="AI310" s="30">
        <f t="shared" si="28"/>
        <v>82479166772</v>
      </c>
      <c r="AJ310" s="30">
        <f t="shared" si="29"/>
        <v>47659661368</v>
      </c>
      <c r="AK310" s="114">
        <f t="shared" si="33"/>
        <v>22920548188</v>
      </c>
      <c r="AL310" s="114">
        <f t="shared" si="34"/>
        <v>1821206820</v>
      </c>
    </row>
    <row r="311" spans="1:38" s="30" customFormat="1">
      <c r="A311" s="208" t="s">
        <v>514</v>
      </c>
      <c r="B311" s="120"/>
      <c r="C311" s="132">
        <v>1531569</v>
      </c>
      <c r="D311" s="132"/>
      <c r="E311" s="132">
        <v>82003659827</v>
      </c>
      <c r="F311" s="132"/>
      <c r="G311" s="133">
        <v>80089769509</v>
      </c>
      <c r="H311" s="121"/>
      <c r="I311" s="121">
        <v>0</v>
      </c>
      <c r="J311" s="121"/>
      <c r="K311" s="121">
        <v>0</v>
      </c>
      <c r="L311" s="121"/>
      <c r="M311" s="121">
        <v>0</v>
      </c>
      <c r="N311" s="121"/>
      <c r="O311" s="121">
        <v>0</v>
      </c>
      <c r="P311" s="121"/>
      <c r="Q311" s="121">
        <v>1531569</v>
      </c>
      <c r="R311" s="121"/>
      <c r="S311" s="121">
        <v>42128</v>
      </c>
      <c r="T311" s="121"/>
      <c r="U311" s="121">
        <v>82003659827</v>
      </c>
      <c r="V311" s="121"/>
      <c r="W311" s="122">
        <v>64023184248</v>
      </c>
      <c r="X311" s="207"/>
      <c r="Y311" s="123">
        <f t="shared" si="30"/>
        <v>6.1844892205039472E-3</v>
      </c>
      <c r="Z311" s="114">
        <f t="shared" si="31"/>
        <v>0</v>
      </c>
      <c r="AA311" s="114">
        <f t="shared" si="32"/>
        <v>0</v>
      </c>
      <c r="AE311" s="115" t="s">
        <v>152</v>
      </c>
      <c r="AF311" s="115">
        <v>7984877</v>
      </c>
      <c r="AG311" s="115">
        <v>79385705702</v>
      </c>
      <c r="AH311" s="115">
        <v>73420644585</v>
      </c>
      <c r="AI311" s="30">
        <f t="shared" si="28"/>
        <v>32055971632</v>
      </c>
      <c r="AJ311" s="30">
        <f t="shared" si="29"/>
        <v>33697448737</v>
      </c>
      <c r="AK311" s="114">
        <f t="shared" si="33"/>
        <v>-47329734070</v>
      </c>
      <c r="AL311" s="114">
        <f t="shared" si="34"/>
        <v>-39723195848</v>
      </c>
    </row>
    <row r="312" spans="1:38" s="30" customFormat="1">
      <c r="A312" s="208" t="s">
        <v>322</v>
      </c>
      <c r="B312" s="120"/>
      <c r="C312" s="132">
        <v>1194489</v>
      </c>
      <c r="D312" s="132"/>
      <c r="E312" s="132">
        <v>27328987787</v>
      </c>
      <c r="F312" s="132"/>
      <c r="G312" s="133">
        <v>25577815852</v>
      </c>
      <c r="H312" s="121"/>
      <c r="I312" s="121">
        <v>0</v>
      </c>
      <c r="J312" s="121"/>
      <c r="K312" s="121">
        <v>0</v>
      </c>
      <c r="L312" s="121"/>
      <c r="M312" s="121">
        <v>0</v>
      </c>
      <c r="N312" s="121"/>
      <c r="O312" s="121">
        <v>0</v>
      </c>
      <c r="P312" s="121"/>
      <c r="Q312" s="121">
        <v>1194489</v>
      </c>
      <c r="R312" s="121"/>
      <c r="S312" s="121">
        <v>21580</v>
      </c>
      <c r="T312" s="121"/>
      <c r="U312" s="121">
        <v>27328987787</v>
      </c>
      <c r="V312" s="121"/>
      <c r="W312" s="122">
        <v>25577815852</v>
      </c>
      <c r="X312" s="207"/>
      <c r="Y312" s="123">
        <f t="shared" si="30"/>
        <v>2.4707569340503477E-3</v>
      </c>
      <c r="Z312" s="114">
        <f t="shared" si="31"/>
        <v>0</v>
      </c>
      <c r="AA312" s="114">
        <f t="shared" si="32"/>
        <v>0</v>
      </c>
      <c r="AE312" s="115" t="s">
        <v>363</v>
      </c>
      <c r="AF312" s="115">
        <v>751187</v>
      </c>
      <c r="AG312" s="115">
        <v>17202384021</v>
      </c>
      <c r="AH312" s="115">
        <v>20542196706</v>
      </c>
      <c r="AI312" s="30">
        <f t="shared" si="28"/>
        <v>26909092577</v>
      </c>
      <c r="AJ312" s="30">
        <f t="shared" si="29"/>
        <v>14842081646</v>
      </c>
      <c r="AK312" s="114">
        <f t="shared" si="33"/>
        <v>9706708556</v>
      </c>
      <c r="AL312" s="114">
        <f t="shared" si="34"/>
        <v>-5700115060</v>
      </c>
    </row>
    <row r="313" spans="1:38" s="30" customFormat="1">
      <c r="A313" s="208" t="s">
        <v>236</v>
      </c>
      <c r="B313" s="120"/>
      <c r="C313" s="132">
        <v>853451</v>
      </c>
      <c r="D313" s="132"/>
      <c r="E313" s="132">
        <v>39261046686</v>
      </c>
      <c r="F313" s="132"/>
      <c r="G313" s="133">
        <v>33315229431</v>
      </c>
      <c r="H313" s="121"/>
      <c r="I313" s="121">
        <v>0</v>
      </c>
      <c r="J313" s="121"/>
      <c r="K313" s="121">
        <v>0</v>
      </c>
      <c r="L313" s="121"/>
      <c r="M313" s="121">
        <v>0</v>
      </c>
      <c r="N313" s="121"/>
      <c r="O313" s="121">
        <v>0</v>
      </c>
      <c r="P313" s="121"/>
      <c r="Q313" s="121">
        <v>853451</v>
      </c>
      <c r="R313" s="121"/>
      <c r="S313" s="121">
        <v>32540</v>
      </c>
      <c r="T313" s="121"/>
      <c r="U313" s="121">
        <v>39261046686</v>
      </c>
      <c r="V313" s="121"/>
      <c r="W313" s="122">
        <v>27556623430</v>
      </c>
      <c r="X313" s="207"/>
      <c r="Y313" s="123">
        <f t="shared" si="30"/>
        <v>2.661905098255798E-3</v>
      </c>
      <c r="Z313" s="114">
        <f t="shared" si="31"/>
        <v>0</v>
      </c>
      <c r="AA313" s="114">
        <f t="shared" si="32"/>
        <v>0</v>
      </c>
      <c r="AE313" s="115" t="s">
        <v>229</v>
      </c>
      <c r="AF313" s="115">
        <v>4921986</v>
      </c>
      <c r="AG313" s="115">
        <v>47325163112</v>
      </c>
      <c r="AH313" s="115">
        <v>41979367576</v>
      </c>
      <c r="AI313" s="30">
        <f t="shared" si="28"/>
        <v>20811098689</v>
      </c>
      <c r="AJ313" s="30">
        <f t="shared" si="29"/>
        <v>13986389411</v>
      </c>
      <c r="AK313" s="114">
        <f t="shared" si="33"/>
        <v>-26514064423</v>
      </c>
      <c r="AL313" s="114">
        <f t="shared" si="34"/>
        <v>-27992978165</v>
      </c>
    </row>
    <row r="314" spans="1:38" s="30" customFormat="1">
      <c r="A314" s="208" t="s">
        <v>403</v>
      </c>
      <c r="B314" s="120"/>
      <c r="C314" s="132">
        <v>18365339</v>
      </c>
      <c r="D314" s="132"/>
      <c r="E314" s="132">
        <v>65851245836</v>
      </c>
      <c r="F314" s="132"/>
      <c r="G314" s="133">
        <v>72456138724</v>
      </c>
      <c r="H314" s="121"/>
      <c r="I314" s="121">
        <v>0</v>
      </c>
      <c r="J314" s="121"/>
      <c r="K314" s="121">
        <v>0</v>
      </c>
      <c r="L314" s="121"/>
      <c r="M314" s="121">
        <v>0</v>
      </c>
      <c r="N314" s="121"/>
      <c r="O314" s="121">
        <v>0</v>
      </c>
      <c r="P314" s="121"/>
      <c r="Q314" s="121">
        <v>18365339</v>
      </c>
      <c r="R314" s="121"/>
      <c r="S314" s="121">
        <v>3180.7999999891094</v>
      </c>
      <c r="T314" s="121"/>
      <c r="U314" s="121">
        <v>65851245836</v>
      </c>
      <c r="V314" s="121"/>
      <c r="W314" s="122">
        <v>57964910978</v>
      </c>
      <c r="X314" s="207"/>
      <c r="Y314" s="123">
        <f t="shared" si="30"/>
        <v>5.5992742523129106E-3</v>
      </c>
      <c r="Z314" s="114">
        <f t="shared" si="31"/>
        <v>0</v>
      </c>
      <c r="AA314" s="114">
        <f t="shared" si="32"/>
        <v>0</v>
      </c>
      <c r="AE314" s="115" t="s">
        <v>84</v>
      </c>
      <c r="AF314" s="115">
        <v>2593714</v>
      </c>
      <c r="AG314" s="115">
        <v>52208473409</v>
      </c>
      <c r="AH314" s="115">
        <v>51127320199</v>
      </c>
      <c r="AI314" s="30">
        <f t="shared" si="28"/>
        <v>25406082114</v>
      </c>
      <c r="AJ314" s="30">
        <f t="shared" si="29"/>
        <v>23255832487</v>
      </c>
      <c r="AK314" s="114">
        <f t="shared" si="33"/>
        <v>-26802391295</v>
      </c>
      <c r="AL314" s="114">
        <f t="shared" si="34"/>
        <v>-27871487712</v>
      </c>
    </row>
    <row r="315" spans="1:38" s="30" customFormat="1">
      <c r="A315" s="208" t="s">
        <v>461</v>
      </c>
      <c r="B315" s="120"/>
      <c r="C315" s="132">
        <v>8702258</v>
      </c>
      <c r="D315" s="132"/>
      <c r="E315" s="132">
        <v>57521084952</v>
      </c>
      <c r="F315" s="132"/>
      <c r="G315" s="133">
        <v>72188512606</v>
      </c>
      <c r="H315" s="121"/>
      <c r="I315" s="121">
        <v>0</v>
      </c>
      <c r="J315" s="121"/>
      <c r="K315" s="121">
        <v>0</v>
      </c>
      <c r="L315" s="121"/>
      <c r="M315" s="121">
        <v>0</v>
      </c>
      <c r="N315" s="121"/>
      <c r="O315" s="121">
        <v>0</v>
      </c>
      <c r="P315" s="121"/>
      <c r="Q315" s="121">
        <v>8702258</v>
      </c>
      <c r="R315" s="121"/>
      <c r="S315" s="121">
        <v>6680</v>
      </c>
      <c r="T315" s="121"/>
      <c r="U315" s="121">
        <v>57521084952</v>
      </c>
      <c r="V315" s="121"/>
      <c r="W315" s="122">
        <v>57681730167</v>
      </c>
      <c r="X315" s="207"/>
      <c r="Y315" s="123">
        <f t="shared" si="30"/>
        <v>5.5719196511062738E-3</v>
      </c>
      <c r="Z315" s="114">
        <f t="shared" si="31"/>
        <v>0</v>
      </c>
      <c r="AA315" s="114">
        <f t="shared" si="32"/>
        <v>0</v>
      </c>
      <c r="AE315" s="115" t="s">
        <v>156</v>
      </c>
      <c r="AF315" s="115">
        <v>7502058</v>
      </c>
      <c r="AG315" s="115">
        <v>35463189902</v>
      </c>
      <c r="AH315" s="115">
        <v>65401580024</v>
      </c>
      <c r="AI315" s="30">
        <f t="shared" si="28"/>
        <v>15206158151</v>
      </c>
      <c r="AJ315" s="30">
        <f t="shared" si="29"/>
        <v>16917390815</v>
      </c>
      <c r="AK315" s="114">
        <f t="shared" si="33"/>
        <v>-20257031751</v>
      </c>
      <c r="AL315" s="114">
        <f t="shared" si="34"/>
        <v>-48484189209</v>
      </c>
    </row>
    <row r="316" spans="1:38" s="30" customFormat="1">
      <c r="A316" s="208" t="s">
        <v>280</v>
      </c>
      <c r="B316" s="120"/>
      <c r="C316" s="132">
        <v>7075893</v>
      </c>
      <c r="D316" s="132"/>
      <c r="E316" s="132">
        <v>32247107081</v>
      </c>
      <c r="F316" s="132"/>
      <c r="G316" s="133">
        <v>20979334688</v>
      </c>
      <c r="H316" s="121"/>
      <c r="I316" s="121">
        <v>0</v>
      </c>
      <c r="J316" s="121"/>
      <c r="K316" s="121">
        <v>0</v>
      </c>
      <c r="L316" s="121"/>
      <c r="M316" s="121">
        <v>0</v>
      </c>
      <c r="N316" s="121"/>
      <c r="O316" s="121">
        <v>0</v>
      </c>
      <c r="P316" s="121"/>
      <c r="Q316" s="121">
        <v>7075893</v>
      </c>
      <c r="R316" s="121"/>
      <c r="S316" s="121">
        <v>2988</v>
      </c>
      <c r="T316" s="121"/>
      <c r="U316" s="121">
        <v>32247107081</v>
      </c>
      <c r="V316" s="121"/>
      <c r="W316" s="122">
        <v>20979334688</v>
      </c>
      <c r="X316" s="207"/>
      <c r="Y316" s="123">
        <f t="shared" si="30"/>
        <v>2.0265544545347049E-3</v>
      </c>
      <c r="Z316" s="114">
        <f t="shared" si="31"/>
        <v>0</v>
      </c>
      <c r="AA316" s="114">
        <f>Q316-(C316+I316-M316)</f>
        <v>0</v>
      </c>
      <c r="AE316" s="115" t="s">
        <v>326</v>
      </c>
      <c r="AF316" s="115">
        <v>1790902</v>
      </c>
      <c r="AG316" s="115">
        <v>51888689973</v>
      </c>
      <c r="AH316" s="115">
        <v>40963463527</v>
      </c>
      <c r="AI316" s="30">
        <f t="shared" si="28"/>
        <v>19282379252</v>
      </c>
      <c r="AJ316" s="30">
        <f t="shared" si="29"/>
        <v>14734877690</v>
      </c>
      <c r="AK316" s="114">
        <f t="shared" si="33"/>
        <v>-32606310721</v>
      </c>
      <c r="AL316" s="114">
        <f t="shared" si="34"/>
        <v>-26228585837</v>
      </c>
    </row>
    <row r="317" spans="1:38" s="30" customFormat="1">
      <c r="A317" s="208" t="s">
        <v>329</v>
      </c>
      <c r="B317" s="120"/>
      <c r="C317" s="132">
        <v>4293703</v>
      </c>
      <c r="D317" s="132"/>
      <c r="E317" s="132">
        <v>6362035747</v>
      </c>
      <c r="F317" s="132"/>
      <c r="G317" s="133">
        <v>6164961846</v>
      </c>
      <c r="H317" s="121"/>
      <c r="I317" s="121">
        <v>0</v>
      </c>
      <c r="J317" s="121"/>
      <c r="K317" s="121">
        <v>0</v>
      </c>
      <c r="L317" s="121"/>
      <c r="M317" s="121">
        <v>0</v>
      </c>
      <c r="N317" s="121"/>
      <c r="O317" s="121">
        <v>0</v>
      </c>
      <c r="P317" s="121"/>
      <c r="Q317" s="121">
        <v>4293703</v>
      </c>
      <c r="R317" s="121"/>
      <c r="S317" s="121">
        <v>1447</v>
      </c>
      <c r="T317" s="121"/>
      <c r="U317" s="121">
        <v>6362035747</v>
      </c>
      <c r="V317" s="121"/>
      <c r="W317" s="122">
        <v>6164961846</v>
      </c>
      <c r="X317" s="207"/>
      <c r="Y317" s="123">
        <f t="shared" si="30"/>
        <v>5.9552083404217993E-4</v>
      </c>
      <c r="Z317" s="114">
        <f t="shared" si="31"/>
        <v>0</v>
      </c>
      <c r="AA317" s="114">
        <f t="shared" si="32"/>
        <v>0</v>
      </c>
      <c r="AE317" s="115" t="s">
        <v>265</v>
      </c>
      <c r="AF317" s="115">
        <v>7040835</v>
      </c>
      <c r="AG317" s="115">
        <v>52361190758</v>
      </c>
      <c r="AH317" s="115">
        <v>40593863787.000008</v>
      </c>
      <c r="AI317" s="30">
        <f t="shared" si="28"/>
        <v>25777475474</v>
      </c>
      <c r="AJ317" s="30">
        <f t="shared" si="29"/>
        <v>22751959926</v>
      </c>
      <c r="AK317" s="114">
        <f t="shared" si="33"/>
        <v>-26583715284</v>
      </c>
      <c r="AL317" s="114">
        <f t="shared" si="34"/>
        <v>-17841903861.000008</v>
      </c>
    </row>
    <row r="318" spans="1:38" s="30" customFormat="1">
      <c r="A318" s="208" t="s">
        <v>357</v>
      </c>
      <c r="B318" s="120"/>
      <c r="C318" s="132">
        <v>1896721</v>
      </c>
      <c r="D318" s="132"/>
      <c r="E318" s="132">
        <v>4339977408</v>
      </c>
      <c r="F318" s="132"/>
      <c r="G318" s="133">
        <v>5098498774</v>
      </c>
      <c r="H318" s="121"/>
      <c r="I318" s="121">
        <v>1264480</v>
      </c>
      <c r="J318" s="121"/>
      <c r="K318" s="121">
        <v>0</v>
      </c>
      <c r="L318" s="121"/>
      <c r="M318" s="121">
        <v>0</v>
      </c>
      <c r="N318" s="121"/>
      <c r="O318" s="121">
        <v>0</v>
      </c>
      <c r="P318" s="121"/>
      <c r="Q318" s="121">
        <v>3161201</v>
      </c>
      <c r="R318" s="121"/>
      <c r="S318" s="121">
        <v>1505.3999998734657</v>
      </c>
      <c r="T318" s="121"/>
      <c r="U318" s="121">
        <v>4339977408</v>
      </c>
      <c r="V318" s="121"/>
      <c r="W318" s="122">
        <v>4722085908</v>
      </c>
      <c r="X318" s="207"/>
      <c r="Y318" s="123">
        <f t="shared" si="30"/>
        <v>4.5614240746283841E-4</v>
      </c>
      <c r="Z318" s="114">
        <f t="shared" si="31"/>
        <v>0</v>
      </c>
      <c r="AA318" s="114">
        <f t="shared" si="32"/>
        <v>0</v>
      </c>
      <c r="AE318" s="115" t="s">
        <v>83</v>
      </c>
      <c r="AF318" s="115">
        <v>6222888</v>
      </c>
      <c r="AG318" s="115">
        <v>84843430267.000015</v>
      </c>
      <c r="AH318" s="115">
        <v>103736902666</v>
      </c>
      <c r="AI318" s="30">
        <f t="shared" si="28"/>
        <v>82206542848</v>
      </c>
      <c r="AJ318" s="30">
        <f t="shared" si="29"/>
        <v>72538088946</v>
      </c>
      <c r="AK318" s="114">
        <f t="shared" si="33"/>
        <v>-2636887419.0000153</v>
      </c>
      <c r="AL318" s="114">
        <f t="shared" si="34"/>
        <v>-31198813720</v>
      </c>
    </row>
    <row r="319" spans="1:38" s="30" customFormat="1">
      <c r="A319" s="208" t="s">
        <v>387</v>
      </c>
      <c r="B319" s="120"/>
      <c r="C319" s="132">
        <v>37076</v>
      </c>
      <c r="D319" s="132"/>
      <c r="E319" s="132">
        <v>49888210</v>
      </c>
      <c r="F319" s="132"/>
      <c r="G319" s="133">
        <v>31013471</v>
      </c>
      <c r="H319" s="121"/>
      <c r="I319" s="121">
        <v>0</v>
      </c>
      <c r="J319" s="121"/>
      <c r="K319" s="121">
        <v>0</v>
      </c>
      <c r="L319" s="121"/>
      <c r="M319" s="121">
        <v>0</v>
      </c>
      <c r="N319" s="121"/>
      <c r="O319" s="121">
        <v>0</v>
      </c>
      <c r="P319" s="121"/>
      <c r="Q319" s="121">
        <v>37076</v>
      </c>
      <c r="R319" s="121"/>
      <c r="S319" s="121">
        <v>843</v>
      </c>
      <c r="T319" s="121"/>
      <c r="U319" s="121">
        <v>49888210</v>
      </c>
      <c r="V319" s="121"/>
      <c r="W319" s="122">
        <v>31013471</v>
      </c>
      <c r="X319" s="207"/>
      <c r="Y319" s="123">
        <f t="shared" si="30"/>
        <v>2.9958284540635515E-6</v>
      </c>
      <c r="Z319" s="114">
        <f t="shared" si="31"/>
        <v>0</v>
      </c>
      <c r="AA319" s="114">
        <f t="shared" si="32"/>
        <v>0</v>
      </c>
      <c r="AE319" s="115" t="s">
        <v>325</v>
      </c>
      <c r="AF319" s="115">
        <v>1080538</v>
      </c>
      <c r="AG319" s="115">
        <v>65058851438</v>
      </c>
      <c r="AH319" s="115">
        <v>54682878955</v>
      </c>
      <c r="AI319" s="30">
        <f t="shared" si="28"/>
        <v>24210480577</v>
      </c>
      <c r="AJ319" s="30">
        <f t="shared" si="29"/>
        <v>18129291909</v>
      </c>
      <c r="AK319" s="114">
        <f t="shared" si="33"/>
        <v>-40848370861</v>
      </c>
      <c r="AL319" s="114">
        <f t="shared" si="34"/>
        <v>-36553587046</v>
      </c>
    </row>
    <row r="320" spans="1:38" s="30" customFormat="1">
      <c r="A320" s="208" t="s">
        <v>515</v>
      </c>
      <c r="B320" s="120"/>
      <c r="C320" s="132">
        <v>10377100</v>
      </c>
      <c r="D320" s="132"/>
      <c r="E320" s="132">
        <v>39985433198</v>
      </c>
      <c r="F320" s="132"/>
      <c r="G320" s="133">
        <v>30005122942</v>
      </c>
      <c r="H320" s="121"/>
      <c r="I320" s="121">
        <v>0</v>
      </c>
      <c r="J320" s="121"/>
      <c r="K320" s="121">
        <v>0</v>
      </c>
      <c r="L320" s="121"/>
      <c r="M320" s="121">
        <v>0</v>
      </c>
      <c r="N320" s="121"/>
      <c r="O320" s="121">
        <v>0</v>
      </c>
      <c r="P320" s="121"/>
      <c r="Q320" s="121">
        <v>10377100</v>
      </c>
      <c r="R320" s="121"/>
      <c r="S320" s="121">
        <v>2914</v>
      </c>
      <c r="T320" s="121"/>
      <c r="U320" s="121">
        <v>39985433198</v>
      </c>
      <c r="V320" s="121"/>
      <c r="W320" s="122">
        <v>30005122942</v>
      </c>
      <c r="X320" s="207"/>
      <c r="Y320" s="123">
        <f t="shared" si="30"/>
        <v>2.8984244000717836E-3</v>
      </c>
      <c r="Z320" s="114">
        <f t="shared" si="31"/>
        <v>0</v>
      </c>
      <c r="AA320" s="114">
        <f t="shared" si="32"/>
        <v>0</v>
      </c>
      <c r="AE320" s="115" t="s">
        <v>266</v>
      </c>
      <c r="AF320" s="115">
        <v>2486672</v>
      </c>
      <c r="AG320" s="115">
        <v>100024338736.99998</v>
      </c>
      <c r="AH320" s="115">
        <v>98924489593</v>
      </c>
      <c r="AI320" s="30">
        <f t="shared" si="28"/>
        <v>39656193822</v>
      </c>
      <c r="AJ320" s="30">
        <f t="shared" si="29"/>
        <v>41539442674</v>
      </c>
      <c r="AK320" s="114">
        <f t="shared" si="33"/>
        <v>-60368144914.999985</v>
      </c>
      <c r="AL320" s="114">
        <f t="shared" si="34"/>
        <v>-57385046919</v>
      </c>
    </row>
    <row r="321" spans="1:38" s="30" customFormat="1">
      <c r="A321" s="208" t="s">
        <v>516</v>
      </c>
      <c r="B321" s="120"/>
      <c r="C321" s="132">
        <v>2672095</v>
      </c>
      <c r="D321" s="132"/>
      <c r="E321" s="132">
        <v>18397616718</v>
      </c>
      <c r="F321" s="132"/>
      <c r="G321" s="133">
        <v>21900891972</v>
      </c>
      <c r="H321" s="121"/>
      <c r="I321" s="121">
        <v>0</v>
      </c>
      <c r="J321" s="121"/>
      <c r="K321" s="121">
        <v>0</v>
      </c>
      <c r="L321" s="121"/>
      <c r="M321" s="121">
        <v>0</v>
      </c>
      <c r="N321" s="121"/>
      <c r="O321" s="121">
        <v>0</v>
      </c>
      <c r="P321" s="121"/>
      <c r="Q321" s="121">
        <v>2672095</v>
      </c>
      <c r="R321" s="121"/>
      <c r="S321" s="121">
        <v>6608</v>
      </c>
      <c r="T321" s="121"/>
      <c r="U321" s="121">
        <v>18397616718</v>
      </c>
      <c r="V321" s="121"/>
      <c r="W321" s="122">
        <v>17520713578</v>
      </c>
      <c r="X321" s="207"/>
      <c r="Y321" s="123">
        <f t="shared" si="30"/>
        <v>1.6924597789286474E-3</v>
      </c>
      <c r="Z321" s="114">
        <f t="shared" si="31"/>
        <v>0</v>
      </c>
      <c r="AA321" s="114">
        <f t="shared" si="32"/>
        <v>0</v>
      </c>
      <c r="AE321" s="115" t="s">
        <v>306</v>
      </c>
      <c r="AF321" s="115">
        <v>28887958</v>
      </c>
      <c r="AG321" s="115">
        <v>53045452813.000008</v>
      </c>
      <c r="AH321" s="115">
        <v>43648433472</v>
      </c>
      <c r="AI321" s="30">
        <f t="shared" si="28"/>
        <v>15372622663</v>
      </c>
      <c r="AJ321" s="30">
        <f t="shared" si="29"/>
        <v>11612309344</v>
      </c>
      <c r="AK321" s="114">
        <f t="shared" si="33"/>
        <v>-37672830150.000008</v>
      </c>
      <c r="AL321" s="114">
        <f t="shared" si="34"/>
        <v>-32036124128</v>
      </c>
    </row>
    <row r="322" spans="1:38" s="30" customFormat="1">
      <c r="A322" s="208" t="s">
        <v>440</v>
      </c>
      <c r="B322" s="120"/>
      <c r="C322" s="132">
        <v>490594</v>
      </c>
      <c r="D322" s="132"/>
      <c r="E322" s="132">
        <v>3400738930</v>
      </c>
      <c r="F322" s="132"/>
      <c r="G322" s="133">
        <v>4464512559</v>
      </c>
      <c r="H322" s="121"/>
      <c r="I322" s="121">
        <v>0</v>
      </c>
      <c r="J322" s="121"/>
      <c r="K322" s="121">
        <v>0</v>
      </c>
      <c r="L322" s="121"/>
      <c r="M322" s="121">
        <v>0</v>
      </c>
      <c r="N322" s="121"/>
      <c r="O322" s="121">
        <v>0</v>
      </c>
      <c r="P322" s="121"/>
      <c r="Q322" s="121">
        <v>490594</v>
      </c>
      <c r="R322" s="121"/>
      <c r="S322" s="121">
        <v>9171.11111020518</v>
      </c>
      <c r="T322" s="121"/>
      <c r="U322" s="121">
        <v>3400738930</v>
      </c>
      <c r="V322" s="121"/>
      <c r="W322" s="122">
        <v>4464512559</v>
      </c>
      <c r="X322" s="207"/>
      <c r="Y322" s="123">
        <f t="shared" si="30"/>
        <v>4.3126142693851585E-4</v>
      </c>
      <c r="Z322" s="114">
        <f t="shared" si="31"/>
        <v>0</v>
      </c>
      <c r="AA322" s="114">
        <f t="shared" si="32"/>
        <v>0</v>
      </c>
      <c r="AE322" s="115" t="s">
        <v>393</v>
      </c>
      <c r="AF322" s="115">
        <v>5820509</v>
      </c>
      <c r="AG322" s="115">
        <v>38273533993</v>
      </c>
      <c r="AH322" s="115">
        <v>48312072714</v>
      </c>
      <c r="AI322" s="30" t="e">
        <f t="shared" si="28"/>
        <v>#N/A</v>
      </c>
      <c r="AJ322" s="30" t="e">
        <f t="shared" si="29"/>
        <v>#N/A</v>
      </c>
      <c r="AK322" s="114" t="e">
        <f t="shared" si="33"/>
        <v>#N/A</v>
      </c>
      <c r="AL322" s="114" t="e">
        <f t="shared" si="34"/>
        <v>#N/A</v>
      </c>
    </row>
    <row r="323" spans="1:38" s="30" customFormat="1">
      <c r="A323" s="208" t="s">
        <v>517</v>
      </c>
      <c r="B323" s="120"/>
      <c r="C323" s="132">
        <v>1741789</v>
      </c>
      <c r="D323" s="132"/>
      <c r="E323" s="132">
        <v>33480949361</v>
      </c>
      <c r="F323" s="132"/>
      <c r="G323" s="133">
        <v>32751758203</v>
      </c>
      <c r="H323" s="121"/>
      <c r="I323" s="121">
        <v>0</v>
      </c>
      <c r="J323" s="121"/>
      <c r="K323" s="121">
        <v>0</v>
      </c>
      <c r="L323" s="121"/>
      <c r="M323" s="121">
        <v>0</v>
      </c>
      <c r="N323" s="121"/>
      <c r="O323" s="121">
        <v>0</v>
      </c>
      <c r="P323" s="121"/>
      <c r="Q323" s="121">
        <v>1741789</v>
      </c>
      <c r="R323" s="121"/>
      <c r="S323" s="121">
        <v>18950</v>
      </c>
      <c r="T323" s="121"/>
      <c r="U323" s="121">
        <v>33480949361</v>
      </c>
      <c r="V323" s="121"/>
      <c r="W323" s="122">
        <v>32751758203</v>
      </c>
      <c r="X323" s="207"/>
      <c r="Y323" s="123">
        <f t="shared" si="30"/>
        <v>3.1637429149790016E-3</v>
      </c>
      <c r="Z323" s="114">
        <f t="shared" si="31"/>
        <v>0</v>
      </c>
      <c r="AA323" s="114">
        <f t="shared" si="32"/>
        <v>0</v>
      </c>
      <c r="AE323" s="115" t="s">
        <v>142</v>
      </c>
      <c r="AF323" s="115">
        <v>5883579</v>
      </c>
      <c r="AG323" s="115">
        <v>45594465345</v>
      </c>
      <c r="AH323" s="115">
        <v>50882573836</v>
      </c>
      <c r="AI323" s="30">
        <f t="shared" si="28"/>
        <v>81783263002</v>
      </c>
      <c r="AJ323" s="30">
        <f t="shared" si="29"/>
        <v>78305196305</v>
      </c>
      <c r="AK323" s="114">
        <f t="shared" si="33"/>
        <v>36188797657</v>
      </c>
      <c r="AL323" s="114">
        <f t="shared" si="34"/>
        <v>27422622469</v>
      </c>
    </row>
    <row r="324" spans="1:38" s="30" customFormat="1">
      <c r="A324" s="208" t="s">
        <v>518</v>
      </c>
      <c r="B324" s="120"/>
      <c r="C324" s="132">
        <v>0</v>
      </c>
      <c r="D324" s="132"/>
      <c r="E324" s="132">
        <v>0</v>
      </c>
      <c r="F324" s="132"/>
      <c r="G324" s="133">
        <v>0</v>
      </c>
      <c r="H324" s="121"/>
      <c r="I324" s="121">
        <v>2782445</v>
      </c>
      <c r="J324" s="121"/>
      <c r="K324" s="121">
        <v>0</v>
      </c>
      <c r="L324" s="121"/>
      <c r="M324" s="121">
        <v>0</v>
      </c>
      <c r="N324" s="121"/>
      <c r="O324" s="121">
        <v>0</v>
      </c>
      <c r="P324" s="121"/>
      <c r="Q324" s="121">
        <v>2782445</v>
      </c>
      <c r="R324" s="121"/>
      <c r="S324" s="121">
        <v>1142.4166666367169</v>
      </c>
      <c r="T324" s="121"/>
      <c r="U324" s="121">
        <v>2332247497</v>
      </c>
      <c r="V324" s="121"/>
      <c r="W324" s="122">
        <v>3154140105</v>
      </c>
      <c r="X324" s="207"/>
      <c r="Y324" s="123">
        <f t="shared" si="30"/>
        <v>3.04682525688982E-4</v>
      </c>
      <c r="Z324" s="114">
        <f t="shared" si="31"/>
        <v>0</v>
      </c>
      <c r="AA324" s="114">
        <f t="shared" si="32"/>
        <v>0</v>
      </c>
      <c r="AE324" s="115" t="s">
        <v>376</v>
      </c>
      <c r="AF324" s="115">
        <v>15225002</v>
      </c>
      <c r="AG324" s="115">
        <v>37263374153</v>
      </c>
      <c r="AH324" s="115">
        <v>34249177161</v>
      </c>
      <c r="AI324" s="30">
        <f t="shared" si="28"/>
        <v>40791072087</v>
      </c>
      <c r="AJ324" s="30">
        <f t="shared" si="29"/>
        <v>29996677717</v>
      </c>
      <c r="AK324" s="114">
        <f t="shared" si="33"/>
        <v>3527697934</v>
      </c>
      <c r="AL324" s="114">
        <f t="shared" si="34"/>
        <v>-4252499444</v>
      </c>
    </row>
    <row r="325" spans="1:38" s="30" customFormat="1" ht="30" thickBot="1">
      <c r="A325" s="208" t="s">
        <v>519</v>
      </c>
      <c r="B325" s="120"/>
      <c r="C325" s="132">
        <v>133750</v>
      </c>
      <c r="D325" s="132"/>
      <c r="E325" s="132">
        <v>3714670689</v>
      </c>
      <c r="F325" s="132"/>
      <c r="G325" s="133">
        <v>5023304861</v>
      </c>
      <c r="H325" s="121"/>
      <c r="I325" s="121">
        <v>267500</v>
      </c>
      <c r="J325" s="121"/>
      <c r="K325" s="121">
        <v>0</v>
      </c>
      <c r="L325" s="121"/>
      <c r="M325" s="121">
        <v>0</v>
      </c>
      <c r="N325" s="121"/>
      <c r="O325" s="121">
        <v>0</v>
      </c>
      <c r="P325" s="121"/>
      <c r="Q325" s="121">
        <v>401250</v>
      </c>
      <c r="R325" s="121"/>
      <c r="S325" s="121">
        <v>12616.666666666666</v>
      </c>
      <c r="T325" s="121"/>
      <c r="U325" s="121">
        <v>3714670689</v>
      </c>
      <c r="V325" s="121"/>
      <c r="W325" s="122">
        <v>5023304861</v>
      </c>
      <c r="X325" s="207"/>
      <c r="Y325" s="123">
        <f t="shared" si="30"/>
        <v>4.852394508186315E-4</v>
      </c>
      <c r="Z325" s="114">
        <f t="shared" si="31"/>
        <v>0</v>
      </c>
      <c r="AA325" s="114">
        <f t="shared" si="32"/>
        <v>0</v>
      </c>
      <c r="AE325" s="115" t="s">
        <v>102</v>
      </c>
      <c r="AF325" s="115">
        <v>1054288</v>
      </c>
      <c r="AG325" s="115">
        <v>69731671527</v>
      </c>
      <c r="AH325" s="115">
        <v>80791475306</v>
      </c>
      <c r="AI325" s="30">
        <f t="shared" si="28"/>
        <v>47937202896</v>
      </c>
      <c r="AJ325" s="30">
        <f t="shared" si="29"/>
        <v>44363139165</v>
      </c>
      <c r="AK325" s="114">
        <f t="shared" si="33"/>
        <v>-21794468631</v>
      </c>
      <c r="AL325" s="114">
        <f t="shared" si="34"/>
        <v>-36428336141</v>
      </c>
    </row>
    <row r="326" spans="1:38" s="30" customFormat="1" ht="30" thickBot="1">
      <c r="A326" s="208" t="s">
        <v>2</v>
      </c>
      <c r="B326" s="120"/>
      <c r="D326" s="121"/>
      <c r="E326" s="141">
        <f>SUM(E11:E325)</f>
        <v>11663545433654</v>
      </c>
      <c r="F326" s="121"/>
      <c r="G326" s="141">
        <v>10954387811585</v>
      </c>
      <c r="H326" s="121"/>
      <c r="J326" s="122"/>
      <c r="K326" s="141">
        <f>SUM(K11:K325)</f>
        <v>0</v>
      </c>
      <c r="L326" s="134"/>
      <c r="M326" s="120"/>
      <c r="N326" s="122"/>
      <c r="O326" s="141">
        <f>SUM(O11:O325)</f>
        <v>0</v>
      </c>
      <c r="P326" s="134"/>
      <c r="Q326" s="120"/>
      <c r="R326" s="121"/>
      <c r="S326" s="142"/>
      <c r="T326" s="121"/>
      <c r="U326" s="141">
        <v>11663545433654</v>
      </c>
      <c r="V326" s="121"/>
      <c r="W326" s="141">
        <v>9804082409031</v>
      </c>
      <c r="X326" s="207"/>
      <c r="Y326" s="123">
        <f>SUM(Y11:Y325)</f>
        <v>0.94705133285335974</v>
      </c>
      <c r="Z326" s="114"/>
      <c r="AE326" s="115"/>
      <c r="AF326" s="115"/>
      <c r="AG326" s="115"/>
      <c r="AH326" s="115"/>
    </row>
    <row r="327" spans="1:38" s="30" customFormat="1" ht="30" thickTop="1">
      <c r="A327" s="120"/>
      <c r="B327" s="120"/>
      <c r="C327" s="210"/>
      <c r="D327" s="191"/>
      <c r="E327" s="192"/>
      <c r="F327" s="191"/>
      <c r="G327" s="193"/>
      <c r="H327" s="191"/>
      <c r="I327" s="210"/>
      <c r="J327" s="194"/>
      <c r="K327" s="193"/>
      <c r="L327" s="193"/>
      <c r="M327" s="194">
        <f>SUM(M11:M326)</f>
        <v>0</v>
      </c>
      <c r="N327" s="194"/>
      <c r="O327" s="193"/>
      <c r="P327" s="193"/>
      <c r="Q327" s="191"/>
      <c r="R327" s="191"/>
      <c r="S327" s="195"/>
      <c r="T327" s="191"/>
      <c r="U327" s="193"/>
      <c r="V327" s="191"/>
      <c r="W327" s="193"/>
      <c r="X327" s="211"/>
      <c r="Y327" s="212"/>
      <c r="Z327" s="114"/>
      <c r="AE327" s="115"/>
      <c r="AF327" s="115"/>
      <c r="AG327" s="115"/>
      <c r="AH327" s="115"/>
    </row>
    <row r="328" spans="1:38" hidden="1">
      <c r="A328" s="208"/>
      <c r="U328" s="122">
        <v>16147263213946</v>
      </c>
      <c r="W328" s="121">
        <v>15411558481960</v>
      </c>
      <c r="Z328" s="114">
        <f t="shared" ref="Z328:Z331" si="35">Q328-(C328+I328-M328)</f>
        <v>0</v>
      </c>
    </row>
    <row r="329" spans="1:38" hidden="1">
      <c r="C329" s="121">
        <v>3931756586</v>
      </c>
      <c r="I329" s="122">
        <f>SUM(I11:I328)</f>
        <v>77214316</v>
      </c>
      <c r="K329" s="122">
        <v>515841980693</v>
      </c>
      <c r="M329" s="122">
        <f>SUM(M11:M328)</f>
        <v>0</v>
      </c>
      <c r="O329" s="122">
        <v>2020535876843</v>
      </c>
      <c r="Q329" s="122">
        <f>SUM(Q11:Q328)</f>
        <v>3401709494</v>
      </c>
      <c r="U329" s="122">
        <f>U328-U326</f>
        <v>4483717780292</v>
      </c>
      <c r="W329" s="121">
        <f>W328-W326</f>
        <v>5607476072929</v>
      </c>
      <c r="Z329" s="114">
        <f t="shared" si="35"/>
        <v>-607261408</v>
      </c>
    </row>
    <row r="330" spans="1:38" hidden="1">
      <c r="C330" s="121">
        <v>3931756586</v>
      </c>
      <c r="E330" s="122">
        <v>17651815144140</v>
      </c>
      <c r="G330" s="122">
        <v>18070516056193.668</v>
      </c>
      <c r="I330" s="122">
        <v>67822217</v>
      </c>
      <c r="K330" s="122">
        <f>K329-K326</f>
        <v>515841980693</v>
      </c>
      <c r="M330" s="122">
        <v>500305493</v>
      </c>
      <c r="O330" s="122">
        <f>O329-O326</f>
        <v>2020535876843</v>
      </c>
      <c r="Q330" s="122">
        <v>4099248470</v>
      </c>
      <c r="Z330" s="114">
        <f t="shared" si="35"/>
        <v>599975160</v>
      </c>
      <c r="AF330" s="116" t="s">
        <v>3</v>
      </c>
      <c r="AG330" s="116" t="s">
        <v>6</v>
      </c>
      <c r="AI330" s="24" t="s">
        <v>3</v>
      </c>
      <c r="AJ330" s="24" t="s">
        <v>6</v>
      </c>
    </row>
    <row r="331" spans="1:38" hidden="1">
      <c r="C331" s="121">
        <f>C329-C330</f>
        <v>0</v>
      </c>
      <c r="E331" s="122">
        <f>E330-E326</f>
        <v>5988269710486</v>
      </c>
      <c r="G331" s="122">
        <f>G330-G326</f>
        <v>7116128244608.668</v>
      </c>
      <c r="I331" s="122">
        <f>I329-I330</f>
        <v>9392099</v>
      </c>
      <c r="M331" s="122">
        <f>M329-M330</f>
        <v>-500305493</v>
      </c>
      <c r="Q331" s="122">
        <f>Q329-Q330</f>
        <v>-697538976</v>
      </c>
      <c r="Z331" s="114">
        <f t="shared" si="35"/>
        <v>-1207236568</v>
      </c>
      <c r="AE331" s="116" t="s">
        <v>86</v>
      </c>
      <c r="AF331" s="116">
        <v>245444</v>
      </c>
      <c r="AG331" s="116">
        <v>1724355509</v>
      </c>
      <c r="AH331" s="116" t="s">
        <v>392</v>
      </c>
      <c r="AI331" s="24">
        <v>149648</v>
      </c>
      <c r="AJ331" s="24">
        <v>1552892256</v>
      </c>
    </row>
    <row r="332" spans="1:38" hidden="1">
      <c r="AE332" s="116" t="s">
        <v>328</v>
      </c>
      <c r="AF332" s="116">
        <v>610690</v>
      </c>
      <c r="AG332" s="116">
        <v>5072468382</v>
      </c>
      <c r="AH332" s="116" t="s">
        <v>138</v>
      </c>
      <c r="AI332" s="24">
        <v>2504546</v>
      </c>
      <c r="AJ332" s="24">
        <v>3054730320</v>
      </c>
    </row>
    <row r="333" spans="1:38" hidden="1">
      <c r="AE333" s="116" t="s">
        <v>197</v>
      </c>
      <c r="AF333" s="116">
        <v>5180202</v>
      </c>
      <c r="AG333" s="116">
        <v>29823416358</v>
      </c>
      <c r="AH333" s="116" t="s">
        <v>241</v>
      </c>
      <c r="AI333" s="24">
        <v>708254</v>
      </c>
      <c r="AJ333" s="24">
        <v>4388873405</v>
      </c>
    </row>
    <row r="334" spans="1:38" hidden="1">
      <c r="C334" s="121">
        <v>3324495178</v>
      </c>
      <c r="E334" s="122">
        <v>11663545433654</v>
      </c>
      <c r="G334" s="122">
        <v>10954387811584</v>
      </c>
      <c r="I334" s="122">
        <v>55437977</v>
      </c>
      <c r="K334" s="122">
        <v>270008453290</v>
      </c>
      <c r="M334" s="122">
        <v>576898232</v>
      </c>
      <c r="O334" s="122">
        <v>2355114254201</v>
      </c>
      <c r="Q334" s="122">
        <v>3401709494</v>
      </c>
      <c r="U334" s="122">
        <v>11663545433654</v>
      </c>
      <c r="W334" s="121">
        <v>9804082409035</v>
      </c>
      <c r="AE334" s="116" t="s">
        <v>148</v>
      </c>
      <c r="AF334" s="116">
        <v>749662</v>
      </c>
      <c r="AG334" s="116">
        <v>9977499975</v>
      </c>
      <c r="AH334" s="116" t="s">
        <v>370</v>
      </c>
      <c r="AI334" s="24">
        <v>574098</v>
      </c>
      <c r="AJ334" s="24">
        <v>6470658639</v>
      </c>
    </row>
    <row r="335" spans="1:38" hidden="1">
      <c r="C335" s="121">
        <f>C327-C334</f>
        <v>-3324495178</v>
      </c>
      <c r="E335" s="122">
        <f>E334-E326</f>
        <v>0</v>
      </c>
      <c r="G335" s="122">
        <f>G326-G334</f>
        <v>1</v>
      </c>
      <c r="M335" s="122">
        <f>M327-M334</f>
        <v>-576898232</v>
      </c>
      <c r="O335" s="122">
        <f>O326-O334</f>
        <v>-2355114254201</v>
      </c>
      <c r="Q335" s="122">
        <f>Q327-Q334</f>
        <v>-3401709494</v>
      </c>
      <c r="U335" s="122">
        <f>U326-U334</f>
        <v>0</v>
      </c>
      <c r="W335" s="191">
        <f>W334-W326</f>
        <v>4</v>
      </c>
      <c r="AE335" s="116" t="s">
        <v>368</v>
      </c>
      <c r="AF335" s="116">
        <v>2603078</v>
      </c>
      <c r="AG335" s="116">
        <v>20645547415</v>
      </c>
      <c r="AH335" s="116" t="s">
        <v>86</v>
      </c>
      <c r="AI335" s="24">
        <v>1422959</v>
      </c>
      <c r="AJ335" s="24">
        <v>10035540695</v>
      </c>
    </row>
    <row r="336" spans="1:38" hidden="1">
      <c r="AE336" s="116" t="s">
        <v>425</v>
      </c>
      <c r="AF336" s="116">
        <v>1052144</v>
      </c>
      <c r="AG336" s="116">
        <v>49864253906</v>
      </c>
      <c r="AH336" s="116" t="s">
        <v>328</v>
      </c>
      <c r="AI336" s="24">
        <v>966905</v>
      </c>
      <c r="AJ336" s="24">
        <v>7492415633</v>
      </c>
    </row>
    <row r="337" spans="31:36" hidden="1">
      <c r="AE337" s="116" t="s">
        <v>427</v>
      </c>
      <c r="AF337" s="116">
        <v>1800000</v>
      </c>
      <c r="AG337" s="116">
        <v>6125556960</v>
      </c>
      <c r="AH337" s="116" t="s">
        <v>228</v>
      </c>
      <c r="AI337" s="24">
        <v>728029</v>
      </c>
      <c r="AJ337" s="24">
        <v>5318275786</v>
      </c>
    </row>
    <row r="338" spans="31:36">
      <c r="AE338" s="116" t="s">
        <v>388</v>
      </c>
      <c r="AF338" s="116">
        <v>7081872</v>
      </c>
      <c r="AG338" s="116">
        <v>26134544895</v>
      </c>
      <c r="AH338" s="116" t="s">
        <v>242</v>
      </c>
      <c r="AI338" s="24">
        <v>10505083</v>
      </c>
      <c r="AJ338" s="24">
        <v>15288015634</v>
      </c>
    </row>
    <row r="339" spans="31:36">
      <c r="AE339" s="116" t="s">
        <v>147</v>
      </c>
      <c r="AF339" s="116">
        <v>777146</v>
      </c>
      <c r="AG339" s="116">
        <v>30056788231</v>
      </c>
      <c r="AH339" s="116" t="s">
        <v>355</v>
      </c>
      <c r="AI339" s="24">
        <v>1096690</v>
      </c>
      <c r="AJ339" s="24">
        <v>2967693469</v>
      </c>
    </row>
    <row r="340" spans="31:36">
      <c r="AE340" s="116" t="s">
        <v>411</v>
      </c>
      <c r="AF340" s="116">
        <v>1291052</v>
      </c>
      <c r="AG340" s="116">
        <v>39897729947</v>
      </c>
      <c r="AH340" s="116" t="s">
        <v>153</v>
      </c>
      <c r="AI340" s="24">
        <v>1806093</v>
      </c>
      <c r="AJ340" s="24">
        <v>4568427048</v>
      </c>
    </row>
    <row r="341" spans="31:36">
      <c r="AE341" s="116" t="s">
        <v>353</v>
      </c>
      <c r="AF341" s="116">
        <v>494067</v>
      </c>
      <c r="AG341" s="116">
        <v>8250329362</v>
      </c>
      <c r="AH341" s="116" t="s">
        <v>269</v>
      </c>
      <c r="AI341" s="24">
        <v>1474735</v>
      </c>
      <c r="AJ341" s="24">
        <v>5029020057</v>
      </c>
    </row>
    <row r="342" spans="31:36">
      <c r="AE342" s="116" t="s">
        <v>129</v>
      </c>
      <c r="AF342" s="116">
        <v>1287211</v>
      </c>
      <c r="AG342" s="116">
        <v>30665435642</v>
      </c>
      <c r="AH342" s="116" t="s">
        <v>350</v>
      </c>
      <c r="AI342" s="24">
        <v>3100604</v>
      </c>
      <c r="AJ342" s="24">
        <v>20355445341</v>
      </c>
    </row>
    <row r="343" spans="31:36">
      <c r="AE343" s="116" t="s">
        <v>226</v>
      </c>
      <c r="AF343" s="116">
        <v>918721</v>
      </c>
      <c r="AG343" s="116">
        <v>43662379953</v>
      </c>
      <c r="AH343" s="116" t="s">
        <v>224</v>
      </c>
      <c r="AI343" s="24">
        <v>304163</v>
      </c>
      <c r="AJ343" s="24">
        <v>5630180500</v>
      </c>
    </row>
    <row r="344" spans="31:36">
      <c r="AE344" s="116" t="s">
        <v>262</v>
      </c>
      <c r="AF344" s="116">
        <v>103468</v>
      </c>
      <c r="AG344" s="116">
        <v>9959020499</v>
      </c>
      <c r="AH344" s="116" t="s">
        <v>94</v>
      </c>
      <c r="AI344" s="24">
        <v>2290197</v>
      </c>
      <c r="AJ344" s="24">
        <v>3820171952</v>
      </c>
    </row>
    <row r="345" spans="31:36">
      <c r="AE345" s="116" t="s">
        <v>263</v>
      </c>
      <c r="AF345" s="116">
        <v>3417844</v>
      </c>
      <c r="AG345" s="116">
        <v>20319065891</v>
      </c>
      <c r="AH345" s="116" t="s">
        <v>428</v>
      </c>
      <c r="AI345" s="24">
        <v>1750000</v>
      </c>
      <c r="AJ345" s="24">
        <v>4759029414</v>
      </c>
    </row>
    <row r="346" spans="31:36">
      <c r="AE346" s="116" t="s">
        <v>219</v>
      </c>
      <c r="AF346" s="116">
        <v>237163</v>
      </c>
      <c r="AG346" s="116">
        <v>4888709394</v>
      </c>
      <c r="AH346" s="116" t="s">
        <v>108</v>
      </c>
      <c r="AI346" s="24">
        <v>1514855</v>
      </c>
      <c r="AJ346" s="24">
        <v>4315671407</v>
      </c>
    </row>
    <row r="347" spans="31:36">
      <c r="AE347" s="116" t="s">
        <v>426</v>
      </c>
      <c r="AF347" s="116">
        <v>3000000</v>
      </c>
      <c r="AG347" s="116">
        <v>9458580600</v>
      </c>
      <c r="AH347" s="116" t="s">
        <v>313</v>
      </c>
      <c r="AI347" s="24">
        <v>779149</v>
      </c>
      <c r="AJ347" s="24">
        <v>3367135248</v>
      </c>
    </row>
    <row r="348" spans="31:36">
      <c r="AE348" s="116" t="s">
        <v>125</v>
      </c>
      <c r="AF348" s="116">
        <v>6659248</v>
      </c>
      <c r="AG348" s="116">
        <v>30274372807</v>
      </c>
      <c r="AH348" s="116" t="s">
        <v>380</v>
      </c>
      <c r="AI348" s="24">
        <v>940100</v>
      </c>
      <c r="AJ348" s="24">
        <v>2809088478</v>
      </c>
    </row>
    <row r="349" spans="31:36">
      <c r="AE349" s="116" t="s">
        <v>429</v>
      </c>
      <c r="AF349" s="116">
        <v>52630000</v>
      </c>
      <c r="AG349" s="116">
        <v>100089797216</v>
      </c>
      <c r="AH349" s="116" t="s">
        <v>423</v>
      </c>
      <c r="AI349" s="24">
        <v>308345</v>
      </c>
      <c r="AJ349" s="24">
        <v>828289929</v>
      </c>
    </row>
    <row r="350" spans="31:36">
      <c r="AE350" s="116" t="s">
        <v>403</v>
      </c>
      <c r="AF350" s="116">
        <v>2406250</v>
      </c>
      <c r="AG350" s="116">
        <v>8231551011</v>
      </c>
      <c r="AH350" s="116" t="s">
        <v>274</v>
      </c>
      <c r="AI350" s="24">
        <v>2543890</v>
      </c>
      <c r="AJ350" s="24">
        <v>4429076436</v>
      </c>
    </row>
    <row r="351" spans="31:36">
      <c r="AE351" s="116" t="s">
        <v>178</v>
      </c>
      <c r="AF351" s="116">
        <v>3111696</v>
      </c>
      <c r="AG351" s="116">
        <v>20244793645</v>
      </c>
      <c r="AH351" s="116" t="s">
        <v>169</v>
      </c>
      <c r="AI351" s="24">
        <v>2320543</v>
      </c>
      <c r="AJ351" s="24">
        <v>7101132536</v>
      </c>
    </row>
    <row r="352" spans="31:36">
      <c r="AE352" s="116" t="s">
        <v>180</v>
      </c>
      <c r="AF352" s="116">
        <v>922146</v>
      </c>
      <c r="AG352" s="116">
        <v>8826703959</v>
      </c>
      <c r="AH352" s="116" t="s">
        <v>258</v>
      </c>
      <c r="AI352" s="24">
        <v>1572284</v>
      </c>
      <c r="AJ352" s="24">
        <v>4430852307</v>
      </c>
    </row>
    <row r="353" spans="31:36">
      <c r="AE353" s="116" t="s">
        <v>354</v>
      </c>
      <c r="AF353" s="116">
        <v>521710</v>
      </c>
      <c r="AG353" s="116">
        <v>2789367907</v>
      </c>
      <c r="AH353" s="116" t="s">
        <v>114</v>
      </c>
      <c r="AI353" s="24">
        <v>1990321</v>
      </c>
      <c r="AJ353" s="24">
        <v>6030463849</v>
      </c>
    </row>
    <row r="354" spans="31:36">
      <c r="AE354" s="116" t="s">
        <v>166</v>
      </c>
      <c r="AF354" s="116">
        <v>464820</v>
      </c>
      <c r="AG354" s="116">
        <v>6960814453</v>
      </c>
      <c r="AH354" s="116" t="s">
        <v>210</v>
      </c>
      <c r="AI354" s="24">
        <v>603391</v>
      </c>
      <c r="AJ354" s="24">
        <v>5937959871</v>
      </c>
    </row>
    <row r="355" spans="31:36">
      <c r="AE355" s="116" t="s">
        <v>421</v>
      </c>
      <c r="AF355" s="116">
        <v>256318</v>
      </c>
      <c r="AG355" s="116">
        <v>9697617764</v>
      </c>
      <c r="AH355" s="116" t="s">
        <v>177</v>
      </c>
      <c r="AI355" s="24">
        <v>128857</v>
      </c>
      <c r="AJ355" s="24">
        <v>955151910</v>
      </c>
    </row>
    <row r="356" spans="31:36">
      <c r="AE356" s="116" t="s">
        <v>267</v>
      </c>
      <c r="AF356" s="116">
        <v>1817107</v>
      </c>
      <c r="AG356" s="116">
        <v>8481671789</v>
      </c>
      <c r="AH356" s="116" t="s">
        <v>97</v>
      </c>
      <c r="AI356" s="24">
        <v>3649665</v>
      </c>
      <c r="AJ356" s="24">
        <v>8402214488</v>
      </c>
    </row>
    <row r="357" spans="31:36">
      <c r="AE357" s="116" t="s">
        <v>297</v>
      </c>
      <c r="AF357" s="116">
        <v>192079</v>
      </c>
      <c r="AG357" s="116">
        <v>2925839164</v>
      </c>
      <c r="AH357" s="116" t="s">
        <v>276</v>
      </c>
      <c r="AI357" s="24">
        <v>29053</v>
      </c>
      <c r="AJ357" s="24">
        <v>1628554312</v>
      </c>
    </row>
    <row r="358" spans="31:36">
      <c r="AE358" s="116" t="s">
        <v>413</v>
      </c>
      <c r="AF358" s="116">
        <v>326908</v>
      </c>
      <c r="AG358" s="116">
        <v>20980674621</v>
      </c>
      <c r="AH358" s="116" t="s">
        <v>211</v>
      </c>
      <c r="AI358" s="24">
        <v>386916</v>
      </c>
      <c r="AJ358" s="24">
        <v>1516341592</v>
      </c>
    </row>
    <row r="359" spans="31:36">
      <c r="AE359" s="116" t="s">
        <v>300</v>
      </c>
      <c r="AF359" s="116">
        <v>5062508</v>
      </c>
      <c r="AG359" s="116">
        <v>19996596146</v>
      </c>
      <c r="AH359" s="116" t="s">
        <v>212</v>
      </c>
      <c r="AI359" s="24">
        <v>336639</v>
      </c>
      <c r="AJ359" s="24">
        <v>2322802222</v>
      </c>
    </row>
    <row r="360" spans="31:36">
      <c r="AE360" s="116" t="s">
        <v>84</v>
      </c>
      <c r="AF360" s="116">
        <v>218487</v>
      </c>
      <c r="AG360" s="116">
        <v>5064354929</v>
      </c>
      <c r="AH360" s="116" t="s">
        <v>366</v>
      </c>
      <c r="AI360" s="24">
        <v>4130913</v>
      </c>
      <c r="AJ360" s="24">
        <v>6858776677</v>
      </c>
    </row>
    <row r="361" spans="31:36">
      <c r="AE361" s="116" t="s">
        <v>266</v>
      </c>
      <c r="AF361" s="116">
        <v>810831</v>
      </c>
      <c r="AG361" s="116">
        <v>35972521556</v>
      </c>
      <c r="AH361" s="116" t="s">
        <v>252</v>
      </c>
      <c r="AI361" s="24">
        <v>6019620</v>
      </c>
      <c r="AJ361" s="24">
        <v>19767925896</v>
      </c>
    </row>
    <row r="362" spans="31:36">
      <c r="AE362" s="116" t="s">
        <v>347</v>
      </c>
      <c r="AF362" s="116">
        <v>684742</v>
      </c>
      <c r="AG362" s="116">
        <v>6736180479</v>
      </c>
      <c r="AH362" s="116" t="s">
        <v>80</v>
      </c>
      <c r="AI362" s="24">
        <v>4420931</v>
      </c>
      <c r="AJ362" s="24">
        <v>6874326832</v>
      </c>
    </row>
    <row r="363" spans="31:36">
      <c r="AE363" s="116" t="s">
        <v>223</v>
      </c>
      <c r="AF363" s="116">
        <v>1704055</v>
      </c>
      <c r="AG363" s="116">
        <v>19944516018</v>
      </c>
      <c r="AH363" s="116" t="s">
        <v>122</v>
      </c>
      <c r="AI363" s="24">
        <v>1506117</v>
      </c>
      <c r="AJ363" s="24">
        <v>2910319581</v>
      </c>
    </row>
    <row r="364" spans="31:36">
      <c r="AH364" s="116" t="s">
        <v>406</v>
      </c>
      <c r="AI364" s="24">
        <v>1854882</v>
      </c>
      <c r="AJ364" s="24">
        <v>4550370780</v>
      </c>
    </row>
    <row r="365" spans="31:36">
      <c r="AH365" s="116" t="s">
        <v>277</v>
      </c>
      <c r="AI365" s="24">
        <v>1821919</v>
      </c>
      <c r="AJ365" s="24">
        <v>5293455080</v>
      </c>
    </row>
    <row r="366" spans="31:36">
      <c r="AH366" s="116" t="s">
        <v>95</v>
      </c>
      <c r="AI366" s="24">
        <v>3179375</v>
      </c>
      <c r="AJ366" s="24">
        <v>8946588331</v>
      </c>
    </row>
    <row r="367" spans="31:36">
      <c r="AH367" s="116" t="s">
        <v>430</v>
      </c>
      <c r="AI367" s="24">
        <v>17546175</v>
      </c>
      <c r="AJ367" s="24">
        <v>47464706576</v>
      </c>
    </row>
    <row r="368" spans="31:36">
      <c r="AH368" s="116" t="s">
        <v>371</v>
      </c>
      <c r="AI368" s="24">
        <v>1054592</v>
      </c>
      <c r="AJ368" s="24">
        <v>5213610882</v>
      </c>
    </row>
    <row r="369" spans="34:36">
      <c r="AH369" s="116" t="s">
        <v>367</v>
      </c>
      <c r="AI369" s="24">
        <v>203793</v>
      </c>
      <c r="AJ369" s="24">
        <v>4701544879</v>
      </c>
    </row>
    <row r="370" spans="34:36">
      <c r="AH370" s="116" t="s">
        <v>198</v>
      </c>
      <c r="AI370" s="24">
        <v>916763</v>
      </c>
      <c r="AJ370" s="24">
        <v>6677086138</v>
      </c>
    </row>
    <row r="371" spans="34:36">
      <c r="AH371" s="116" t="s">
        <v>93</v>
      </c>
      <c r="AI371" s="24">
        <v>87905</v>
      </c>
      <c r="AJ371" s="24">
        <v>6052391510</v>
      </c>
    </row>
    <row r="372" spans="34:36">
      <c r="AH372" s="116" t="s">
        <v>395</v>
      </c>
      <c r="AI372" s="24">
        <v>113176</v>
      </c>
      <c r="AJ372" s="24">
        <v>1024898719</v>
      </c>
    </row>
    <row r="373" spans="34:36">
      <c r="AH373" s="116" t="s">
        <v>236</v>
      </c>
      <c r="AI373" s="24">
        <v>24313</v>
      </c>
      <c r="AJ373" s="24">
        <v>1258639887</v>
      </c>
    </row>
    <row r="374" spans="34:36">
      <c r="AH374" s="116" t="s">
        <v>197</v>
      </c>
      <c r="AI374" s="24">
        <v>1300677</v>
      </c>
      <c r="AJ374" s="24">
        <v>6623060610</v>
      </c>
    </row>
    <row r="375" spans="34:36">
      <c r="AH375" s="116" t="s">
        <v>253</v>
      </c>
      <c r="AI375" s="24">
        <v>1580621</v>
      </c>
      <c r="AJ375" s="24">
        <v>4098677520</v>
      </c>
    </row>
    <row r="376" spans="34:36">
      <c r="AH376" s="116" t="s">
        <v>230</v>
      </c>
      <c r="AI376" s="24">
        <v>746316</v>
      </c>
      <c r="AJ376" s="24">
        <v>14642701756</v>
      </c>
    </row>
    <row r="377" spans="34:36">
      <c r="AH377" s="116" t="s">
        <v>335</v>
      </c>
      <c r="AI377" s="24">
        <v>836478</v>
      </c>
      <c r="AJ377" s="24">
        <v>2621292440</v>
      </c>
    </row>
    <row r="378" spans="34:36">
      <c r="AH378" s="116" t="s">
        <v>150</v>
      </c>
      <c r="AI378" s="24">
        <v>441522</v>
      </c>
      <c r="AJ378" s="24">
        <v>27798294278</v>
      </c>
    </row>
    <row r="379" spans="34:36">
      <c r="AH379" s="116" t="s">
        <v>176</v>
      </c>
      <c r="AI379" s="24">
        <v>138290</v>
      </c>
      <c r="AJ379" s="24">
        <v>12151897996</v>
      </c>
    </row>
    <row r="380" spans="34:36">
      <c r="AH380" s="116" t="s">
        <v>106</v>
      </c>
      <c r="AI380" s="24">
        <v>173079</v>
      </c>
      <c r="AJ380" s="24">
        <v>6476284851</v>
      </c>
    </row>
    <row r="381" spans="34:36">
      <c r="AH381" s="116" t="s">
        <v>359</v>
      </c>
      <c r="AI381" s="24">
        <v>69219</v>
      </c>
      <c r="AJ381" s="24">
        <v>4323401602</v>
      </c>
    </row>
    <row r="382" spans="34:36">
      <c r="AH382" s="116" t="s">
        <v>227</v>
      </c>
      <c r="AI382" s="24">
        <v>3774546</v>
      </c>
      <c r="AJ382" s="24">
        <v>25803435235</v>
      </c>
    </row>
    <row r="383" spans="34:36">
      <c r="AH383" s="116" t="s">
        <v>379</v>
      </c>
      <c r="AI383" s="24">
        <v>883204</v>
      </c>
      <c r="AJ383" s="24">
        <v>5485371925</v>
      </c>
    </row>
    <row r="384" spans="34:36">
      <c r="AH384" s="116" t="s">
        <v>279</v>
      </c>
      <c r="AI384" s="24">
        <v>170502</v>
      </c>
      <c r="AJ384" s="24">
        <v>6405900568</v>
      </c>
    </row>
    <row r="385" spans="34:36">
      <c r="AH385" s="116" t="s">
        <v>148</v>
      </c>
      <c r="AI385" s="24">
        <v>529331</v>
      </c>
      <c r="AJ385" s="24">
        <v>6270105951</v>
      </c>
    </row>
    <row r="386" spans="34:36">
      <c r="AH386" s="116" t="s">
        <v>280</v>
      </c>
      <c r="AI386" s="24">
        <v>589086</v>
      </c>
      <c r="AJ386" s="24">
        <v>4334580614</v>
      </c>
    </row>
    <row r="387" spans="34:36">
      <c r="AH387" s="116" t="s">
        <v>259</v>
      </c>
      <c r="AI387" s="24">
        <v>449651</v>
      </c>
      <c r="AJ387" s="24">
        <v>3052265874</v>
      </c>
    </row>
    <row r="388" spans="34:36">
      <c r="AH388" s="116" t="s">
        <v>190</v>
      </c>
      <c r="AI388" s="24">
        <v>68924</v>
      </c>
      <c r="AJ388" s="24">
        <v>1045378787</v>
      </c>
    </row>
    <row r="389" spans="34:36">
      <c r="AH389" s="116" t="s">
        <v>368</v>
      </c>
      <c r="AI389" s="24">
        <v>402195</v>
      </c>
      <c r="AJ389" s="24">
        <v>3196611391</v>
      </c>
    </row>
    <row r="390" spans="34:36">
      <c r="AH390" s="116" t="s">
        <v>184</v>
      </c>
      <c r="AI390" s="24">
        <v>1128858</v>
      </c>
      <c r="AJ390" s="24">
        <v>8007441287</v>
      </c>
    </row>
    <row r="391" spans="34:36">
      <c r="AH391" s="116" t="s">
        <v>185</v>
      </c>
      <c r="AI391" s="24">
        <v>1344934</v>
      </c>
      <c r="AJ391" s="24">
        <v>5188811376</v>
      </c>
    </row>
    <row r="392" spans="34:36">
      <c r="AH392" s="116" t="s">
        <v>402</v>
      </c>
      <c r="AI392" s="24">
        <v>592670</v>
      </c>
      <c r="AJ392" s="24">
        <v>3750380979</v>
      </c>
    </row>
    <row r="393" spans="34:36">
      <c r="AH393" s="116" t="s">
        <v>167</v>
      </c>
      <c r="AI393" s="24">
        <v>2335094</v>
      </c>
      <c r="AJ393" s="24">
        <v>9413745494</v>
      </c>
    </row>
    <row r="394" spans="34:36">
      <c r="AH394" s="116" t="s">
        <v>425</v>
      </c>
      <c r="AI394" s="24">
        <v>38778</v>
      </c>
      <c r="AJ394" s="24">
        <v>1810379140</v>
      </c>
    </row>
    <row r="395" spans="34:36">
      <c r="AH395" s="116" t="s">
        <v>417</v>
      </c>
      <c r="AI395" s="24">
        <v>1520029</v>
      </c>
      <c r="AJ395" s="24">
        <v>4306019584</v>
      </c>
    </row>
    <row r="396" spans="34:36">
      <c r="AH396" s="116" t="s">
        <v>357</v>
      </c>
      <c r="AI396" s="24">
        <v>891140</v>
      </c>
      <c r="AJ396" s="24">
        <v>1717500019</v>
      </c>
    </row>
    <row r="397" spans="34:36">
      <c r="AH397" s="116" t="s">
        <v>244</v>
      </c>
      <c r="AI397" s="24">
        <v>2797694</v>
      </c>
      <c r="AJ397" s="24">
        <v>6253419607</v>
      </c>
    </row>
    <row r="398" spans="34:36">
      <c r="AH398" s="116" t="s">
        <v>160</v>
      </c>
      <c r="AI398" s="24">
        <v>4943314</v>
      </c>
      <c r="AJ398" s="24">
        <v>7278318191</v>
      </c>
    </row>
    <row r="399" spans="34:36">
      <c r="AH399" s="116" t="s">
        <v>374</v>
      </c>
      <c r="AI399" s="24">
        <v>459210</v>
      </c>
      <c r="AJ399" s="24">
        <v>2396094663</v>
      </c>
    </row>
    <row r="400" spans="34:36">
      <c r="AH400" s="116" t="s">
        <v>127</v>
      </c>
      <c r="AI400" s="24">
        <v>1265919</v>
      </c>
      <c r="AJ400" s="24">
        <v>8831266648</v>
      </c>
    </row>
    <row r="401" spans="34:36">
      <c r="AH401" s="116" t="s">
        <v>245</v>
      </c>
      <c r="AI401" s="24">
        <v>7770447</v>
      </c>
      <c r="AJ401" s="24">
        <v>17022449183</v>
      </c>
    </row>
    <row r="402" spans="34:36">
      <c r="AH402" s="116" t="s">
        <v>81</v>
      </c>
      <c r="AI402" s="24">
        <v>894825</v>
      </c>
      <c r="AJ402" s="24">
        <v>12650082883</v>
      </c>
    </row>
    <row r="403" spans="34:36">
      <c r="AH403" s="116" t="s">
        <v>324</v>
      </c>
      <c r="AI403" s="24">
        <v>1270476</v>
      </c>
      <c r="AJ403" s="24">
        <v>2290514190</v>
      </c>
    </row>
    <row r="404" spans="34:36">
      <c r="AH404" s="116" t="s">
        <v>390</v>
      </c>
      <c r="AI404" s="24">
        <v>9193611</v>
      </c>
      <c r="AJ404" s="24">
        <v>15576539168</v>
      </c>
    </row>
    <row r="405" spans="34:36">
      <c r="AH405" s="116" t="s">
        <v>281</v>
      </c>
      <c r="AI405" s="24">
        <v>2081895</v>
      </c>
      <c r="AJ405" s="24">
        <v>2425454548</v>
      </c>
    </row>
    <row r="406" spans="34:36">
      <c r="AH406" s="116" t="s">
        <v>231</v>
      </c>
      <c r="AI406" s="24">
        <v>661329</v>
      </c>
      <c r="AJ406" s="24">
        <v>3365275973</v>
      </c>
    </row>
    <row r="407" spans="34:36">
      <c r="AH407" s="116" t="s">
        <v>381</v>
      </c>
      <c r="AI407" s="24">
        <v>532285</v>
      </c>
      <c r="AJ407" s="24">
        <v>3052685935</v>
      </c>
    </row>
    <row r="408" spans="34:36">
      <c r="AH408" s="116" t="s">
        <v>171</v>
      </c>
      <c r="AI408" s="24">
        <v>864644</v>
      </c>
      <c r="AJ408" s="24">
        <v>5428671641</v>
      </c>
    </row>
    <row r="409" spans="34:36">
      <c r="AH409" s="116" t="s">
        <v>424</v>
      </c>
      <c r="AI409" s="24">
        <v>29007</v>
      </c>
      <c r="AJ409" s="24">
        <v>1563333753</v>
      </c>
    </row>
    <row r="410" spans="34:36">
      <c r="AH410" s="116" t="s">
        <v>179</v>
      </c>
      <c r="AI410" s="24">
        <v>1180625</v>
      </c>
      <c r="AJ410" s="24">
        <v>2566315273</v>
      </c>
    </row>
    <row r="411" spans="34:36">
      <c r="AH411" s="116" t="s">
        <v>427</v>
      </c>
      <c r="AI411" s="24">
        <v>900000</v>
      </c>
      <c r="AJ411" s="24">
        <v>3867375420</v>
      </c>
    </row>
    <row r="412" spans="34:36">
      <c r="AH412" s="116" t="s">
        <v>396</v>
      </c>
      <c r="AI412" s="24">
        <v>450081</v>
      </c>
      <c r="AJ412" s="24">
        <v>3919955475</v>
      </c>
    </row>
    <row r="413" spans="34:36">
      <c r="AH413" s="116" t="s">
        <v>213</v>
      </c>
      <c r="AI413" s="24">
        <v>171623</v>
      </c>
      <c r="AJ413" s="24">
        <v>1779625814</v>
      </c>
    </row>
    <row r="414" spans="34:36">
      <c r="AH414" s="116" t="s">
        <v>388</v>
      </c>
      <c r="AI414" s="24">
        <v>3554847</v>
      </c>
      <c r="AJ414" s="24">
        <v>11783566143</v>
      </c>
    </row>
    <row r="415" spans="34:36">
      <c r="AH415" s="116" t="s">
        <v>214</v>
      </c>
      <c r="AI415" s="24">
        <v>3274821</v>
      </c>
      <c r="AJ415" s="24">
        <v>6569047629</v>
      </c>
    </row>
    <row r="416" spans="34:36">
      <c r="AH416" s="116" t="s">
        <v>282</v>
      </c>
      <c r="AI416" s="24">
        <v>805338</v>
      </c>
      <c r="AJ416" s="24">
        <v>12129429480</v>
      </c>
    </row>
    <row r="417" spans="34:36">
      <c r="AH417" s="116" t="s">
        <v>89</v>
      </c>
      <c r="AI417" s="24">
        <v>5453427</v>
      </c>
      <c r="AJ417" s="24">
        <v>30634368693</v>
      </c>
    </row>
    <row r="418" spans="34:36">
      <c r="AH418" s="116" t="s">
        <v>201</v>
      </c>
      <c r="AI418" s="24">
        <v>2531292</v>
      </c>
      <c r="AJ418" s="24">
        <v>7886460087</v>
      </c>
    </row>
    <row r="419" spans="34:36">
      <c r="AH419" s="116" t="s">
        <v>110</v>
      </c>
      <c r="AI419" s="24">
        <v>527702</v>
      </c>
      <c r="AJ419" s="24">
        <v>13355154127</v>
      </c>
    </row>
    <row r="420" spans="34:36">
      <c r="AH420" s="116" t="s">
        <v>120</v>
      </c>
      <c r="AI420" s="24">
        <v>1615835</v>
      </c>
      <c r="AJ420" s="24">
        <v>8042119875</v>
      </c>
    </row>
    <row r="421" spans="34:36">
      <c r="AH421" s="116" t="s">
        <v>283</v>
      </c>
      <c r="AI421" s="24">
        <v>167477</v>
      </c>
      <c r="AJ421" s="24">
        <v>4857796223</v>
      </c>
    </row>
    <row r="422" spans="34:36">
      <c r="AH422" s="116" t="s">
        <v>377</v>
      </c>
      <c r="AI422" s="24">
        <v>218248</v>
      </c>
      <c r="AJ422" s="24">
        <v>8386398775</v>
      </c>
    </row>
    <row r="423" spans="34:36">
      <c r="AH423" s="116" t="s">
        <v>254</v>
      </c>
      <c r="AI423" s="24">
        <v>919797</v>
      </c>
      <c r="AJ423" s="24">
        <v>4205819086</v>
      </c>
    </row>
    <row r="424" spans="34:36">
      <c r="AH424" s="116" t="s">
        <v>255</v>
      </c>
      <c r="AI424" s="24">
        <v>8152506</v>
      </c>
      <c r="AJ424" s="24">
        <v>5628804848</v>
      </c>
    </row>
    <row r="425" spans="34:36">
      <c r="AH425" s="116" t="s">
        <v>270</v>
      </c>
      <c r="AI425" s="24">
        <v>384237</v>
      </c>
      <c r="AJ425" s="24">
        <v>6903105269</v>
      </c>
    </row>
    <row r="426" spans="34:36">
      <c r="AH426" s="116" t="s">
        <v>407</v>
      </c>
      <c r="AI426" s="24">
        <v>184760</v>
      </c>
      <c r="AJ426" s="24">
        <v>7744945718</v>
      </c>
    </row>
    <row r="427" spans="34:36">
      <c r="AH427" s="116" t="s">
        <v>147</v>
      </c>
      <c r="AI427" s="24">
        <v>184296</v>
      </c>
      <c r="AJ427" s="24">
        <v>6959524999</v>
      </c>
    </row>
    <row r="428" spans="34:36">
      <c r="AH428" s="116" t="s">
        <v>141</v>
      </c>
      <c r="AI428" s="24">
        <v>188022</v>
      </c>
      <c r="AJ428" s="24">
        <v>2352381575</v>
      </c>
    </row>
    <row r="429" spans="34:36">
      <c r="AH429" s="116" t="s">
        <v>232</v>
      </c>
      <c r="AI429" s="24">
        <v>1579681</v>
      </c>
      <c r="AJ429" s="24">
        <v>15386696597</v>
      </c>
    </row>
    <row r="430" spans="34:36">
      <c r="AH430" s="116" t="s">
        <v>399</v>
      </c>
      <c r="AI430" s="24">
        <v>229184</v>
      </c>
      <c r="AJ430" s="24">
        <v>1390237238</v>
      </c>
    </row>
    <row r="431" spans="34:36">
      <c r="AH431" s="116" t="s">
        <v>118</v>
      </c>
      <c r="AI431" s="24">
        <v>135417</v>
      </c>
      <c r="AJ431" s="24">
        <v>4253698444</v>
      </c>
    </row>
    <row r="432" spans="34:36">
      <c r="AH432" s="116" t="s">
        <v>237</v>
      </c>
      <c r="AI432" s="24">
        <v>5545999</v>
      </c>
      <c r="AJ432" s="24">
        <v>13042709944</v>
      </c>
    </row>
    <row r="433" spans="34:36">
      <c r="AH433" s="116" t="s">
        <v>136</v>
      </c>
      <c r="AI433" s="24">
        <v>554760</v>
      </c>
      <c r="AJ433" s="24">
        <v>8186982816</v>
      </c>
    </row>
    <row r="434" spans="34:36">
      <c r="AH434" s="116" t="s">
        <v>246</v>
      </c>
      <c r="AI434" s="24">
        <v>199561</v>
      </c>
      <c r="AJ434" s="24">
        <v>2383532114</v>
      </c>
    </row>
    <row r="435" spans="34:36">
      <c r="AH435" s="116" t="s">
        <v>397</v>
      </c>
      <c r="AI435" s="24">
        <v>1012080</v>
      </c>
      <c r="AJ435" s="24">
        <v>13767790075</v>
      </c>
    </row>
    <row r="436" spans="34:36">
      <c r="AH436" s="116" t="s">
        <v>215</v>
      </c>
      <c r="AI436" s="24">
        <v>1368387</v>
      </c>
      <c r="AJ436" s="24">
        <v>4703413184</v>
      </c>
    </row>
    <row r="437" spans="34:36">
      <c r="AH437" s="116" t="s">
        <v>411</v>
      </c>
      <c r="AI437" s="24">
        <v>63897</v>
      </c>
      <c r="AJ437" s="24">
        <v>2083591187</v>
      </c>
    </row>
    <row r="438" spans="34:36">
      <c r="AH438" s="116" t="s">
        <v>415</v>
      </c>
      <c r="AI438" s="24">
        <v>1121162</v>
      </c>
      <c r="AJ438" s="24">
        <v>30606687260</v>
      </c>
    </row>
    <row r="439" spans="34:36">
      <c r="AH439" s="116" t="s">
        <v>365</v>
      </c>
      <c r="AI439" s="24">
        <v>968305</v>
      </c>
      <c r="AJ439" s="24">
        <v>5106875538</v>
      </c>
    </row>
    <row r="440" spans="34:36">
      <c r="AH440" s="116" t="s">
        <v>400</v>
      </c>
      <c r="AI440" s="24">
        <v>367162</v>
      </c>
      <c r="AJ440" s="24">
        <v>5680184439</v>
      </c>
    </row>
    <row r="441" spans="34:36">
      <c r="AH441" s="116" t="s">
        <v>195</v>
      </c>
      <c r="AI441" s="24">
        <v>965836</v>
      </c>
      <c r="AJ441" s="24">
        <v>7569175272</v>
      </c>
    </row>
    <row r="442" spans="34:36">
      <c r="AH442" s="116" t="s">
        <v>192</v>
      </c>
      <c r="AI442" s="24">
        <v>1671180</v>
      </c>
      <c r="AJ442" s="24">
        <v>9758743134</v>
      </c>
    </row>
    <row r="443" spans="34:36">
      <c r="AH443" s="116" t="s">
        <v>385</v>
      </c>
      <c r="AI443" s="24">
        <v>7252033</v>
      </c>
      <c r="AJ443" s="24">
        <v>3337750651</v>
      </c>
    </row>
    <row r="444" spans="34:36">
      <c r="AH444" s="116" t="s">
        <v>247</v>
      </c>
      <c r="AI444" s="24">
        <v>1146010</v>
      </c>
      <c r="AJ444" s="24">
        <v>4501246963</v>
      </c>
    </row>
    <row r="445" spans="34:36">
      <c r="AH445" s="116" t="s">
        <v>372</v>
      </c>
      <c r="AI445" s="24">
        <v>626335</v>
      </c>
      <c r="AJ445" s="24">
        <v>6240506154</v>
      </c>
    </row>
    <row r="446" spans="34:36">
      <c r="AH446" s="116" t="s">
        <v>200</v>
      </c>
      <c r="AI446" s="24">
        <v>933347</v>
      </c>
      <c r="AJ446" s="24">
        <v>5662587348</v>
      </c>
    </row>
    <row r="447" spans="34:36">
      <c r="AH447" s="116" t="s">
        <v>144</v>
      </c>
      <c r="AI447" s="24">
        <v>379291</v>
      </c>
      <c r="AJ447" s="24">
        <v>6176185411</v>
      </c>
    </row>
    <row r="448" spans="34:36">
      <c r="AH448" s="116" t="s">
        <v>346</v>
      </c>
      <c r="AI448" s="24">
        <v>567783</v>
      </c>
      <c r="AJ448" s="24">
        <v>7290550399</v>
      </c>
    </row>
    <row r="449" spans="34:36">
      <c r="AH449" s="116" t="s">
        <v>216</v>
      </c>
      <c r="AI449" s="24">
        <v>1121875</v>
      </c>
      <c r="AJ449" s="24">
        <v>4619564183</v>
      </c>
    </row>
    <row r="450" spans="34:36">
      <c r="AH450" s="116" t="s">
        <v>225</v>
      </c>
      <c r="AI450" s="24">
        <v>456666</v>
      </c>
      <c r="AJ450" s="24">
        <v>993240082</v>
      </c>
    </row>
    <row r="451" spans="34:36">
      <c r="AH451" s="116" t="s">
        <v>99</v>
      </c>
      <c r="AI451" s="24">
        <v>2590108</v>
      </c>
      <c r="AJ451" s="24">
        <v>5342497247</v>
      </c>
    </row>
    <row r="452" spans="34:36">
      <c r="AH452" s="116" t="s">
        <v>338</v>
      </c>
      <c r="AI452" s="24">
        <v>919426</v>
      </c>
      <c r="AJ452" s="24">
        <v>40695413702</v>
      </c>
    </row>
    <row r="453" spans="34:36">
      <c r="AH453" s="116" t="s">
        <v>260</v>
      </c>
      <c r="AI453" s="24">
        <v>1201660</v>
      </c>
      <c r="AJ453" s="24">
        <v>11397817946</v>
      </c>
    </row>
    <row r="454" spans="34:36">
      <c r="AH454" s="116" t="s">
        <v>79</v>
      </c>
      <c r="AI454" s="24">
        <v>1264391</v>
      </c>
      <c r="AJ454" s="24">
        <v>6087883971</v>
      </c>
    </row>
    <row r="455" spans="34:36">
      <c r="AH455" s="116" t="s">
        <v>311</v>
      </c>
      <c r="AI455" s="24">
        <v>2049632</v>
      </c>
      <c r="AJ455" s="24">
        <v>5729580327</v>
      </c>
    </row>
    <row r="456" spans="34:36">
      <c r="AH456" s="116" t="s">
        <v>337</v>
      </c>
      <c r="AI456" s="24">
        <v>6430691</v>
      </c>
      <c r="AJ456" s="24">
        <v>14932843523</v>
      </c>
    </row>
    <row r="457" spans="34:36">
      <c r="AH457" s="116" t="s">
        <v>349</v>
      </c>
      <c r="AI457" s="24">
        <v>686948</v>
      </c>
      <c r="AJ457" s="24">
        <v>1810602469</v>
      </c>
    </row>
    <row r="458" spans="34:36">
      <c r="AH458" s="116" t="s">
        <v>320</v>
      </c>
      <c r="AI458" s="24">
        <v>46187</v>
      </c>
      <c r="AJ458" s="24">
        <v>2749968689</v>
      </c>
    </row>
    <row r="459" spans="34:36">
      <c r="AH459" s="116" t="s">
        <v>170</v>
      </c>
      <c r="AI459" s="24">
        <v>907412</v>
      </c>
      <c r="AJ459" s="24">
        <v>6985872464</v>
      </c>
    </row>
    <row r="460" spans="34:36">
      <c r="AH460" s="116" t="s">
        <v>332</v>
      </c>
      <c r="AI460" s="24">
        <v>434129</v>
      </c>
      <c r="AJ460" s="24">
        <v>3754428956</v>
      </c>
    </row>
    <row r="461" spans="34:36">
      <c r="AH461" s="116" t="s">
        <v>375</v>
      </c>
      <c r="AI461" s="24">
        <v>1874454</v>
      </c>
      <c r="AJ461" s="24">
        <v>3922580870</v>
      </c>
    </row>
    <row r="462" spans="34:36">
      <c r="AH462" s="116" t="s">
        <v>414</v>
      </c>
      <c r="AI462" s="24">
        <v>1080268</v>
      </c>
      <c r="AJ462" s="24">
        <v>5216123642</v>
      </c>
    </row>
    <row r="463" spans="34:36">
      <c r="AH463" s="116" t="s">
        <v>117</v>
      </c>
      <c r="AI463" s="24">
        <v>1144069</v>
      </c>
      <c r="AJ463" s="24">
        <v>5174915749</v>
      </c>
    </row>
    <row r="464" spans="34:36">
      <c r="AH464" s="116" t="s">
        <v>312</v>
      </c>
      <c r="AI464" s="24">
        <v>1470903</v>
      </c>
      <c r="AJ464" s="24">
        <v>5455386885</v>
      </c>
    </row>
    <row r="465" spans="34:36">
      <c r="AH465" s="116" t="s">
        <v>164</v>
      </c>
      <c r="AI465" s="24">
        <v>1019973</v>
      </c>
      <c r="AJ465" s="24">
        <v>5707675162</v>
      </c>
    </row>
    <row r="466" spans="34:36">
      <c r="AH466" s="116" t="s">
        <v>318</v>
      </c>
      <c r="AI466" s="24">
        <v>1241536</v>
      </c>
      <c r="AJ466" s="24">
        <v>2710489049</v>
      </c>
    </row>
    <row r="467" spans="34:36">
      <c r="AH467" s="116" t="s">
        <v>233</v>
      </c>
      <c r="AI467" s="24">
        <v>1575339</v>
      </c>
      <c r="AJ467" s="24">
        <v>2066275266</v>
      </c>
    </row>
    <row r="468" spans="34:36">
      <c r="AH468" s="116" t="s">
        <v>284</v>
      </c>
      <c r="AI468" s="24">
        <v>723371</v>
      </c>
      <c r="AJ468" s="24">
        <v>3767528753</v>
      </c>
    </row>
    <row r="469" spans="34:36">
      <c r="AH469" s="116" t="s">
        <v>285</v>
      </c>
      <c r="AI469" s="24">
        <v>1628222</v>
      </c>
      <c r="AJ469" s="24">
        <v>2613771632</v>
      </c>
    </row>
    <row r="470" spans="34:36">
      <c r="AH470" s="116" t="s">
        <v>146</v>
      </c>
      <c r="AI470" s="24">
        <v>3131667</v>
      </c>
      <c r="AJ470" s="24">
        <v>3558450175</v>
      </c>
    </row>
    <row r="471" spans="34:36">
      <c r="AH471" s="116" t="s">
        <v>286</v>
      </c>
      <c r="AI471" s="24">
        <v>176961</v>
      </c>
      <c r="AJ471" s="24">
        <v>637329060</v>
      </c>
    </row>
    <row r="472" spans="34:36">
      <c r="AH472" s="116" t="s">
        <v>163</v>
      </c>
      <c r="AI472" s="24">
        <v>1561173</v>
      </c>
      <c r="AJ472" s="24">
        <v>7053807176</v>
      </c>
    </row>
    <row r="473" spans="34:36">
      <c r="AH473" s="116" t="s">
        <v>234</v>
      </c>
      <c r="AI473" s="24">
        <v>1393099</v>
      </c>
      <c r="AJ473" s="24">
        <v>5361245430</v>
      </c>
    </row>
    <row r="474" spans="34:36">
      <c r="AH474" s="116" t="s">
        <v>310</v>
      </c>
      <c r="AI474" s="24">
        <v>3634036</v>
      </c>
      <c r="AJ474" s="24">
        <v>6885070231</v>
      </c>
    </row>
    <row r="475" spans="34:36">
      <c r="AH475" s="116" t="s">
        <v>130</v>
      </c>
      <c r="AI475" s="24">
        <v>201697</v>
      </c>
      <c r="AJ475" s="24">
        <v>5391668777</v>
      </c>
    </row>
    <row r="476" spans="34:36">
      <c r="AH476" s="116" t="s">
        <v>351</v>
      </c>
      <c r="AI476" s="24">
        <v>692400</v>
      </c>
      <c r="AJ476" s="24">
        <v>4380525370</v>
      </c>
    </row>
    <row r="477" spans="34:36">
      <c r="AH477" s="116" t="s">
        <v>261</v>
      </c>
      <c r="AI477" s="24">
        <v>1437612</v>
      </c>
      <c r="AJ477" s="24">
        <v>1969101523</v>
      </c>
    </row>
    <row r="478" spans="34:36">
      <c r="AH478" s="116" t="s">
        <v>132</v>
      </c>
      <c r="AI478" s="24">
        <v>708934</v>
      </c>
      <c r="AJ478" s="24">
        <v>3483887293</v>
      </c>
    </row>
    <row r="479" spans="34:36">
      <c r="AH479" s="116" t="s">
        <v>353</v>
      </c>
      <c r="AI479" s="24">
        <v>415489</v>
      </c>
      <c r="AJ479" s="24">
        <v>6389079166</v>
      </c>
    </row>
    <row r="480" spans="34:36">
      <c r="AH480" s="116" t="s">
        <v>103</v>
      </c>
      <c r="AI480" s="24">
        <v>1466361</v>
      </c>
      <c r="AJ480" s="24">
        <v>14576139458</v>
      </c>
    </row>
    <row r="481" spans="34:36">
      <c r="AH481" s="116" t="s">
        <v>157</v>
      </c>
      <c r="AI481" s="24">
        <v>1536146</v>
      </c>
      <c r="AJ481" s="24">
        <v>22691946196</v>
      </c>
    </row>
    <row r="482" spans="34:36">
      <c r="AH482" s="116" t="s">
        <v>105</v>
      </c>
      <c r="AI482" s="24">
        <v>688420</v>
      </c>
      <c r="AJ482" s="24">
        <v>8532215069</v>
      </c>
    </row>
    <row r="483" spans="34:36">
      <c r="AH483" s="116" t="s">
        <v>129</v>
      </c>
      <c r="AI483" s="24">
        <v>586684</v>
      </c>
      <c r="AJ483" s="24">
        <v>13993513749</v>
      </c>
    </row>
    <row r="484" spans="34:36">
      <c r="AH484" s="116" t="s">
        <v>287</v>
      </c>
      <c r="AI484" s="24">
        <v>2013447</v>
      </c>
      <c r="AJ484" s="24">
        <v>2493991952</v>
      </c>
    </row>
    <row r="485" spans="34:36">
      <c r="AH485" s="116" t="s">
        <v>333</v>
      </c>
      <c r="AI485" s="24">
        <v>200454</v>
      </c>
      <c r="AJ485" s="24">
        <v>5123983431</v>
      </c>
    </row>
    <row r="486" spans="34:36">
      <c r="AH486" s="116" t="s">
        <v>248</v>
      </c>
      <c r="AI486" s="24">
        <v>1628210</v>
      </c>
      <c r="AJ486" s="24">
        <v>10434180052</v>
      </c>
    </row>
    <row r="487" spans="34:36">
      <c r="AH487" s="116" t="s">
        <v>420</v>
      </c>
      <c r="AI487" s="24">
        <v>2500000</v>
      </c>
      <c r="AJ487" s="24">
        <v>9677135292</v>
      </c>
    </row>
    <row r="488" spans="34:36">
      <c r="AH488" s="116" t="s">
        <v>217</v>
      </c>
      <c r="AI488" s="24">
        <v>1492445</v>
      </c>
      <c r="AJ488" s="24">
        <v>3675429426</v>
      </c>
    </row>
    <row r="489" spans="34:36">
      <c r="AH489" s="116" t="s">
        <v>112</v>
      </c>
      <c r="AI489" s="24">
        <v>427042</v>
      </c>
      <c r="AJ489" s="24">
        <v>2305220539</v>
      </c>
    </row>
    <row r="490" spans="34:36">
      <c r="AH490" s="116" t="s">
        <v>188</v>
      </c>
      <c r="AI490" s="24">
        <v>1571050</v>
      </c>
      <c r="AJ490" s="24">
        <v>7784187810</v>
      </c>
    </row>
    <row r="491" spans="34:36">
      <c r="AH491" s="116" t="s">
        <v>356</v>
      </c>
      <c r="AI491" s="24">
        <v>700885</v>
      </c>
      <c r="AJ491" s="24">
        <v>2844984517</v>
      </c>
    </row>
    <row r="492" spans="34:36">
      <c r="AH492" s="116" t="s">
        <v>226</v>
      </c>
      <c r="AI492" s="24">
        <v>307549</v>
      </c>
      <c r="AJ492" s="24">
        <v>16673979729</v>
      </c>
    </row>
    <row r="493" spans="34:36">
      <c r="AH493" s="116" t="s">
        <v>382</v>
      </c>
      <c r="AI493" s="24">
        <v>842210</v>
      </c>
      <c r="AJ493" s="24">
        <v>49164385688</v>
      </c>
    </row>
    <row r="494" spans="34:36">
      <c r="AH494" s="116" t="s">
        <v>322</v>
      </c>
      <c r="AI494" s="24">
        <v>293963</v>
      </c>
      <c r="AJ494" s="24">
        <v>6253513649</v>
      </c>
    </row>
    <row r="495" spans="34:36">
      <c r="AH495" s="116" t="s">
        <v>262</v>
      </c>
      <c r="AI495" s="24">
        <v>165897</v>
      </c>
      <c r="AJ495" s="24">
        <v>16070752496</v>
      </c>
    </row>
    <row r="496" spans="34:36">
      <c r="AH496" s="116" t="s">
        <v>288</v>
      </c>
      <c r="AI496" s="24">
        <v>136953</v>
      </c>
      <c r="AJ496" s="24">
        <v>3447031100</v>
      </c>
    </row>
    <row r="497" spans="34:36">
      <c r="AH497" s="116" t="s">
        <v>319</v>
      </c>
      <c r="AI497" s="24">
        <v>159368</v>
      </c>
      <c r="AJ497" s="24">
        <v>2298161554</v>
      </c>
    </row>
    <row r="498" spans="34:36">
      <c r="AH498" s="116" t="s">
        <v>115</v>
      </c>
      <c r="AI498" s="24">
        <v>704343</v>
      </c>
      <c r="AJ498" s="24">
        <v>6094605749</v>
      </c>
    </row>
    <row r="499" spans="34:36">
      <c r="AH499" s="116" t="s">
        <v>159</v>
      </c>
      <c r="AI499" s="24">
        <v>13500612</v>
      </c>
      <c r="AJ499" s="24">
        <v>71696957280</v>
      </c>
    </row>
    <row r="500" spans="34:36">
      <c r="AH500" s="116" t="s">
        <v>289</v>
      </c>
      <c r="AI500" s="24">
        <v>465234</v>
      </c>
      <c r="AJ500" s="24">
        <v>28907056348</v>
      </c>
    </row>
    <row r="501" spans="34:36">
      <c r="AH501" s="116" t="s">
        <v>272</v>
      </c>
      <c r="AI501" s="24">
        <v>117135</v>
      </c>
      <c r="AJ501" s="24">
        <v>7359422380</v>
      </c>
    </row>
    <row r="502" spans="34:36">
      <c r="AH502" s="116" t="s">
        <v>419</v>
      </c>
      <c r="AI502" s="24">
        <v>700798</v>
      </c>
      <c r="AJ502" s="24">
        <v>8729346566</v>
      </c>
    </row>
    <row r="503" spans="34:36">
      <c r="AH503" s="116" t="s">
        <v>383</v>
      </c>
      <c r="AI503" s="24">
        <v>4219962</v>
      </c>
      <c r="AJ503" s="24">
        <v>49793361974</v>
      </c>
    </row>
    <row r="504" spans="34:36">
      <c r="AH504" s="116" t="s">
        <v>412</v>
      </c>
      <c r="AI504" s="24">
        <v>339851</v>
      </c>
      <c r="AJ504" s="24">
        <v>1060201317</v>
      </c>
    </row>
    <row r="505" spans="34:36">
      <c r="AH505" s="116" t="s">
        <v>263</v>
      </c>
      <c r="AI505" s="24">
        <v>2597310</v>
      </c>
      <c r="AJ505" s="24">
        <v>14616562132</v>
      </c>
    </row>
    <row r="506" spans="34:36">
      <c r="AH506" s="116" t="s">
        <v>238</v>
      </c>
      <c r="AI506" s="24">
        <v>516010</v>
      </c>
      <c r="AJ506" s="24">
        <v>5645706790</v>
      </c>
    </row>
    <row r="507" spans="34:36">
      <c r="AH507" s="116" t="s">
        <v>239</v>
      </c>
      <c r="AI507" s="24">
        <v>235862</v>
      </c>
      <c r="AJ507" s="24">
        <v>6303501118</v>
      </c>
    </row>
    <row r="508" spans="34:36">
      <c r="AH508" s="116" t="s">
        <v>90</v>
      </c>
      <c r="AI508" s="24">
        <v>213617</v>
      </c>
      <c r="AJ508" s="24">
        <v>18491449611</v>
      </c>
    </row>
    <row r="509" spans="34:36">
      <c r="AH509" s="116" t="s">
        <v>345</v>
      </c>
      <c r="AI509" s="24">
        <v>1217495</v>
      </c>
      <c r="AJ509" s="24">
        <v>6370442459</v>
      </c>
    </row>
    <row r="510" spans="34:36">
      <c r="AH510" s="116" t="s">
        <v>309</v>
      </c>
      <c r="AI510" s="24">
        <v>131158</v>
      </c>
      <c r="AJ510" s="24">
        <v>4475933975</v>
      </c>
    </row>
    <row r="511" spans="34:36">
      <c r="AH511" s="116" t="s">
        <v>92</v>
      </c>
      <c r="AI511" s="24">
        <v>181409</v>
      </c>
      <c r="AJ511" s="24">
        <v>9973364971</v>
      </c>
    </row>
    <row r="512" spans="34:36">
      <c r="AH512" s="116" t="s">
        <v>290</v>
      </c>
      <c r="AI512" s="24">
        <v>1570647</v>
      </c>
      <c r="AJ512" s="24">
        <v>16017286941</v>
      </c>
    </row>
    <row r="513" spans="34:36">
      <c r="AH513" s="116" t="s">
        <v>408</v>
      </c>
      <c r="AI513" s="24">
        <v>365704</v>
      </c>
      <c r="AJ513" s="24">
        <v>17776992294</v>
      </c>
    </row>
    <row r="514" spans="34:36">
      <c r="AH514" s="116" t="s">
        <v>149</v>
      </c>
      <c r="AI514" s="24">
        <v>190348</v>
      </c>
      <c r="AJ514" s="24">
        <v>8876045868</v>
      </c>
    </row>
    <row r="515" spans="34:36">
      <c r="AH515" s="116" t="s">
        <v>384</v>
      </c>
      <c r="AI515" s="24">
        <v>601041</v>
      </c>
      <c r="AJ515" s="24">
        <v>34204522904</v>
      </c>
    </row>
    <row r="516" spans="34:36">
      <c r="AH516" s="116" t="s">
        <v>151</v>
      </c>
      <c r="AI516" s="24">
        <v>33225</v>
      </c>
      <c r="AJ516" s="24">
        <v>3332235328</v>
      </c>
    </row>
    <row r="517" spans="34:36">
      <c r="AH517" s="116" t="s">
        <v>218</v>
      </c>
      <c r="AI517" s="24">
        <v>4588578</v>
      </c>
      <c r="AJ517" s="24">
        <v>7697807537</v>
      </c>
    </row>
    <row r="518" spans="34:36">
      <c r="AH518" s="116" t="s">
        <v>240</v>
      </c>
      <c r="AI518" s="24">
        <v>950149</v>
      </c>
      <c r="AJ518" s="24">
        <v>24235318866</v>
      </c>
    </row>
    <row r="519" spans="34:36">
      <c r="AH519" s="116" t="s">
        <v>409</v>
      </c>
      <c r="AI519" s="24">
        <v>4669501</v>
      </c>
      <c r="AJ519" s="24">
        <v>13452969605</v>
      </c>
    </row>
    <row r="520" spans="34:36">
      <c r="AH520" s="116" t="s">
        <v>219</v>
      </c>
      <c r="AI520" s="24">
        <v>22345</v>
      </c>
      <c r="AJ520" s="24">
        <v>448085034</v>
      </c>
    </row>
    <row r="521" spans="34:36">
      <c r="AH521" s="116" t="s">
        <v>173</v>
      </c>
      <c r="AI521" s="24">
        <v>456058</v>
      </c>
      <c r="AJ521" s="24">
        <v>3284289816</v>
      </c>
    </row>
    <row r="522" spans="34:36">
      <c r="AH522" s="116" t="s">
        <v>220</v>
      </c>
      <c r="AI522" s="24">
        <v>1433111</v>
      </c>
      <c r="AJ522" s="24">
        <v>3069774472</v>
      </c>
    </row>
    <row r="523" spans="34:36">
      <c r="AH523" s="116" t="s">
        <v>183</v>
      </c>
      <c r="AI523" s="24">
        <v>4476029</v>
      </c>
      <c r="AJ523" s="24">
        <v>4842775645</v>
      </c>
    </row>
    <row r="524" spans="34:36">
      <c r="AH524" s="116" t="s">
        <v>175</v>
      </c>
      <c r="AI524" s="24">
        <v>2362601</v>
      </c>
      <c r="AJ524" s="24">
        <v>5749766506</v>
      </c>
    </row>
    <row r="525" spans="34:36">
      <c r="AH525" s="116" t="s">
        <v>389</v>
      </c>
      <c r="AI525" s="24">
        <v>97524</v>
      </c>
      <c r="AJ525" s="24">
        <v>3337493302</v>
      </c>
    </row>
    <row r="526" spans="34:36">
      <c r="AH526" s="116" t="s">
        <v>158</v>
      </c>
      <c r="AI526" s="24">
        <v>124080</v>
      </c>
      <c r="AJ526" s="24">
        <v>2760343126</v>
      </c>
    </row>
    <row r="527" spans="34:36">
      <c r="AH527" s="116" t="s">
        <v>373</v>
      </c>
      <c r="AI527" s="24">
        <v>1763490</v>
      </c>
      <c r="AJ527" s="24">
        <v>5749341792</v>
      </c>
    </row>
    <row r="528" spans="34:36">
      <c r="AH528" s="116" t="s">
        <v>378</v>
      </c>
      <c r="AI528" s="24">
        <v>1208951</v>
      </c>
      <c r="AJ528" s="24">
        <v>2205536217</v>
      </c>
    </row>
    <row r="529" spans="34:36">
      <c r="AH529" s="116" t="s">
        <v>249</v>
      </c>
      <c r="AI529" s="24">
        <v>710149</v>
      </c>
      <c r="AJ529" s="24">
        <v>3042477121</v>
      </c>
    </row>
    <row r="530" spans="34:36">
      <c r="AH530" s="116" t="s">
        <v>134</v>
      </c>
      <c r="AI530" s="24">
        <v>183692</v>
      </c>
      <c r="AJ530" s="24">
        <v>4609405211</v>
      </c>
    </row>
    <row r="531" spans="34:36">
      <c r="AH531" s="116" t="s">
        <v>119</v>
      </c>
      <c r="AI531" s="24">
        <v>1310163</v>
      </c>
      <c r="AJ531" s="24">
        <v>6816546660</v>
      </c>
    </row>
    <row r="532" spans="34:36">
      <c r="AH532" s="116" t="s">
        <v>250</v>
      </c>
      <c r="AI532" s="24">
        <v>1309542</v>
      </c>
      <c r="AJ532" s="24">
        <v>7409595549</v>
      </c>
    </row>
    <row r="533" spans="34:36">
      <c r="AH533" s="116" t="s">
        <v>168</v>
      </c>
      <c r="AI533" s="24">
        <v>246717</v>
      </c>
      <c r="AJ533" s="24">
        <v>993221359</v>
      </c>
    </row>
    <row r="534" spans="34:36">
      <c r="AH534" s="116" t="s">
        <v>104</v>
      </c>
      <c r="AI534" s="24">
        <v>109412</v>
      </c>
      <c r="AJ534" s="24">
        <v>3087672487</v>
      </c>
    </row>
    <row r="535" spans="34:36">
      <c r="AH535" s="116" t="s">
        <v>91</v>
      </c>
      <c r="AI535" s="24">
        <v>8298374</v>
      </c>
      <c r="AJ535" s="24">
        <v>24356439600</v>
      </c>
    </row>
    <row r="536" spans="34:36">
      <c r="AH536" s="116" t="s">
        <v>256</v>
      </c>
      <c r="AI536" s="24">
        <v>422446</v>
      </c>
      <c r="AJ536" s="24">
        <v>1994099873</v>
      </c>
    </row>
    <row r="537" spans="34:36">
      <c r="AH537" s="116" t="s">
        <v>394</v>
      </c>
      <c r="AI537" s="24">
        <v>141952</v>
      </c>
      <c r="AJ537" s="24">
        <v>2166511436</v>
      </c>
    </row>
    <row r="538" spans="34:36">
      <c r="AH538" s="116" t="s">
        <v>125</v>
      </c>
      <c r="AI538" s="24">
        <v>2929640</v>
      </c>
      <c r="AJ538" s="24">
        <v>11932020541</v>
      </c>
    </row>
    <row r="539" spans="34:36">
      <c r="AH539" s="116" t="s">
        <v>291</v>
      </c>
      <c r="AI539" s="24">
        <v>531026</v>
      </c>
      <c r="AJ539" s="24">
        <v>4947515487</v>
      </c>
    </row>
    <row r="540" spans="34:36">
      <c r="AH540" s="116" t="s">
        <v>404</v>
      </c>
      <c r="AI540" s="24">
        <v>20956</v>
      </c>
      <c r="AJ540" s="24">
        <v>531116843</v>
      </c>
    </row>
    <row r="541" spans="34:36">
      <c r="AH541" s="116" t="s">
        <v>292</v>
      </c>
      <c r="AI541" s="24">
        <v>495959</v>
      </c>
      <c r="AJ541" s="24">
        <v>1908175756</v>
      </c>
    </row>
    <row r="542" spans="34:36">
      <c r="AH542" s="116" t="s">
        <v>264</v>
      </c>
      <c r="AI542" s="24">
        <v>189865</v>
      </c>
      <c r="AJ542" s="24">
        <v>5210468326</v>
      </c>
    </row>
    <row r="543" spans="34:36">
      <c r="AH543" s="116" t="s">
        <v>181</v>
      </c>
      <c r="AI543" s="24">
        <v>1411579</v>
      </c>
      <c r="AJ543" s="24">
        <v>3794226285</v>
      </c>
    </row>
    <row r="544" spans="34:36">
      <c r="AH544" s="116" t="s">
        <v>87</v>
      </c>
      <c r="AI544" s="24">
        <v>1253196</v>
      </c>
      <c r="AJ544" s="24">
        <v>6193088839</v>
      </c>
    </row>
    <row r="545" spans="34:36">
      <c r="AH545" s="116" t="s">
        <v>88</v>
      </c>
      <c r="AI545" s="24">
        <v>824461</v>
      </c>
      <c r="AJ545" s="24">
        <v>6518166955</v>
      </c>
    </row>
    <row r="546" spans="34:36">
      <c r="AH546" s="116" t="s">
        <v>314</v>
      </c>
      <c r="AI546" s="24">
        <v>277749</v>
      </c>
      <c r="AJ546" s="24">
        <v>8352847335</v>
      </c>
    </row>
    <row r="547" spans="34:36">
      <c r="AH547" s="116" t="s">
        <v>124</v>
      </c>
      <c r="AI547" s="24">
        <v>2699964</v>
      </c>
      <c r="AJ547" s="24">
        <v>5614160193</v>
      </c>
    </row>
    <row r="548" spans="34:36">
      <c r="AH548" s="116" t="s">
        <v>187</v>
      </c>
      <c r="AI548" s="24">
        <v>912234</v>
      </c>
      <c r="AJ548" s="24">
        <v>3538451658</v>
      </c>
    </row>
    <row r="549" spans="34:36">
      <c r="AH549" s="116" t="s">
        <v>161</v>
      </c>
      <c r="AI549" s="24">
        <v>1106484</v>
      </c>
      <c r="AJ549" s="24">
        <v>3791903588</v>
      </c>
    </row>
    <row r="550" spans="34:36">
      <c r="AH550" s="116" t="s">
        <v>165</v>
      </c>
      <c r="AI550" s="24">
        <v>2761448</v>
      </c>
      <c r="AJ550" s="24">
        <v>9010952015</v>
      </c>
    </row>
    <row r="551" spans="34:36">
      <c r="AH551" s="116" t="s">
        <v>334</v>
      </c>
      <c r="AI551" s="24">
        <v>1260582</v>
      </c>
      <c r="AJ551" s="24">
        <v>3127308083</v>
      </c>
    </row>
    <row r="552" spans="34:36">
      <c r="AH552" s="116" t="s">
        <v>429</v>
      </c>
      <c r="AI552" s="24">
        <v>52630000</v>
      </c>
      <c r="AJ552" s="24">
        <v>97367375659</v>
      </c>
    </row>
    <row r="553" spans="34:36">
      <c r="AH553" s="116" t="s">
        <v>403</v>
      </c>
      <c r="AI553" s="24">
        <v>1297462</v>
      </c>
      <c r="AJ553" s="24">
        <v>4294748762</v>
      </c>
    </row>
    <row r="554" spans="34:36">
      <c r="AH554" s="116" t="s">
        <v>101</v>
      </c>
      <c r="AI554" s="24">
        <v>1798850</v>
      </c>
      <c r="AJ554" s="24">
        <v>13375005789</v>
      </c>
    </row>
    <row r="555" spans="34:36">
      <c r="AH555" s="116" t="s">
        <v>154</v>
      </c>
      <c r="AI555" s="24">
        <v>1457738</v>
      </c>
      <c r="AJ555" s="24">
        <v>7939846391</v>
      </c>
    </row>
    <row r="556" spans="34:36">
      <c r="AH556" s="116" t="s">
        <v>113</v>
      </c>
      <c r="AI556" s="24">
        <v>1357671</v>
      </c>
      <c r="AJ556" s="24">
        <v>6189360608</v>
      </c>
    </row>
    <row r="557" spans="34:36">
      <c r="AH557" s="116" t="s">
        <v>131</v>
      </c>
      <c r="AI557" s="24">
        <v>670397</v>
      </c>
      <c r="AJ557" s="24">
        <v>3420017098</v>
      </c>
    </row>
    <row r="558" spans="34:36">
      <c r="AH558" s="116" t="s">
        <v>196</v>
      </c>
      <c r="AI558" s="24">
        <v>302811</v>
      </c>
      <c r="AJ558" s="24">
        <v>345809616</v>
      </c>
    </row>
    <row r="559" spans="34:36">
      <c r="AH559" s="116" t="s">
        <v>316</v>
      </c>
      <c r="AI559" s="24">
        <v>593244</v>
      </c>
      <c r="AJ559" s="24">
        <v>4550858479</v>
      </c>
    </row>
    <row r="560" spans="34:36">
      <c r="AH560" s="116" t="s">
        <v>294</v>
      </c>
      <c r="AI560" s="24">
        <v>2091035</v>
      </c>
      <c r="AJ560" s="24">
        <v>4099511159</v>
      </c>
    </row>
    <row r="561" spans="34:36">
      <c r="AH561" s="116" t="s">
        <v>178</v>
      </c>
      <c r="AI561" s="24">
        <v>759638</v>
      </c>
      <c r="AJ561" s="24">
        <v>4501954948</v>
      </c>
    </row>
    <row r="562" spans="34:36">
      <c r="AH562" s="116" t="s">
        <v>180</v>
      </c>
      <c r="AI562" s="24">
        <v>334061</v>
      </c>
      <c r="AJ562" s="24">
        <v>3210693744</v>
      </c>
    </row>
    <row r="563" spans="34:36">
      <c r="AH563" s="116" t="s">
        <v>354</v>
      </c>
      <c r="AI563" s="24">
        <v>658924</v>
      </c>
      <c r="AJ563" s="24">
        <v>3399563196</v>
      </c>
    </row>
    <row r="564" spans="34:36">
      <c r="AH564" s="116" t="s">
        <v>398</v>
      </c>
      <c r="AI564" s="24">
        <v>994016</v>
      </c>
      <c r="AJ564" s="24">
        <v>1992204559</v>
      </c>
    </row>
    <row r="565" spans="34:36">
      <c r="AH565" s="116" t="s">
        <v>166</v>
      </c>
      <c r="AI565" s="24">
        <v>95961</v>
      </c>
      <c r="AJ565" s="24">
        <v>1531864965</v>
      </c>
    </row>
    <row r="566" spans="34:36">
      <c r="AH566" s="116" t="s">
        <v>327</v>
      </c>
      <c r="AI566" s="24">
        <v>87861</v>
      </c>
      <c r="AJ566" s="24">
        <v>1513563951</v>
      </c>
    </row>
    <row r="567" spans="34:36">
      <c r="AH567" s="116" t="s">
        <v>98</v>
      </c>
      <c r="AI567" s="24">
        <v>3356154</v>
      </c>
      <c r="AJ567" s="24">
        <v>5337395063</v>
      </c>
    </row>
    <row r="568" spans="34:36">
      <c r="AH568" s="116" t="s">
        <v>295</v>
      </c>
      <c r="AI568" s="24">
        <v>3013358</v>
      </c>
      <c r="AJ568" s="24">
        <v>9105959262</v>
      </c>
    </row>
    <row r="569" spans="34:36">
      <c r="AH569" s="116" t="s">
        <v>221</v>
      </c>
      <c r="AI569" s="24">
        <v>551075</v>
      </c>
      <c r="AJ569" s="24">
        <v>10506924192</v>
      </c>
    </row>
    <row r="570" spans="34:36">
      <c r="AH570" s="116" t="s">
        <v>421</v>
      </c>
      <c r="AI570" s="24">
        <v>63854</v>
      </c>
      <c r="AJ570" s="24">
        <v>2566665348</v>
      </c>
    </row>
    <row r="571" spans="34:36">
      <c r="AH571" s="116" t="s">
        <v>133</v>
      </c>
      <c r="AI571" s="24">
        <v>2039857</v>
      </c>
      <c r="AJ571" s="24">
        <v>12048921349</v>
      </c>
    </row>
    <row r="572" spans="34:36">
      <c r="AH572" s="116" t="s">
        <v>135</v>
      </c>
      <c r="AI572" s="24">
        <v>1118129</v>
      </c>
      <c r="AJ572" s="24">
        <v>10073281764</v>
      </c>
    </row>
    <row r="573" spans="34:36">
      <c r="AH573" s="116" t="s">
        <v>386</v>
      </c>
      <c r="AI573" s="24">
        <v>768123</v>
      </c>
      <c r="AJ573" s="24">
        <v>3925033436</v>
      </c>
    </row>
    <row r="574" spans="34:36">
      <c r="AH574" s="116" t="s">
        <v>82</v>
      </c>
      <c r="AI574" s="24">
        <v>2774484</v>
      </c>
      <c r="AJ574" s="24">
        <v>11078745502</v>
      </c>
    </row>
    <row r="575" spans="34:36">
      <c r="AH575" s="116" t="s">
        <v>418</v>
      </c>
      <c r="AI575" s="24">
        <v>436850</v>
      </c>
      <c r="AJ575" s="24">
        <v>3756357553</v>
      </c>
    </row>
    <row r="576" spans="34:36">
      <c r="AH576" s="116" t="s">
        <v>107</v>
      </c>
      <c r="AI576" s="24">
        <v>398278</v>
      </c>
      <c r="AJ576" s="24">
        <v>8626926214</v>
      </c>
    </row>
    <row r="577" spans="34:36">
      <c r="AH577" s="116" t="s">
        <v>123</v>
      </c>
      <c r="AI577" s="24">
        <v>3793134</v>
      </c>
      <c r="AJ577" s="24">
        <v>5791957246</v>
      </c>
    </row>
    <row r="578" spans="34:36">
      <c r="AH578" s="116" t="s">
        <v>296</v>
      </c>
      <c r="AI578" s="24">
        <v>210877</v>
      </c>
      <c r="AJ578" s="24">
        <v>2066848937</v>
      </c>
    </row>
    <row r="579" spans="34:36">
      <c r="AH579" s="116" t="s">
        <v>145</v>
      </c>
      <c r="AI579" s="24">
        <v>95194</v>
      </c>
      <c r="AJ579" s="24">
        <v>368948437</v>
      </c>
    </row>
    <row r="580" spans="34:36">
      <c r="AH580" s="116" t="s">
        <v>235</v>
      </c>
      <c r="AI580" s="24">
        <v>564634</v>
      </c>
      <c r="AJ580" s="24">
        <v>5842057716</v>
      </c>
    </row>
    <row r="581" spans="34:36">
      <c r="AH581" s="116" t="s">
        <v>267</v>
      </c>
      <c r="AI581" s="24">
        <v>2261945</v>
      </c>
      <c r="AJ581" s="24">
        <v>9843502967</v>
      </c>
    </row>
    <row r="582" spans="34:36">
      <c r="AH582" s="116" t="s">
        <v>297</v>
      </c>
      <c r="AI582" s="24">
        <v>354966</v>
      </c>
      <c r="AJ582" s="24">
        <v>5916405027</v>
      </c>
    </row>
    <row r="583" spans="34:36">
      <c r="AH583" s="116" t="s">
        <v>143</v>
      </c>
      <c r="AI583" s="24">
        <v>916841</v>
      </c>
      <c r="AJ583" s="24">
        <v>3584033337</v>
      </c>
    </row>
    <row r="584" spans="34:36">
      <c r="AH584" s="116" t="s">
        <v>361</v>
      </c>
      <c r="AI584" s="24">
        <v>416298</v>
      </c>
      <c r="AJ584" s="24">
        <v>2979802058</v>
      </c>
    </row>
    <row r="585" spans="34:36">
      <c r="AH585" s="116" t="s">
        <v>298</v>
      </c>
      <c r="AI585" s="24">
        <v>98666</v>
      </c>
      <c r="AJ585" s="24">
        <v>2938700676</v>
      </c>
    </row>
    <row r="586" spans="34:36">
      <c r="AH586" s="116" t="s">
        <v>191</v>
      </c>
      <c r="AI586" s="24">
        <v>1022732</v>
      </c>
      <c r="AJ586" s="24">
        <v>11690658067</v>
      </c>
    </row>
    <row r="587" spans="34:36">
      <c r="AH587" s="116" t="s">
        <v>413</v>
      </c>
      <c r="AI587" s="24">
        <v>129054</v>
      </c>
      <c r="AJ587" s="24">
        <v>7969280438</v>
      </c>
    </row>
    <row r="588" spans="34:36">
      <c r="AH588" s="116" t="s">
        <v>422</v>
      </c>
      <c r="AI588" s="24">
        <v>371429</v>
      </c>
      <c r="AJ588" s="24">
        <v>2292837646</v>
      </c>
    </row>
    <row r="589" spans="34:36">
      <c r="AH589" s="116" t="s">
        <v>330</v>
      </c>
      <c r="AI589" s="24">
        <v>881653</v>
      </c>
      <c r="AJ589" s="24">
        <v>4523728980</v>
      </c>
    </row>
    <row r="590" spans="34:36">
      <c r="AH590" s="116" t="s">
        <v>174</v>
      </c>
      <c r="AI590" s="24">
        <v>125904</v>
      </c>
      <c r="AJ590" s="24">
        <v>898550185</v>
      </c>
    </row>
    <row r="591" spans="34:36">
      <c r="AH591" s="116" t="s">
        <v>299</v>
      </c>
      <c r="AI591" s="24">
        <v>3601455</v>
      </c>
      <c r="AJ591" s="24">
        <v>10613143230</v>
      </c>
    </row>
    <row r="592" spans="34:36">
      <c r="AH592" s="116" t="s">
        <v>155</v>
      </c>
      <c r="AI592" s="24">
        <v>1024438</v>
      </c>
      <c r="AJ592" s="24">
        <v>26567882772</v>
      </c>
    </row>
    <row r="593" spans="34:36">
      <c r="AH593" s="116" t="s">
        <v>172</v>
      </c>
      <c r="AI593" s="24">
        <v>3179814</v>
      </c>
      <c r="AJ593" s="24">
        <v>6552285530</v>
      </c>
    </row>
    <row r="594" spans="34:36">
      <c r="AH594" s="116" t="s">
        <v>323</v>
      </c>
      <c r="AI594" s="24">
        <v>77381</v>
      </c>
      <c r="AJ594" s="24">
        <v>422007158</v>
      </c>
    </row>
    <row r="595" spans="34:36">
      <c r="AH595" s="116" t="s">
        <v>271</v>
      </c>
      <c r="AI595" s="24">
        <v>1269537</v>
      </c>
      <c r="AJ595" s="24">
        <v>7526867387</v>
      </c>
    </row>
    <row r="596" spans="34:36">
      <c r="AH596" s="116" t="s">
        <v>362</v>
      </c>
      <c r="AI596" s="24">
        <v>34622</v>
      </c>
      <c r="AJ596" s="24">
        <v>59491524</v>
      </c>
    </row>
    <row r="597" spans="34:36">
      <c r="AH597" s="116" t="s">
        <v>329</v>
      </c>
      <c r="AI597" s="24">
        <v>611396</v>
      </c>
      <c r="AJ597" s="24">
        <v>1585301386</v>
      </c>
    </row>
    <row r="598" spans="34:36">
      <c r="AH598" s="116" t="s">
        <v>300</v>
      </c>
      <c r="AI598" s="24">
        <v>3935652</v>
      </c>
      <c r="AJ598" s="24">
        <v>14552687376</v>
      </c>
    </row>
    <row r="599" spans="34:36">
      <c r="AH599" s="116" t="s">
        <v>116</v>
      </c>
      <c r="AI599" s="24">
        <v>413604</v>
      </c>
      <c r="AJ599" s="24">
        <v>5088896199</v>
      </c>
    </row>
    <row r="600" spans="34:36">
      <c r="AH600" s="116" t="s">
        <v>387</v>
      </c>
      <c r="AI600" s="24">
        <v>6054246</v>
      </c>
      <c r="AJ600" s="24">
        <v>7982806074</v>
      </c>
    </row>
    <row r="601" spans="34:36">
      <c r="AH601" s="116" t="s">
        <v>78</v>
      </c>
      <c r="AI601" s="24">
        <v>570729</v>
      </c>
      <c r="AJ601" s="24">
        <v>34258765607</v>
      </c>
    </row>
    <row r="602" spans="34:36">
      <c r="AH602" s="116" t="s">
        <v>301</v>
      </c>
      <c r="AI602" s="24">
        <v>562629</v>
      </c>
      <c r="AJ602" s="24">
        <v>4157353396</v>
      </c>
    </row>
    <row r="603" spans="34:36">
      <c r="AH603" s="116" t="s">
        <v>193</v>
      </c>
      <c r="AI603" s="24">
        <v>172200</v>
      </c>
      <c r="AJ603" s="24">
        <v>514165482</v>
      </c>
    </row>
    <row r="604" spans="34:36">
      <c r="AH604" s="116" t="s">
        <v>162</v>
      </c>
      <c r="AI604" s="24">
        <v>215800</v>
      </c>
      <c r="AJ604" s="24">
        <v>8525457244</v>
      </c>
    </row>
    <row r="605" spans="34:36">
      <c r="AH605" s="116" t="s">
        <v>186</v>
      </c>
      <c r="AI605" s="24">
        <v>210094</v>
      </c>
      <c r="AJ605" s="24">
        <v>2120115138</v>
      </c>
    </row>
    <row r="606" spans="34:36">
      <c r="AH606" s="116" t="s">
        <v>302</v>
      </c>
      <c r="AI606" s="24">
        <v>73360</v>
      </c>
      <c r="AJ606" s="24">
        <v>444953563</v>
      </c>
    </row>
    <row r="607" spans="34:36">
      <c r="AH607" s="116" t="s">
        <v>303</v>
      </c>
      <c r="AI607" s="24">
        <v>3247850</v>
      </c>
      <c r="AJ607" s="24">
        <v>3465434802</v>
      </c>
    </row>
    <row r="608" spans="34:36">
      <c r="AH608" s="116" t="s">
        <v>410</v>
      </c>
      <c r="AI608" s="24">
        <v>42897</v>
      </c>
      <c r="AJ608" s="24">
        <v>2099058690</v>
      </c>
    </row>
    <row r="609" spans="34:36">
      <c r="AH609" s="116" t="s">
        <v>304</v>
      </c>
      <c r="AI609" s="24">
        <v>5852041</v>
      </c>
      <c r="AJ609" s="24">
        <v>6406706063</v>
      </c>
    </row>
    <row r="610" spans="34:36">
      <c r="AH610" s="116" t="s">
        <v>348</v>
      </c>
      <c r="AI610" s="24">
        <v>1892964</v>
      </c>
      <c r="AJ610" s="24">
        <v>25562807101</v>
      </c>
    </row>
    <row r="611" spans="34:36">
      <c r="AH611" s="116" t="s">
        <v>321</v>
      </c>
      <c r="AI611" s="24">
        <v>825493</v>
      </c>
      <c r="AJ611" s="24">
        <v>2847034891</v>
      </c>
    </row>
    <row r="612" spans="34:36">
      <c r="AH612" s="116" t="s">
        <v>305</v>
      </c>
      <c r="AI612" s="24">
        <v>923294</v>
      </c>
      <c r="AJ612" s="24">
        <v>9724943479</v>
      </c>
    </row>
    <row r="613" spans="34:36">
      <c r="AH613" s="116" t="s">
        <v>336</v>
      </c>
      <c r="AI613" s="24">
        <v>452512</v>
      </c>
      <c r="AJ613" s="24">
        <v>1051026614</v>
      </c>
    </row>
    <row r="614" spans="34:36">
      <c r="AH614" s="116" t="s">
        <v>140</v>
      </c>
      <c r="AI614" s="24">
        <v>9593858</v>
      </c>
      <c r="AJ614" s="24">
        <v>7721958707</v>
      </c>
    </row>
    <row r="615" spans="34:36">
      <c r="AH615" s="116" t="s">
        <v>85</v>
      </c>
      <c r="AI615" s="24">
        <v>1238433</v>
      </c>
      <c r="AJ615" s="24">
        <v>4284539473</v>
      </c>
    </row>
    <row r="616" spans="34:36">
      <c r="AH616" s="116" t="s">
        <v>126</v>
      </c>
      <c r="AI616" s="24">
        <v>683885</v>
      </c>
      <c r="AJ616" s="24">
        <v>2108927285</v>
      </c>
    </row>
    <row r="617" spans="34:36">
      <c r="AH617" s="116" t="s">
        <v>109</v>
      </c>
      <c r="AI617" s="24">
        <v>2984168</v>
      </c>
      <c r="AJ617" s="24">
        <v>4408392576</v>
      </c>
    </row>
    <row r="618" spans="34:36">
      <c r="AH618" s="116" t="s">
        <v>363</v>
      </c>
      <c r="AI618" s="24">
        <v>13222</v>
      </c>
      <c r="AJ618" s="24">
        <v>370265592</v>
      </c>
    </row>
    <row r="619" spans="34:36">
      <c r="AH619" s="116" t="s">
        <v>229</v>
      </c>
      <c r="AI619" s="24">
        <v>388910</v>
      </c>
      <c r="AJ619" s="24">
        <v>3339232196</v>
      </c>
    </row>
    <row r="620" spans="34:36">
      <c r="AH620" s="116" t="s">
        <v>84</v>
      </c>
      <c r="AI620" s="24">
        <v>175189</v>
      </c>
      <c r="AJ620" s="24">
        <v>3514047190</v>
      </c>
    </row>
    <row r="621" spans="34:36">
      <c r="AH621" s="116" t="s">
        <v>156</v>
      </c>
      <c r="AI621" s="24">
        <v>3339895</v>
      </c>
      <c r="AJ621" s="24">
        <v>29952456692</v>
      </c>
    </row>
    <row r="622" spans="34:36">
      <c r="AH622" s="116" t="s">
        <v>326</v>
      </c>
      <c r="AI622" s="24">
        <v>224078</v>
      </c>
      <c r="AJ622" s="24">
        <v>5250898525</v>
      </c>
    </row>
    <row r="623" spans="34:36">
      <c r="AH623" s="116" t="s">
        <v>265</v>
      </c>
      <c r="AI623" s="24">
        <v>1153290</v>
      </c>
      <c r="AJ623" s="24">
        <v>7167010926</v>
      </c>
    </row>
    <row r="624" spans="34:36">
      <c r="AH624" s="116" t="s">
        <v>83</v>
      </c>
      <c r="AI624" s="24">
        <v>387896</v>
      </c>
      <c r="AJ624" s="24">
        <v>6757059501</v>
      </c>
    </row>
    <row r="625" spans="34:36">
      <c r="AH625" s="116" t="s">
        <v>325</v>
      </c>
      <c r="AI625" s="24">
        <v>110512</v>
      </c>
      <c r="AJ625" s="24">
        <v>5874142032</v>
      </c>
    </row>
    <row r="626" spans="34:36">
      <c r="AH626" s="116" t="s">
        <v>266</v>
      </c>
      <c r="AI626" s="24">
        <v>230737</v>
      </c>
      <c r="AJ626" s="24">
        <v>9439703517</v>
      </c>
    </row>
    <row r="627" spans="34:36">
      <c r="AH627" s="116" t="s">
        <v>306</v>
      </c>
      <c r="AI627" s="24">
        <v>3574292</v>
      </c>
      <c r="AJ627" s="24">
        <v>5729513122</v>
      </c>
    </row>
    <row r="628" spans="34:36">
      <c r="AH628" s="116" t="s">
        <v>393</v>
      </c>
      <c r="AI628" s="24">
        <v>951994</v>
      </c>
      <c r="AJ628" s="24">
        <v>7607063072</v>
      </c>
    </row>
    <row r="629" spans="34:36">
      <c r="AH629" s="116" t="s">
        <v>142</v>
      </c>
      <c r="AI629" s="24">
        <v>867715</v>
      </c>
      <c r="AJ629" s="24">
        <v>7662566559</v>
      </c>
    </row>
    <row r="630" spans="34:36">
      <c r="AH630" s="116" t="s">
        <v>376</v>
      </c>
      <c r="AI630" s="24">
        <v>5720212</v>
      </c>
      <c r="AJ630" s="24">
        <v>13375211225</v>
      </c>
    </row>
    <row r="631" spans="34:36">
      <c r="AH631" s="116" t="s">
        <v>102</v>
      </c>
      <c r="AI631" s="24">
        <v>146642</v>
      </c>
      <c r="AJ631" s="24">
        <v>11622551871</v>
      </c>
    </row>
    <row r="632" spans="34:36">
      <c r="AH632" s="116" t="s">
        <v>139</v>
      </c>
      <c r="AI632" s="24">
        <v>978105</v>
      </c>
      <c r="AJ632" s="24">
        <v>5680149864</v>
      </c>
    </row>
    <row r="633" spans="34:36">
      <c r="AH633" s="116" t="s">
        <v>194</v>
      </c>
      <c r="AI633" s="24">
        <v>4507673</v>
      </c>
      <c r="AJ633" s="24">
        <v>8136833409</v>
      </c>
    </row>
    <row r="634" spans="34:36">
      <c r="AH634" s="116" t="s">
        <v>222</v>
      </c>
      <c r="AI634" s="24">
        <v>242277</v>
      </c>
      <c r="AJ634" s="24">
        <v>3773923816</v>
      </c>
    </row>
    <row r="635" spans="34:36">
      <c r="AH635" s="116" t="s">
        <v>268</v>
      </c>
      <c r="AI635" s="24">
        <v>510512</v>
      </c>
      <c r="AJ635" s="24">
        <v>5502224007</v>
      </c>
    </row>
    <row r="636" spans="34:36">
      <c r="AH636" s="116" t="s">
        <v>121</v>
      </c>
      <c r="AI636" s="24">
        <v>1011260</v>
      </c>
      <c r="AJ636" s="24">
        <v>6764194794</v>
      </c>
    </row>
    <row r="637" spans="34:36">
      <c r="AH637" s="116" t="s">
        <v>347</v>
      </c>
      <c r="AI637" s="24">
        <v>1039736</v>
      </c>
      <c r="AJ637" s="24">
        <v>10111641217</v>
      </c>
    </row>
    <row r="638" spans="34:36">
      <c r="AH638" s="116" t="s">
        <v>96</v>
      </c>
      <c r="AI638" s="24">
        <v>1156171</v>
      </c>
      <c r="AJ638" s="24">
        <v>10663064315</v>
      </c>
    </row>
    <row r="639" spans="34:36">
      <c r="AH639" s="116" t="s">
        <v>137</v>
      </c>
      <c r="AI639" s="24">
        <v>413279</v>
      </c>
      <c r="AJ639" s="24">
        <v>3033655072</v>
      </c>
    </row>
    <row r="640" spans="34:36">
      <c r="AH640" s="116" t="s">
        <v>364</v>
      </c>
      <c r="AI640" s="24">
        <v>59365</v>
      </c>
      <c r="AJ640" s="24">
        <v>685056488</v>
      </c>
    </row>
    <row r="641" spans="34:36">
      <c r="AH641" s="116" t="s">
        <v>257</v>
      </c>
      <c r="AI641" s="24">
        <v>1712445</v>
      </c>
      <c r="AJ641" s="24">
        <v>4552329454</v>
      </c>
    </row>
    <row r="642" spans="34:36">
      <c r="AH642" s="116" t="s">
        <v>308</v>
      </c>
      <c r="AI642" s="24">
        <v>3887838</v>
      </c>
      <c r="AJ642" s="24">
        <v>19921434900</v>
      </c>
    </row>
    <row r="643" spans="34:36">
      <c r="AH643" s="116" t="s">
        <v>111</v>
      </c>
      <c r="AI643" s="24">
        <v>1105690</v>
      </c>
      <c r="AJ643" s="24">
        <v>5772848242</v>
      </c>
    </row>
  </sheetData>
  <autoFilter ref="A8:O327" xr:uid="{00000000-0001-0000-0100-000000000000}">
    <filterColumn colId="2" showButton="0"/>
    <filterColumn colId="3" showButton="0"/>
    <filterColumn colId="4" showButton="0"/>
    <filterColumn colId="5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sortState xmlns:xlrd2="http://schemas.microsoft.com/office/spreadsheetml/2017/richdata2" ref="A11:A309">
    <sortCondition ref="A11:A309"/>
  </sortState>
  <mergeCells count="23">
    <mergeCell ref="A1:Y1"/>
    <mergeCell ref="A2:Y2"/>
    <mergeCell ref="A3:Y3"/>
    <mergeCell ref="A9:A10"/>
    <mergeCell ref="I9:K9"/>
    <mergeCell ref="M9:O9"/>
    <mergeCell ref="R9:R10"/>
    <mergeCell ref="V9:V10"/>
    <mergeCell ref="U9:U10"/>
    <mergeCell ref="Q9:Q10"/>
    <mergeCell ref="E9:E10"/>
    <mergeCell ref="C9:C10"/>
    <mergeCell ref="D9:D10"/>
    <mergeCell ref="A6:Y6"/>
    <mergeCell ref="A5:Y5"/>
    <mergeCell ref="I8:O8"/>
    <mergeCell ref="C8:G8"/>
    <mergeCell ref="Q8:Y8"/>
    <mergeCell ref="F9:F10"/>
    <mergeCell ref="G9:G10"/>
    <mergeCell ref="W9:W10"/>
    <mergeCell ref="S9:S10"/>
    <mergeCell ref="Y9:Y10"/>
  </mergeCells>
  <phoneticPr fontId="23" type="noConversion"/>
  <conditionalFormatting sqref="A328 A11:A41 A43:A326">
    <cfRule type="duplicateValues" dxfId="1" priority="84"/>
  </conditionalFormatting>
  <conditionalFormatting sqref="A329:A1048576 A1:A9">
    <cfRule type="duplicateValues" dxfId="0" priority="64"/>
  </conditionalFormatting>
  <printOptions horizontalCentered="1"/>
  <pageMargins left="0" right="0" top="0.74803149606299202" bottom="0.74803149606299202" header="0.31496062992126" footer="0.31496062992126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26"/>
  <sheetViews>
    <sheetView rightToLeft="1" view="pageBreakPreview" topLeftCell="J8" zoomScaleNormal="100" zoomScaleSheetLayoutView="100" workbookViewId="0">
      <selection activeCell="M20" sqref="M20"/>
    </sheetView>
  </sheetViews>
  <sheetFormatPr defaultColWidth="9.109375" defaultRowHeight="16.2"/>
  <cols>
    <col min="1" max="1" width="29" style="93" customWidth="1"/>
    <col min="2" max="2" width="0.5546875" style="93" customWidth="1"/>
    <col min="3" max="3" width="12.5546875" style="93" customWidth="1"/>
    <col min="4" max="4" width="0.5546875" style="93" customWidth="1"/>
    <col min="5" max="5" width="29.109375" style="93" customWidth="1"/>
    <col min="6" max="6" width="0.5546875" style="93" customWidth="1"/>
    <col min="7" max="7" width="20.33203125" style="93" bestFit="1" customWidth="1"/>
    <col min="8" max="8" width="0.5546875" style="93" customWidth="1"/>
    <col min="9" max="9" width="16.5546875" style="93" bestFit="1" customWidth="1"/>
    <col min="10" max="10" width="0.44140625" style="93" customWidth="1"/>
    <col min="11" max="11" width="17.33203125" style="93" bestFit="1" customWidth="1"/>
    <col min="12" max="12" width="0.6640625" style="93" customWidth="1"/>
    <col min="13" max="13" width="7.88671875" style="93" bestFit="1" customWidth="1"/>
    <col min="14" max="14" width="1.109375" style="93" customWidth="1"/>
    <col min="15" max="15" width="17.33203125" style="93" bestFit="1" customWidth="1"/>
    <col min="16" max="16" width="0.5546875" style="93" customWidth="1"/>
    <col min="17" max="17" width="22.5546875" style="93" bestFit="1" customWidth="1"/>
    <col min="18" max="18" width="0.5546875" style="93" customWidth="1"/>
    <col min="19" max="19" width="13.6640625" style="93" bestFit="1" customWidth="1"/>
    <col min="20" max="20" width="17.33203125" style="93" bestFit="1" customWidth="1"/>
    <col min="21" max="21" width="0.5546875" style="93" customWidth="1"/>
    <col min="22" max="22" width="7.88671875" style="93" bestFit="1" customWidth="1"/>
    <col min="23" max="23" width="13.109375" style="93" bestFit="1" customWidth="1"/>
    <col min="24" max="24" width="0.5546875" style="93" customWidth="1"/>
    <col min="25" max="25" width="7.88671875" style="93" bestFit="1" customWidth="1"/>
    <col min="26" max="26" width="0.44140625" style="93" customWidth="1"/>
    <col min="27" max="27" width="21" style="93" bestFit="1" customWidth="1"/>
    <col min="28" max="28" width="0.6640625" style="93" customWidth="1"/>
    <col min="29" max="29" width="17.33203125" style="93" bestFit="1" customWidth="1"/>
    <col min="30" max="30" width="0.6640625" style="93" customWidth="1"/>
    <col min="31" max="31" width="22.5546875" style="93" bestFit="1" customWidth="1"/>
    <col min="32" max="32" width="0.6640625" style="93" customWidth="1"/>
    <col min="33" max="33" width="16.5546875" style="93" customWidth="1"/>
    <col min="34" max="34" width="20.44140625" style="93" customWidth="1"/>
    <col min="35" max="35" width="25.44140625" style="5" bestFit="1" customWidth="1"/>
    <col min="36" max="36" width="14.5546875" style="5" bestFit="1" customWidth="1"/>
    <col min="37" max="16384" width="9.109375" style="5"/>
  </cols>
  <sheetData>
    <row r="1" spans="1:36" s="1" customFormat="1" ht="25.2">
      <c r="A1" s="296" t="s">
        <v>76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6"/>
      <c r="Z1" s="296"/>
      <c r="AA1" s="296"/>
      <c r="AB1" s="296"/>
      <c r="AC1" s="296"/>
      <c r="AD1" s="296"/>
      <c r="AE1" s="296"/>
      <c r="AF1" s="296"/>
      <c r="AG1" s="296"/>
      <c r="AH1" s="34"/>
    </row>
    <row r="2" spans="1:36" s="1" customFormat="1" ht="25.2">
      <c r="A2" s="296" t="s">
        <v>42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34"/>
    </row>
    <row r="3" spans="1:36" s="1" customFormat="1" ht="25.2">
      <c r="A3" s="296" t="str">
        <f>' سهام'!A3</f>
        <v>برای ماه منتهی به 1405/01/31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34"/>
    </row>
    <row r="4" spans="1:36" s="1" customFormat="1" ht="25.2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34"/>
    </row>
    <row r="5" spans="1:36" ht="25.2">
      <c r="A5" s="302" t="s">
        <v>55</v>
      </c>
      <c r="B5" s="302"/>
      <c r="C5" s="302"/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  <c r="AB5" s="302"/>
      <c r="AC5" s="302"/>
      <c r="AD5" s="302"/>
      <c r="AE5" s="302"/>
      <c r="AF5" s="302"/>
      <c r="AG5" s="302"/>
    </row>
    <row r="6" spans="1:36" ht="25.2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</row>
    <row r="7" spans="1:36" ht="27.75" customHeight="1" thickBot="1">
      <c r="A7" s="295" t="s">
        <v>56</v>
      </c>
      <c r="B7" s="295"/>
      <c r="C7" s="295"/>
      <c r="D7" s="295"/>
      <c r="E7" s="295"/>
      <c r="F7" s="295"/>
      <c r="G7" s="295"/>
      <c r="H7" s="295"/>
      <c r="I7" s="295"/>
      <c r="J7" s="295"/>
      <c r="K7" s="295"/>
      <c r="L7" s="295"/>
      <c r="M7" s="295" t="str">
        <f>' سهام'!$C$8</f>
        <v>1404/12/29</v>
      </c>
      <c r="N7" s="295"/>
      <c r="O7" s="295"/>
      <c r="P7" s="295"/>
      <c r="Q7" s="295"/>
      <c r="R7" s="94"/>
      <c r="S7" s="303" t="s">
        <v>7</v>
      </c>
      <c r="T7" s="303"/>
      <c r="U7" s="303"/>
      <c r="V7" s="303"/>
      <c r="W7" s="303"/>
      <c r="X7" s="67"/>
      <c r="Y7" s="295" t="str">
        <f>' سهام'!Q8</f>
        <v>1405/01/31</v>
      </c>
      <c r="Z7" s="295"/>
      <c r="AA7" s="295"/>
      <c r="AB7" s="295"/>
      <c r="AC7" s="295"/>
      <c r="AD7" s="295"/>
      <c r="AE7" s="295"/>
      <c r="AF7" s="295"/>
      <c r="AG7" s="295"/>
    </row>
    <row r="8" spans="1:36" ht="26.25" customHeight="1">
      <c r="A8" s="293" t="s">
        <v>57</v>
      </c>
      <c r="B8" s="95"/>
      <c r="C8" s="299" t="s">
        <v>58</v>
      </c>
      <c r="D8" s="95"/>
      <c r="E8" s="301" t="s">
        <v>63</v>
      </c>
      <c r="F8" s="95"/>
      <c r="G8" s="294" t="s">
        <v>59</v>
      </c>
      <c r="H8" s="95"/>
      <c r="I8" s="299" t="s">
        <v>20</v>
      </c>
      <c r="J8" s="95"/>
      <c r="K8" s="301" t="s">
        <v>60</v>
      </c>
      <c r="L8" s="96"/>
      <c r="M8" s="297" t="s">
        <v>3</v>
      </c>
      <c r="N8" s="294"/>
      <c r="O8" s="294" t="s">
        <v>0</v>
      </c>
      <c r="P8" s="294"/>
      <c r="Q8" s="294" t="s">
        <v>18</v>
      </c>
      <c r="R8" s="95"/>
      <c r="S8" s="296" t="s">
        <v>4</v>
      </c>
      <c r="T8" s="296"/>
      <c r="U8" s="67"/>
      <c r="V8" s="296" t="s">
        <v>5</v>
      </c>
      <c r="W8" s="296"/>
      <c r="X8" s="67"/>
      <c r="Y8" s="297" t="s">
        <v>3</v>
      </c>
      <c r="Z8" s="293"/>
      <c r="AA8" s="294" t="s">
        <v>61</v>
      </c>
      <c r="AB8" s="95"/>
      <c r="AC8" s="294" t="s">
        <v>0</v>
      </c>
      <c r="AD8" s="293"/>
      <c r="AE8" s="294" t="s">
        <v>18</v>
      </c>
      <c r="AF8" s="97"/>
      <c r="AG8" s="294" t="s">
        <v>19</v>
      </c>
    </row>
    <row r="9" spans="1:36" s="7" customFormat="1" ht="55.5" customHeight="1" thickBot="1">
      <c r="A9" s="295"/>
      <c r="B9" s="95"/>
      <c r="C9" s="300"/>
      <c r="D9" s="95"/>
      <c r="E9" s="300"/>
      <c r="F9" s="95"/>
      <c r="G9" s="295"/>
      <c r="H9" s="95"/>
      <c r="I9" s="300"/>
      <c r="J9" s="95"/>
      <c r="K9" s="300"/>
      <c r="L9" s="94"/>
      <c r="M9" s="298"/>
      <c r="N9" s="293"/>
      <c r="O9" s="295"/>
      <c r="P9" s="293"/>
      <c r="Q9" s="295"/>
      <c r="R9" s="95"/>
      <c r="S9" s="98" t="s">
        <v>3</v>
      </c>
      <c r="T9" s="98" t="s">
        <v>0</v>
      </c>
      <c r="U9" s="99"/>
      <c r="V9" s="98" t="s">
        <v>3</v>
      </c>
      <c r="W9" s="98" t="s">
        <v>41</v>
      </c>
      <c r="X9" s="99"/>
      <c r="Y9" s="298"/>
      <c r="Z9" s="293"/>
      <c r="AA9" s="295"/>
      <c r="AB9" s="95"/>
      <c r="AC9" s="295"/>
      <c r="AD9" s="293"/>
      <c r="AE9" s="295"/>
      <c r="AF9" s="97"/>
      <c r="AG9" s="295"/>
      <c r="AH9" s="100"/>
      <c r="AJ9" s="6"/>
    </row>
    <row r="10" spans="1:36" s="7" customFormat="1" ht="55.5" customHeight="1" thickBot="1">
      <c r="A10" s="101" t="s">
        <v>73</v>
      </c>
      <c r="B10" s="95"/>
      <c r="C10" s="102" t="s">
        <v>199</v>
      </c>
      <c r="D10" s="91"/>
      <c r="E10" s="102" t="s">
        <v>182</v>
      </c>
      <c r="F10" s="91"/>
      <c r="G10" s="102" t="s">
        <v>73</v>
      </c>
      <c r="H10" s="91"/>
      <c r="I10" s="102" t="s">
        <v>73</v>
      </c>
      <c r="J10" s="102"/>
      <c r="K10" s="31">
        <v>0</v>
      </c>
      <c r="L10" s="94"/>
      <c r="M10" s="32">
        <v>0</v>
      </c>
      <c r="N10" s="103"/>
      <c r="O10" s="32">
        <v>0</v>
      </c>
      <c r="P10" s="32"/>
      <c r="Q10" s="32">
        <v>0</v>
      </c>
      <c r="R10" s="32"/>
      <c r="S10" s="32">
        <v>0</v>
      </c>
      <c r="T10" s="32">
        <v>0</v>
      </c>
      <c r="U10" s="32"/>
      <c r="V10" s="32">
        <v>0</v>
      </c>
      <c r="W10" s="32">
        <v>0</v>
      </c>
      <c r="X10" s="32"/>
      <c r="Y10" s="32">
        <v>0</v>
      </c>
      <c r="Z10" s="32"/>
      <c r="AA10" s="32">
        <v>0</v>
      </c>
      <c r="AB10" s="32"/>
      <c r="AC10" s="32">
        <v>0</v>
      </c>
      <c r="AD10" s="32"/>
      <c r="AE10" s="32">
        <v>0</v>
      </c>
      <c r="AF10" s="104"/>
      <c r="AG10" s="33">
        <f>AE10/درآمدها!$J$6</f>
        <v>0</v>
      </c>
      <c r="AH10" s="100"/>
      <c r="AI10" s="3"/>
      <c r="AJ10" s="6"/>
    </row>
    <row r="11" spans="1:36" s="7" customFormat="1" ht="55.5" customHeight="1" thickBot="1">
      <c r="A11" s="92"/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93"/>
      <c r="N11" s="93"/>
      <c r="O11" s="106">
        <f>SUM(O10:O10)</f>
        <v>0</v>
      </c>
      <c r="P11" s="93"/>
      <c r="Q11" s="106">
        <f>SUM(Q10:Q10)</f>
        <v>0</v>
      </c>
      <c r="R11" s="93"/>
      <c r="S11" s="93"/>
      <c r="T11" s="106">
        <f>SUM(T10:T10)</f>
        <v>0</v>
      </c>
      <c r="U11" s="93"/>
      <c r="V11" s="93"/>
      <c r="W11" s="106">
        <f>SUM(W10:W10)</f>
        <v>0</v>
      </c>
      <c r="X11" s="93"/>
      <c r="Y11" s="93"/>
      <c r="Z11" s="93"/>
      <c r="AA11" s="93"/>
      <c r="AB11" s="93"/>
      <c r="AC11" s="106">
        <f>SUM(AC10:AC10)</f>
        <v>0</v>
      </c>
      <c r="AD11" s="93"/>
      <c r="AE11" s="106">
        <f>SUM(AE10:AE10)</f>
        <v>0</v>
      </c>
      <c r="AF11" s="93"/>
      <c r="AG11" s="107">
        <f>SUM(AG10:AG10)</f>
        <v>0</v>
      </c>
      <c r="AH11" s="100"/>
      <c r="AI11" s="3"/>
      <c r="AJ11" s="6"/>
    </row>
    <row r="12" spans="1:36" s="7" customFormat="1" ht="55.5" customHeight="1" thickTop="1">
      <c r="A12" s="108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93"/>
      <c r="N12" s="93"/>
      <c r="O12" s="108"/>
      <c r="P12" s="93"/>
      <c r="Q12" s="108"/>
      <c r="R12" s="93"/>
      <c r="S12" s="93"/>
      <c r="T12" s="108"/>
      <c r="U12" s="93"/>
      <c r="V12" s="93"/>
      <c r="W12" s="108"/>
      <c r="X12" s="93"/>
      <c r="Y12" s="93"/>
      <c r="Z12" s="93"/>
      <c r="AA12" s="93"/>
      <c r="AB12" s="93"/>
      <c r="AC12" s="108"/>
      <c r="AD12" s="93"/>
      <c r="AE12" s="108"/>
      <c r="AF12" s="93"/>
      <c r="AG12" s="108"/>
      <c r="AH12" s="100"/>
      <c r="AJ12" s="6"/>
    </row>
    <row r="13" spans="1:36" s="7" customFormat="1" ht="55.5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100"/>
      <c r="AI13" s="3"/>
      <c r="AJ13" s="6"/>
    </row>
    <row r="14" spans="1:36" s="8" customFormat="1" ht="29.4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3"/>
      <c r="AH14" s="109"/>
      <c r="AJ14" s="6"/>
    </row>
    <row r="15" spans="1:36" s="9" customFormat="1" ht="30.6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3"/>
      <c r="AD15" s="32"/>
      <c r="AE15" s="32"/>
      <c r="AF15" s="32"/>
      <c r="AG15" s="33"/>
      <c r="AH15" s="108"/>
    </row>
    <row r="16" spans="1:36" s="3" customFormat="1" ht="29.4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3"/>
      <c r="AD16" s="32"/>
      <c r="AE16" s="32"/>
      <c r="AF16" s="32"/>
      <c r="AG16" s="33"/>
      <c r="AH16" s="32"/>
    </row>
    <row r="17" spans="1:34" s="3" customFormat="1" ht="29.4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3"/>
      <c r="AD17" s="32"/>
      <c r="AE17" s="32"/>
      <c r="AF17" s="32"/>
      <c r="AG17" s="35"/>
      <c r="AH17" s="32"/>
    </row>
    <row r="18" spans="1:34" s="3" customFormat="1" ht="29.4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</row>
    <row r="19" spans="1:34" s="3" customFormat="1" ht="29.4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</row>
    <row r="20" spans="1:34" s="3" customFormat="1" ht="29.4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</row>
    <row r="21" spans="1:34" s="3" customFormat="1" ht="29.4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</row>
    <row r="22" spans="1:34" s="3" customFormat="1" ht="29.4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</row>
    <row r="23" spans="1:34" s="3" customFormat="1" ht="29.4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</row>
    <row r="24" spans="1:34" s="3" customFormat="1" ht="29.4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32"/>
    </row>
    <row r="25" spans="1:34" s="3" customFormat="1" ht="29.4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32"/>
    </row>
    <row r="26" spans="1:34" s="3" customFormat="1" ht="29.4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32"/>
    </row>
  </sheetData>
  <mergeCells count="28">
    <mergeCell ref="A1:AG1"/>
    <mergeCell ref="A2:AG2"/>
    <mergeCell ref="A3:AG3"/>
    <mergeCell ref="A5:AG5"/>
    <mergeCell ref="A7:L7"/>
    <mergeCell ref="M7:Q7"/>
    <mergeCell ref="S7:W7"/>
    <mergeCell ref="Y7:AG7"/>
    <mergeCell ref="Q8:Q9"/>
    <mergeCell ref="A8:A9"/>
    <mergeCell ref="C8:C9"/>
    <mergeCell ref="E8:E9"/>
    <mergeCell ref="G8:G9"/>
    <mergeCell ref="I8:I9"/>
    <mergeCell ref="K8:K9"/>
    <mergeCell ref="M8:M9"/>
    <mergeCell ref="N8:N9"/>
    <mergeCell ref="O8:O9"/>
    <mergeCell ref="P8:P9"/>
    <mergeCell ref="AD8:AD9"/>
    <mergeCell ref="AE8:AE9"/>
    <mergeCell ref="AG8:AG9"/>
    <mergeCell ref="S8:T8"/>
    <mergeCell ref="V8:W8"/>
    <mergeCell ref="Y8:Y9"/>
    <mergeCell ref="Z8:Z9"/>
    <mergeCell ref="AA8:AA9"/>
    <mergeCell ref="AC8:AC9"/>
  </mergeCells>
  <pageMargins left="0.25" right="0.25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7"/>
  <sheetViews>
    <sheetView rightToLeft="1" view="pageBreakPreview" zoomScaleNormal="100" zoomScaleSheetLayoutView="100" workbookViewId="0">
      <selection activeCell="M20" sqref="M20"/>
    </sheetView>
  </sheetViews>
  <sheetFormatPr defaultColWidth="9.109375" defaultRowHeight="15.6"/>
  <cols>
    <col min="1" max="1" width="34.6640625" style="163" bestFit="1" customWidth="1"/>
    <col min="2" max="2" width="0.6640625" style="163" customWidth="1"/>
    <col min="3" max="3" width="22.88671875" style="164" bestFit="1" customWidth="1"/>
    <col min="4" max="4" width="0.6640625" style="163" customWidth="1"/>
    <col min="5" max="5" width="21.88671875" style="163" customWidth="1"/>
    <col min="6" max="6" width="0.44140625" style="163" customWidth="1"/>
    <col min="7" max="7" width="22.109375" style="163" customWidth="1"/>
    <col min="8" max="8" width="0.44140625" style="163" customWidth="1"/>
    <col min="9" max="9" width="22.6640625" style="163" bestFit="1" customWidth="1"/>
    <col min="10" max="10" width="0.5546875" style="163" customWidth="1"/>
    <col min="11" max="11" width="12.109375" style="163" customWidth="1"/>
    <col min="12" max="16384" width="9.109375" style="25"/>
  </cols>
  <sheetData>
    <row r="1" spans="1:11" ht="18.600000000000001">
      <c r="A1" s="307" t="s">
        <v>76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</row>
    <row r="2" spans="1:11" ht="18.600000000000001">
      <c r="A2" s="307" t="s">
        <v>42</v>
      </c>
      <c r="B2" s="307"/>
      <c r="C2" s="307"/>
      <c r="D2" s="307"/>
      <c r="E2" s="307"/>
      <c r="F2" s="307"/>
      <c r="G2" s="307"/>
      <c r="H2" s="307"/>
      <c r="I2" s="307"/>
      <c r="J2" s="307"/>
      <c r="K2" s="307"/>
    </row>
    <row r="3" spans="1:11" ht="18.600000000000001">
      <c r="A3" s="307" t="str">
        <f>' سهام'!A3</f>
        <v>برای ماه منتهی به 1405/01/31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</row>
    <row r="4" spans="1:11" ht="18.600000000000001">
      <c r="A4" s="143"/>
      <c r="B4" s="143"/>
      <c r="C4" s="143"/>
      <c r="D4" s="143"/>
      <c r="E4" s="143"/>
      <c r="F4" s="143"/>
      <c r="G4" s="143"/>
      <c r="H4" s="143"/>
      <c r="I4" s="143"/>
      <c r="J4" s="143"/>
      <c r="K4" s="143"/>
    </row>
    <row r="5" spans="1:11" ht="18.600000000000001">
      <c r="A5" s="310" t="s">
        <v>43</v>
      </c>
      <c r="B5" s="310"/>
      <c r="C5" s="310"/>
      <c r="D5" s="310"/>
      <c r="E5" s="310"/>
      <c r="F5" s="310"/>
      <c r="G5" s="310"/>
      <c r="H5" s="310"/>
      <c r="I5" s="310"/>
      <c r="J5" s="310"/>
      <c r="K5" s="310"/>
    </row>
    <row r="6" spans="1:11" ht="18.600000000000001" thickBot="1">
      <c r="A6" s="144"/>
      <c r="B6" s="144"/>
      <c r="C6" s="145"/>
      <c r="D6" s="146"/>
      <c r="E6" s="146"/>
      <c r="F6" s="146"/>
      <c r="G6" s="146"/>
      <c r="H6" s="146"/>
      <c r="I6" s="146"/>
      <c r="J6" s="146"/>
      <c r="K6" s="146"/>
    </row>
    <row r="7" spans="1:11" ht="18.75" customHeight="1" thickBot="1">
      <c r="A7" s="147"/>
      <c r="B7" s="144"/>
      <c r="C7" s="148" t="str">
        <f>اوراق!M7</f>
        <v>1404/12/29</v>
      </c>
      <c r="D7" s="149"/>
      <c r="E7" s="306" t="s">
        <v>7</v>
      </c>
      <c r="F7" s="306"/>
      <c r="G7" s="306"/>
      <c r="H7" s="144"/>
      <c r="I7" s="311" t="str">
        <f>اوراق!Y7</f>
        <v>1405/01/31</v>
      </c>
      <c r="J7" s="311"/>
      <c r="K7" s="311"/>
    </row>
    <row r="8" spans="1:11" ht="24" customHeight="1">
      <c r="A8" s="314" t="s">
        <v>8</v>
      </c>
      <c r="B8" s="151"/>
      <c r="C8" s="316" t="s">
        <v>6</v>
      </c>
      <c r="D8" s="151"/>
      <c r="E8" s="304" t="s">
        <v>30</v>
      </c>
      <c r="F8" s="153"/>
      <c r="G8" s="304" t="s">
        <v>31</v>
      </c>
      <c r="H8" s="144"/>
      <c r="I8" s="312" t="s">
        <v>6</v>
      </c>
      <c r="J8" s="314"/>
      <c r="K8" s="308" t="s">
        <v>19</v>
      </c>
    </row>
    <row r="9" spans="1:11" ht="18.600000000000001" thickBot="1">
      <c r="A9" s="315"/>
      <c r="B9" s="151"/>
      <c r="C9" s="317"/>
      <c r="D9" s="151"/>
      <c r="E9" s="305"/>
      <c r="F9" s="144"/>
      <c r="G9" s="305"/>
      <c r="H9" s="144"/>
      <c r="I9" s="313"/>
      <c r="J9" s="314"/>
      <c r="K9" s="309"/>
    </row>
    <row r="10" spans="1:11" ht="18">
      <c r="A10" s="150" t="s">
        <v>341</v>
      </c>
      <c r="B10" s="151"/>
      <c r="C10" s="152">
        <v>433404</v>
      </c>
      <c r="D10" s="151"/>
      <c r="E10" s="154">
        <v>1715</v>
      </c>
      <c r="F10" s="155"/>
      <c r="G10" s="154">
        <v>0</v>
      </c>
      <c r="H10" s="156"/>
      <c r="I10" s="152">
        <f>C10+E10-G10</f>
        <v>435119</v>
      </c>
      <c r="J10" s="150"/>
      <c r="K10" s="157">
        <f>I10/درآمدها!$J$6</f>
        <v>4.2031473391149237E-8</v>
      </c>
    </row>
    <row r="11" spans="1:11" ht="18">
      <c r="A11" s="150" t="s">
        <v>342</v>
      </c>
      <c r="B11" s="151"/>
      <c r="C11" s="152">
        <v>1772506</v>
      </c>
      <c r="D11" s="151"/>
      <c r="E11" s="154">
        <v>14000005551</v>
      </c>
      <c r="F11" s="155"/>
      <c r="G11" s="154">
        <v>14001005000</v>
      </c>
      <c r="H11" s="156"/>
      <c r="I11" s="152">
        <f t="shared" ref="I11:I14" si="0">C11+E11-G11</f>
        <v>773057</v>
      </c>
      <c r="J11" s="150"/>
      <c r="K11" s="157">
        <f>I11/درآمدها!$J$6</f>
        <v>7.4675490441331353E-8</v>
      </c>
    </row>
    <row r="12" spans="1:11" ht="18">
      <c r="A12" s="150" t="s">
        <v>520</v>
      </c>
      <c r="B12" s="151"/>
      <c r="C12" s="152">
        <v>195064</v>
      </c>
      <c r="D12" s="151"/>
      <c r="E12" s="154">
        <v>0</v>
      </c>
      <c r="F12" s="155"/>
      <c r="G12" s="154">
        <v>0</v>
      </c>
      <c r="H12" s="156"/>
      <c r="I12" s="152">
        <f t="shared" si="0"/>
        <v>195064</v>
      </c>
      <c r="J12" s="150"/>
      <c r="K12" s="157">
        <f>I12/درآمدها!$J$6</f>
        <v>1.8842724233074479E-8</v>
      </c>
    </row>
    <row r="13" spans="1:11" s="2" customFormat="1" ht="18">
      <c r="A13" s="158" t="s">
        <v>343</v>
      </c>
      <c r="B13" s="144"/>
      <c r="C13" s="159">
        <v>90751112960</v>
      </c>
      <c r="D13" s="159"/>
      <c r="E13" s="154">
        <v>69967089749</v>
      </c>
      <c r="F13" s="159"/>
      <c r="G13" s="154">
        <v>160685749196</v>
      </c>
      <c r="H13" s="159"/>
      <c r="I13" s="152">
        <f t="shared" si="0"/>
        <v>32453513</v>
      </c>
      <c r="J13" s="144"/>
      <c r="K13" s="157">
        <f>I13/درآمدها!$J$6</f>
        <v>3.1349331288884556E-6</v>
      </c>
    </row>
    <row r="14" spans="1:11" s="2" customFormat="1" ht="18.600000000000001" thickBot="1">
      <c r="A14" s="158" t="s">
        <v>521</v>
      </c>
      <c r="B14" s="144"/>
      <c r="C14" s="159">
        <v>0</v>
      </c>
      <c r="D14" s="159"/>
      <c r="E14" s="154">
        <v>143552000000</v>
      </c>
      <c r="F14" s="159"/>
      <c r="G14" s="154">
        <v>750000</v>
      </c>
      <c r="H14" s="159"/>
      <c r="I14" s="152">
        <f t="shared" si="0"/>
        <v>143551250000</v>
      </c>
      <c r="J14" s="144"/>
      <c r="K14" s="157">
        <f>I14/درآمدها!$J$6</f>
        <v>1.3866713576380741E-2</v>
      </c>
    </row>
    <row r="15" spans="1:11" s="2" customFormat="1" ht="18.600000000000001" thickBot="1">
      <c r="A15" s="150" t="s">
        <v>2</v>
      </c>
      <c r="B15" s="151"/>
      <c r="C15" s="161">
        <f>SUM(C10:C14)</f>
        <v>90753513934</v>
      </c>
      <c r="D15" s="144"/>
      <c r="E15" s="161">
        <f>SUM(E10:E14)</f>
        <v>227519097015</v>
      </c>
      <c r="F15" s="144"/>
      <c r="G15" s="161">
        <f>SUM(G10:G14)</f>
        <v>174687504196</v>
      </c>
      <c r="H15" s="144"/>
      <c r="I15" s="161">
        <f>SUM(I10:I14)</f>
        <v>143585106753</v>
      </c>
      <c r="J15" s="144"/>
      <c r="K15" s="162">
        <f>SUM(K10:K13)</f>
        <v>3.2704828169540104E-6</v>
      </c>
    </row>
    <row r="16" spans="1:11" s="2" customFormat="1" ht="18.600000000000001" thickTop="1">
      <c r="A16" s="163"/>
      <c r="B16" s="163"/>
      <c r="C16" s="164"/>
      <c r="D16" s="144"/>
      <c r="E16" s="163"/>
      <c r="F16" s="144"/>
      <c r="G16" s="163"/>
      <c r="H16" s="144"/>
      <c r="I16" s="163"/>
      <c r="J16" s="144"/>
      <c r="K16" s="163"/>
    </row>
    <row r="17" spans="1:11" s="2" customFormat="1" ht="24" customHeight="1">
      <c r="A17" s="144"/>
      <c r="B17" s="163"/>
      <c r="C17" s="164"/>
      <c r="D17" s="144"/>
      <c r="E17" s="163"/>
      <c r="F17" s="144"/>
      <c r="G17" s="163"/>
      <c r="H17" s="144"/>
      <c r="I17" s="163"/>
      <c r="J17" s="144"/>
      <c r="K17" s="163"/>
    </row>
  </sheetData>
  <autoFilter ref="A9:K9" xr:uid="{00000000-0009-0000-0000-000003000000}">
    <sortState xmlns:xlrd2="http://schemas.microsoft.com/office/spreadsheetml/2017/richdata2" ref="A13:K14">
      <sortCondition descending="1" ref="I9"/>
    </sortState>
  </autoFilter>
  <mergeCells count="13">
    <mergeCell ref="G8:G9"/>
    <mergeCell ref="E7:G7"/>
    <mergeCell ref="A1:K1"/>
    <mergeCell ref="A2:K2"/>
    <mergeCell ref="A3:K3"/>
    <mergeCell ref="K8:K9"/>
    <mergeCell ref="A5:K5"/>
    <mergeCell ref="I7:K7"/>
    <mergeCell ref="I8:I9"/>
    <mergeCell ref="J8:J9"/>
    <mergeCell ref="A8:A9"/>
    <mergeCell ref="C8:C9"/>
    <mergeCell ref="E8:E9"/>
  </mergeCells>
  <pageMargins left="0.25" right="0.25" top="0.75" bottom="0.75" header="0.3" footer="0.3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9"/>
  <sheetViews>
    <sheetView rightToLeft="1" view="pageBreakPreview" zoomScaleNormal="100" zoomScaleSheetLayoutView="100" workbookViewId="0">
      <selection activeCell="M20" sqref="M20"/>
    </sheetView>
  </sheetViews>
  <sheetFormatPr defaultColWidth="9.109375" defaultRowHeight="16.8"/>
  <cols>
    <col min="1" max="1" width="60.109375" style="58" customWidth="1"/>
    <col min="2" max="2" width="1" style="58" customWidth="1"/>
    <col min="3" max="3" width="9.109375" style="59"/>
    <col min="4" max="4" width="1.109375" style="59" customWidth="1"/>
    <col min="5" max="5" width="25.33203125" style="60" bestFit="1" customWidth="1"/>
    <col min="6" max="6" width="1" style="59" customWidth="1"/>
    <col min="7" max="7" width="19.6640625" style="59" customWidth="1"/>
    <col min="8" max="8" width="0.44140625" style="59" customWidth="1"/>
    <col min="9" max="9" width="24.5546875" style="59" customWidth="1"/>
    <col min="10" max="10" width="25.5546875" style="21" bestFit="1" customWidth="1"/>
    <col min="11" max="11" width="7.6640625" style="21" bestFit="1" customWidth="1"/>
    <col min="12" max="12" width="17.33203125" style="11" bestFit="1" customWidth="1"/>
    <col min="13" max="13" width="14.88671875" style="11" bestFit="1" customWidth="1"/>
    <col min="14" max="16384" width="9.109375" style="11"/>
  </cols>
  <sheetData>
    <row r="1" spans="1:11" ht="20.399999999999999">
      <c r="A1" s="319" t="s">
        <v>76</v>
      </c>
      <c r="B1" s="319"/>
      <c r="C1" s="319"/>
      <c r="D1" s="319"/>
      <c r="E1" s="319"/>
      <c r="F1" s="319"/>
      <c r="G1" s="319"/>
      <c r="H1" s="319"/>
      <c r="I1" s="319"/>
      <c r="J1" s="16"/>
      <c r="K1" s="16"/>
    </row>
    <row r="2" spans="1:11" ht="20.399999999999999">
      <c r="A2" s="319" t="s">
        <v>42</v>
      </c>
      <c r="B2" s="319"/>
      <c r="C2" s="319"/>
      <c r="D2" s="319"/>
      <c r="E2" s="319"/>
      <c r="F2" s="319"/>
      <c r="G2" s="319"/>
      <c r="H2" s="319"/>
      <c r="I2" s="319"/>
      <c r="J2" s="17"/>
      <c r="K2" s="16"/>
    </row>
    <row r="3" spans="1:11" ht="20.399999999999999">
      <c r="A3" s="319" t="str">
        <f>سپرده!A3</f>
        <v>برای ماه منتهی به 1405/01/31</v>
      </c>
      <c r="B3" s="319"/>
      <c r="C3" s="319"/>
      <c r="D3" s="319"/>
      <c r="E3" s="319"/>
      <c r="F3" s="319"/>
      <c r="G3" s="319"/>
      <c r="H3" s="319"/>
      <c r="I3" s="319"/>
      <c r="J3" s="16"/>
      <c r="K3" s="16"/>
    </row>
    <row r="4" spans="1:11" ht="21" thickBot="1">
      <c r="A4" s="36"/>
      <c r="B4" s="36"/>
      <c r="C4" s="36"/>
      <c r="D4" s="36"/>
      <c r="E4" s="36"/>
      <c r="F4" s="36"/>
      <c r="G4" s="36"/>
      <c r="H4" s="36"/>
      <c r="I4" s="36"/>
      <c r="J4" s="16"/>
      <c r="K4" s="16"/>
    </row>
    <row r="5" spans="1:11" ht="21" thickBot="1">
      <c r="A5" s="41" t="s">
        <v>24</v>
      </c>
      <c r="B5" s="42"/>
      <c r="C5" s="42"/>
      <c r="D5" s="42"/>
      <c r="E5" s="42"/>
      <c r="F5" s="42"/>
      <c r="G5" s="42"/>
      <c r="H5" s="42"/>
      <c r="I5" s="42"/>
      <c r="J5" s="4">
        <v>-1707570936902</v>
      </c>
      <c r="K5" s="18" t="s">
        <v>72</v>
      </c>
    </row>
    <row r="6" spans="1:11" ht="21.75" customHeight="1" thickBot="1">
      <c r="A6" s="41"/>
      <c r="B6" s="41"/>
      <c r="C6" s="41"/>
      <c r="D6" s="41"/>
      <c r="E6" s="318" t="str">
        <f>اوراق!Y7</f>
        <v>1405/01/31</v>
      </c>
      <c r="F6" s="318"/>
      <c r="G6" s="318"/>
      <c r="H6" s="318"/>
      <c r="I6" s="318"/>
      <c r="J6" s="4">
        <v>10352218585124</v>
      </c>
      <c r="K6" s="18" t="s">
        <v>360</v>
      </c>
    </row>
    <row r="7" spans="1:11" ht="21.75" customHeight="1" thickBot="1">
      <c r="A7" s="43" t="s">
        <v>32</v>
      </c>
      <c r="B7" s="44"/>
      <c r="C7" s="45" t="s">
        <v>33</v>
      </c>
      <c r="D7" s="39"/>
      <c r="E7" s="46" t="s">
        <v>6</v>
      </c>
      <c r="F7" s="39"/>
      <c r="G7" s="45" t="s">
        <v>16</v>
      </c>
      <c r="H7" s="39"/>
      <c r="I7" s="45" t="s">
        <v>71</v>
      </c>
      <c r="J7" s="19"/>
      <c r="K7" s="19"/>
    </row>
    <row r="8" spans="1:11" ht="21" customHeight="1">
      <c r="A8" s="41" t="s">
        <v>38</v>
      </c>
      <c r="B8" s="41"/>
      <c r="C8" s="47" t="s">
        <v>44</v>
      </c>
      <c r="D8" s="42"/>
      <c r="E8" s="48">
        <f>'درآمد سرمایه گذاری در سهام '!T384</f>
        <v>-1853459675590</v>
      </c>
      <c r="F8" s="42"/>
      <c r="G8" s="49">
        <f>E8/$E$12</f>
        <v>1.0168046886121165</v>
      </c>
      <c r="H8" s="50"/>
      <c r="I8" s="49">
        <f>E8/$J$6</f>
        <v>-0.17903985125018484</v>
      </c>
      <c r="J8" s="20"/>
      <c r="K8" s="11"/>
    </row>
    <row r="9" spans="1:11" ht="18.75" customHeight="1">
      <c r="A9" s="41" t="s">
        <v>39</v>
      </c>
      <c r="B9" s="41"/>
      <c r="C9" s="47" t="s">
        <v>45</v>
      </c>
      <c r="D9" s="42"/>
      <c r="E9" s="51">
        <f>'درآمد سرمایه گذاری در اوراق بها'!Q12</f>
        <v>0</v>
      </c>
      <c r="F9" s="42"/>
      <c r="G9" s="49">
        <f>E9/$E$12</f>
        <v>0</v>
      </c>
      <c r="H9" s="52"/>
      <c r="I9" s="49">
        <f>E9/$J$6</f>
        <v>0</v>
      </c>
      <c r="J9" s="11"/>
      <c r="K9" s="11"/>
    </row>
    <row r="10" spans="1:11" ht="18.75" customHeight="1">
      <c r="A10" s="41" t="s">
        <v>40</v>
      </c>
      <c r="B10" s="41"/>
      <c r="C10" s="47" t="s">
        <v>46</v>
      </c>
      <c r="D10" s="42"/>
      <c r="E10" s="51">
        <f>'درآمد سپرده بانکی'!G13</f>
        <v>847198703</v>
      </c>
      <c r="F10" s="42"/>
      <c r="G10" s="49">
        <f>E10/$E$12</f>
        <v>-4.647717049049307E-4</v>
      </c>
      <c r="H10" s="52"/>
      <c r="I10" s="49">
        <f>E10/$J$6</f>
        <v>8.1837404806870407E-5</v>
      </c>
      <c r="J10" s="12"/>
      <c r="K10" s="11"/>
    </row>
    <row r="11" spans="1:11" ht="19.5" customHeight="1" thickBot="1">
      <c r="A11" s="41" t="s">
        <v>29</v>
      </c>
      <c r="B11" s="41"/>
      <c r="C11" s="47" t="s">
        <v>47</v>
      </c>
      <c r="D11" s="42"/>
      <c r="E11" s="53">
        <f>'سایر درآمدها'!E11</f>
        <v>29784851928</v>
      </c>
      <c r="F11" s="42"/>
      <c r="G11" s="49">
        <f>E11/$E$12</f>
        <v>-1.6339916907211639E-2</v>
      </c>
      <c r="H11" s="52"/>
      <c r="I11" s="49">
        <f>E11/$J$6</f>
        <v>2.8771467374926218E-3</v>
      </c>
      <c r="J11" s="12"/>
      <c r="K11" s="11"/>
    </row>
    <row r="12" spans="1:11" ht="19.5" customHeight="1" thickBot="1">
      <c r="A12" s="41"/>
      <c r="B12" s="54"/>
      <c r="C12" s="37"/>
      <c r="D12" s="37"/>
      <c r="E12" s="55">
        <f>SUM(E8:E11)</f>
        <v>-1822827624959</v>
      </c>
      <c r="F12" s="37"/>
      <c r="G12" s="56">
        <f>SUM(G8:G11)</f>
        <v>1</v>
      </c>
      <c r="H12" s="50"/>
      <c r="I12" s="57">
        <f>SUM(I8:I11)</f>
        <v>-0.17608086710788534</v>
      </c>
      <c r="J12" s="19"/>
      <c r="K12" s="11"/>
    </row>
    <row r="13" spans="1:11" ht="17.399999999999999" thickTop="1"/>
    <row r="18" ht="18.75" customHeight="1"/>
    <row r="27" ht="18.75" customHeight="1"/>
    <row r="28" ht="17.399999999999999" customHeight="1"/>
    <row r="29" ht="17.399999999999999" customHeight="1"/>
  </sheetData>
  <mergeCells count="4">
    <mergeCell ref="E6:I6"/>
    <mergeCell ref="A1:I1"/>
    <mergeCell ref="A2:I2"/>
    <mergeCell ref="A3:I3"/>
  </mergeCells>
  <pageMargins left="0.25" right="0.25" top="0.75" bottom="0.75" header="0.3" footer="0.3"/>
  <pageSetup paperSize="9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CX390"/>
  <sheetViews>
    <sheetView rightToLeft="1" view="pageBreakPreview" topLeftCell="O377" zoomScaleNormal="100" zoomScaleSheetLayoutView="100" workbookViewId="0">
      <selection activeCell="M20" sqref="M20"/>
    </sheetView>
  </sheetViews>
  <sheetFormatPr defaultColWidth="9.109375" defaultRowHeight="29.4"/>
  <cols>
    <col min="1" max="1" width="2.44140625" style="23" customWidth="1"/>
    <col min="2" max="2" width="55.33203125" style="120" customWidth="1"/>
    <col min="3" max="3" width="2.33203125" style="120" customWidth="1"/>
    <col min="4" max="4" width="28.6640625" style="122" bestFit="1" customWidth="1"/>
    <col min="5" max="5" width="3.5546875" style="122" customWidth="1"/>
    <col min="6" max="6" width="30.44140625" style="165" bestFit="1" customWidth="1"/>
    <col min="7" max="7" width="1.33203125" style="165" customWidth="1"/>
    <col min="8" max="8" width="31.88671875" style="165" bestFit="1" customWidth="1"/>
    <col min="9" max="9" width="1.33203125" style="165" customWidth="1"/>
    <col min="10" max="10" width="35.109375" style="214" bestFit="1" customWidth="1"/>
    <col min="11" max="11" width="1.6640625" style="214" customWidth="1"/>
    <col min="12" max="12" width="21.44140625" style="215" customWidth="1"/>
    <col min="13" max="13" width="1" style="215" customWidth="1"/>
    <col min="14" max="14" width="31" style="122" bestFit="1" customWidth="1"/>
    <col min="15" max="15" width="1.109375" style="122" customWidth="1"/>
    <col min="16" max="16" width="32.88671875" style="165" customWidth="1"/>
    <col min="17" max="17" width="1.5546875" style="165" customWidth="1"/>
    <col min="18" max="18" width="29.5546875" style="165" customWidth="1"/>
    <col min="19" max="19" width="1.88671875" style="165" customWidth="1"/>
    <col min="20" max="20" width="32" style="165" customWidth="1"/>
    <col min="21" max="21" width="1.44140625" style="165" customWidth="1"/>
    <col min="22" max="22" width="19" style="215" customWidth="1"/>
    <col min="23" max="23" width="9.109375" style="24" customWidth="1"/>
    <col min="24" max="16325" width="9.109375" style="24"/>
    <col min="16326" max="16326" width="22.88671875" style="24" bestFit="1" customWidth="1"/>
    <col min="16327" max="16384" width="9.109375" style="24"/>
  </cols>
  <sheetData>
    <row r="1" spans="1:22" ht="30.6">
      <c r="B1" s="285" t="s">
        <v>76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</row>
    <row r="2" spans="1:22" ht="30.6">
      <c r="B2" s="285" t="s">
        <v>48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</row>
    <row r="3" spans="1:22" ht="30.6">
      <c r="B3" s="285" t="str">
        <f>' سهام'!A3</f>
        <v>برای ماه منتهی به 1405/01/31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</row>
    <row r="5" spans="1:22" ht="30.6">
      <c r="B5" s="291" t="s">
        <v>25</v>
      </c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</row>
    <row r="6" spans="1:22" ht="9.75" customHeight="1"/>
    <row r="7" spans="1:22" ht="31.2" thickBot="1">
      <c r="B7" s="216"/>
      <c r="C7" s="125"/>
      <c r="D7" s="320" t="str">
        <f>'درآمد سود سهام'!$I$7</f>
        <v>طی فروردین ماه</v>
      </c>
      <c r="E7" s="320"/>
      <c r="F7" s="279"/>
      <c r="G7" s="279"/>
      <c r="H7" s="279"/>
      <c r="I7" s="279"/>
      <c r="J7" s="279"/>
      <c r="K7" s="279"/>
      <c r="L7" s="279"/>
      <c r="M7" s="213"/>
      <c r="N7" s="320" t="str">
        <f>'درآمد سود سهام'!$O$7</f>
        <v>از ابتدای سال مالی تا پایان فروردین ماه</v>
      </c>
      <c r="O7" s="320"/>
      <c r="P7" s="279"/>
      <c r="Q7" s="279"/>
      <c r="R7" s="279"/>
      <c r="S7" s="279"/>
      <c r="T7" s="279"/>
      <c r="U7" s="279"/>
      <c r="V7" s="279"/>
    </row>
    <row r="8" spans="1:22" s="110" customFormat="1" ht="24.75" customHeight="1">
      <c r="A8" s="111"/>
      <c r="B8" s="321" t="s">
        <v>21</v>
      </c>
      <c r="C8" s="322"/>
      <c r="D8" s="324" t="s">
        <v>9</v>
      </c>
      <c r="E8" s="166"/>
      <c r="F8" s="326" t="s">
        <v>10</v>
      </c>
      <c r="G8" s="167"/>
      <c r="H8" s="326" t="s">
        <v>11</v>
      </c>
      <c r="I8" s="167"/>
      <c r="J8" s="328" t="s">
        <v>2</v>
      </c>
      <c r="K8" s="328"/>
      <c r="L8" s="328"/>
      <c r="M8" s="218"/>
      <c r="N8" s="324" t="s">
        <v>9</v>
      </c>
      <c r="O8" s="166"/>
      <c r="P8" s="326" t="s">
        <v>10</v>
      </c>
      <c r="Q8" s="167"/>
      <c r="R8" s="326" t="s">
        <v>11</v>
      </c>
      <c r="S8" s="167"/>
      <c r="T8" s="328" t="s">
        <v>2</v>
      </c>
      <c r="U8" s="328"/>
      <c r="V8" s="328"/>
    </row>
    <row r="9" spans="1:22" s="110" customFormat="1" ht="6" customHeight="1" thickBot="1">
      <c r="A9" s="111"/>
      <c r="B9" s="322"/>
      <c r="C9" s="322"/>
      <c r="D9" s="325"/>
      <c r="E9" s="168"/>
      <c r="F9" s="327"/>
      <c r="G9" s="169"/>
      <c r="H9" s="327"/>
      <c r="I9" s="169"/>
      <c r="J9" s="279"/>
      <c r="K9" s="279"/>
      <c r="L9" s="279"/>
      <c r="M9" s="124"/>
      <c r="N9" s="325"/>
      <c r="O9" s="168"/>
      <c r="P9" s="327"/>
      <c r="Q9" s="169"/>
      <c r="R9" s="327"/>
      <c r="S9" s="169"/>
      <c r="T9" s="279"/>
      <c r="U9" s="279"/>
      <c r="V9" s="279"/>
    </row>
    <row r="10" spans="1:22" s="110" customFormat="1" ht="61.8" thickBot="1">
      <c r="A10" s="111"/>
      <c r="B10" s="323"/>
      <c r="C10" s="322"/>
      <c r="D10" s="131" t="s">
        <v>51</v>
      </c>
      <c r="E10" s="131"/>
      <c r="F10" s="170" t="s">
        <v>52</v>
      </c>
      <c r="G10" s="170"/>
      <c r="H10" s="170" t="s">
        <v>53</v>
      </c>
      <c r="I10" s="170"/>
      <c r="J10" s="219" t="s">
        <v>6</v>
      </c>
      <c r="K10" s="219"/>
      <c r="L10" s="220" t="s">
        <v>16</v>
      </c>
      <c r="M10" s="213"/>
      <c r="N10" s="131" t="s">
        <v>51</v>
      </c>
      <c r="O10" s="131"/>
      <c r="P10" s="170" t="s">
        <v>52</v>
      </c>
      <c r="Q10" s="170"/>
      <c r="R10" s="170" t="s">
        <v>53</v>
      </c>
      <c r="S10" s="170"/>
      <c r="T10" s="171" t="s">
        <v>6</v>
      </c>
      <c r="U10" s="171"/>
      <c r="V10" s="220" t="s">
        <v>16</v>
      </c>
    </row>
    <row r="11" spans="1:22" s="110" customFormat="1" ht="42.75" customHeight="1">
      <c r="A11" s="111"/>
      <c r="B11" s="221" t="s">
        <v>240</v>
      </c>
      <c r="C11" s="217"/>
      <c r="D11" s="128">
        <v>0</v>
      </c>
      <c r="E11" s="128"/>
      <c r="F11" s="128">
        <v>0</v>
      </c>
      <c r="G11" s="128"/>
      <c r="H11" s="128">
        <v>0</v>
      </c>
      <c r="I11" s="128"/>
      <c r="J11" s="172">
        <f t="shared" ref="J11:J74" si="0">D11+F11+H11</f>
        <v>0</v>
      </c>
      <c r="K11" s="172"/>
      <c r="L11" s="222">
        <f>J11/1419601569268</f>
        <v>0</v>
      </c>
      <c r="M11" s="222"/>
      <c r="N11" s="128">
        <v>2487448240</v>
      </c>
      <c r="O11" s="128"/>
      <c r="P11" s="128">
        <v>864109039</v>
      </c>
      <c r="Q11" s="128"/>
      <c r="R11" s="128">
        <v>1175829157</v>
      </c>
      <c r="S11" s="128"/>
      <c r="T11" s="172">
        <f>N11+P11+R11</f>
        <v>4527386436</v>
      </c>
      <c r="U11" s="169"/>
      <c r="V11" s="222">
        <f>T11/درآمدها!$J$5</f>
        <v>-2.651360677415789E-3</v>
      </c>
    </row>
    <row r="12" spans="1:22" s="110" customFormat="1" ht="42.75" customHeight="1">
      <c r="A12" s="111"/>
      <c r="B12" s="221" t="s">
        <v>314</v>
      </c>
      <c r="C12" s="217"/>
      <c r="D12" s="128">
        <v>0</v>
      </c>
      <c r="E12" s="128"/>
      <c r="F12" s="128">
        <v>0</v>
      </c>
      <c r="G12" s="128"/>
      <c r="H12" s="128">
        <v>0</v>
      </c>
      <c r="I12" s="128"/>
      <c r="J12" s="172">
        <f t="shared" si="0"/>
        <v>0</v>
      </c>
      <c r="K12" s="172"/>
      <c r="L12" s="222">
        <f t="shared" ref="L12:L75" si="1">J12/1419601569268</f>
        <v>0</v>
      </c>
      <c r="M12" s="222"/>
      <c r="N12" s="128">
        <v>4114581600</v>
      </c>
      <c r="O12" s="128"/>
      <c r="P12" s="128">
        <v>-875556505</v>
      </c>
      <c r="Q12" s="128"/>
      <c r="R12" s="128">
        <v>-6918344552</v>
      </c>
      <c r="S12" s="128"/>
      <c r="T12" s="172">
        <f t="shared" ref="T12:T75" si="2">N12+P12+R12</f>
        <v>-3679319457</v>
      </c>
      <c r="U12" s="169"/>
      <c r="V12" s="222">
        <f>T12/درآمدها!$J$5</f>
        <v>2.1547095804261523E-3</v>
      </c>
    </row>
    <row r="13" spans="1:22" s="110" customFormat="1" ht="42.75" customHeight="1">
      <c r="A13" s="111"/>
      <c r="B13" s="221" t="s">
        <v>224</v>
      </c>
      <c r="C13" s="217"/>
      <c r="D13" s="128">
        <v>0</v>
      </c>
      <c r="E13" s="128"/>
      <c r="F13" s="128">
        <v>-13821715417</v>
      </c>
      <c r="G13" s="128"/>
      <c r="H13" s="128">
        <v>0</v>
      </c>
      <c r="I13" s="128"/>
      <c r="J13" s="172">
        <f t="shared" si="0"/>
        <v>-13821715417</v>
      </c>
      <c r="K13" s="172"/>
      <c r="L13" s="222">
        <f t="shared" si="1"/>
        <v>-9.7363342759102453E-3</v>
      </c>
      <c r="M13" s="222"/>
      <c r="N13" s="128">
        <v>0</v>
      </c>
      <c r="O13" s="128"/>
      <c r="P13" s="128">
        <v>-23422875421</v>
      </c>
      <c r="Q13" s="128"/>
      <c r="R13" s="128">
        <v>-7763774269</v>
      </c>
      <c r="S13" s="128"/>
      <c r="T13" s="172">
        <f t="shared" si="2"/>
        <v>-31186649690</v>
      </c>
      <c r="U13" s="169"/>
      <c r="V13" s="222">
        <f>T13/درآمدها!$J$5</f>
        <v>1.8263750580447977E-2</v>
      </c>
    </row>
    <row r="14" spans="1:22" s="110" customFormat="1" ht="42.75" customHeight="1">
      <c r="A14" s="111"/>
      <c r="B14" s="221" t="s">
        <v>448</v>
      </c>
      <c r="C14" s="217"/>
      <c r="D14" s="128">
        <f>'درآمد سود سهام'!M205</f>
        <v>2028312933</v>
      </c>
      <c r="E14" s="128"/>
      <c r="F14" s="128">
        <v>-2082938415</v>
      </c>
      <c r="G14" s="128"/>
      <c r="H14" s="128">
        <v>0</v>
      </c>
      <c r="I14" s="128"/>
      <c r="J14" s="172">
        <f t="shared" si="0"/>
        <v>-54625482</v>
      </c>
      <c r="K14" s="172"/>
      <c r="L14" s="222">
        <f t="shared" si="1"/>
        <v>-3.8479446052012297E-5</v>
      </c>
      <c r="M14" s="222"/>
      <c r="N14" s="128">
        <v>2028312933</v>
      </c>
      <c r="O14" s="128"/>
      <c r="P14" s="128">
        <v>-12807861541</v>
      </c>
      <c r="Q14" s="128"/>
      <c r="R14" s="128">
        <v>-9035896692</v>
      </c>
      <c r="S14" s="128"/>
      <c r="T14" s="172">
        <f t="shared" si="2"/>
        <v>-19815445300</v>
      </c>
      <c r="U14" s="169"/>
      <c r="V14" s="222">
        <f>T14/درآمدها!$J$5</f>
        <v>1.1604463903532248E-2</v>
      </c>
    </row>
    <row r="15" spans="1:22" s="110" customFormat="1" ht="42.75" customHeight="1">
      <c r="A15" s="111"/>
      <c r="B15" s="221" t="s">
        <v>293</v>
      </c>
      <c r="C15" s="217"/>
      <c r="D15" s="128">
        <v>0</v>
      </c>
      <c r="E15" s="128"/>
      <c r="F15" s="128">
        <v>0</v>
      </c>
      <c r="G15" s="128"/>
      <c r="H15" s="128">
        <v>0</v>
      </c>
      <c r="I15" s="128"/>
      <c r="J15" s="172">
        <f t="shared" si="0"/>
        <v>0</v>
      </c>
      <c r="K15" s="172"/>
      <c r="L15" s="222">
        <f t="shared" si="1"/>
        <v>0</v>
      </c>
      <c r="M15" s="222"/>
      <c r="N15" s="128">
        <v>5565174000</v>
      </c>
      <c r="O15" s="128"/>
      <c r="P15" s="128">
        <v>-3719294269</v>
      </c>
      <c r="Q15" s="128"/>
      <c r="R15" s="128">
        <v>-1142580101</v>
      </c>
      <c r="S15" s="128"/>
      <c r="T15" s="172">
        <f t="shared" si="2"/>
        <v>703299630</v>
      </c>
      <c r="U15" s="169"/>
      <c r="V15" s="222">
        <f>T15/درآمدها!$J$5</f>
        <v>-4.1187139860554057E-4</v>
      </c>
    </row>
    <row r="16" spans="1:22" s="110" customFormat="1" ht="42.75" customHeight="1">
      <c r="A16" s="111"/>
      <c r="B16" s="221" t="s">
        <v>234</v>
      </c>
      <c r="C16" s="217"/>
      <c r="D16" s="128">
        <v>0</v>
      </c>
      <c r="E16" s="128"/>
      <c r="F16" s="128">
        <v>-14854346035</v>
      </c>
      <c r="G16" s="128"/>
      <c r="H16" s="128">
        <v>0</v>
      </c>
      <c r="I16" s="128"/>
      <c r="J16" s="172">
        <f t="shared" si="0"/>
        <v>-14854346035</v>
      </c>
      <c r="K16" s="172"/>
      <c r="L16" s="222">
        <f t="shared" si="1"/>
        <v>-1.0463743036477102E-2</v>
      </c>
      <c r="M16" s="222"/>
      <c r="N16" s="128">
        <v>0</v>
      </c>
      <c r="O16" s="128"/>
      <c r="P16" s="128">
        <v>-29894435031</v>
      </c>
      <c r="Q16" s="128"/>
      <c r="R16" s="128">
        <v>-5404235050</v>
      </c>
      <c r="S16" s="128"/>
      <c r="T16" s="172">
        <f t="shared" si="2"/>
        <v>-35298670081</v>
      </c>
      <c r="U16" s="169"/>
      <c r="V16" s="222">
        <f>T16/درآمدها!$J$5</f>
        <v>2.0671861600690761E-2</v>
      </c>
    </row>
    <row r="17" spans="1:22" s="110" customFormat="1" ht="42.75" customHeight="1">
      <c r="A17" s="111"/>
      <c r="B17" s="221" t="s">
        <v>216</v>
      </c>
      <c r="C17" s="217"/>
      <c r="D17" s="128">
        <v>0</v>
      </c>
      <c r="E17" s="128"/>
      <c r="F17" s="128">
        <v>0</v>
      </c>
      <c r="G17" s="128"/>
      <c r="H17" s="128">
        <v>0</v>
      </c>
      <c r="I17" s="128"/>
      <c r="J17" s="172">
        <f t="shared" si="0"/>
        <v>0</v>
      </c>
      <c r="K17" s="172"/>
      <c r="L17" s="222">
        <f t="shared" si="1"/>
        <v>0</v>
      </c>
      <c r="M17" s="222"/>
      <c r="N17" s="128">
        <v>1943637300</v>
      </c>
      <c r="O17" s="128"/>
      <c r="P17" s="128">
        <v>-9731687539</v>
      </c>
      <c r="Q17" s="128"/>
      <c r="R17" s="128">
        <v>-7720014835</v>
      </c>
      <c r="S17" s="128"/>
      <c r="T17" s="172">
        <f t="shared" si="2"/>
        <v>-15508065074</v>
      </c>
      <c r="U17" s="169"/>
      <c r="V17" s="222">
        <f>T17/درآمدها!$J$5</f>
        <v>9.0819448485905153E-3</v>
      </c>
    </row>
    <row r="18" spans="1:22" s="110" customFormat="1" ht="42.75" customHeight="1">
      <c r="A18" s="111"/>
      <c r="B18" s="221" t="s">
        <v>127</v>
      </c>
      <c r="C18" s="217"/>
      <c r="D18" s="128">
        <v>0</v>
      </c>
      <c r="E18" s="128"/>
      <c r="F18" s="128">
        <v>0</v>
      </c>
      <c r="G18" s="128"/>
      <c r="H18" s="128">
        <v>0</v>
      </c>
      <c r="I18" s="128"/>
      <c r="J18" s="172">
        <f t="shared" si="0"/>
        <v>0</v>
      </c>
      <c r="K18" s="172"/>
      <c r="L18" s="222">
        <f t="shared" si="1"/>
        <v>0</v>
      </c>
      <c r="M18" s="222"/>
      <c r="N18" s="128">
        <v>5612721000</v>
      </c>
      <c r="O18" s="128"/>
      <c r="P18" s="128">
        <v>-4229259884</v>
      </c>
      <c r="Q18" s="128"/>
      <c r="R18" s="128">
        <v>-6386126425</v>
      </c>
      <c r="S18" s="128"/>
      <c r="T18" s="172">
        <f t="shared" si="2"/>
        <v>-5002665309</v>
      </c>
      <c r="U18" s="169"/>
      <c r="V18" s="222">
        <f>T18/درآمدها!$J$5</f>
        <v>2.929696916765403E-3</v>
      </c>
    </row>
    <row r="19" spans="1:22" s="110" customFormat="1" ht="42.75" customHeight="1">
      <c r="A19" s="111"/>
      <c r="B19" s="221" t="s">
        <v>595</v>
      </c>
      <c r="C19" s="217"/>
      <c r="D19" s="128">
        <v>0</v>
      </c>
      <c r="E19" s="128"/>
      <c r="F19" s="128">
        <v>0</v>
      </c>
      <c r="G19" s="128"/>
      <c r="H19" s="128">
        <v>0</v>
      </c>
      <c r="I19" s="128"/>
      <c r="J19" s="172">
        <f t="shared" si="0"/>
        <v>0</v>
      </c>
      <c r="K19" s="172"/>
      <c r="L19" s="222">
        <f t="shared" si="1"/>
        <v>0</v>
      </c>
      <c r="M19" s="222"/>
      <c r="N19" s="128">
        <v>0</v>
      </c>
      <c r="O19" s="128"/>
      <c r="P19" s="128">
        <v>0</v>
      </c>
      <c r="Q19" s="128"/>
      <c r="R19" s="128">
        <v>6365436706</v>
      </c>
      <c r="S19" s="128"/>
      <c r="T19" s="172">
        <f t="shared" si="2"/>
        <v>6365436706</v>
      </c>
      <c r="U19" s="169"/>
      <c r="V19" s="222">
        <f>T19/درآمدها!$J$5</f>
        <v>-3.7277729249413443E-3</v>
      </c>
    </row>
    <row r="20" spans="1:22" s="110" customFormat="1" ht="42.75" customHeight="1">
      <c r="A20" s="111"/>
      <c r="B20" s="221" t="s">
        <v>345</v>
      </c>
      <c r="C20" s="217"/>
      <c r="D20" s="128">
        <v>0</v>
      </c>
      <c r="E20" s="128"/>
      <c r="F20" s="128">
        <v>0</v>
      </c>
      <c r="G20" s="128"/>
      <c r="H20" s="128">
        <v>0</v>
      </c>
      <c r="I20" s="128"/>
      <c r="J20" s="172">
        <f t="shared" si="0"/>
        <v>0</v>
      </c>
      <c r="K20" s="172"/>
      <c r="L20" s="222">
        <f t="shared" si="1"/>
        <v>0</v>
      </c>
      <c r="M20" s="222"/>
      <c r="N20" s="128">
        <v>0</v>
      </c>
      <c r="O20" s="128"/>
      <c r="P20" s="128">
        <v>0</v>
      </c>
      <c r="Q20" s="128"/>
      <c r="R20" s="128">
        <v>-236099965</v>
      </c>
      <c r="S20" s="128"/>
      <c r="T20" s="172">
        <f t="shared" si="2"/>
        <v>-236099965</v>
      </c>
      <c r="U20" s="169"/>
      <c r="V20" s="222">
        <f>T20/درآمدها!$J$5</f>
        <v>1.3826656327868276E-4</v>
      </c>
    </row>
    <row r="21" spans="1:22" s="110" customFormat="1" ht="42.75" customHeight="1">
      <c r="A21" s="111"/>
      <c r="B21" s="221" t="s">
        <v>441</v>
      </c>
      <c r="C21" s="217"/>
      <c r="D21" s="128">
        <v>0</v>
      </c>
      <c r="E21" s="128"/>
      <c r="F21" s="128">
        <v>0</v>
      </c>
      <c r="G21" s="128"/>
      <c r="H21" s="128">
        <v>0</v>
      </c>
      <c r="I21" s="128"/>
      <c r="J21" s="172">
        <f t="shared" si="0"/>
        <v>0</v>
      </c>
      <c r="K21" s="172"/>
      <c r="L21" s="222">
        <f t="shared" si="1"/>
        <v>0</v>
      </c>
      <c r="M21" s="222"/>
      <c r="N21" s="128">
        <v>0</v>
      </c>
      <c r="O21" s="128"/>
      <c r="P21" s="128">
        <v>0</v>
      </c>
      <c r="Q21" s="128"/>
      <c r="R21" s="128">
        <v>1461341250</v>
      </c>
      <c r="S21" s="128"/>
      <c r="T21" s="172">
        <f t="shared" si="2"/>
        <v>1461341250</v>
      </c>
      <c r="U21" s="169"/>
      <c r="V21" s="222">
        <f>T21/درآمدها!$J$5</f>
        <v>-8.5580119596745548E-4</v>
      </c>
    </row>
    <row r="22" spans="1:22" s="110" customFormat="1" ht="42.75" customHeight="1">
      <c r="A22" s="111"/>
      <c r="B22" s="221" t="s">
        <v>113</v>
      </c>
      <c r="C22" s="217"/>
      <c r="D22" s="128">
        <v>0</v>
      </c>
      <c r="E22" s="128"/>
      <c r="F22" s="128">
        <v>-1636108002</v>
      </c>
      <c r="G22" s="128"/>
      <c r="H22" s="128">
        <v>0</v>
      </c>
      <c r="I22" s="128"/>
      <c r="J22" s="172">
        <f t="shared" si="0"/>
        <v>-1636108002</v>
      </c>
      <c r="K22" s="172"/>
      <c r="L22" s="222">
        <f t="shared" si="1"/>
        <v>-1.1525121114395773E-3</v>
      </c>
      <c r="M22" s="222"/>
      <c r="N22" s="128">
        <v>6359194240</v>
      </c>
      <c r="O22" s="128"/>
      <c r="P22" s="128">
        <v>-4703694679</v>
      </c>
      <c r="Q22" s="128"/>
      <c r="R22" s="128">
        <v>-17961887520</v>
      </c>
      <c r="S22" s="128"/>
      <c r="T22" s="172">
        <f t="shared" si="2"/>
        <v>-16306387959</v>
      </c>
      <c r="U22" s="169"/>
      <c r="V22" s="222">
        <f>T22/درآمدها!$J$5</f>
        <v>9.54946445070343E-3</v>
      </c>
    </row>
    <row r="23" spans="1:22" s="110" customFormat="1" ht="42.75" customHeight="1">
      <c r="A23" s="111"/>
      <c r="B23" s="221" t="s">
        <v>191</v>
      </c>
      <c r="C23" s="217"/>
      <c r="D23" s="128">
        <v>0</v>
      </c>
      <c r="E23" s="128"/>
      <c r="F23" s="128">
        <v>0</v>
      </c>
      <c r="G23" s="128"/>
      <c r="H23" s="128">
        <v>0</v>
      </c>
      <c r="I23" s="128"/>
      <c r="J23" s="172">
        <f t="shared" si="0"/>
        <v>0</v>
      </c>
      <c r="K23" s="172"/>
      <c r="L23" s="222">
        <f t="shared" si="1"/>
        <v>0</v>
      </c>
      <c r="M23" s="222"/>
      <c r="N23" s="128">
        <v>3459890700</v>
      </c>
      <c r="O23" s="128"/>
      <c r="P23" s="128">
        <v>-1634291154</v>
      </c>
      <c r="Q23" s="128"/>
      <c r="R23" s="128">
        <v>-17882065557</v>
      </c>
      <c r="S23" s="128"/>
      <c r="T23" s="172">
        <f t="shared" si="2"/>
        <v>-16056466011</v>
      </c>
      <c r="U23" s="169"/>
      <c r="V23" s="222">
        <f>T23/درآمدها!$J$5</f>
        <v>9.4031033581133752E-3</v>
      </c>
    </row>
    <row r="24" spans="1:22" s="110" customFormat="1" ht="42.6" customHeight="1">
      <c r="A24" s="111"/>
      <c r="B24" s="221" t="s">
        <v>301</v>
      </c>
      <c r="C24" s="217"/>
      <c r="D24" s="128">
        <v>0</v>
      </c>
      <c r="E24" s="128"/>
      <c r="F24" s="128">
        <v>-10333486338</v>
      </c>
      <c r="G24" s="128"/>
      <c r="H24" s="128">
        <v>0</v>
      </c>
      <c r="I24" s="128"/>
      <c r="J24" s="172">
        <f t="shared" si="0"/>
        <v>-10333486338</v>
      </c>
      <c r="K24" s="172"/>
      <c r="L24" s="222">
        <f t="shared" si="1"/>
        <v>-7.2791454741264723E-3</v>
      </c>
      <c r="M24" s="222"/>
      <c r="N24" s="128">
        <v>704076213</v>
      </c>
      <c r="O24" s="128"/>
      <c r="P24" s="128">
        <v>-14970729539</v>
      </c>
      <c r="Q24" s="128"/>
      <c r="R24" s="128">
        <v>-4519363248</v>
      </c>
      <c r="S24" s="128"/>
      <c r="T24" s="172">
        <f t="shared" si="2"/>
        <v>-18786016574</v>
      </c>
      <c r="U24" s="169"/>
      <c r="V24" s="222">
        <f>T24/درآمدها!$J$5</f>
        <v>1.1001602433034474E-2</v>
      </c>
    </row>
    <row r="25" spans="1:22" s="110" customFormat="1" ht="42.75" customHeight="1">
      <c r="A25" s="111"/>
      <c r="B25" s="221" t="s">
        <v>83</v>
      </c>
      <c r="C25" s="217"/>
      <c r="D25" s="128">
        <v>0</v>
      </c>
      <c r="E25" s="128"/>
      <c r="F25" s="128">
        <v>-16601163531</v>
      </c>
      <c r="G25" s="128"/>
      <c r="H25" s="128">
        <v>0</v>
      </c>
      <c r="I25" s="128"/>
      <c r="J25" s="172">
        <f t="shared" si="0"/>
        <v>-16601163531</v>
      </c>
      <c r="K25" s="172"/>
      <c r="L25" s="222">
        <f t="shared" si="1"/>
        <v>-1.1694241462102769E-2</v>
      </c>
      <c r="M25" s="222"/>
      <c r="N25" s="128">
        <v>0</v>
      </c>
      <c r="O25" s="128"/>
      <c r="P25" s="128">
        <v>-7929040540</v>
      </c>
      <c r="Q25" s="128"/>
      <c r="R25" s="128">
        <v>3160511961</v>
      </c>
      <c r="S25" s="128"/>
      <c r="T25" s="172">
        <f t="shared" si="2"/>
        <v>-4768528579</v>
      </c>
      <c r="U25" s="169"/>
      <c r="V25" s="222">
        <f>T25/درآمدها!$J$5</f>
        <v>2.7925800773181426E-3</v>
      </c>
    </row>
    <row r="26" spans="1:22" s="110" customFormat="1" ht="42.75" customHeight="1">
      <c r="A26" s="111"/>
      <c r="B26" s="221" t="s">
        <v>321</v>
      </c>
      <c r="C26" s="217"/>
      <c r="D26" s="128">
        <v>0</v>
      </c>
      <c r="E26" s="128"/>
      <c r="F26" s="128">
        <v>0</v>
      </c>
      <c r="G26" s="128"/>
      <c r="H26" s="128">
        <v>0</v>
      </c>
      <c r="I26" s="128"/>
      <c r="J26" s="172">
        <f t="shared" si="0"/>
        <v>0</v>
      </c>
      <c r="K26" s="172"/>
      <c r="L26" s="222">
        <f t="shared" si="1"/>
        <v>0</v>
      </c>
      <c r="M26" s="222"/>
      <c r="N26" s="128">
        <v>0</v>
      </c>
      <c r="O26" s="128"/>
      <c r="P26" s="128">
        <v>-2507445281</v>
      </c>
      <c r="Q26" s="128"/>
      <c r="R26" s="128">
        <v>-740155941</v>
      </c>
      <c r="S26" s="128"/>
      <c r="T26" s="172">
        <f t="shared" si="2"/>
        <v>-3247601222</v>
      </c>
      <c r="U26" s="169"/>
      <c r="V26" s="222">
        <f>T26/درآمدها!$J$5</f>
        <v>1.9018836358810577E-3</v>
      </c>
    </row>
    <row r="27" spans="1:22" s="110" customFormat="1" ht="44.4" customHeight="1">
      <c r="A27" s="111"/>
      <c r="B27" s="221" t="s">
        <v>107</v>
      </c>
      <c r="C27" s="217"/>
      <c r="D27" s="128">
        <v>0</v>
      </c>
      <c r="E27" s="128"/>
      <c r="F27" s="128">
        <v>0</v>
      </c>
      <c r="G27" s="128"/>
      <c r="H27" s="128">
        <v>0</v>
      </c>
      <c r="I27" s="128"/>
      <c r="J27" s="172">
        <f t="shared" si="0"/>
        <v>0</v>
      </c>
      <c r="K27" s="172"/>
      <c r="L27" s="222">
        <f t="shared" si="1"/>
        <v>0</v>
      </c>
      <c r="M27" s="222"/>
      <c r="N27" s="128">
        <v>5364084700</v>
      </c>
      <c r="O27" s="128"/>
      <c r="P27" s="128">
        <v>3014595980</v>
      </c>
      <c r="Q27" s="128"/>
      <c r="R27" s="128">
        <v>-2298072321</v>
      </c>
      <c r="S27" s="128"/>
      <c r="T27" s="172">
        <f t="shared" si="2"/>
        <v>6080608359</v>
      </c>
      <c r="U27" s="169"/>
      <c r="V27" s="222">
        <f>T27/درآمدها!$J$5</f>
        <v>-3.5609696953684887E-3</v>
      </c>
    </row>
    <row r="28" spans="1:22" s="110" customFormat="1" ht="42.75" customHeight="1">
      <c r="A28" s="111"/>
      <c r="B28" s="221" t="s">
        <v>140</v>
      </c>
      <c r="C28" s="217"/>
      <c r="D28" s="128">
        <v>0</v>
      </c>
      <c r="E28" s="128"/>
      <c r="F28" s="128">
        <v>0</v>
      </c>
      <c r="G28" s="128"/>
      <c r="H28" s="128">
        <v>0</v>
      </c>
      <c r="I28" s="128"/>
      <c r="J28" s="172">
        <f t="shared" si="0"/>
        <v>0</v>
      </c>
      <c r="K28" s="172"/>
      <c r="L28" s="222">
        <f t="shared" si="1"/>
        <v>0</v>
      </c>
      <c r="M28" s="222"/>
      <c r="N28" s="128">
        <v>195379170</v>
      </c>
      <c r="O28" s="128"/>
      <c r="P28" s="128">
        <v>-4028938341</v>
      </c>
      <c r="Q28" s="128"/>
      <c r="R28" s="128">
        <v>-5329409916</v>
      </c>
      <c r="S28" s="128"/>
      <c r="T28" s="172">
        <f t="shared" si="2"/>
        <v>-9162969087</v>
      </c>
      <c r="U28" s="169"/>
      <c r="V28" s="222">
        <f>T28/درآمدها!$J$5</f>
        <v>5.3660840021229972E-3</v>
      </c>
    </row>
    <row r="29" spans="1:22" s="110" customFormat="1" ht="42.75" customHeight="1">
      <c r="A29" s="111"/>
      <c r="B29" s="221" t="s">
        <v>325</v>
      </c>
      <c r="C29" s="217"/>
      <c r="D29" s="128">
        <v>0</v>
      </c>
      <c r="E29" s="128"/>
      <c r="F29" s="128">
        <v>0</v>
      </c>
      <c r="G29" s="128"/>
      <c r="H29" s="128">
        <v>0</v>
      </c>
      <c r="I29" s="128"/>
      <c r="J29" s="172">
        <f t="shared" si="0"/>
        <v>0</v>
      </c>
      <c r="K29" s="172"/>
      <c r="L29" s="222">
        <f t="shared" si="1"/>
        <v>0</v>
      </c>
      <c r="M29" s="222"/>
      <c r="N29" s="128">
        <v>0</v>
      </c>
      <c r="O29" s="128"/>
      <c r="P29" s="128">
        <v>-5045135899</v>
      </c>
      <c r="Q29" s="128"/>
      <c r="R29" s="128">
        <v>-2233704100</v>
      </c>
      <c r="S29" s="128"/>
      <c r="T29" s="172">
        <f t="shared" si="2"/>
        <v>-7278839999</v>
      </c>
      <c r="U29" s="169"/>
      <c r="V29" s="222">
        <f>T29/درآمدها!$J$5</f>
        <v>4.2626867450706344E-3</v>
      </c>
    </row>
    <row r="30" spans="1:22" s="110" customFormat="1" ht="42.75" customHeight="1">
      <c r="A30" s="111"/>
      <c r="B30" s="221" t="s">
        <v>102</v>
      </c>
      <c r="C30" s="217"/>
      <c r="D30" s="128">
        <v>0</v>
      </c>
      <c r="E30" s="128"/>
      <c r="F30" s="128">
        <v>-11120078991</v>
      </c>
      <c r="G30" s="128"/>
      <c r="H30" s="128">
        <v>0</v>
      </c>
      <c r="I30" s="128"/>
      <c r="J30" s="172">
        <f t="shared" si="0"/>
        <v>-11120078991</v>
      </c>
      <c r="K30" s="172"/>
      <c r="L30" s="222">
        <f t="shared" si="1"/>
        <v>-7.8332394326204712E-3</v>
      </c>
      <c r="M30" s="222"/>
      <c r="N30" s="128">
        <v>0</v>
      </c>
      <c r="O30" s="128"/>
      <c r="P30" s="128">
        <v>-1088129384</v>
      </c>
      <c r="Q30" s="128"/>
      <c r="R30" s="128">
        <v>18513097296</v>
      </c>
      <c r="S30" s="128"/>
      <c r="T30" s="172">
        <f t="shared" si="2"/>
        <v>17424967912</v>
      </c>
      <c r="U30" s="169"/>
      <c r="V30" s="222">
        <f>T30/درآمدها!$J$5</f>
        <v>-1.0204535305346466E-2</v>
      </c>
    </row>
    <row r="31" spans="1:22" s="110" customFormat="1" ht="42.75" customHeight="1">
      <c r="A31" s="111"/>
      <c r="B31" s="221" t="s">
        <v>311</v>
      </c>
      <c r="C31" s="217"/>
      <c r="D31" s="128">
        <v>0</v>
      </c>
      <c r="E31" s="128"/>
      <c r="F31" s="128">
        <v>0</v>
      </c>
      <c r="G31" s="128"/>
      <c r="H31" s="128">
        <v>0</v>
      </c>
      <c r="I31" s="128"/>
      <c r="J31" s="172">
        <f t="shared" si="0"/>
        <v>0</v>
      </c>
      <c r="K31" s="172"/>
      <c r="L31" s="222">
        <f t="shared" si="1"/>
        <v>0</v>
      </c>
      <c r="M31" s="222"/>
      <c r="N31" s="128">
        <v>0</v>
      </c>
      <c r="O31" s="128"/>
      <c r="P31" s="128">
        <v>-177858613</v>
      </c>
      <c r="Q31" s="128"/>
      <c r="R31" s="128">
        <v>-2272095844</v>
      </c>
      <c r="S31" s="128"/>
      <c r="T31" s="172">
        <f t="shared" si="2"/>
        <v>-2449954457</v>
      </c>
      <c r="U31" s="169"/>
      <c r="V31" s="222">
        <f>T31/درآمدها!$J$5</f>
        <v>1.434759988035921E-3</v>
      </c>
    </row>
    <row r="32" spans="1:22" s="110" customFormat="1" ht="42.75" customHeight="1">
      <c r="A32" s="111"/>
      <c r="B32" s="221" t="s">
        <v>493</v>
      </c>
      <c r="C32" s="217"/>
      <c r="D32" s="128">
        <v>0</v>
      </c>
      <c r="E32" s="128"/>
      <c r="F32" s="128">
        <v>-15834001476</v>
      </c>
      <c r="G32" s="128"/>
      <c r="H32" s="128">
        <v>0</v>
      </c>
      <c r="I32" s="128"/>
      <c r="J32" s="172">
        <f t="shared" si="0"/>
        <v>-15834001476</v>
      </c>
      <c r="K32" s="172"/>
      <c r="L32" s="222">
        <f t="shared" si="1"/>
        <v>-1.1153834863795344E-2</v>
      </c>
      <c r="M32" s="222"/>
      <c r="N32" s="128">
        <v>0</v>
      </c>
      <c r="O32" s="128"/>
      <c r="P32" s="128">
        <v>-20750534085</v>
      </c>
      <c r="Q32" s="128"/>
      <c r="R32" s="128">
        <v>220866752</v>
      </c>
      <c r="S32" s="128"/>
      <c r="T32" s="172">
        <f t="shared" si="2"/>
        <v>-20529667333</v>
      </c>
      <c r="U32" s="169"/>
      <c r="V32" s="222">
        <f>T32/درآمدها!$J$5</f>
        <v>1.2022731758509795E-2</v>
      </c>
    </row>
    <row r="33" spans="1:22" s="110" customFormat="1" ht="42.75" customHeight="1">
      <c r="A33" s="111"/>
      <c r="B33" s="221" t="s">
        <v>128</v>
      </c>
      <c r="C33" s="217"/>
      <c r="D33" s="128">
        <v>0</v>
      </c>
      <c r="E33" s="128"/>
      <c r="F33" s="128">
        <v>-2655696028</v>
      </c>
      <c r="G33" s="128"/>
      <c r="H33" s="128">
        <v>0</v>
      </c>
      <c r="I33" s="128"/>
      <c r="J33" s="172">
        <f t="shared" si="0"/>
        <v>-2655696028</v>
      </c>
      <c r="K33" s="172"/>
      <c r="L33" s="222">
        <f t="shared" si="1"/>
        <v>-1.8707333701873665E-3</v>
      </c>
      <c r="M33" s="222"/>
      <c r="N33" s="128">
        <v>1473780000</v>
      </c>
      <c r="O33" s="128"/>
      <c r="P33" s="128">
        <v>-2553160441</v>
      </c>
      <c r="Q33" s="128"/>
      <c r="R33" s="128">
        <v>10603615070</v>
      </c>
      <c r="S33" s="128"/>
      <c r="T33" s="172">
        <f t="shared" si="2"/>
        <v>9524234629</v>
      </c>
      <c r="U33" s="169"/>
      <c r="V33" s="222">
        <f>T33/درآمدها!$J$5</f>
        <v>-5.5776509327803165E-3</v>
      </c>
    </row>
    <row r="34" spans="1:22" s="110" customFormat="1" ht="42.75" customHeight="1">
      <c r="A34" s="111"/>
      <c r="B34" s="221" t="s">
        <v>213</v>
      </c>
      <c r="C34" s="217"/>
      <c r="D34" s="128">
        <v>0</v>
      </c>
      <c r="E34" s="128"/>
      <c r="F34" s="128">
        <v>0</v>
      </c>
      <c r="G34" s="128"/>
      <c r="H34" s="128">
        <v>0</v>
      </c>
      <c r="I34" s="128"/>
      <c r="J34" s="172">
        <f t="shared" si="0"/>
        <v>0</v>
      </c>
      <c r="K34" s="172"/>
      <c r="L34" s="222">
        <f t="shared" si="1"/>
        <v>0</v>
      </c>
      <c r="M34" s="222"/>
      <c r="N34" s="128">
        <v>118725688</v>
      </c>
      <c r="O34" s="128"/>
      <c r="P34" s="128">
        <v>9521138595</v>
      </c>
      <c r="Q34" s="128"/>
      <c r="R34" s="128">
        <v>-532655049</v>
      </c>
      <c r="S34" s="128"/>
      <c r="T34" s="172">
        <f t="shared" si="2"/>
        <v>9107209234</v>
      </c>
      <c r="U34" s="169"/>
      <c r="V34" s="222">
        <f>T34/درآمدها!$J$5</f>
        <v>-5.3334295150999494E-3</v>
      </c>
    </row>
    <row r="35" spans="1:22" s="110" customFormat="1" ht="42.75" customHeight="1">
      <c r="A35" s="111"/>
      <c r="B35" s="221" t="s">
        <v>161</v>
      </c>
      <c r="C35" s="217"/>
      <c r="D35" s="128">
        <v>0</v>
      </c>
      <c r="E35" s="128"/>
      <c r="F35" s="128">
        <v>-630</v>
      </c>
      <c r="G35" s="128"/>
      <c r="H35" s="128">
        <v>0</v>
      </c>
      <c r="I35" s="128"/>
      <c r="J35" s="172">
        <f t="shared" si="0"/>
        <v>-630</v>
      </c>
      <c r="K35" s="172"/>
      <c r="L35" s="222">
        <f t="shared" si="1"/>
        <v>-4.4378649167375303E-10</v>
      </c>
      <c r="M35" s="222"/>
      <c r="N35" s="128">
        <v>1213592950</v>
      </c>
      <c r="O35" s="128"/>
      <c r="P35" s="128">
        <v>-13955880729</v>
      </c>
      <c r="Q35" s="128"/>
      <c r="R35" s="128">
        <v>-12107816802</v>
      </c>
      <c r="S35" s="128"/>
      <c r="T35" s="172">
        <f t="shared" si="2"/>
        <v>-24850104581</v>
      </c>
      <c r="U35" s="169"/>
      <c r="V35" s="222">
        <f>T35/درآمدها!$J$5</f>
        <v>1.4552897360788346E-2</v>
      </c>
    </row>
    <row r="36" spans="1:22" s="110" customFormat="1" ht="42.75" customHeight="1">
      <c r="A36" s="111"/>
      <c r="B36" s="221" t="s">
        <v>147</v>
      </c>
      <c r="C36" s="217"/>
      <c r="D36" s="128">
        <v>0</v>
      </c>
      <c r="E36" s="128"/>
      <c r="F36" s="128">
        <v>0</v>
      </c>
      <c r="G36" s="128"/>
      <c r="H36" s="128">
        <v>0</v>
      </c>
      <c r="I36" s="128"/>
      <c r="J36" s="172">
        <f t="shared" si="0"/>
        <v>0</v>
      </c>
      <c r="K36" s="172"/>
      <c r="L36" s="222">
        <f t="shared" si="1"/>
        <v>0</v>
      </c>
      <c r="M36" s="222"/>
      <c r="N36" s="128">
        <v>0</v>
      </c>
      <c r="O36" s="128"/>
      <c r="P36" s="128">
        <v>2457783425</v>
      </c>
      <c r="Q36" s="128"/>
      <c r="R36" s="128">
        <v>12100820891</v>
      </c>
      <c r="S36" s="128"/>
      <c r="T36" s="172">
        <f t="shared" si="2"/>
        <v>14558604316</v>
      </c>
      <c r="U36" s="169"/>
      <c r="V36" s="222">
        <f>T36/درآمدها!$J$5</f>
        <v>-8.5259147959107825E-3</v>
      </c>
    </row>
    <row r="37" spans="1:22" s="110" customFormat="1" ht="42.75" customHeight="1">
      <c r="A37" s="111"/>
      <c r="B37" s="221" t="s">
        <v>331</v>
      </c>
      <c r="C37" s="217"/>
      <c r="D37" s="128">
        <v>0</v>
      </c>
      <c r="E37" s="128"/>
      <c r="F37" s="128">
        <v>0</v>
      </c>
      <c r="G37" s="128"/>
      <c r="H37" s="128">
        <v>0</v>
      </c>
      <c r="I37" s="128"/>
      <c r="J37" s="172">
        <f t="shared" si="0"/>
        <v>0</v>
      </c>
      <c r="K37" s="172"/>
      <c r="L37" s="222">
        <f t="shared" si="1"/>
        <v>0</v>
      </c>
      <c r="M37" s="222"/>
      <c r="N37" s="128">
        <v>128996266</v>
      </c>
      <c r="O37" s="128"/>
      <c r="P37" s="128">
        <v>-8336812404</v>
      </c>
      <c r="Q37" s="128"/>
      <c r="R37" s="128">
        <v>-6062212440</v>
      </c>
      <c r="S37" s="128"/>
      <c r="T37" s="172">
        <f t="shared" si="2"/>
        <v>-14270028578</v>
      </c>
      <c r="U37" s="169"/>
      <c r="V37" s="222">
        <f>T37/درآمدها!$J$5</f>
        <v>8.3569169922098393E-3</v>
      </c>
    </row>
    <row r="38" spans="1:22" s="110" customFormat="1" ht="42.75" customHeight="1">
      <c r="A38" s="111"/>
      <c r="B38" s="221" t="s">
        <v>274</v>
      </c>
      <c r="C38" s="217"/>
      <c r="D38" s="128">
        <v>0</v>
      </c>
      <c r="E38" s="128"/>
      <c r="F38" s="128">
        <v>-367</v>
      </c>
      <c r="G38" s="128"/>
      <c r="H38" s="128">
        <v>0</v>
      </c>
      <c r="I38" s="128"/>
      <c r="J38" s="172">
        <f>D38+F38+H38</f>
        <v>-367</v>
      </c>
      <c r="K38" s="172"/>
      <c r="L38" s="222">
        <f t="shared" si="1"/>
        <v>-2.5852324197502757E-10</v>
      </c>
      <c r="M38" s="222"/>
      <c r="N38" s="128">
        <v>760560559</v>
      </c>
      <c r="O38" s="128"/>
      <c r="P38" s="128">
        <v>-5323372685</v>
      </c>
      <c r="Q38" s="128"/>
      <c r="R38" s="128">
        <v>-4127103672</v>
      </c>
      <c r="S38" s="128"/>
      <c r="T38" s="172">
        <f t="shared" si="2"/>
        <v>-8689915798</v>
      </c>
      <c r="U38" s="169"/>
      <c r="V38" s="222">
        <f>T38/درآمدها!$J$5</f>
        <v>5.0890511253171601E-3</v>
      </c>
    </row>
    <row r="39" spans="1:22" s="110" customFormat="1" ht="42.75" customHeight="1">
      <c r="A39" s="111"/>
      <c r="B39" s="221" t="s">
        <v>133</v>
      </c>
      <c r="C39" s="217"/>
      <c r="D39" s="128">
        <v>0</v>
      </c>
      <c r="E39" s="128"/>
      <c r="F39" s="128">
        <v>0</v>
      </c>
      <c r="G39" s="128"/>
      <c r="H39" s="128">
        <v>0</v>
      </c>
      <c r="I39" s="128"/>
      <c r="J39" s="172">
        <f t="shared" si="0"/>
        <v>0</v>
      </c>
      <c r="K39" s="172"/>
      <c r="L39" s="222">
        <f t="shared" si="1"/>
        <v>0</v>
      </c>
      <c r="M39" s="222"/>
      <c r="N39" s="128">
        <v>13529650400</v>
      </c>
      <c r="O39" s="128"/>
      <c r="P39" s="128">
        <v>-19384998336</v>
      </c>
      <c r="Q39" s="128"/>
      <c r="R39" s="128">
        <v>-27736814098</v>
      </c>
      <c r="S39" s="128"/>
      <c r="T39" s="172">
        <f t="shared" si="2"/>
        <v>-33592162034</v>
      </c>
      <c r="U39" s="169"/>
      <c r="V39" s="222">
        <f>T39/درآمدها!$J$5</f>
        <v>1.967248405793633E-2</v>
      </c>
    </row>
    <row r="40" spans="1:22" s="110" customFormat="1" ht="42.75" customHeight="1">
      <c r="A40" s="111"/>
      <c r="B40" s="221" t="s">
        <v>494</v>
      </c>
      <c r="C40" s="217"/>
      <c r="D40" s="128">
        <v>0</v>
      </c>
      <c r="E40" s="128"/>
      <c r="F40" s="128">
        <v>-17161064434</v>
      </c>
      <c r="G40" s="128"/>
      <c r="H40" s="128">
        <v>0</v>
      </c>
      <c r="I40" s="128"/>
      <c r="J40" s="172">
        <f t="shared" si="0"/>
        <v>-17161064434</v>
      </c>
      <c r="K40" s="172"/>
      <c r="L40" s="222">
        <f t="shared" si="1"/>
        <v>-1.2088648537384254E-2</v>
      </c>
      <c r="M40" s="222"/>
      <c r="N40" s="128">
        <v>0</v>
      </c>
      <c r="O40" s="128"/>
      <c r="P40" s="128">
        <v>-4339309676</v>
      </c>
      <c r="Q40" s="128"/>
      <c r="R40" s="128">
        <v>3936713189</v>
      </c>
      <c r="S40" s="128"/>
      <c r="T40" s="172">
        <f t="shared" si="2"/>
        <v>-402596487</v>
      </c>
      <c r="U40" s="169"/>
      <c r="V40" s="222">
        <f>T40/درآمدها!$J$5</f>
        <v>2.3577145657586559E-4</v>
      </c>
    </row>
    <row r="41" spans="1:22" s="110" customFormat="1" ht="42.75" customHeight="1">
      <c r="A41" s="111"/>
      <c r="B41" s="221" t="s">
        <v>259</v>
      </c>
      <c r="C41" s="217"/>
      <c r="D41" s="128">
        <v>0</v>
      </c>
      <c r="E41" s="128"/>
      <c r="F41" s="128">
        <v>-3211</v>
      </c>
      <c r="G41" s="128"/>
      <c r="H41" s="128">
        <v>0</v>
      </c>
      <c r="I41" s="128"/>
      <c r="J41" s="172">
        <f t="shared" si="0"/>
        <v>-3211</v>
      </c>
      <c r="K41" s="172"/>
      <c r="L41" s="222">
        <f t="shared" si="1"/>
        <v>-2.2619022615308267E-9</v>
      </c>
      <c r="M41" s="222"/>
      <c r="N41" s="128">
        <v>24970714944</v>
      </c>
      <c r="O41" s="128"/>
      <c r="P41" s="128">
        <v>-13910673176</v>
      </c>
      <c r="Q41" s="128"/>
      <c r="R41" s="128">
        <v>-11064662398</v>
      </c>
      <c r="S41" s="128"/>
      <c r="T41" s="172">
        <f t="shared" si="2"/>
        <v>-4620630</v>
      </c>
      <c r="U41" s="169"/>
      <c r="V41" s="222">
        <f>T41/درآمدها!$J$5</f>
        <v>2.7059666454519802E-6</v>
      </c>
    </row>
    <row r="42" spans="1:22" s="110" customFormat="1" ht="42.75" customHeight="1">
      <c r="A42" s="111"/>
      <c r="B42" s="221" t="s">
        <v>400</v>
      </c>
      <c r="C42" s="217"/>
      <c r="D42" s="128">
        <v>0</v>
      </c>
      <c r="E42" s="128"/>
      <c r="F42" s="128">
        <v>0</v>
      </c>
      <c r="G42" s="128"/>
      <c r="H42" s="128">
        <v>0</v>
      </c>
      <c r="I42" s="128"/>
      <c r="J42" s="172">
        <f t="shared" si="0"/>
        <v>0</v>
      </c>
      <c r="K42" s="172"/>
      <c r="L42" s="222">
        <f t="shared" si="1"/>
        <v>0</v>
      </c>
      <c r="M42" s="222"/>
      <c r="N42" s="128">
        <v>508135320</v>
      </c>
      <c r="O42" s="128"/>
      <c r="P42" s="128">
        <v>-9020037397</v>
      </c>
      <c r="Q42" s="128"/>
      <c r="R42" s="128">
        <v>-2065519860</v>
      </c>
      <c r="S42" s="128"/>
      <c r="T42" s="172">
        <f t="shared" si="2"/>
        <v>-10577421937</v>
      </c>
      <c r="U42" s="169"/>
      <c r="V42" s="222">
        <f>T42/درآمدها!$J$5</f>
        <v>6.1944260753174522E-3</v>
      </c>
    </row>
    <row r="43" spans="1:22" s="110" customFormat="1" ht="42.75" customHeight="1">
      <c r="A43" s="111"/>
      <c r="B43" s="221" t="s">
        <v>376</v>
      </c>
      <c r="C43" s="217"/>
      <c r="D43" s="128">
        <v>0</v>
      </c>
      <c r="E43" s="128"/>
      <c r="F43" s="128">
        <v>0</v>
      </c>
      <c r="G43" s="128"/>
      <c r="H43" s="128">
        <v>0</v>
      </c>
      <c r="I43" s="128"/>
      <c r="J43" s="172">
        <f t="shared" si="0"/>
        <v>0</v>
      </c>
      <c r="K43" s="172"/>
      <c r="L43" s="222">
        <f t="shared" si="1"/>
        <v>0</v>
      </c>
      <c r="M43" s="222"/>
      <c r="N43" s="128">
        <v>0</v>
      </c>
      <c r="O43" s="128"/>
      <c r="P43" s="128">
        <v>-10410560173</v>
      </c>
      <c r="Q43" s="128"/>
      <c r="R43" s="128">
        <v>-3470808861</v>
      </c>
      <c r="S43" s="128"/>
      <c r="T43" s="172">
        <f t="shared" si="2"/>
        <v>-13881369034</v>
      </c>
      <c r="U43" s="169"/>
      <c r="V43" s="222">
        <f>T43/درآمدها!$J$5</f>
        <v>8.129307388649162E-3</v>
      </c>
    </row>
    <row r="44" spans="1:22" s="110" customFormat="1" ht="42.75" customHeight="1">
      <c r="A44" s="111"/>
      <c r="B44" s="221" t="s">
        <v>378</v>
      </c>
      <c r="C44" s="217"/>
      <c r="D44" s="128">
        <v>0</v>
      </c>
      <c r="E44" s="128"/>
      <c r="F44" s="128">
        <v>0</v>
      </c>
      <c r="G44" s="128"/>
      <c r="H44" s="128">
        <v>0</v>
      </c>
      <c r="I44" s="128"/>
      <c r="J44" s="172">
        <f t="shared" si="0"/>
        <v>0</v>
      </c>
      <c r="K44" s="172"/>
      <c r="L44" s="222">
        <f t="shared" si="1"/>
        <v>0</v>
      </c>
      <c r="M44" s="222"/>
      <c r="N44" s="128">
        <v>0</v>
      </c>
      <c r="O44" s="128"/>
      <c r="P44" s="128">
        <v>-13078130885</v>
      </c>
      <c r="Q44" s="128"/>
      <c r="R44" s="128">
        <v>-1675886574</v>
      </c>
      <c r="S44" s="128"/>
      <c r="T44" s="172">
        <f t="shared" si="2"/>
        <v>-14754017459</v>
      </c>
      <c r="U44" s="169"/>
      <c r="V44" s="222">
        <f>T44/درآمدها!$J$5</f>
        <v>8.6403540492249273E-3</v>
      </c>
    </row>
    <row r="45" spans="1:22" s="110" customFormat="1" ht="42.75" customHeight="1">
      <c r="A45" s="111"/>
      <c r="B45" s="221" t="s">
        <v>78</v>
      </c>
      <c r="C45" s="217"/>
      <c r="D45" s="128">
        <v>0</v>
      </c>
      <c r="E45" s="128"/>
      <c r="F45" s="128">
        <v>0</v>
      </c>
      <c r="G45" s="128"/>
      <c r="H45" s="128">
        <v>0</v>
      </c>
      <c r="I45" s="128"/>
      <c r="J45" s="172">
        <f t="shared" si="0"/>
        <v>0</v>
      </c>
      <c r="K45" s="172"/>
      <c r="L45" s="222">
        <f t="shared" si="1"/>
        <v>0</v>
      </c>
      <c r="M45" s="222"/>
      <c r="N45" s="128">
        <v>3644778000</v>
      </c>
      <c r="O45" s="128"/>
      <c r="P45" s="128">
        <v>0</v>
      </c>
      <c r="Q45" s="128"/>
      <c r="R45" s="128">
        <v>12876863179</v>
      </c>
      <c r="S45" s="128"/>
      <c r="T45" s="172">
        <f t="shared" si="2"/>
        <v>16521641179</v>
      </c>
      <c r="U45" s="169"/>
      <c r="V45" s="222">
        <f>T45/درآمدها!$J$5</f>
        <v>-9.6755225929148047E-3</v>
      </c>
    </row>
    <row r="46" spans="1:22" s="110" customFormat="1" ht="42.75" customHeight="1">
      <c r="A46" s="111"/>
      <c r="B46" s="221" t="s">
        <v>495</v>
      </c>
      <c r="C46" s="217"/>
      <c r="D46" s="128">
        <v>0</v>
      </c>
      <c r="E46" s="128"/>
      <c r="F46" s="128">
        <v>0</v>
      </c>
      <c r="G46" s="128"/>
      <c r="H46" s="128">
        <v>0</v>
      </c>
      <c r="I46" s="128"/>
      <c r="J46" s="172">
        <f t="shared" si="0"/>
        <v>0</v>
      </c>
      <c r="K46" s="172"/>
      <c r="L46" s="222">
        <f t="shared" si="1"/>
        <v>0</v>
      </c>
      <c r="M46" s="222"/>
      <c r="N46" s="128">
        <v>0</v>
      </c>
      <c r="O46" s="128"/>
      <c r="P46" s="128">
        <v>-2972223100</v>
      </c>
      <c r="Q46" s="128"/>
      <c r="R46" s="128">
        <v>-979356812</v>
      </c>
      <c r="S46" s="128"/>
      <c r="T46" s="172">
        <f t="shared" si="2"/>
        <v>-3951579912</v>
      </c>
      <c r="U46" s="169"/>
      <c r="V46" s="222">
        <f>T46/درآمدها!$J$5</f>
        <v>2.3141527104983675E-3</v>
      </c>
    </row>
    <row r="47" spans="1:22" s="110" customFormat="1" ht="42.75" customHeight="1">
      <c r="A47" s="111"/>
      <c r="B47" s="221" t="s">
        <v>347</v>
      </c>
      <c r="C47" s="217"/>
      <c r="D47" s="128">
        <v>0</v>
      </c>
      <c r="E47" s="128"/>
      <c r="F47" s="128">
        <v>0</v>
      </c>
      <c r="G47" s="128"/>
      <c r="H47" s="128">
        <v>0</v>
      </c>
      <c r="I47" s="128"/>
      <c r="J47" s="172">
        <f t="shared" si="0"/>
        <v>0</v>
      </c>
      <c r="K47" s="172"/>
      <c r="L47" s="222">
        <f t="shared" si="1"/>
        <v>0</v>
      </c>
      <c r="M47" s="222"/>
      <c r="N47" s="128">
        <v>13470153750</v>
      </c>
      <c r="O47" s="128"/>
      <c r="P47" s="128">
        <v>1547803952</v>
      </c>
      <c r="Q47" s="128"/>
      <c r="R47" s="128">
        <v>-6872467389</v>
      </c>
      <c r="S47" s="128"/>
      <c r="T47" s="172">
        <f t="shared" si="2"/>
        <v>8145490313</v>
      </c>
      <c r="U47" s="169"/>
      <c r="V47" s="222">
        <f>T47/درآمدها!$J$5</f>
        <v>-4.770220748649039E-3</v>
      </c>
    </row>
    <row r="48" spans="1:22" s="110" customFormat="1" ht="42.75" customHeight="1">
      <c r="A48" s="111"/>
      <c r="B48" s="221" t="s">
        <v>296</v>
      </c>
      <c r="C48" s="217"/>
      <c r="D48" s="128">
        <v>0</v>
      </c>
      <c r="E48" s="128"/>
      <c r="F48" s="128">
        <v>0</v>
      </c>
      <c r="G48" s="128"/>
      <c r="H48" s="128">
        <v>0</v>
      </c>
      <c r="I48" s="128"/>
      <c r="J48" s="172">
        <f t="shared" si="0"/>
        <v>0</v>
      </c>
      <c r="K48" s="172"/>
      <c r="L48" s="222">
        <f t="shared" si="1"/>
        <v>0</v>
      </c>
      <c r="M48" s="222"/>
      <c r="N48" s="128">
        <v>0</v>
      </c>
      <c r="O48" s="128"/>
      <c r="P48" s="128">
        <v>-1386759924</v>
      </c>
      <c r="Q48" s="128"/>
      <c r="R48" s="128">
        <v>-263039801</v>
      </c>
      <c r="S48" s="128"/>
      <c r="T48" s="172">
        <f t="shared" si="2"/>
        <v>-1649799725</v>
      </c>
      <c r="U48" s="169"/>
      <c r="V48" s="222">
        <f>T48/درآمدها!$J$5</f>
        <v>9.6616760647917047E-4</v>
      </c>
    </row>
    <row r="49" spans="1:22" s="110" customFormat="1" ht="42.75" customHeight="1">
      <c r="A49" s="111"/>
      <c r="B49" s="221" t="s">
        <v>395</v>
      </c>
      <c r="C49" s="217"/>
      <c r="D49" s="128">
        <v>0</v>
      </c>
      <c r="E49" s="128"/>
      <c r="F49" s="128">
        <v>0</v>
      </c>
      <c r="G49" s="128"/>
      <c r="H49" s="128">
        <v>0</v>
      </c>
      <c r="I49" s="128"/>
      <c r="J49" s="172">
        <f t="shared" si="0"/>
        <v>0</v>
      </c>
      <c r="K49" s="172"/>
      <c r="L49" s="222">
        <f t="shared" si="1"/>
        <v>0</v>
      </c>
      <c r="M49" s="222"/>
      <c r="N49" s="128">
        <v>0</v>
      </c>
      <c r="O49" s="128"/>
      <c r="P49" s="128">
        <v>-1032517663</v>
      </c>
      <c r="Q49" s="128"/>
      <c r="R49" s="128">
        <v>-276666311</v>
      </c>
      <c r="S49" s="128"/>
      <c r="T49" s="172">
        <f t="shared" si="2"/>
        <v>-1309183974</v>
      </c>
      <c r="U49" s="169"/>
      <c r="V49" s="222">
        <f>T49/درآمدها!$J$5</f>
        <v>7.6669375526806352E-4</v>
      </c>
    </row>
    <row r="50" spans="1:22" s="110" customFormat="1" ht="42.75" customHeight="1">
      <c r="A50" s="111"/>
      <c r="B50" s="221" t="s">
        <v>312</v>
      </c>
      <c r="C50" s="217"/>
      <c r="D50" s="128">
        <f>'درآمد سود سهام'!M208</f>
        <v>678950038</v>
      </c>
      <c r="E50" s="128"/>
      <c r="F50" s="128">
        <v>-727690183</v>
      </c>
      <c r="G50" s="128"/>
      <c r="H50" s="128">
        <v>0</v>
      </c>
      <c r="I50" s="128"/>
      <c r="J50" s="172">
        <f t="shared" si="0"/>
        <v>-48740145</v>
      </c>
      <c r="K50" s="172"/>
      <c r="L50" s="222">
        <f t="shared" si="1"/>
        <v>-3.4333679290825417E-5</v>
      </c>
      <c r="M50" s="222"/>
      <c r="N50" s="128">
        <v>678950038</v>
      </c>
      <c r="O50" s="128"/>
      <c r="P50" s="128">
        <v>-7990927106</v>
      </c>
      <c r="Q50" s="128"/>
      <c r="R50" s="128">
        <v>-5363351061</v>
      </c>
      <c r="S50" s="128"/>
      <c r="T50" s="172">
        <f t="shared" si="2"/>
        <v>-12675328129</v>
      </c>
      <c r="U50" s="169"/>
      <c r="V50" s="222">
        <f>T50/درآمدها!$J$5</f>
        <v>7.4230170208896308E-3</v>
      </c>
    </row>
    <row r="51" spans="1:22" s="110" customFormat="1" ht="42.75" customHeight="1">
      <c r="A51" s="111"/>
      <c r="B51" s="221" t="s">
        <v>289</v>
      </c>
      <c r="C51" s="217"/>
      <c r="D51" s="128">
        <v>0</v>
      </c>
      <c r="E51" s="128"/>
      <c r="F51" s="128">
        <v>0</v>
      </c>
      <c r="G51" s="128"/>
      <c r="H51" s="128">
        <v>0</v>
      </c>
      <c r="I51" s="128"/>
      <c r="J51" s="172">
        <f t="shared" si="0"/>
        <v>0</v>
      </c>
      <c r="K51" s="172"/>
      <c r="L51" s="222">
        <f t="shared" si="1"/>
        <v>0</v>
      </c>
      <c r="M51" s="222"/>
      <c r="N51" s="128">
        <v>0</v>
      </c>
      <c r="O51" s="128"/>
      <c r="P51" s="128">
        <v>-3533475175</v>
      </c>
      <c r="Q51" s="128"/>
      <c r="R51" s="128">
        <v>-998724388</v>
      </c>
      <c r="S51" s="128"/>
      <c r="T51" s="172">
        <f t="shared" si="2"/>
        <v>-4532199563</v>
      </c>
      <c r="U51" s="169"/>
      <c r="V51" s="222">
        <f>T51/درآمدها!$J$5</f>
        <v>2.6541793755418723E-3</v>
      </c>
    </row>
    <row r="52" spans="1:22" s="110" customFormat="1" ht="42.75" customHeight="1">
      <c r="A52" s="111"/>
      <c r="B52" s="221" t="s">
        <v>194</v>
      </c>
      <c r="C52" s="217"/>
      <c r="D52" s="128">
        <v>0</v>
      </c>
      <c r="E52" s="128"/>
      <c r="F52" s="128">
        <v>-18496950605</v>
      </c>
      <c r="G52" s="128"/>
      <c r="H52" s="128">
        <v>0</v>
      </c>
      <c r="I52" s="128"/>
      <c r="J52" s="172">
        <f t="shared" si="0"/>
        <v>-18496950605</v>
      </c>
      <c r="K52" s="172"/>
      <c r="L52" s="222">
        <f t="shared" si="1"/>
        <v>-1.3029677485167705E-2</v>
      </c>
      <c r="M52" s="222"/>
      <c r="N52" s="128">
        <v>12556087370</v>
      </c>
      <c r="O52" s="128"/>
      <c r="P52" s="128">
        <v>-17959012185</v>
      </c>
      <c r="Q52" s="128"/>
      <c r="R52" s="128">
        <v>-1733305387</v>
      </c>
      <c r="S52" s="128"/>
      <c r="T52" s="172">
        <f t="shared" si="2"/>
        <v>-7136230202</v>
      </c>
      <c r="U52" s="169"/>
      <c r="V52" s="222">
        <f>T52/درآمدها!$J$5</f>
        <v>4.1791705678401103E-3</v>
      </c>
    </row>
    <row r="53" spans="1:22" s="110" customFormat="1" ht="42.75" customHeight="1">
      <c r="A53" s="111"/>
      <c r="B53" s="221" t="s">
        <v>368</v>
      </c>
      <c r="C53" s="217"/>
      <c r="D53" s="128">
        <v>0</v>
      </c>
      <c r="E53" s="128"/>
      <c r="F53" s="128">
        <v>-29400136631</v>
      </c>
      <c r="G53" s="128"/>
      <c r="H53" s="128">
        <v>0</v>
      </c>
      <c r="I53" s="128"/>
      <c r="J53" s="172">
        <f t="shared" si="0"/>
        <v>-29400136631</v>
      </c>
      <c r="K53" s="172"/>
      <c r="L53" s="222">
        <f t="shared" si="1"/>
        <v>-2.0710132524127751E-2</v>
      </c>
      <c r="M53" s="222"/>
      <c r="N53" s="128">
        <v>18964264990</v>
      </c>
      <c r="O53" s="128"/>
      <c r="P53" s="128">
        <v>-59757177410</v>
      </c>
      <c r="Q53" s="128"/>
      <c r="R53" s="128">
        <v>-1157023919</v>
      </c>
      <c r="S53" s="128"/>
      <c r="T53" s="172">
        <f t="shared" si="2"/>
        <v>-41949936339</v>
      </c>
      <c r="U53" s="169"/>
      <c r="V53" s="222">
        <f>T53/درآمدها!$J$5</f>
        <v>2.4567024088093605E-2</v>
      </c>
    </row>
    <row r="54" spans="1:22" s="110" customFormat="1" ht="42.75" customHeight="1">
      <c r="A54" s="111"/>
      <c r="B54" s="221" t="s">
        <v>284</v>
      </c>
      <c r="C54" s="217"/>
      <c r="D54" s="128">
        <v>0</v>
      </c>
      <c r="E54" s="128"/>
      <c r="F54" s="128">
        <v>0</v>
      </c>
      <c r="G54" s="128"/>
      <c r="H54" s="128">
        <v>0</v>
      </c>
      <c r="I54" s="128"/>
      <c r="J54" s="172">
        <f t="shared" si="0"/>
        <v>0</v>
      </c>
      <c r="K54" s="172"/>
      <c r="L54" s="222">
        <f t="shared" si="1"/>
        <v>0</v>
      </c>
      <c r="M54" s="222"/>
      <c r="N54" s="128">
        <v>0</v>
      </c>
      <c r="O54" s="128"/>
      <c r="P54" s="128">
        <v>-3417331206</v>
      </c>
      <c r="Q54" s="128"/>
      <c r="R54" s="128">
        <v>-9284761668</v>
      </c>
      <c r="S54" s="128"/>
      <c r="T54" s="172">
        <f t="shared" si="2"/>
        <v>-12702092874</v>
      </c>
      <c r="U54" s="169"/>
      <c r="V54" s="222">
        <f>T54/درآمدها!$J$5</f>
        <v>7.4386911837730531E-3</v>
      </c>
    </row>
    <row r="55" spans="1:22" s="110" customFormat="1" ht="42.75" customHeight="1">
      <c r="A55" s="111"/>
      <c r="B55" s="221" t="s">
        <v>310</v>
      </c>
      <c r="C55" s="217"/>
      <c r="D55" s="128">
        <v>0</v>
      </c>
      <c r="E55" s="128"/>
      <c r="F55" s="128">
        <v>0</v>
      </c>
      <c r="G55" s="128"/>
      <c r="H55" s="128">
        <v>0</v>
      </c>
      <c r="I55" s="128"/>
      <c r="J55" s="172">
        <f t="shared" si="0"/>
        <v>0</v>
      </c>
      <c r="K55" s="172"/>
      <c r="L55" s="222">
        <f t="shared" si="1"/>
        <v>0</v>
      </c>
      <c r="M55" s="222"/>
      <c r="N55" s="128">
        <v>2342918800</v>
      </c>
      <c r="O55" s="128"/>
      <c r="P55" s="128">
        <v>5854948997</v>
      </c>
      <c r="Q55" s="128"/>
      <c r="R55" s="128">
        <v>4253620101</v>
      </c>
      <c r="S55" s="128"/>
      <c r="T55" s="172">
        <f t="shared" si="2"/>
        <v>12451487898</v>
      </c>
      <c r="U55" s="169"/>
      <c r="V55" s="222">
        <f>T55/درآمدها!$J$5</f>
        <v>-7.2919300914024683E-3</v>
      </c>
    </row>
    <row r="56" spans="1:22" s="110" customFormat="1" ht="42.75" customHeight="1">
      <c r="A56" s="111"/>
      <c r="B56" s="221" t="s">
        <v>254</v>
      </c>
      <c r="C56" s="217"/>
      <c r="D56" s="128">
        <v>0</v>
      </c>
      <c r="E56" s="128"/>
      <c r="F56" s="128">
        <v>0</v>
      </c>
      <c r="G56" s="128"/>
      <c r="H56" s="128">
        <v>0</v>
      </c>
      <c r="I56" s="128"/>
      <c r="J56" s="172">
        <f t="shared" si="0"/>
        <v>0</v>
      </c>
      <c r="K56" s="172"/>
      <c r="L56" s="222">
        <f t="shared" si="1"/>
        <v>0</v>
      </c>
      <c r="M56" s="222"/>
      <c r="N56" s="128">
        <v>5130359400</v>
      </c>
      <c r="O56" s="128"/>
      <c r="P56" s="128">
        <v>3318583602</v>
      </c>
      <c r="Q56" s="128"/>
      <c r="R56" s="128">
        <v>-5506501228</v>
      </c>
      <c r="S56" s="128"/>
      <c r="T56" s="172">
        <f t="shared" si="2"/>
        <v>2942441774</v>
      </c>
      <c r="U56" s="169"/>
      <c r="V56" s="222">
        <f>T56/درآمدها!$J$5</f>
        <v>-1.7231739603968622E-3</v>
      </c>
    </row>
    <row r="57" spans="1:22" s="110" customFormat="1" ht="42.75" customHeight="1">
      <c r="A57" s="111"/>
      <c r="B57" s="221" t="s">
        <v>132</v>
      </c>
      <c r="C57" s="217"/>
      <c r="D57" s="128">
        <v>0</v>
      </c>
      <c r="E57" s="128"/>
      <c r="F57" s="128">
        <v>0</v>
      </c>
      <c r="G57" s="128"/>
      <c r="H57" s="128">
        <v>0</v>
      </c>
      <c r="I57" s="128"/>
      <c r="J57" s="172">
        <f t="shared" si="0"/>
        <v>0</v>
      </c>
      <c r="K57" s="172"/>
      <c r="L57" s="222">
        <f t="shared" si="1"/>
        <v>0</v>
      </c>
      <c r="M57" s="222"/>
      <c r="N57" s="128">
        <v>112806792</v>
      </c>
      <c r="O57" s="128"/>
      <c r="P57" s="128">
        <v>0</v>
      </c>
      <c r="Q57" s="128"/>
      <c r="R57" s="128">
        <v>1090938596</v>
      </c>
      <c r="S57" s="128"/>
      <c r="T57" s="172">
        <f t="shared" si="2"/>
        <v>1203745388</v>
      </c>
      <c r="U57" s="169"/>
      <c r="V57" s="222">
        <f>T57/درآمدها!$J$5</f>
        <v>-7.0494605054822665E-4</v>
      </c>
    </row>
    <row r="58" spans="1:22" s="110" customFormat="1" ht="42.75" customHeight="1">
      <c r="A58" s="111"/>
      <c r="B58" s="221" t="s">
        <v>270</v>
      </c>
      <c r="C58" s="217"/>
      <c r="D58" s="128">
        <v>0</v>
      </c>
      <c r="E58" s="128"/>
      <c r="F58" s="128">
        <v>0</v>
      </c>
      <c r="G58" s="128"/>
      <c r="H58" s="128">
        <v>0</v>
      </c>
      <c r="I58" s="128"/>
      <c r="J58" s="172">
        <f t="shared" si="0"/>
        <v>0</v>
      </c>
      <c r="K58" s="172"/>
      <c r="L58" s="222">
        <f t="shared" si="1"/>
        <v>0</v>
      </c>
      <c r="M58" s="222"/>
      <c r="N58" s="128">
        <v>0</v>
      </c>
      <c r="O58" s="128"/>
      <c r="P58" s="128">
        <v>765279881</v>
      </c>
      <c r="Q58" s="128"/>
      <c r="R58" s="128">
        <v>4737460900</v>
      </c>
      <c r="S58" s="128"/>
      <c r="T58" s="172">
        <f t="shared" si="2"/>
        <v>5502740781</v>
      </c>
      <c r="U58" s="169"/>
      <c r="V58" s="222">
        <f>T58/درآمدها!$J$5</f>
        <v>-3.2225547191517996E-3</v>
      </c>
    </row>
    <row r="59" spans="1:22" s="110" customFormat="1" ht="42.75" customHeight="1">
      <c r="A59" s="111"/>
      <c r="B59" s="221" t="s">
        <v>449</v>
      </c>
      <c r="C59" s="217"/>
      <c r="D59" s="128">
        <v>0</v>
      </c>
      <c r="E59" s="128"/>
      <c r="F59" s="128">
        <v>0</v>
      </c>
      <c r="G59" s="128"/>
      <c r="H59" s="128">
        <v>0</v>
      </c>
      <c r="I59" s="128"/>
      <c r="J59" s="172">
        <f t="shared" si="0"/>
        <v>0</v>
      </c>
      <c r="K59" s="172"/>
      <c r="L59" s="222">
        <f t="shared" si="1"/>
        <v>0</v>
      </c>
      <c r="M59" s="222"/>
      <c r="N59" s="128">
        <v>0</v>
      </c>
      <c r="O59" s="128"/>
      <c r="P59" s="128">
        <v>-3211929921</v>
      </c>
      <c r="Q59" s="128"/>
      <c r="R59" s="128">
        <v>-2712478910</v>
      </c>
      <c r="S59" s="128"/>
      <c r="T59" s="172">
        <f t="shared" si="2"/>
        <v>-5924408831</v>
      </c>
      <c r="U59" s="169"/>
      <c r="V59" s="222">
        <f>T59/درآمدها!$J$5</f>
        <v>3.4694950019168724E-3</v>
      </c>
    </row>
    <row r="60" spans="1:22" s="110" customFormat="1" ht="42.75" customHeight="1">
      <c r="A60" s="111"/>
      <c r="B60" s="221" t="s">
        <v>438</v>
      </c>
      <c r="C60" s="217"/>
      <c r="D60" s="128">
        <v>0</v>
      </c>
      <c r="E60" s="128"/>
      <c r="F60" s="128">
        <v>-11910805014</v>
      </c>
      <c r="G60" s="128"/>
      <c r="H60" s="128">
        <v>0</v>
      </c>
      <c r="I60" s="128"/>
      <c r="J60" s="172">
        <f t="shared" si="0"/>
        <v>-11910805014</v>
      </c>
      <c r="K60" s="172"/>
      <c r="L60" s="222">
        <f t="shared" si="1"/>
        <v>-8.3902450320209633E-3</v>
      </c>
      <c r="M60" s="222"/>
      <c r="N60" s="128">
        <v>14821547000</v>
      </c>
      <c r="O60" s="128"/>
      <c r="P60" s="128">
        <v>14640255303</v>
      </c>
      <c r="Q60" s="128"/>
      <c r="R60" s="128">
        <v>54839134756</v>
      </c>
      <c r="S60" s="128"/>
      <c r="T60" s="172">
        <f t="shared" si="2"/>
        <v>84300937059</v>
      </c>
      <c r="U60" s="169"/>
      <c r="V60" s="222">
        <f>T60/درآمدها!$J$5</f>
        <v>-4.936892238980415E-2</v>
      </c>
    </row>
    <row r="61" spans="1:22" s="110" customFormat="1" ht="42.75" customHeight="1">
      <c r="A61" s="111"/>
      <c r="B61" s="221" t="s">
        <v>281</v>
      </c>
      <c r="C61" s="217"/>
      <c r="D61" s="128">
        <v>0</v>
      </c>
      <c r="E61" s="128"/>
      <c r="F61" s="128">
        <v>0</v>
      </c>
      <c r="G61" s="128"/>
      <c r="H61" s="128">
        <v>0</v>
      </c>
      <c r="I61" s="128"/>
      <c r="J61" s="172">
        <f t="shared" si="0"/>
        <v>0</v>
      </c>
      <c r="K61" s="172"/>
      <c r="L61" s="222">
        <f t="shared" si="1"/>
        <v>0</v>
      </c>
      <c r="M61" s="222"/>
      <c r="N61" s="128">
        <v>0</v>
      </c>
      <c r="O61" s="128"/>
      <c r="P61" s="128">
        <v>-16099713568</v>
      </c>
      <c r="Q61" s="128"/>
      <c r="R61" s="128">
        <v>-11439304190</v>
      </c>
      <c r="S61" s="128"/>
      <c r="T61" s="172">
        <f t="shared" si="2"/>
        <v>-27539017758</v>
      </c>
      <c r="U61" s="169"/>
      <c r="V61" s="222">
        <f>T61/درآمدها!$J$5</f>
        <v>1.6127598076811554E-2</v>
      </c>
    </row>
    <row r="62" spans="1:22" s="110" customFormat="1" ht="42.75" customHeight="1">
      <c r="A62" s="111"/>
      <c r="B62" s="221" t="s">
        <v>108</v>
      </c>
      <c r="C62" s="217"/>
      <c r="D62" s="128">
        <v>0</v>
      </c>
      <c r="E62" s="128"/>
      <c r="F62" s="128">
        <v>0</v>
      </c>
      <c r="G62" s="128"/>
      <c r="H62" s="128">
        <v>0</v>
      </c>
      <c r="I62" s="128"/>
      <c r="J62" s="172">
        <f t="shared" si="0"/>
        <v>0</v>
      </c>
      <c r="K62" s="172"/>
      <c r="L62" s="222">
        <f t="shared" si="1"/>
        <v>0</v>
      </c>
      <c r="M62" s="222"/>
      <c r="N62" s="128">
        <v>582564366</v>
      </c>
      <c r="O62" s="128"/>
      <c r="P62" s="128">
        <v>-864403757</v>
      </c>
      <c r="Q62" s="128"/>
      <c r="R62" s="128">
        <v>-2314631814</v>
      </c>
      <c r="S62" s="128"/>
      <c r="T62" s="172">
        <f t="shared" si="2"/>
        <v>-2596471205</v>
      </c>
      <c r="U62" s="169"/>
      <c r="V62" s="222">
        <f>T62/درآمدها!$J$5</f>
        <v>1.5205641820718195E-3</v>
      </c>
    </row>
    <row r="63" spans="1:22" s="110" customFormat="1" ht="42.75" customHeight="1">
      <c r="A63" s="111"/>
      <c r="B63" s="221" t="s">
        <v>117</v>
      </c>
      <c r="C63" s="217"/>
      <c r="D63" s="128">
        <v>0</v>
      </c>
      <c r="E63" s="128"/>
      <c r="F63" s="128">
        <v>0</v>
      </c>
      <c r="G63" s="128"/>
      <c r="H63" s="128">
        <v>0</v>
      </c>
      <c r="I63" s="128"/>
      <c r="J63" s="172">
        <f t="shared" si="0"/>
        <v>0</v>
      </c>
      <c r="K63" s="172"/>
      <c r="L63" s="222">
        <f t="shared" si="1"/>
        <v>0</v>
      </c>
      <c r="M63" s="222"/>
      <c r="N63" s="128">
        <v>33374943</v>
      </c>
      <c r="O63" s="128"/>
      <c r="P63" s="128">
        <v>-4253984135</v>
      </c>
      <c r="Q63" s="128"/>
      <c r="R63" s="128">
        <v>-3784503600</v>
      </c>
      <c r="S63" s="128"/>
      <c r="T63" s="172">
        <f t="shared" si="2"/>
        <v>-8005112792</v>
      </c>
      <c r="U63" s="169"/>
      <c r="V63" s="222">
        <f>T63/درآمدها!$J$5</f>
        <v>4.6880118529795669E-3</v>
      </c>
    </row>
    <row r="64" spans="1:22" s="110" customFormat="1" ht="42.75" customHeight="1">
      <c r="A64" s="111"/>
      <c r="B64" s="221" t="s">
        <v>256</v>
      </c>
      <c r="C64" s="217"/>
      <c r="D64" s="128">
        <v>0</v>
      </c>
      <c r="E64" s="128"/>
      <c r="F64" s="128">
        <v>0</v>
      </c>
      <c r="G64" s="128"/>
      <c r="H64" s="128">
        <v>0</v>
      </c>
      <c r="I64" s="128"/>
      <c r="J64" s="172">
        <f t="shared" si="0"/>
        <v>0</v>
      </c>
      <c r="K64" s="172"/>
      <c r="L64" s="222">
        <f t="shared" si="1"/>
        <v>0</v>
      </c>
      <c r="M64" s="222"/>
      <c r="N64" s="128">
        <v>517258280</v>
      </c>
      <c r="O64" s="128"/>
      <c r="P64" s="128">
        <v>-7799691713</v>
      </c>
      <c r="Q64" s="128"/>
      <c r="R64" s="128">
        <v>-3378101643</v>
      </c>
      <c r="S64" s="128"/>
      <c r="T64" s="172">
        <f t="shared" si="2"/>
        <v>-10660535076</v>
      </c>
      <c r="U64" s="169"/>
      <c r="V64" s="222">
        <f>T64/درآمدها!$J$5</f>
        <v>6.2430993908464631E-3</v>
      </c>
    </row>
    <row r="65" spans="1:22" s="110" customFormat="1" ht="42.75" customHeight="1">
      <c r="A65" s="111"/>
      <c r="B65" s="221" t="s">
        <v>201</v>
      </c>
      <c r="C65" s="217"/>
      <c r="D65" s="128">
        <v>0</v>
      </c>
      <c r="E65" s="128"/>
      <c r="F65" s="128">
        <v>-1321</v>
      </c>
      <c r="G65" s="128"/>
      <c r="H65" s="128">
        <v>0</v>
      </c>
      <c r="I65" s="128"/>
      <c r="J65" s="172">
        <f t="shared" si="0"/>
        <v>-1321</v>
      </c>
      <c r="K65" s="172"/>
      <c r="L65" s="222">
        <f t="shared" si="1"/>
        <v>-9.3054278650956788E-10</v>
      </c>
      <c r="M65" s="222"/>
      <c r="N65" s="128">
        <v>0</v>
      </c>
      <c r="O65" s="128"/>
      <c r="P65" s="128">
        <v>-1353129642</v>
      </c>
      <c r="Q65" s="128"/>
      <c r="R65" s="128">
        <v>-3698040934</v>
      </c>
      <c r="S65" s="128"/>
      <c r="T65" s="172">
        <f t="shared" si="2"/>
        <v>-5051170576</v>
      </c>
      <c r="U65" s="169"/>
      <c r="V65" s="222">
        <f>T65/درآمدها!$J$5</f>
        <v>2.958102920845094E-3</v>
      </c>
    </row>
    <row r="66" spans="1:22" s="110" customFormat="1" ht="42.75" customHeight="1">
      <c r="A66" s="111"/>
      <c r="B66" s="221" t="s">
        <v>173</v>
      </c>
      <c r="C66" s="217"/>
      <c r="D66" s="128">
        <v>0</v>
      </c>
      <c r="E66" s="128"/>
      <c r="F66" s="128">
        <v>0</v>
      </c>
      <c r="G66" s="128"/>
      <c r="H66" s="128">
        <v>0</v>
      </c>
      <c r="I66" s="128"/>
      <c r="J66" s="172">
        <f t="shared" si="0"/>
        <v>0</v>
      </c>
      <c r="K66" s="172"/>
      <c r="L66" s="222">
        <f t="shared" si="1"/>
        <v>0</v>
      </c>
      <c r="M66" s="222"/>
      <c r="N66" s="128">
        <v>3881192800</v>
      </c>
      <c r="O66" s="128"/>
      <c r="P66" s="128">
        <v>-550610933</v>
      </c>
      <c r="Q66" s="128"/>
      <c r="R66" s="128">
        <v>-4585319633</v>
      </c>
      <c r="S66" s="128"/>
      <c r="T66" s="172">
        <f t="shared" si="2"/>
        <v>-1254737766</v>
      </c>
      <c r="U66" s="169"/>
      <c r="V66" s="222">
        <f>T66/درآمدها!$J$5</f>
        <v>7.3480857449848436E-4</v>
      </c>
    </row>
    <row r="67" spans="1:22" s="110" customFormat="1" ht="42.75" customHeight="1">
      <c r="A67" s="111"/>
      <c r="B67" s="221" t="s">
        <v>419</v>
      </c>
      <c r="C67" s="217"/>
      <c r="D67" s="128">
        <v>0</v>
      </c>
      <c r="E67" s="128"/>
      <c r="F67" s="128">
        <v>0</v>
      </c>
      <c r="G67" s="128"/>
      <c r="H67" s="128">
        <v>0</v>
      </c>
      <c r="I67" s="128"/>
      <c r="J67" s="172">
        <f t="shared" si="0"/>
        <v>0</v>
      </c>
      <c r="K67" s="172"/>
      <c r="L67" s="222">
        <f t="shared" si="1"/>
        <v>0</v>
      </c>
      <c r="M67" s="222"/>
      <c r="N67" s="128">
        <v>0</v>
      </c>
      <c r="O67" s="128"/>
      <c r="P67" s="128">
        <v>-8238306790</v>
      </c>
      <c r="Q67" s="128"/>
      <c r="R67" s="128">
        <v>-2910092003</v>
      </c>
      <c r="S67" s="128"/>
      <c r="T67" s="172">
        <f t="shared" si="2"/>
        <v>-11148398793</v>
      </c>
      <c r="U67" s="169"/>
      <c r="V67" s="222">
        <f>T67/درآمدها!$J$5</f>
        <v>6.5288056572491444E-3</v>
      </c>
    </row>
    <row r="68" spans="1:22" s="110" customFormat="1" ht="42.75" customHeight="1">
      <c r="A68" s="111"/>
      <c r="B68" s="221" t="s">
        <v>287</v>
      </c>
      <c r="C68" s="217"/>
      <c r="D68" s="128">
        <v>0</v>
      </c>
      <c r="E68" s="128"/>
      <c r="F68" s="128">
        <v>-2564542430</v>
      </c>
      <c r="G68" s="128"/>
      <c r="H68" s="128">
        <v>0</v>
      </c>
      <c r="I68" s="128"/>
      <c r="J68" s="172">
        <f t="shared" si="0"/>
        <v>-2564542430</v>
      </c>
      <c r="K68" s="172"/>
      <c r="L68" s="222">
        <f t="shared" si="1"/>
        <v>-1.8065226789812402E-3</v>
      </c>
      <c r="M68" s="222"/>
      <c r="N68" s="128">
        <v>1753866100</v>
      </c>
      <c r="O68" s="128"/>
      <c r="P68" s="128">
        <v>-3712648679</v>
      </c>
      <c r="Q68" s="128"/>
      <c r="R68" s="128">
        <v>558696973</v>
      </c>
      <c r="S68" s="128"/>
      <c r="T68" s="172">
        <f t="shared" si="2"/>
        <v>-1400085606</v>
      </c>
      <c r="U68" s="169"/>
      <c r="V68" s="222">
        <f>T68/درآمدها!$J$5</f>
        <v>8.1992822420609806E-4</v>
      </c>
    </row>
    <row r="69" spans="1:22" s="110" customFormat="1" ht="42.75" customHeight="1">
      <c r="A69" s="111"/>
      <c r="B69" s="221" t="s">
        <v>346</v>
      </c>
      <c r="C69" s="217"/>
      <c r="D69" s="128">
        <v>0</v>
      </c>
      <c r="E69" s="128"/>
      <c r="F69" s="128">
        <v>0</v>
      </c>
      <c r="G69" s="128"/>
      <c r="H69" s="128">
        <v>0</v>
      </c>
      <c r="I69" s="128"/>
      <c r="J69" s="172">
        <f t="shared" si="0"/>
        <v>0</v>
      </c>
      <c r="K69" s="172"/>
      <c r="L69" s="222">
        <f t="shared" si="1"/>
        <v>0</v>
      </c>
      <c r="M69" s="222"/>
      <c r="N69" s="128">
        <v>0</v>
      </c>
      <c r="O69" s="128"/>
      <c r="P69" s="128">
        <v>2318911254</v>
      </c>
      <c r="Q69" s="128"/>
      <c r="R69" s="128">
        <v>8059488910</v>
      </c>
      <c r="S69" s="128"/>
      <c r="T69" s="172">
        <f t="shared" si="2"/>
        <v>10378400164</v>
      </c>
      <c r="U69" s="169"/>
      <c r="V69" s="222">
        <f>T69/درآمدها!$J$5</f>
        <v>-6.0778735100922082E-3</v>
      </c>
    </row>
    <row r="70" spans="1:22" s="110" customFormat="1" ht="42.75" customHeight="1">
      <c r="A70" s="111"/>
      <c r="B70" s="221" t="s">
        <v>143</v>
      </c>
      <c r="C70" s="217"/>
      <c r="D70" s="128">
        <v>0</v>
      </c>
      <c r="E70" s="128"/>
      <c r="F70" s="128">
        <v>0</v>
      </c>
      <c r="G70" s="128"/>
      <c r="H70" s="128">
        <v>0</v>
      </c>
      <c r="I70" s="128"/>
      <c r="J70" s="172">
        <f t="shared" si="0"/>
        <v>0</v>
      </c>
      <c r="K70" s="172"/>
      <c r="L70" s="222">
        <f t="shared" si="1"/>
        <v>0</v>
      </c>
      <c r="M70" s="222"/>
      <c r="N70" s="128">
        <v>326289760</v>
      </c>
      <c r="O70" s="128"/>
      <c r="P70" s="128">
        <v>-2403048824</v>
      </c>
      <c r="Q70" s="128"/>
      <c r="R70" s="128">
        <v>-2201981984</v>
      </c>
      <c r="S70" s="128"/>
      <c r="T70" s="172">
        <f t="shared" si="2"/>
        <v>-4278741048</v>
      </c>
      <c r="U70" s="169"/>
      <c r="V70" s="222">
        <f>T70/درآمدها!$J$5</f>
        <v>2.5057471730941996E-3</v>
      </c>
    </row>
    <row r="71" spans="1:22" s="110" customFormat="1" ht="42.75" customHeight="1">
      <c r="A71" s="111"/>
      <c r="B71" s="221" t="s">
        <v>257</v>
      </c>
      <c r="C71" s="217"/>
      <c r="D71" s="128">
        <v>0</v>
      </c>
      <c r="E71" s="128"/>
      <c r="F71" s="128">
        <v>-1276</v>
      </c>
      <c r="G71" s="128"/>
      <c r="H71" s="128">
        <v>0</v>
      </c>
      <c r="I71" s="128"/>
      <c r="J71" s="172">
        <f t="shared" si="0"/>
        <v>-1276</v>
      </c>
      <c r="K71" s="172"/>
      <c r="L71" s="222">
        <f t="shared" si="1"/>
        <v>-8.9884375139001408E-10</v>
      </c>
      <c r="M71" s="222"/>
      <c r="N71" s="128">
        <v>1586152920</v>
      </c>
      <c r="O71" s="128"/>
      <c r="P71" s="128">
        <v>433645097</v>
      </c>
      <c r="Q71" s="128"/>
      <c r="R71" s="128">
        <v>1286630987</v>
      </c>
      <c r="S71" s="128"/>
      <c r="T71" s="172">
        <f t="shared" si="2"/>
        <v>3306429004</v>
      </c>
      <c r="U71" s="169"/>
      <c r="V71" s="222">
        <f>T71/درآمدها!$J$5</f>
        <v>-1.9363347855982868E-3</v>
      </c>
    </row>
    <row r="72" spans="1:22" s="110" customFormat="1" ht="42.75" customHeight="1">
      <c r="A72" s="111"/>
      <c r="B72" s="221" t="s">
        <v>239</v>
      </c>
      <c r="C72" s="217"/>
      <c r="D72" s="128">
        <v>0</v>
      </c>
      <c r="E72" s="128"/>
      <c r="F72" s="128">
        <v>0</v>
      </c>
      <c r="G72" s="128"/>
      <c r="H72" s="128">
        <v>0</v>
      </c>
      <c r="I72" s="128"/>
      <c r="J72" s="172">
        <f t="shared" si="0"/>
        <v>0</v>
      </c>
      <c r="K72" s="172"/>
      <c r="L72" s="222">
        <f t="shared" si="1"/>
        <v>0</v>
      </c>
      <c r="M72" s="222"/>
      <c r="N72" s="128">
        <v>3150760281</v>
      </c>
      <c r="O72" s="128"/>
      <c r="P72" s="128">
        <v>-4240304287</v>
      </c>
      <c r="Q72" s="128"/>
      <c r="R72" s="128">
        <v>-1854232032</v>
      </c>
      <c r="S72" s="128"/>
      <c r="T72" s="172">
        <f t="shared" si="2"/>
        <v>-2943776038</v>
      </c>
      <c r="U72" s="169"/>
      <c r="V72" s="222">
        <f>T72/درآمدها!$J$5</f>
        <v>1.7239553416977299E-3</v>
      </c>
    </row>
    <row r="73" spans="1:22" s="110" customFormat="1" ht="42.75" customHeight="1">
      <c r="A73" s="111"/>
      <c r="B73" s="221" t="s">
        <v>166</v>
      </c>
      <c r="C73" s="217"/>
      <c r="D73" s="128">
        <v>0</v>
      </c>
      <c r="E73" s="128"/>
      <c r="F73" s="128">
        <v>0</v>
      </c>
      <c r="G73" s="128"/>
      <c r="H73" s="128">
        <v>0</v>
      </c>
      <c r="I73" s="128"/>
      <c r="J73" s="172">
        <f t="shared" si="0"/>
        <v>0</v>
      </c>
      <c r="K73" s="172"/>
      <c r="L73" s="222">
        <f t="shared" si="1"/>
        <v>0</v>
      </c>
      <c r="M73" s="222"/>
      <c r="N73" s="128">
        <v>6086579800</v>
      </c>
      <c r="O73" s="128"/>
      <c r="P73" s="128">
        <v>-8657180796</v>
      </c>
      <c r="Q73" s="128"/>
      <c r="R73" s="128">
        <v>-4315508773</v>
      </c>
      <c r="S73" s="128"/>
      <c r="T73" s="172">
        <f t="shared" si="2"/>
        <v>-6886109769</v>
      </c>
      <c r="U73" s="169"/>
      <c r="V73" s="222">
        <f>T73/درآمدها!$J$5</f>
        <v>4.032693237033703E-3</v>
      </c>
    </row>
    <row r="74" spans="1:22" s="110" customFormat="1" ht="42.75" customHeight="1">
      <c r="A74" s="111"/>
      <c r="B74" s="221" t="s">
        <v>496</v>
      </c>
      <c r="C74" s="217"/>
      <c r="D74" s="128">
        <v>0</v>
      </c>
      <c r="E74" s="128"/>
      <c r="F74" s="128">
        <v>-27552288402</v>
      </c>
      <c r="G74" s="128"/>
      <c r="H74" s="128">
        <v>0</v>
      </c>
      <c r="I74" s="128"/>
      <c r="J74" s="172">
        <f t="shared" si="0"/>
        <v>-27552288402</v>
      </c>
      <c r="K74" s="172"/>
      <c r="L74" s="222">
        <f t="shared" si="1"/>
        <v>-1.9408465726201612E-2</v>
      </c>
      <c r="M74" s="222"/>
      <c r="N74" s="128">
        <v>0</v>
      </c>
      <c r="O74" s="128"/>
      <c r="P74" s="128">
        <v>-40719145032</v>
      </c>
      <c r="Q74" s="128"/>
      <c r="R74" s="128">
        <v>-972729136</v>
      </c>
      <c r="S74" s="128"/>
      <c r="T74" s="172">
        <f t="shared" si="2"/>
        <v>-41691874168</v>
      </c>
      <c r="U74" s="169"/>
      <c r="V74" s="222">
        <f>T74/درآمدها!$J$5</f>
        <v>2.4415895859436706E-2</v>
      </c>
    </row>
    <row r="75" spans="1:22" s="110" customFormat="1" ht="42.6" customHeight="1">
      <c r="A75" s="111"/>
      <c r="B75" s="221" t="s">
        <v>399</v>
      </c>
      <c r="C75" s="217"/>
      <c r="D75" s="128">
        <v>0</v>
      </c>
      <c r="E75" s="128"/>
      <c r="F75" s="128">
        <v>0</v>
      </c>
      <c r="G75" s="128"/>
      <c r="H75" s="128">
        <v>0</v>
      </c>
      <c r="I75" s="128"/>
      <c r="J75" s="172">
        <f t="shared" ref="J75:J138" si="3">D75+F75+H75</f>
        <v>0</v>
      </c>
      <c r="K75" s="172"/>
      <c r="L75" s="222">
        <f t="shared" si="1"/>
        <v>0</v>
      </c>
      <c r="M75" s="222"/>
      <c r="N75" s="128">
        <v>0</v>
      </c>
      <c r="O75" s="128"/>
      <c r="P75" s="128">
        <v>-805769480</v>
      </c>
      <c r="Q75" s="128"/>
      <c r="R75" s="128">
        <v>-1106812253</v>
      </c>
      <c r="S75" s="128"/>
      <c r="T75" s="172">
        <f t="shared" si="2"/>
        <v>-1912581733</v>
      </c>
      <c r="U75" s="169"/>
      <c r="V75" s="222">
        <f>T75/درآمدها!$J$5</f>
        <v>1.1200599000999311E-3</v>
      </c>
    </row>
    <row r="76" spans="1:22" s="110" customFormat="1" ht="42.75" customHeight="1">
      <c r="A76" s="111"/>
      <c r="B76" s="221" t="s">
        <v>336</v>
      </c>
      <c r="C76" s="217"/>
      <c r="D76" s="128">
        <f>'درآمد سود سهام'!M209</f>
        <v>547991549</v>
      </c>
      <c r="E76" s="128"/>
      <c r="F76" s="128">
        <v>-589565118</v>
      </c>
      <c r="G76" s="128"/>
      <c r="H76" s="128">
        <v>0</v>
      </c>
      <c r="I76" s="128"/>
      <c r="J76" s="172">
        <f t="shared" si="3"/>
        <v>-41573569</v>
      </c>
      <c r="K76" s="172"/>
      <c r="L76" s="222">
        <f t="shared" ref="L76:L139" si="4">J76/1419601569268</f>
        <v>-2.9285378306137615E-5</v>
      </c>
      <c r="M76" s="222"/>
      <c r="N76" s="128">
        <v>547991549</v>
      </c>
      <c r="O76" s="128"/>
      <c r="P76" s="128">
        <v>-15012074359</v>
      </c>
      <c r="Q76" s="128"/>
      <c r="R76" s="128">
        <v>-1081621300</v>
      </c>
      <c r="S76" s="128"/>
      <c r="T76" s="172">
        <f t="shared" ref="T76:T139" si="5">N76+P76+R76</f>
        <v>-15545704110</v>
      </c>
      <c r="U76" s="169"/>
      <c r="V76" s="222">
        <f>T76/درآمدها!$J$5</f>
        <v>9.1039872921497202E-3</v>
      </c>
    </row>
    <row r="77" spans="1:22" s="110" customFormat="1" ht="42.75" customHeight="1">
      <c r="A77" s="111"/>
      <c r="B77" s="221" t="s">
        <v>130</v>
      </c>
      <c r="C77" s="217"/>
      <c r="D77" s="128">
        <v>0</v>
      </c>
      <c r="E77" s="128"/>
      <c r="F77" s="128">
        <v>0</v>
      </c>
      <c r="G77" s="128"/>
      <c r="H77" s="128">
        <v>0</v>
      </c>
      <c r="I77" s="128"/>
      <c r="J77" s="172">
        <f t="shared" si="3"/>
        <v>0</v>
      </c>
      <c r="K77" s="172"/>
      <c r="L77" s="222">
        <f t="shared" si="4"/>
        <v>0</v>
      </c>
      <c r="M77" s="222"/>
      <c r="N77" s="128">
        <v>16570238200</v>
      </c>
      <c r="O77" s="128"/>
      <c r="P77" s="128">
        <v>3234901523</v>
      </c>
      <c r="Q77" s="128"/>
      <c r="R77" s="128">
        <v>41732819487</v>
      </c>
      <c r="S77" s="128"/>
      <c r="T77" s="172">
        <f t="shared" si="5"/>
        <v>61537959210</v>
      </c>
      <c r="U77" s="169"/>
      <c r="V77" s="222">
        <f>T77/درآمدها!$J$5</f>
        <v>-3.6038303229525948E-2</v>
      </c>
    </row>
    <row r="78" spans="1:22" s="110" customFormat="1" ht="42.75" customHeight="1">
      <c r="A78" s="111"/>
      <c r="B78" s="221" t="s">
        <v>80</v>
      </c>
      <c r="C78" s="217"/>
      <c r="D78" s="128">
        <v>0</v>
      </c>
      <c r="E78" s="128"/>
      <c r="F78" s="128">
        <v>0</v>
      </c>
      <c r="G78" s="128"/>
      <c r="H78" s="128">
        <v>0</v>
      </c>
      <c r="I78" s="128"/>
      <c r="J78" s="172">
        <f t="shared" si="3"/>
        <v>0</v>
      </c>
      <c r="K78" s="172"/>
      <c r="L78" s="222">
        <f t="shared" si="4"/>
        <v>0</v>
      </c>
      <c r="M78" s="222"/>
      <c r="N78" s="128">
        <v>768408270</v>
      </c>
      <c r="O78" s="128"/>
      <c r="P78" s="128">
        <v>1574830622</v>
      </c>
      <c r="Q78" s="128"/>
      <c r="R78" s="128">
        <v>2751050808</v>
      </c>
      <c r="S78" s="128"/>
      <c r="T78" s="172">
        <f t="shared" si="5"/>
        <v>5094289700</v>
      </c>
      <c r="U78" s="169"/>
      <c r="V78" s="222">
        <f>T78/درآمدها!$J$5</f>
        <v>-2.983354653038563E-3</v>
      </c>
    </row>
    <row r="79" spans="1:22" s="110" customFormat="1" ht="42.75" customHeight="1">
      <c r="A79" s="111"/>
      <c r="B79" s="221" t="s">
        <v>269</v>
      </c>
      <c r="C79" s="217"/>
      <c r="D79" s="128">
        <v>0</v>
      </c>
      <c r="E79" s="128"/>
      <c r="F79" s="128">
        <v>0</v>
      </c>
      <c r="G79" s="128"/>
      <c r="H79" s="128">
        <v>0</v>
      </c>
      <c r="I79" s="128"/>
      <c r="J79" s="172">
        <f t="shared" si="3"/>
        <v>0</v>
      </c>
      <c r="K79" s="172"/>
      <c r="L79" s="222">
        <f t="shared" si="4"/>
        <v>0</v>
      </c>
      <c r="M79" s="222"/>
      <c r="N79" s="128">
        <v>0</v>
      </c>
      <c r="O79" s="128"/>
      <c r="P79" s="128">
        <v>-13451989184</v>
      </c>
      <c r="Q79" s="128"/>
      <c r="R79" s="128">
        <v>-8561832779</v>
      </c>
      <c r="S79" s="128"/>
      <c r="T79" s="172">
        <f t="shared" si="5"/>
        <v>-22013821963</v>
      </c>
      <c r="U79" s="169"/>
      <c r="V79" s="222">
        <f>T79/درآمدها!$J$5</f>
        <v>1.2891893090508489E-2</v>
      </c>
    </row>
    <row r="80" spans="1:22" s="110" customFormat="1" ht="42.75" customHeight="1">
      <c r="A80" s="111"/>
      <c r="B80" s="221" t="s">
        <v>154</v>
      </c>
      <c r="C80" s="217"/>
      <c r="D80" s="128">
        <v>0</v>
      </c>
      <c r="E80" s="128"/>
      <c r="F80" s="128">
        <v>-9514606294</v>
      </c>
      <c r="G80" s="128"/>
      <c r="H80" s="128">
        <v>0</v>
      </c>
      <c r="I80" s="128"/>
      <c r="J80" s="172">
        <f t="shared" si="3"/>
        <v>-9514606294</v>
      </c>
      <c r="K80" s="172"/>
      <c r="L80" s="222">
        <f t="shared" si="4"/>
        <v>-6.7023075347163001E-3</v>
      </c>
      <c r="M80" s="222"/>
      <c r="N80" s="128">
        <v>2445804760</v>
      </c>
      <c r="O80" s="128"/>
      <c r="P80" s="128">
        <v>-15372191563</v>
      </c>
      <c r="Q80" s="128"/>
      <c r="R80" s="128">
        <v>-3348864244</v>
      </c>
      <c r="S80" s="128"/>
      <c r="T80" s="172">
        <f t="shared" si="5"/>
        <v>-16275251047</v>
      </c>
      <c r="U80" s="169"/>
      <c r="V80" s="222">
        <f>T80/درآمدها!$J$5</f>
        <v>9.5312298278675024E-3</v>
      </c>
    </row>
    <row r="81" spans="1:22" s="110" customFormat="1" ht="42.75" customHeight="1">
      <c r="A81" s="111"/>
      <c r="B81" s="221" t="s">
        <v>181</v>
      </c>
      <c r="C81" s="217"/>
      <c r="D81" s="128">
        <v>0</v>
      </c>
      <c r="E81" s="128"/>
      <c r="F81" s="128">
        <v>0</v>
      </c>
      <c r="G81" s="128"/>
      <c r="H81" s="128">
        <v>0</v>
      </c>
      <c r="I81" s="128"/>
      <c r="J81" s="172">
        <f t="shared" si="3"/>
        <v>0</v>
      </c>
      <c r="K81" s="172"/>
      <c r="L81" s="222">
        <f t="shared" si="4"/>
        <v>0</v>
      </c>
      <c r="M81" s="222"/>
      <c r="N81" s="128">
        <v>0</v>
      </c>
      <c r="O81" s="128"/>
      <c r="P81" s="128">
        <v>-3958526388</v>
      </c>
      <c r="Q81" s="128"/>
      <c r="R81" s="128">
        <v>-2575806701</v>
      </c>
      <c r="S81" s="128"/>
      <c r="T81" s="172">
        <f t="shared" si="5"/>
        <v>-6534333089</v>
      </c>
      <c r="U81" s="169"/>
      <c r="V81" s="222">
        <f>T81/درآمدها!$J$5</f>
        <v>3.8266832421352081E-3</v>
      </c>
    </row>
    <row r="82" spans="1:22" s="110" customFormat="1" ht="42.75" customHeight="1">
      <c r="A82" s="111"/>
      <c r="B82" s="221" t="s">
        <v>235</v>
      </c>
      <c r="C82" s="217"/>
      <c r="D82" s="128">
        <v>0</v>
      </c>
      <c r="E82" s="128"/>
      <c r="F82" s="128">
        <v>0</v>
      </c>
      <c r="G82" s="128"/>
      <c r="H82" s="128">
        <v>0</v>
      </c>
      <c r="I82" s="128"/>
      <c r="J82" s="172">
        <f t="shared" si="3"/>
        <v>0</v>
      </c>
      <c r="K82" s="172"/>
      <c r="L82" s="222">
        <f t="shared" si="4"/>
        <v>0</v>
      </c>
      <c r="M82" s="222"/>
      <c r="N82" s="128">
        <v>6880284600</v>
      </c>
      <c r="O82" s="128"/>
      <c r="P82" s="128">
        <v>-8787111481</v>
      </c>
      <c r="Q82" s="128"/>
      <c r="R82" s="128">
        <v>-16369077352</v>
      </c>
      <c r="S82" s="128"/>
      <c r="T82" s="172">
        <f t="shared" si="5"/>
        <v>-18275904233</v>
      </c>
      <c r="U82" s="169"/>
      <c r="V82" s="222">
        <f>T82/درآمدها!$J$5</f>
        <v>1.0702866767079955E-2</v>
      </c>
    </row>
    <row r="83" spans="1:22" s="110" customFormat="1" ht="42.75" customHeight="1">
      <c r="A83" s="111"/>
      <c r="B83" s="221" t="s">
        <v>94</v>
      </c>
      <c r="C83" s="217"/>
      <c r="D83" s="128">
        <v>0</v>
      </c>
      <c r="E83" s="128"/>
      <c r="F83" s="128">
        <v>-453</v>
      </c>
      <c r="G83" s="128"/>
      <c r="H83" s="128">
        <v>0</v>
      </c>
      <c r="I83" s="128"/>
      <c r="J83" s="172">
        <f t="shared" si="3"/>
        <v>-453</v>
      </c>
      <c r="K83" s="172"/>
      <c r="L83" s="222">
        <f t="shared" si="4"/>
        <v>-3.191036202035081E-10</v>
      </c>
      <c r="M83" s="222"/>
      <c r="N83" s="128">
        <v>2002658200</v>
      </c>
      <c r="O83" s="128"/>
      <c r="P83" s="128">
        <v>-2776448019</v>
      </c>
      <c r="Q83" s="128"/>
      <c r="R83" s="128">
        <v>-3254676994</v>
      </c>
      <c r="S83" s="128"/>
      <c r="T83" s="172">
        <f t="shared" si="5"/>
        <v>-4028466813</v>
      </c>
      <c r="U83" s="169"/>
      <c r="V83" s="222">
        <f>T83/درآمدها!$J$5</f>
        <v>2.3591797716519696E-3</v>
      </c>
    </row>
    <row r="84" spans="1:22" s="110" customFormat="1" ht="42.75" customHeight="1">
      <c r="A84" s="111"/>
      <c r="B84" s="221" t="s">
        <v>119</v>
      </c>
      <c r="C84" s="217"/>
      <c r="D84" s="128">
        <v>0</v>
      </c>
      <c r="E84" s="128"/>
      <c r="F84" s="128">
        <v>-16284313822</v>
      </c>
      <c r="G84" s="128"/>
      <c r="H84" s="128">
        <v>0</v>
      </c>
      <c r="I84" s="128"/>
      <c r="J84" s="172">
        <f t="shared" si="3"/>
        <v>-16284313822</v>
      </c>
      <c r="K84" s="172"/>
      <c r="L84" s="222">
        <f t="shared" si="4"/>
        <v>-1.1471045238698071E-2</v>
      </c>
      <c r="M84" s="222"/>
      <c r="N84" s="128">
        <v>0</v>
      </c>
      <c r="O84" s="128"/>
      <c r="P84" s="128">
        <v>-13727146976</v>
      </c>
      <c r="Q84" s="128"/>
      <c r="R84" s="128">
        <v>2283669869</v>
      </c>
      <c r="S84" s="128"/>
      <c r="T84" s="172">
        <f t="shared" si="5"/>
        <v>-11443477107</v>
      </c>
      <c r="U84" s="169"/>
      <c r="V84" s="222">
        <f>T84/درآمدها!$J$5</f>
        <v>6.7016115463768627E-3</v>
      </c>
    </row>
    <row r="85" spans="1:22" s="110" customFormat="1" ht="42.75" customHeight="1">
      <c r="A85" s="111"/>
      <c r="B85" s="221" t="s">
        <v>136</v>
      </c>
      <c r="C85" s="217"/>
      <c r="D85" s="128">
        <v>0</v>
      </c>
      <c r="E85" s="128"/>
      <c r="F85" s="128">
        <v>-15610099170</v>
      </c>
      <c r="G85" s="128"/>
      <c r="H85" s="128">
        <v>0</v>
      </c>
      <c r="I85" s="128"/>
      <c r="J85" s="172">
        <f t="shared" si="3"/>
        <v>-15610099170</v>
      </c>
      <c r="K85" s="172"/>
      <c r="L85" s="222">
        <f t="shared" si="4"/>
        <v>-1.0996112929101054E-2</v>
      </c>
      <c r="M85" s="222"/>
      <c r="N85" s="128">
        <v>2112367680</v>
      </c>
      <c r="O85" s="128"/>
      <c r="P85" s="128">
        <v>-35789366933</v>
      </c>
      <c r="Q85" s="128"/>
      <c r="R85" s="128">
        <v>-2899042660</v>
      </c>
      <c r="S85" s="128"/>
      <c r="T85" s="172">
        <f t="shared" si="5"/>
        <v>-36576041913</v>
      </c>
      <c r="U85" s="169"/>
      <c r="V85" s="222">
        <f>T85/درآمدها!$J$5</f>
        <v>2.1419925300063335E-2</v>
      </c>
    </row>
    <row r="86" spans="1:22" s="110" customFormat="1" ht="42.75" customHeight="1">
      <c r="A86" s="111"/>
      <c r="B86" s="221" t="s">
        <v>295</v>
      </c>
      <c r="C86" s="217"/>
      <c r="D86" s="128">
        <v>0</v>
      </c>
      <c r="E86" s="128"/>
      <c r="F86" s="128">
        <v>0</v>
      </c>
      <c r="G86" s="128"/>
      <c r="H86" s="128">
        <v>0</v>
      </c>
      <c r="I86" s="128"/>
      <c r="J86" s="172">
        <f t="shared" si="3"/>
        <v>0</v>
      </c>
      <c r="K86" s="172"/>
      <c r="L86" s="222">
        <f t="shared" si="4"/>
        <v>0</v>
      </c>
      <c r="M86" s="222"/>
      <c r="N86" s="128">
        <v>37214810</v>
      </c>
      <c r="O86" s="128"/>
      <c r="P86" s="128">
        <v>-256915945</v>
      </c>
      <c r="Q86" s="128"/>
      <c r="R86" s="128">
        <v>-6035046795</v>
      </c>
      <c r="S86" s="128"/>
      <c r="T86" s="172">
        <f t="shared" si="5"/>
        <v>-6254747930</v>
      </c>
      <c r="U86" s="169"/>
      <c r="V86" s="222">
        <f>T86/درآمدها!$J$5</f>
        <v>3.662950566111075E-3</v>
      </c>
    </row>
    <row r="87" spans="1:22" s="110" customFormat="1" ht="42.75" customHeight="1">
      <c r="A87" s="111"/>
      <c r="B87" s="221" t="s">
        <v>184</v>
      </c>
      <c r="C87" s="217"/>
      <c r="D87" s="128">
        <v>0</v>
      </c>
      <c r="E87" s="128"/>
      <c r="F87" s="128">
        <v>0</v>
      </c>
      <c r="G87" s="128"/>
      <c r="H87" s="128">
        <v>0</v>
      </c>
      <c r="I87" s="128"/>
      <c r="J87" s="172">
        <f t="shared" si="3"/>
        <v>0</v>
      </c>
      <c r="K87" s="172"/>
      <c r="L87" s="222">
        <f t="shared" si="4"/>
        <v>0</v>
      </c>
      <c r="M87" s="222"/>
      <c r="N87" s="128">
        <v>5196683250</v>
      </c>
      <c r="O87" s="128"/>
      <c r="P87" s="128">
        <v>1332587069</v>
      </c>
      <c r="Q87" s="128"/>
      <c r="R87" s="128">
        <v>-187294080</v>
      </c>
      <c r="S87" s="128"/>
      <c r="T87" s="172">
        <f t="shared" si="5"/>
        <v>6341976239</v>
      </c>
      <c r="U87" s="169"/>
      <c r="V87" s="222">
        <f>T87/درآمدها!$J$5</f>
        <v>-3.7140338371570536E-3</v>
      </c>
    </row>
    <row r="88" spans="1:22" s="110" customFormat="1" ht="42.75" customHeight="1">
      <c r="A88" s="111"/>
      <c r="B88" s="221" t="s">
        <v>326</v>
      </c>
      <c r="C88" s="217"/>
      <c r="D88" s="128">
        <v>0</v>
      </c>
      <c r="E88" s="128"/>
      <c r="F88" s="128">
        <v>0</v>
      </c>
      <c r="G88" s="128"/>
      <c r="H88" s="128">
        <v>0</v>
      </c>
      <c r="I88" s="128"/>
      <c r="J88" s="172">
        <f t="shared" si="3"/>
        <v>0</v>
      </c>
      <c r="K88" s="172"/>
      <c r="L88" s="222">
        <f t="shared" si="4"/>
        <v>0</v>
      </c>
      <c r="M88" s="222"/>
      <c r="N88" s="128">
        <v>136507906</v>
      </c>
      <c r="O88" s="128"/>
      <c r="P88" s="128">
        <v>-2223526063</v>
      </c>
      <c r="Q88" s="128"/>
      <c r="R88" s="128">
        <v>-1282338763</v>
      </c>
      <c r="S88" s="128"/>
      <c r="T88" s="172">
        <f t="shared" si="5"/>
        <v>-3369356920</v>
      </c>
      <c r="U88" s="169"/>
      <c r="V88" s="222">
        <f>T88/درآمدها!$J$5</f>
        <v>1.9731870853417861E-3</v>
      </c>
    </row>
    <row r="89" spans="1:22" s="110" customFormat="1" ht="42.75" customHeight="1">
      <c r="A89" s="111"/>
      <c r="B89" s="221" t="s">
        <v>124</v>
      </c>
      <c r="C89" s="217"/>
      <c r="D89" s="128">
        <v>0</v>
      </c>
      <c r="E89" s="128"/>
      <c r="F89" s="128">
        <v>0</v>
      </c>
      <c r="G89" s="128"/>
      <c r="H89" s="128">
        <v>0</v>
      </c>
      <c r="I89" s="128"/>
      <c r="J89" s="172">
        <f t="shared" si="3"/>
        <v>0</v>
      </c>
      <c r="K89" s="172"/>
      <c r="L89" s="222">
        <f t="shared" si="4"/>
        <v>0</v>
      </c>
      <c r="M89" s="222"/>
      <c r="N89" s="128">
        <v>343867170</v>
      </c>
      <c r="O89" s="128"/>
      <c r="P89" s="128">
        <v>-2777464154</v>
      </c>
      <c r="Q89" s="128"/>
      <c r="R89" s="128">
        <v>-5361963124</v>
      </c>
      <c r="S89" s="128"/>
      <c r="T89" s="172">
        <f t="shared" si="5"/>
        <v>-7795560108</v>
      </c>
      <c r="U89" s="169"/>
      <c r="V89" s="222">
        <f>T89/درآمدها!$J$5</f>
        <v>4.5652920997491762E-3</v>
      </c>
    </row>
    <row r="90" spans="1:22" s="110" customFormat="1" ht="42.75" customHeight="1">
      <c r="A90" s="111"/>
      <c r="B90" s="221" t="s">
        <v>358</v>
      </c>
      <c r="C90" s="217"/>
      <c r="D90" s="128">
        <v>0</v>
      </c>
      <c r="E90" s="128"/>
      <c r="F90" s="128">
        <v>0</v>
      </c>
      <c r="G90" s="128"/>
      <c r="H90" s="128">
        <v>0</v>
      </c>
      <c r="I90" s="128"/>
      <c r="J90" s="172">
        <f t="shared" si="3"/>
        <v>0</v>
      </c>
      <c r="K90" s="172"/>
      <c r="L90" s="222">
        <f t="shared" si="4"/>
        <v>0</v>
      </c>
      <c r="M90" s="222"/>
      <c r="N90" s="128">
        <v>5894681000</v>
      </c>
      <c r="O90" s="128"/>
      <c r="P90" s="128">
        <v>-3197714618</v>
      </c>
      <c r="Q90" s="128"/>
      <c r="R90" s="128">
        <v>-3982829431</v>
      </c>
      <c r="S90" s="128"/>
      <c r="T90" s="172">
        <f t="shared" si="5"/>
        <v>-1285863049</v>
      </c>
      <c r="U90" s="169"/>
      <c r="V90" s="222">
        <f>T90/درآمدها!$J$5</f>
        <v>7.5303638707561202E-4</v>
      </c>
    </row>
    <row r="91" spans="1:22" s="110" customFormat="1" ht="42.75" customHeight="1">
      <c r="A91" s="111"/>
      <c r="B91" s="221" t="s">
        <v>356</v>
      </c>
      <c r="C91" s="217"/>
      <c r="D91" s="128">
        <v>0</v>
      </c>
      <c r="E91" s="128"/>
      <c r="F91" s="128">
        <v>0</v>
      </c>
      <c r="G91" s="128"/>
      <c r="H91" s="128">
        <v>0</v>
      </c>
      <c r="I91" s="128"/>
      <c r="J91" s="172">
        <f t="shared" si="3"/>
        <v>0</v>
      </c>
      <c r="K91" s="172"/>
      <c r="L91" s="222">
        <f t="shared" si="4"/>
        <v>0</v>
      </c>
      <c r="M91" s="222"/>
      <c r="N91" s="128">
        <v>239491395</v>
      </c>
      <c r="O91" s="128"/>
      <c r="P91" s="128">
        <v>-4278248437</v>
      </c>
      <c r="Q91" s="128"/>
      <c r="R91" s="128">
        <v>-6565798519</v>
      </c>
      <c r="S91" s="128"/>
      <c r="T91" s="172">
        <f t="shared" si="5"/>
        <v>-10604555561</v>
      </c>
      <c r="U91" s="169"/>
      <c r="V91" s="222">
        <f>T91/درآمدها!$J$5</f>
        <v>6.2103162637796826E-3</v>
      </c>
    </row>
    <row r="92" spans="1:22" s="110" customFormat="1" ht="52.5" customHeight="1">
      <c r="A92" s="111"/>
      <c r="B92" s="221" t="s">
        <v>332</v>
      </c>
      <c r="C92" s="217"/>
      <c r="D92" s="128">
        <v>0</v>
      </c>
      <c r="E92" s="128"/>
      <c r="F92" s="128">
        <v>0</v>
      </c>
      <c r="G92" s="128"/>
      <c r="H92" s="128">
        <v>0</v>
      </c>
      <c r="I92" s="128"/>
      <c r="J92" s="172">
        <f t="shared" si="3"/>
        <v>0</v>
      </c>
      <c r="K92" s="172"/>
      <c r="L92" s="222">
        <f t="shared" si="4"/>
        <v>0</v>
      </c>
      <c r="M92" s="222"/>
      <c r="N92" s="128">
        <v>0</v>
      </c>
      <c r="O92" s="128"/>
      <c r="P92" s="128">
        <v>-1322570844</v>
      </c>
      <c r="Q92" s="128"/>
      <c r="R92" s="128">
        <v>-1368048070</v>
      </c>
      <c r="S92" s="128"/>
      <c r="T92" s="172">
        <f t="shared" si="5"/>
        <v>-2690618914</v>
      </c>
      <c r="U92" s="169"/>
      <c r="V92" s="222">
        <f>T92/درآمدها!$J$5</f>
        <v>1.575699642019861E-3</v>
      </c>
    </row>
    <row r="93" spans="1:22" s="110" customFormat="1" ht="42.75" customHeight="1">
      <c r="A93" s="111"/>
      <c r="B93" s="120" t="s">
        <v>337</v>
      </c>
      <c r="C93" s="223"/>
      <c r="D93" s="128">
        <v>0</v>
      </c>
      <c r="E93" s="128"/>
      <c r="F93" s="128">
        <v>0</v>
      </c>
      <c r="G93" s="128"/>
      <c r="H93" s="128">
        <v>0</v>
      </c>
      <c r="I93" s="128"/>
      <c r="J93" s="172">
        <f t="shared" si="3"/>
        <v>0</v>
      </c>
      <c r="K93" s="172"/>
      <c r="L93" s="222">
        <f t="shared" si="4"/>
        <v>0</v>
      </c>
      <c r="M93" s="222"/>
      <c r="N93" s="128">
        <v>0</v>
      </c>
      <c r="O93" s="128"/>
      <c r="P93" s="128">
        <v>-6078552915</v>
      </c>
      <c r="Q93" s="128"/>
      <c r="R93" s="128">
        <v>-3301663323</v>
      </c>
      <c r="S93" s="128"/>
      <c r="T93" s="172">
        <f t="shared" si="5"/>
        <v>-9380216238</v>
      </c>
      <c r="U93" s="224"/>
      <c r="V93" s="222">
        <f>T93/درآمدها!$J$5</f>
        <v>5.4933098445785651E-3</v>
      </c>
    </row>
    <row r="94" spans="1:22" s="110" customFormat="1" ht="42.75" customHeight="1">
      <c r="A94" s="111"/>
      <c r="B94" s="221" t="s">
        <v>198</v>
      </c>
      <c r="C94" s="217"/>
      <c r="D94" s="128">
        <v>0</v>
      </c>
      <c r="E94" s="128"/>
      <c r="F94" s="128">
        <v>-15214127868</v>
      </c>
      <c r="G94" s="128"/>
      <c r="H94" s="128">
        <v>0</v>
      </c>
      <c r="I94" s="128"/>
      <c r="J94" s="172">
        <f t="shared" si="3"/>
        <v>-15214127868</v>
      </c>
      <c r="K94" s="172"/>
      <c r="L94" s="222">
        <f t="shared" si="4"/>
        <v>-1.0717181635580312E-2</v>
      </c>
      <c r="M94" s="222"/>
      <c r="N94" s="128">
        <v>8453108000</v>
      </c>
      <c r="O94" s="128"/>
      <c r="P94" s="128">
        <v>-23678310087</v>
      </c>
      <c r="Q94" s="128"/>
      <c r="R94" s="128">
        <v>-6613988883</v>
      </c>
      <c r="S94" s="128"/>
      <c r="T94" s="172">
        <f t="shared" si="5"/>
        <v>-21839190970</v>
      </c>
      <c r="U94" s="169"/>
      <c r="V94" s="222">
        <f>T94/درآمدها!$J$5</f>
        <v>1.2789624429672162E-2</v>
      </c>
    </row>
    <row r="95" spans="1:22" s="110" customFormat="1" ht="42.75" customHeight="1">
      <c r="A95" s="111"/>
      <c r="B95" s="221" t="s">
        <v>450</v>
      </c>
      <c r="C95" s="217"/>
      <c r="D95" s="128">
        <v>0</v>
      </c>
      <c r="E95" s="128"/>
      <c r="F95" s="128">
        <v>0</v>
      </c>
      <c r="G95" s="128"/>
      <c r="H95" s="128">
        <v>0</v>
      </c>
      <c r="I95" s="128"/>
      <c r="J95" s="172">
        <f t="shared" si="3"/>
        <v>0</v>
      </c>
      <c r="K95" s="172"/>
      <c r="L95" s="222">
        <f t="shared" si="4"/>
        <v>0</v>
      </c>
      <c r="M95" s="222"/>
      <c r="N95" s="128">
        <v>0</v>
      </c>
      <c r="O95" s="128"/>
      <c r="P95" s="128">
        <v>-13812918978</v>
      </c>
      <c r="Q95" s="128"/>
      <c r="R95" s="128">
        <v>-784986816</v>
      </c>
      <c r="S95" s="128"/>
      <c r="T95" s="172">
        <f t="shared" si="5"/>
        <v>-14597905794</v>
      </c>
      <c r="U95" s="169"/>
      <c r="V95" s="222">
        <f>T95/درآمدها!$J$5</f>
        <v>8.5489308107366754E-3</v>
      </c>
    </row>
    <row r="96" spans="1:22" s="110" customFormat="1" ht="42.75" customHeight="1">
      <c r="A96" s="111"/>
      <c r="B96" s="120" t="s">
        <v>313</v>
      </c>
      <c r="C96" s="223"/>
      <c r="D96" s="128">
        <v>0</v>
      </c>
      <c r="E96" s="128"/>
      <c r="F96" s="128">
        <v>0</v>
      </c>
      <c r="G96" s="128"/>
      <c r="H96" s="128">
        <v>0</v>
      </c>
      <c r="I96" s="128"/>
      <c r="J96" s="172">
        <f t="shared" si="3"/>
        <v>0</v>
      </c>
      <c r="K96" s="172"/>
      <c r="L96" s="222">
        <f t="shared" si="4"/>
        <v>0</v>
      </c>
      <c r="M96" s="222"/>
      <c r="N96" s="128">
        <v>3536420160</v>
      </c>
      <c r="O96" s="128"/>
      <c r="P96" s="128">
        <v>2678337747</v>
      </c>
      <c r="Q96" s="128"/>
      <c r="R96" s="128">
        <v>-944894524</v>
      </c>
      <c r="S96" s="128"/>
      <c r="T96" s="172">
        <f t="shared" si="5"/>
        <v>5269863383</v>
      </c>
      <c r="U96" s="224"/>
      <c r="V96" s="222">
        <f>T96/درآمدها!$J$5</f>
        <v>-3.0861753787874671E-3</v>
      </c>
    </row>
    <row r="97" spans="1:22" s="110" customFormat="1" ht="42.75" customHeight="1">
      <c r="A97" s="111"/>
      <c r="B97" s="221" t="s">
        <v>308</v>
      </c>
      <c r="C97" s="217"/>
      <c r="D97" s="128">
        <v>0</v>
      </c>
      <c r="E97" s="128"/>
      <c r="F97" s="128">
        <v>0</v>
      </c>
      <c r="G97" s="128"/>
      <c r="H97" s="128">
        <v>0</v>
      </c>
      <c r="I97" s="128"/>
      <c r="J97" s="172">
        <f t="shared" si="3"/>
        <v>0</v>
      </c>
      <c r="K97" s="172"/>
      <c r="L97" s="222">
        <f t="shared" si="4"/>
        <v>0</v>
      </c>
      <c r="M97" s="222"/>
      <c r="N97" s="128">
        <v>0</v>
      </c>
      <c r="O97" s="128"/>
      <c r="P97" s="128">
        <v>-3888200392</v>
      </c>
      <c r="Q97" s="128"/>
      <c r="R97" s="128">
        <v>-1625214157</v>
      </c>
      <c r="S97" s="128"/>
      <c r="T97" s="172">
        <f t="shared" si="5"/>
        <v>-5513414549</v>
      </c>
      <c r="U97" s="169"/>
      <c r="V97" s="222">
        <f>T97/درآمدها!$J$5</f>
        <v>3.22880556810298E-3</v>
      </c>
    </row>
    <row r="98" spans="1:22" s="110" customFormat="1" ht="42.75" customHeight="1">
      <c r="A98" s="111"/>
      <c r="B98" s="221" t="s">
        <v>196</v>
      </c>
      <c r="C98" s="217"/>
      <c r="D98" s="128">
        <v>0</v>
      </c>
      <c r="E98" s="128"/>
      <c r="F98" s="128">
        <v>0</v>
      </c>
      <c r="G98" s="128"/>
      <c r="H98" s="128">
        <v>0</v>
      </c>
      <c r="I98" s="128"/>
      <c r="J98" s="172">
        <f t="shared" si="3"/>
        <v>0</v>
      </c>
      <c r="K98" s="172"/>
      <c r="L98" s="222">
        <f t="shared" si="4"/>
        <v>0</v>
      </c>
      <c r="M98" s="222"/>
      <c r="N98" s="128">
        <v>0</v>
      </c>
      <c r="O98" s="128"/>
      <c r="P98" s="128">
        <v>-1960938056</v>
      </c>
      <c r="Q98" s="128"/>
      <c r="R98" s="128">
        <v>768107560</v>
      </c>
      <c r="S98" s="128"/>
      <c r="T98" s="172">
        <f t="shared" si="5"/>
        <v>-1192830496</v>
      </c>
      <c r="U98" s="169"/>
      <c r="V98" s="222">
        <f>T98/درآمدها!$J$5</f>
        <v>6.9855399282217829E-4</v>
      </c>
    </row>
    <row r="99" spans="1:22" s="110" customFormat="1" ht="42.75" customHeight="1">
      <c r="A99" s="111"/>
      <c r="B99" s="221" t="s">
        <v>406</v>
      </c>
      <c r="C99" s="217"/>
      <c r="D99" s="128">
        <v>0</v>
      </c>
      <c r="E99" s="128"/>
      <c r="F99" s="128">
        <v>0</v>
      </c>
      <c r="G99" s="128"/>
      <c r="H99" s="128">
        <v>0</v>
      </c>
      <c r="I99" s="128"/>
      <c r="J99" s="172">
        <f t="shared" si="3"/>
        <v>0</v>
      </c>
      <c r="K99" s="172"/>
      <c r="L99" s="222">
        <f t="shared" si="4"/>
        <v>0</v>
      </c>
      <c r="M99" s="222"/>
      <c r="N99" s="128">
        <v>779925900</v>
      </c>
      <c r="O99" s="128"/>
      <c r="P99" s="128">
        <v>-27346650867</v>
      </c>
      <c r="Q99" s="128"/>
      <c r="R99" s="128">
        <v>-1931047279</v>
      </c>
      <c r="S99" s="128"/>
      <c r="T99" s="172">
        <f t="shared" si="5"/>
        <v>-28497772246</v>
      </c>
      <c r="U99" s="169"/>
      <c r="V99" s="222">
        <f>T99/درآمدها!$J$5</f>
        <v>1.6689070790641788E-2</v>
      </c>
    </row>
    <row r="100" spans="1:22" s="110" customFormat="1" ht="42.75" customHeight="1">
      <c r="A100" s="111"/>
      <c r="B100" s="221" t="s">
        <v>369</v>
      </c>
      <c r="C100" s="217"/>
      <c r="D100" s="128">
        <v>0</v>
      </c>
      <c r="E100" s="128"/>
      <c r="F100" s="128">
        <v>0</v>
      </c>
      <c r="G100" s="128"/>
      <c r="H100" s="128">
        <v>0</v>
      </c>
      <c r="I100" s="128"/>
      <c r="J100" s="172">
        <f t="shared" si="3"/>
        <v>0</v>
      </c>
      <c r="K100" s="172"/>
      <c r="L100" s="222">
        <f t="shared" si="4"/>
        <v>0</v>
      </c>
      <c r="M100" s="222"/>
      <c r="N100" s="128">
        <v>0</v>
      </c>
      <c r="O100" s="128"/>
      <c r="P100" s="128">
        <v>2048001490</v>
      </c>
      <c r="Q100" s="128"/>
      <c r="R100" s="128">
        <v>-6084788507</v>
      </c>
      <c r="S100" s="128"/>
      <c r="T100" s="172">
        <f t="shared" si="5"/>
        <v>-4036787017</v>
      </c>
      <c r="U100" s="169"/>
      <c r="V100" s="222">
        <f>T100/درآمدها!$J$5</f>
        <v>2.3640523094893111E-3</v>
      </c>
    </row>
    <row r="101" spans="1:22" s="110" customFormat="1" ht="42.75" customHeight="1">
      <c r="A101" s="111"/>
      <c r="B101" s="221" t="s">
        <v>423</v>
      </c>
      <c r="C101" s="217"/>
      <c r="D101" s="128">
        <v>0</v>
      </c>
      <c r="E101" s="128"/>
      <c r="F101" s="128">
        <v>0</v>
      </c>
      <c r="G101" s="128"/>
      <c r="H101" s="128">
        <v>0</v>
      </c>
      <c r="I101" s="128"/>
      <c r="J101" s="172">
        <f t="shared" si="3"/>
        <v>0</v>
      </c>
      <c r="K101" s="172"/>
      <c r="L101" s="222">
        <f t="shared" si="4"/>
        <v>0</v>
      </c>
      <c r="M101" s="222"/>
      <c r="N101" s="128">
        <v>0</v>
      </c>
      <c r="O101" s="128"/>
      <c r="P101" s="128">
        <v>0</v>
      </c>
      <c r="Q101" s="128"/>
      <c r="R101" s="128">
        <v>18143422393</v>
      </c>
      <c r="S101" s="128"/>
      <c r="T101" s="172">
        <f t="shared" si="5"/>
        <v>18143422393</v>
      </c>
      <c r="U101" s="169"/>
      <c r="V101" s="222">
        <f>T101/درآمدها!$J$5</f>
        <v>-1.0625281797028662E-2</v>
      </c>
    </row>
    <row r="102" spans="1:22" s="110" customFormat="1" ht="42.75" customHeight="1">
      <c r="A102" s="111"/>
      <c r="B102" s="221" t="s">
        <v>409</v>
      </c>
      <c r="C102" s="217"/>
      <c r="D102" s="128">
        <v>0</v>
      </c>
      <c r="E102" s="128"/>
      <c r="F102" s="128">
        <v>0</v>
      </c>
      <c r="G102" s="128"/>
      <c r="H102" s="128">
        <v>0</v>
      </c>
      <c r="I102" s="128"/>
      <c r="J102" s="172">
        <f t="shared" si="3"/>
        <v>0</v>
      </c>
      <c r="K102" s="172"/>
      <c r="L102" s="222">
        <f t="shared" si="4"/>
        <v>0</v>
      </c>
      <c r="M102" s="222"/>
      <c r="N102" s="128">
        <v>0</v>
      </c>
      <c r="O102" s="128"/>
      <c r="P102" s="128">
        <v>-1336580718</v>
      </c>
      <c r="Q102" s="128"/>
      <c r="R102" s="128">
        <v>-2709732746</v>
      </c>
      <c r="S102" s="128"/>
      <c r="T102" s="172">
        <f t="shared" si="5"/>
        <v>-4046313464</v>
      </c>
      <c r="U102" s="169"/>
      <c r="V102" s="222">
        <f>T102/درآمدها!$J$5</f>
        <v>2.3696312560467429E-3</v>
      </c>
    </row>
    <row r="103" spans="1:22" s="110" customFormat="1" ht="42.75" customHeight="1">
      <c r="A103" s="111"/>
      <c r="B103" s="221" t="s">
        <v>88</v>
      </c>
      <c r="C103" s="217"/>
      <c r="D103" s="128">
        <v>0</v>
      </c>
      <c r="E103" s="128"/>
      <c r="F103" s="128">
        <v>0</v>
      </c>
      <c r="G103" s="128"/>
      <c r="H103" s="128">
        <v>0</v>
      </c>
      <c r="I103" s="128"/>
      <c r="J103" s="172">
        <f t="shared" si="3"/>
        <v>0</v>
      </c>
      <c r="K103" s="172"/>
      <c r="L103" s="222">
        <f t="shared" si="4"/>
        <v>0</v>
      </c>
      <c r="M103" s="222"/>
      <c r="N103" s="128">
        <v>0</v>
      </c>
      <c r="O103" s="128"/>
      <c r="P103" s="128">
        <v>-3303243584</v>
      </c>
      <c r="Q103" s="128"/>
      <c r="R103" s="128">
        <v>-1397117887</v>
      </c>
      <c r="S103" s="128"/>
      <c r="T103" s="172">
        <f t="shared" si="5"/>
        <v>-4700361471</v>
      </c>
      <c r="U103" s="169"/>
      <c r="V103" s="222">
        <f>T103/درآمدها!$J$5</f>
        <v>2.7526595641922435E-3</v>
      </c>
    </row>
    <row r="104" spans="1:22" s="110" customFormat="1" ht="42.75" customHeight="1">
      <c r="A104" s="111"/>
      <c r="B104" s="221" t="s">
        <v>370</v>
      </c>
      <c r="C104" s="217"/>
      <c r="D104" s="128">
        <v>0</v>
      </c>
      <c r="E104" s="128"/>
      <c r="F104" s="128">
        <v>0</v>
      </c>
      <c r="G104" s="128"/>
      <c r="H104" s="128">
        <v>0</v>
      </c>
      <c r="I104" s="128"/>
      <c r="J104" s="172">
        <f t="shared" si="3"/>
        <v>0</v>
      </c>
      <c r="K104" s="172"/>
      <c r="L104" s="222">
        <f t="shared" si="4"/>
        <v>0</v>
      </c>
      <c r="M104" s="222"/>
      <c r="N104" s="128">
        <v>0</v>
      </c>
      <c r="O104" s="128"/>
      <c r="P104" s="128">
        <v>-2182314285</v>
      </c>
      <c r="Q104" s="128"/>
      <c r="R104" s="128">
        <v>-1042130024</v>
      </c>
      <c r="S104" s="128"/>
      <c r="T104" s="172">
        <f t="shared" si="5"/>
        <v>-3224444309</v>
      </c>
      <c r="U104" s="169"/>
      <c r="V104" s="222">
        <f>T104/درآمدها!$J$5</f>
        <v>1.8883223175782218E-3</v>
      </c>
    </row>
    <row r="105" spans="1:22" s="110" customFormat="1" ht="42.75" customHeight="1">
      <c r="A105" s="111"/>
      <c r="B105" s="221" t="s">
        <v>410</v>
      </c>
      <c r="C105" s="217"/>
      <c r="D105" s="128">
        <v>0</v>
      </c>
      <c r="E105" s="128"/>
      <c r="F105" s="128">
        <v>0</v>
      </c>
      <c r="G105" s="128"/>
      <c r="H105" s="128">
        <v>0</v>
      </c>
      <c r="I105" s="128"/>
      <c r="J105" s="172">
        <f t="shared" si="3"/>
        <v>0</v>
      </c>
      <c r="K105" s="172"/>
      <c r="L105" s="222">
        <f t="shared" si="4"/>
        <v>0</v>
      </c>
      <c r="M105" s="222"/>
      <c r="N105" s="128">
        <v>0</v>
      </c>
      <c r="O105" s="128"/>
      <c r="P105" s="128">
        <v>-2883258197</v>
      </c>
      <c r="Q105" s="128"/>
      <c r="R105" s="128">
        <v>93630591</v>
      </c>
      <c r="S105" s="128"/>
      <c r="T105" s="172">
        <f t="shared" si="5"/>
        <v>-2789627606</v>
      </c>
      <c r="U105" s="169"/>
      <c r="V105" s="222">
        <f>T105/درآمدها!$J$5</f>
        <v>1.6336818258696451E-3</v>
      </c>
    </row>
    <row r="106" spans="1:22" s="110" customFormat="1" ht="42.75" customHeight="1">
      <c r="A106" s="111"/>
      <c r="B106" s="221" t="s">
        <v>324</v>
      </c>
      <c r="C106" s="217"/>
      <c r="D106" s="128">
        <v>0</v>
      </c>
      <c r="E106" s="128"/>
      <c r="F106" s="128">
        <v>-2489024168</v>
      </c>
      <c r="G106" s="128"/>
      <c r="H106" s="128">
        <v>0</v>
      </c>
      <c r="I106" s="128"/>
      <c r="J106" s="172">
        <f t="shared" si="3"/>
        <v>-2489024168</v>
      </c>
      <c r="K106" s="172"/>
      <c r="L106" s="222">
        <f t="shared" si="4"/>
        <v>-1.753325878107781E-3</v>
      </c>
      <c r="M106" s="222"/>
      <c r="N106" s="128">
        <v>210262481</v>
      </c>
      <c r="O106" s="128"/>
      <c r="P106" s="128">
        <v>-6246561176</v>
      </c>
      <c r="Q106" s="128"/>
      <c r="R106" s="128">
        <v>-3084271556</v>
      </c>
      <c r="S106" s="128"/>
      <c r="T106" s="172">
        <f t="shared" si="5"/>
        <v>-9120570251</v>
      </c>
      <c r="U106" s="169"/>
      <c r="V106" s="222">
        <f>T106/درآمدها!$J$5</f>
        <v>5.341254090179823E-3</v>
      </c>
    </row>
    <row r="107" spans="1:22" s="110" customFormat="1" ht="42.75" customHeight="1">
      <c r="A107" s="111"/>
      <c r="B107" s="221" t="s">
        <v>227</v>
      </c>
      <c r="C107" s="217"/>
      <c r="D107" s="128">
        <v>0</v>
      </c>
      <c r="E107" s="128"/>
      <c r="F107" s="128">
        <v>-689222448</v>
      </c>
      <c r="G107" s="128"/>
      <c r="H107" s="128">
        <v>0</v>
      </c>
      <c r="I107" s="128"/>
      <c r="J107" s="172">
        <f t="shared" si="3"/>
        <v>-689222448</v>
      </c>
      <c r="K107" s="172"/>
      <c r="L107" s="222">
        <f t="shared" si="4"/>
        <v>-4.8550414631859628E-4</v>
      </c>
      <c r="M107" s="222"/>
      <c r="N107" s="128">
        <v>772027500</v>
      </c>
      <c r="O107" s="128"/>
      <c r="P107" s="128">
        <v>-1645284657</v>
      </c>
      <c r="Q107" s="128"/>
      <c r="R107" s="128">
        <v>-219501302</v>
      </c>
      <c r="S107" s="128"/>
      <c r="T107" s="172">
        <f t="shared" si="5"/>
        <v>-1092758459</v>
      </c>
      <c r="U107" s="169"/>
      <c r="V107" s="222">
        <f>T107/درآمدها!$J$5</f>
        <v>6.3994908520905271E-4</v>
      </c>
    </row>
    <row r="108" spans="1:22" s="110" customFormat="1" ht="42.75" customHeight="1">
      <c r="A108" s="111"/>
      <c r="B108" s="221" t="s">
        <v>414</v>
      </c>
      <c r="C108" s="217"/>
      <c r="D108" s="128">
        <v>0</v>
      </c>
      <c r="E108" s="128"/>
      <c r="F108" s="128">
        <v>0</v>
      </c>
      <c r="G108" s="128"/>
      <c r="H108" s="128">
        <v>0</v>
      </c>
      <c r="I108" s="128"/>
      <c r="J108" s="172">
        <f t="shared" si="3"/>
        <v>0</v>
      </c>
      <c r="K108" s="172"/>
      <c r="L108" s="222">
        <f t="shared" si="4"/>
        <v>0</v>
      </c>
      <c r="M108" s="222"/>
      <c r="N108" s="128">
        <v>0</v>
      </c>
      <c r="O108" s="128"/>
      <c r="P108" s="128">
        <v>0</v>
      </c>
      <c r="Q108" s="128"/>
      <c r="R108" s="128">
        <v>-640339876</v>
      </c>
      <c r="S108" s="128"/>
      <c r="T108" s="172">
        <f t="shared" si="5"/>
        <v>-640339876</v>
      </c>
      <c r="U108" s="169"/>
      <c r="V108" s="222">
        <f>T108/درآمدها!$J$5</f>
        <v>3.7500045366299769E-4</v>
      </c>
    </row>
    <row r="109" spans="1:22" s="110" customFormat="1" ht="42.6" customHeight="1">
      <c r="A109" s="111"/>
      <c r="B109" s="221" t="s">
        <v>307</v>
      </c>
      <c r="C109" s="217"/>
      <c r="D109" s="128">
        <v>0</v>
      </c>
      <c r="E109" s="128"/>
      <c r="F109" s="128">
        <v>0</v>
      </c>
      <c r="G109" s="128"/>
      <c r="H109" s="128">
        <v>0</v>
      </c>
      <c r="I109" s="128"/>
      <c r="J109" s="172">
        <f t="shared" si="3"/>
        <v>0</v>
      </c>
      <c r="K109" s="172"/>
      <c r="L109" s="222">
        <f t="shared" si="4"/>
        <v>0</v>
      </c>
      <c r="M109" s="222"/>
      <c r="N109" s="128">
        <v>520805200</v>
      </c>
      <c r="O109" s="128"/>
      <c r="P109" s="128">
        <v>-16575393924</v>
      </c>
      <c r="Q109" s="128"/>
      <c r="R109" s="128">
        <v>-11005773298</v>
      </c>
      <c r="S109" s="128"/>
      <c r="T109" s="172">
        <f t="shared" si="5"/>
        <v>-27060362022</v>
      </c>
      <c r="U109" s="169"/>
      <c r="V109" s="222">
        <f>T109/درآمدها!$J$5</f>
        <v>1.5847284254611925E-2</v>
      </c>
    </row>
    <row r="110" spans="1:22" s="110" customFormat="1" ht="42.75" customHeight="1">
      <c r="A110" s="111"/>
      <c r="B110" s="221" t="s">
        <v>174</v>
      </c>
      <c r="C110" s="217"/>
      <c r="D110" s="128">
        <v>0</v>
      </c>
      <c r="E110" s="128"/>
      <c r="F110" s="128">
        <v>0</v>
      </c>
      <c r="G110" s="128"/>
      <c r="H110" s="128">
        <v>0</v>
      </c>
      <c r="I110" s="128"/>
      <c r="J110" s="172">
        <f t="shared" si="3"/>
        <v>0</v>
      </c>
      <c r="K110" s="172"/>
      <c r="L110" s="222">
        <f t="shared" si="4"/>
        <v>0</v>
      </c>
      <c r="M110" s="222"/>
      <c r="N110" s="128">
        <v>0</v>
      </c>
      <c r="O110" s="128"/>
      <c r="P110" s="128">
        <v>-4861854263</v>
      </c>
      <c r="Q110" s="128"/>
      <c r="R110" s="128">
        <v>-6843904730</v>
      </c>
      <c r="S110" s="128"/>
      <c r="T110" s="172">
        <f t="shared" si="5"/>
        <v>-11705758993</v>
      </c>
      <c r="U110" s="169"/>
      <c r="V110" s="222">
        <f>T110/درآمدها!$J$5</f>
        <v>6.8552109549471739E-3</v>
      </c>
    </row>
    <row r="111" spans="1:22" s="110" customFormat="1" ht="42.6" customHeight="1">
      <c r="A111" s="111"/>
      <c r="B111" s="221" t="s">
        <v>261</v>
      </c>
      <c r="C111" s="217"/>
      <c r="D111" s="128">
        <v>0</v>
      </c>
      <c r="E111" s="128"/>
      <c r="F111" s="128">
        <v>0</v>
      </c>
      <c r="G111" s="128"/>
      <c r="H111" s="128">
        <v>0</v>
      </c>
      <c r="I111" s="128"/>
      <c r="J111" s="172">
        <f t="shared" si="3"/>
        <v>0</v>
      </c>
      <c r="K111" s="172"/>
      <c r="L111" s="222">
        <f t="shared" si="4"/>
        <v>0</v>
      </c>
      <c r="M111" s="222"/>
      <c r="N111" s="128">
        <v>2201364056</v>
      </c>
      <c r="O111" s="128"/>
      <c r="P111" s="128">
        <v>-5966018066</v>
      </c>
      <c r="Q111" s="128"/>
      <c r="R111" s="128">
        <v>-3227458736</v>
      </c>
      <c r="S111" s="128"/>
      <c r="T111" s="172">
        <f t="shared" si="5"/>
        <v>-6992112746</v>
      </c>
      <c r="U111" s="169"/>
      <c r="V111" s="222">
        <f>T111/درآمدها!$J$5</f>
        <v>4.0947714644790113E-3</v>
      </c>
    </row>
    <row r="112" spans="1:22" s="110" customFormat="1" ht="42.75" customHeight="1">
      <c r="A112" s="111"/>
      <c r="B112" s="221" t="s">
        <v>389</v>
      </c>
      <c r="C112" s="217"/>
      <c r="D112" s="128">
        <v>0</v>
      </c>
      <c r="E112" s="128"/>
      <c r="F112" s="128">
        <v>-14127478943</v>
      </c>
      <c r="G112" s="128"/>
      <c r="H112" s="128">
        <v>0</v>
      </c>
      <c r="I112" s="128"/>
      <c r="J112" s="172">
        <f t="shared" si="3"/>
        <v>-14127478943</v>
      </c>
      <c r="K112" s="172"/>
      <c r="L112" s="222">
        <f t="shared" si="4"/>
        <v>-9.9517211369980797E-3</v>
      </c>
      <c r="M112" s="222"/>
      <c r="N112" s="128">
        <v>7107667360</v>
      </c>
      <c r="O112" s="128"/>
      <c r="P112" s="128">
        <v>-29653663712</v>
      </c>
      <c r="Q112" s="128"/>
      <c r="R112" s="128">
        <v>-2875668499</v>
      </c>
      <c r="S112" s="128"/>
      <c r="T112" s="172">
        <f t="shared" si="5"/>
        <v>-25421664851</v>
      </c>
      <c r="U112" s="169"/>
      <c r="V112" s="222">
        <f>T112/درآمدها!$J$5</f>
        <v>1.4887618605831886E-2</v>
      </c>
    </row>
    <row r="113" spans="1:22" s="110" customFormat="1" ht="42.75" customHeight="1">
      <c r="A113" s="111"/>
      <c r="B113" s="221" t="s">
        <v>328</v>
      </c>
      <c r="C113" s="217"/>
      <c r="D113" s="128">
        <v>0</v>
      </c>
      <c r="E113" s="128"/>
      <c r="F113" s="128">
        <v>-14926167894</v>
      </c>
      <c r="G113" s="128"/>
      <c r="H113" s="128">
        <v>0</v>
      </c>
      <c r="I113" s="128"/>
      <c r="J113" s="172">
        <f t="shared" si="3"/>
        <v>-14926167894</v>
      </c>
      <c r="K113" s="172"/>
      <c r="L113" s="222">
        <f t="shared" si="4"/>
        <v>-1.0514336006050271E-2</v>
      </c>
      <c r="M113" s="222"/>
      <c r="N113" s="128">
        <v>8133635230</v>
      </c>
      <c r="O113" s="128"/>
      <c r="P113" s="128">
        <v>-19060738476</v>
      </c>
      <c r="Q113" s="128"/>
      <c r="R113" s="128">
        <v>-13459689452</v>
      </c>
      <c r="S113" s="128"/>
      <c r="T113" s="172">
        <f t="shared" si="5"/>
        <v>-24386792698</v>
      </c>
      <c r="U113" s="169"/>
      <c r="V113" s="222">
        <f>T113/درآمدها!$J$5</f>
        <v>1.4281569316378915E-2</v>
      </c>
    </row>
    <row r="114" spans="1:22" s="110" customFormat="1" ht="42.75" customHeight="1">
      <c r="A114" s="111"/>
      <c r="B114" s="221" t="s">
        <v>217</v>
      </c>
      <c r="C114" s="217"/>
      <c r="D114" s="128">
        <v>0</v>
      </c>
      <c r="E114" s="128"/>
      <c r="F114" s="128">
        <v>0</v>
      </c>
      <c r="G114" s="128"/>
      <c r="H114" s="128">
        <v>0</v>
      </c>
      <c r="I114" s="128"/>
      <c r="J114" s="172">
        <f t="shared" si="3"/>
        <v>0</v>
      </c>
      <c r="K114" s="172"/>
      <c r="L114" s="222">
        <f t="shared" si="4"/>
        <v>0</v>
      </c>
      <c r="M114" s="222"/>
      <c r="N114" s="128">
        <v>469070928</v>
      </c>
      <c r="O114" s="128"/>
      <c r="P114" s="128">
        <v>-6049895351</v>
      </c>
      <c r="Q114" s="128"/>
      <c r="R114" s="128">
        <v>-4418638703</v>
      </c>
      <c r="S114" s="128"/>
      <c r="T114" s="172">
        <f t="shared" si="5"/>
        <v>-9999463126</v>
      </c>
      <c r="U114" s="169"/>
      <c r="V114" s="222">
        <f>T114/درآمدها!$J$5</f>
        <v>5.8559576705737078E-3</v>
      </c>
    </row>
    <row r="115" spans="1:22" s="110" customFormat="1" ht="42.75" customHeight="1">
      <c r="A115" s="111"/>
      <c r="B115" s="221" t="s">
        <v>383</v>
      </c>
      <c r="C115" s="217"/>
      <c r="D115" s="128">
        <v>0</v>
      </c>
      <c r="E115" s="128"/>
      <c r="F115" s="128">
        <v>0</v>
      </c>
      <c r="G115" s="128"/>
      <c r="H115" s="128">
        <v>0</v>
      </c>
      <c r="I115" s="128"/>
      <c r="J115" s="172">
        <f t="shared" si="3"/>
        <v>0</v>
      </c>
      <c r="K115" s="172"/>
      <c r="L115" s="222">
        <f t="shared" si="4"/>
        <v>0</v>
      </c>
      <c r="M115" s="222"/>
      <c r="N115" s="128">
        <v>9744066120</v>
      </c>
      <c r="O115" s="128"/>
      <c r="P115" s="128">
        <v>-7311074070</v>
      </c>
      <c r="Q115" s="128"/>
      <c r="R115" s="128">
        <v>-10736376329</v>
      </c>
      <c r="S115" s="128"/>
      <c r="T115" s="172">
        <f t="shared" si="5"/>
        <v>-8303384279</v>
      </c>
      <c r="U115" s="169"/>
      <c r="V115" s="222">
        <f>T115/درآمدها!$J$5</f>
        <v>4.8626877510954871E-3</v>
      </c>
    </row>
    <row r="116" spans="1:22" s="110" customFormat="1" ht="42.6" customHeight="1">
      <c r="A116" s="111"/>
      <c r="B116" s="221" t="s">
        <v>276</v>
      </c>
      <c r="C116" s="217"/>
      <c r="D116" s="128">
        <v>0</v>
      </c>
      <c r="E116" s="128"/>
      <c r="F116" s="128">
        <v>0</v>
      </c>
      <c r="G116" s="128"/>
      <c r="H116" s="128">
        <v>0</v>
      </c>
      <c r="I116" s="128"/>
      <c r="J116" s="172">
        <f t="shared" si="3"/>
        <v>0</v>
      </c>
      <c r="K116" s="172"/>
      <c r="L116" s="222">
        <f t="shared" si="4"/>
        <v>0</v>
      </c>
      <c r="M116" s="222"/>
      <c r="N116" s="128">
        <v>331375500</v>
      </c>
      <c r="O116" s="128"/>
      <c r="P116" s="128">
        <v>-503897135</v>
      </c>
      <c r="Q116" s="128"/>
      <c r="R116" s="128">
        <v>1693740773</v>
      </c>
      <c r="S116" s="128"/>
      <c r="T116" s="172">
        <f t="shared" si="5"/>
        <v>1521219138</v>
      </c>
      <c r="U116" s="169"/>
      <c r="V116" s="222">
        <f>T116/درآمدها!$J$5</f>
        <v>-8.9086731632942115E-4</v>
      </c>
    </row>
    <row r="117" spans="1:22" s="110" customFormat="1" ht="42.75" customHeight="1">
      <c r="A117" s="111"/>
      <c r="B117" s="221" t="s">
        <v>384</v>
      </c>
      <c r="C117" s="217"/>
      <c r="D117" s="128">
        <v>0</v>
      </c>
      <c r="E117" s="128"/>
      <c r="F117" s="128">
        <v>0</v>
      </c>
      <c r="G117" s="128"/>
      <c r="H117" s="128">
        <v>0</v>
      </c>
      <c r="I117" s="128"/>
      <c r="J117" s="172">
        <f t="shared" si="3"/>
        <v>0</v>
      </c>
      <c r="K117" s="172"/>
      <c r="L117" s="222">
        <f t="shared" si="4"/>
        <v>0</v>
      </c>
      <c r="M117" s="222"/>
      <c r="N117" s="128">
        <v>0</v>
      </c>
      <c r="O117" s="128"/>
      <c r="P117" s="128">
        <v>0</v>
      </c>
      <c r="Q117" s="128"/>
      <c r="R117" s="128">
        <v>8600674842</v>
      </c>
      <c r="S117" s="128"/>
      <c r="T117" s="172">
        <f t="shared" si="5"/>
        <v>8600674842</v>
      </c>
      <c r="U117" s="169"/>
      <c r="V117" s="222">
        <f>T117/درآمدها!$J$5</f>
        <v>-5.0367891934281648E-3</v>
      </c>
    </row>
    <row r="118" spans="1:22" s="110" customFormat="1" ht="42.75" customHeight="1">
      <c r="A118" s="111"/>
      <c r="B118" s="221" t="s">
        <v>192</v>
      </c>
      <c r="C118" s="217"/>
      <c r="D118" s="128">
        <v>0</v>
      </c>
      <c r="E118" s="128"/>
      <c r="F118" s="128">
        <v>-12293663278</v>
      </c>
      <c r="G118" s="128"/>
      <c r="H118" s="128">
        <v>0</v>
      </c>
      <c r="I118" s="128"/>
      <c r="J118" s="172">
        <f t="shared" si="3"/>
        <v>-12293663278</v>
      </c>
      <c r="K118" s="172"/>
      <c r="L118" s="222">
        <f t="shared" si="4"/>
        <v>-8.6599391999397941E-3</v>
      </c>
      <c r="M118" s="222"/>
      <c r="N118" s="128">
        <v>12350459520</v>
      </c>
      <c r="O118" s="128"/>
      <c r="P118" s="128">
        <v>-14117416828</v>
      </c>
      <c r="Q118" s="128"/>
      <c r="R118" s="128">
        <v>-9071838649</v>
      </c>
      <c r="S118" s="128"/>
      <c r="T118" s="172">
        <f t="shared" si="5"/>
        <v>-10838795957</v>
      </c>
      <c r="U118" s="169"/>
      <c r="V118" s="222">
        <f>T118/درآمدها!$J$5</f>
        <v>6.3474938128570725E-3</v>
      </c>
    </row>
    <row r="119" spans="1:22" s="110" customFormat="1" ht="42.75" customHeight="1">
      <c r="A119" s="111"/>
      <c r="B119" s="221" t="s">
        <v>388</v>
      </c>
      <c r="C119" s="217"/>
      <c r="D119" s="128">
        <v>0</v>
      </c>
      <c r="E119" s="128"/>
      <c r="F119" s="128">
        <v>0</v>
      </c>
      <c r="G119" s="128"/>
      <c r="H119" s="128">
        <v>0</v>
      </c>
      <c r="I119" s="128"/>
      <c r="J119" s="172">
        <f t="shared" si="3"/>
        <v>0</v>
      </c>
      <c r="K119" s="172"/>
      <c r="L119" s="222">
        <f t="shared" si="4"/>
        <v>0</v>
      </c>
      <c r="M119" s="222"/>
      <c r="N119" s="128">
        <v>13278647420</v>
      </c>
      <c r="O119" s="128"/>
      <c r="P119" s="128">
        <v>-3191393795</v>
      </c>
      <c r="Q119" s="128"/>
      <c r="R119" s="128">
        <v>-31405570214</v>
      </c>
      <c r="S119" s="128"/>
      <c r="T119" s="172">
        <f t="shared" si="5"/>
        <v>-21318316589</v>
      </c>
      <c r="U119" s="169"/>
      <c r="V119" s="222">
        <f>T119/درآمدها!$J$5</f>
        <v>1.248458622028157E-2</v>
      </c>
    </row>
    <row r="120" spans="1:22" s="110" customFormat="1" ht="42.75" customHeight="1">
      <c r="A120" s="111"/>
      <c r="B120" s="221" t="s">
        <v>90</v>
      </c>
      <c r="C120" s="217"/>
      <c r="D120" s="128">
        <v>0</v>
      </c>
      <c r="E120" s="128"/>
      <c r="F120" s="128">
        <v>0</v>
      </c>
      <c r="G120" s="128"/>
      <c r="H120" s="128">
        <v>0</v>
      </c>
      <c r="I120" s="128"/>
      <c r="J120" s="172">
        <f t="shared" si="3"/>
        <v>0</v>
      </c>
      <c r="K120" s="172"/>
      <c r="L120" s="222">
        <f t="shared" si="4"/>
        <v>0</v>
      </c>
      <c r="M120" s="222"/>
      <c r="N120" s="128">
        <v>0</v>
      </c>
      <c r="O120" s="128"/>
      <c r="P120" s="128">
        <v>-2428816040</v>
      </c>
      <c r="Q120" s="128"/>
      <c r="R120" s="128">
        <v>1181927475</v>
      </c>
      <c r="S120" s="128"/>
      <c r="T120" s="172">
        <f t="shared" si="5"/>
        <v>-1246888565</v>
      </c>
      <c r="U120" s="169"/>
      <c r="V120" s="222">
        <f>T120/درآمدها!$J$5</f>
        <v>7.302118688329261E-4</v>
      </c>
    </row>
    <row r="121" spans="1:22" s="110" customFormat="1" ht="42.75" customHeight="1">
      <c r="A121" s="111"/>
      <c r="B121" s="221" t="s">
        <v>380</v>
      </c>
      <c r="C121" s="217"/>
      <c r="D121" s="128">
        <v>0</v>
      </c>
      <c r="E121" s="128"/>
      <c r="F121" s="128">
        <v>0</v>
      </c>
      <c r="G121" s="128"/>
      <c r="H121" s="128">
        <v>0</v>
      </c>
      <c r="I121" s="128"/>
      <c r="J121" s="172">
        <f t="shared" si="3"/>
        <v>0</v>
      </c>
      <c r="K121" s="172"/>
      <c r="L121" s="222">
        <f t="shared" si="4"/>
        <v>0</v>
      </c>
      <c r="M121" s="222"/>
      <c r="N121" s="128">
        <v>0</v>
      </c>
      <c r="O121" s="128"/>
      <c r="P121" s="128">
        <v>-7321169483</v>
      </c>
      <c r="Q121" s="128"/>
      <c r="R121" s="128">
        <v>-1680023815</v>
      </c>
      <c r="S121" s="128"/>
      <c r="T121" s="172">
        <f t="shared" si="5"/>
        <v>-9001193298</v>
      </c>
      <c r="U121" s="169"/>
      <c r="V121" s="222">
        <f>T121/درآمدها!$J$5</f>
        <v>5.2713436985116543E-3</v>
      </c>
    </row>
    <row r="122" spans="1:22" s="110" customFormat="1" ht="42.75" customHeight="1">
      <c r="A122" s="111"/>
      <c r="B122" s="221" t="s">
        <v>93</v>
      </c>
      <c r="C122" s="217"/>
      <c r="D122" s="128">
        <v>0</v>
      </c>
      <c r="E122" s="128"/>
      <c r="F122" s="128">
        <v>-10648131481</v>
      </c>
      <c r="G122" s="128"/>
      <c r="H122" s="128">
        <v>0</v>
      </c>
      <c r="I122" s="128"/>
      <c r="J122" s="172">
        <f t="shared" si="3"/>
        <v>-10648131481</v>
      </c>
      <c r="K122" s="172"/>
      <c r="L122" s="222">
        <f t="shared" si="4"/>
        <v>-7.5007887505298947E-3</v>
      </c>
      <c r="M122" s="222"/>
      <c r="N122" s="128">
        <v>16957217900</v>
      </c>
      <c r="O122" s="128"/>
      <c r="P122" s="128">
        <v>-34091490483</v>
      </c>
      <c r="Q122" s="128"/>
      <c r="R122" s="128">
        <v>-31630229983</v>
      </c>
      <c r="S122" s="128"/>
      <c r="T122" s="172">
        <f t="shared" si="5"/>
        <v>-48764502566</v>
      </c>
      <c r="U122" s="169"/>
      <c r="V122" s="222">
        <f>T122/درآمدها!$J$5</f>
        <v>2.8557819480385469E-2</v>
      </c>
    </row>
    <row r="123" spans="1:22" s="110" customFormat="1" ht="42.75" customHeight="1">
      <c r="A123" s="111"/>
      <c r="B123" s="221" t="s">
        <v>330</v>
      </c>
      <c r="C123" s="217"/>
      <c r="D123" s="128">
        <v>0</v>
      </c>
      <c r="E123" s="128"/>
      <c r="F123" s="128">
        <v>0</v>
      </c>
      <c r="G123" s="128"/>
      <c r="H123" s="128">
        <v>0</v>
      </c>
      <c r="I123" s="128"/>
      <c r="J123" s="172">
        <f t="shared" si="3"/>
        <v>0</v>
      </c>
      <c r="K123" s="172"/>
      <c r="L123" s="222">
        <f t="shared" si="4"/>
        <v>0</v>
      </c>
      <c r="M123" s="222"/>
      <c r="N123" s="128">
        <v>8527160</v>
      </c>
      <c r="O123" s="128"/>
      <c r="P123" s="128">
        <v>-12434013473</v>
      </c>
      <c r="Q123" s="128"/>
      <c r="R123" s="128">
        <v>-6318016355</v>
      </c>
      <c r="S123" s="128"/>
      <c r="T123" s="172">
        <f t="shared" si="5"/>
        <v>-18743502668</v>
      </c>
      <c r="U123" s="169"/>
      <c r="V123" s="222">
        <f>T123/درآمدها!$J$5</f>
        <v>1.0976705132968492E-2</v>
      </c>
    </row>
    <row r="124" spans="1:22" s="110" customFormat="1" ht="42.75" customHeight="1">
      <c r="A124" s="111"/>
      <c r="B124" s="221" t="s">
        <v>379</v>
      </c>
      <c r="C124" s="217"/>
      <c r="D124" s="128">
        <v>0</v>
      </c>
      <c r="E124" s="128"/>
      <c r="F124" s="128">
        <v>0</v>
      </c>
      <c r="G124" s="128"/>
      <c r="H124" s="128">
        <v>0</v>
      </c>
      <c r="I124" s="128"/>
      <c r="J124" s="172">
        <f t="shared" si="3"/>
        <v>0</v>
      </c>
      <c r="K124" s="172"/>
      <c r="L124" s="222">
        <f t="shared" si="4"/>
        <v>0</v>
      </c>
      <c r="M124" s="222"/>
      <c r="N124" s="128">
        <v>0</v>
      </c>
      <c r="O124" s="128"/>
      <c r="P124" s="128">
        <v>0</v>
      </c>
      <c r="Q124" s="128"/>
      <c r="R124" s="128">
        <v>-7459917090</v>
      </c>
      <c r="S124" s="128"/>
      <c r="T124" s="172">
        <f t="shared" si="5"/>
        <v>-7459917090</v>
      </c>
      <c r="U124" s="169"/>
      <c r="V124" s="222">
        <f>T124/درآمدها!$J$5</f>
        <v>4.3687304162802901E-3</v>
      </c>
    </row>
    <row r="125" spans="1:22" s="110" customFormat="1" ht="42.75" customHeight="1">
      <c r="A125" s="111"/>
      <c r="B125" s="221" t="s">
        <v>135</v>
      </c>
      <c r="C125" s="217"/>
      <c r="D125" s="128">
        <v>0</v>
      </c>
      <c r="E125" s="128"/>
      <c r="F125" s="128">
        <v>-16977276565</v>
      </c>
      <c r="G125" s="128"/>
      <c r="H125" s="128">
        <v>0</v>
      </c>
      <c r="I125" s="128"/>
      <c r="J125" s="172">
        <f t="shared" si="3"/>
        <v>-16977276565</v>
      </c>
      <c r="K125" s="172"/>
      <c r="L125" s="222">
        <f t="shared" si="4"/>
        <v>-1.1959184134851388E-2</v>
      </c>
      <c r="M125" s="222"/>
      <c r="N125" s="128">
        <v>0</v>
      </c>
      <c r="O125" s="128"/>
      <c r="P125" s="128">
        <v>-6615247257</v>
      </c>
      <c r="Q125" s="128"/>
      <c r="R125" s="128">
        <v>1727696457</v>
      </c>
      <c r="S125" s="128"/>
      <c r="T125" s="172">
        <f t="shared" si="5"/>
        <v>-4887550800</v>
      </c>
      <c r="U125" s="169"/>
      <c r="V125" s="222">
        <f>T125/درآمدها!$J$5</f>
        <v>2.8622827282756124E-3</v>
      </c>
    </row>
    <row r="126" spans="1:22" s="110" customFormat="1" ht="42.75" customHeight="1">
      <c r="A126" s="111"/>
      <c r="B126" s="221" t="s">
        <v>114</v>
      </c>
      <c r="C126" s="217"/>
      <c r="D126" s="128">
        <v>0</v>
      </c>
      <c r="E126" s="128"/>
      <c r="F126" s="128">
        <v>0</v>
      </c>
      <c r="G126" s="128"/>
      <c r="H126" s="128">
        <v>0</v>
      </c>
      <c r="I126" s="128"/>
      <c r="J126" s="172">
        <f t="shared" si="3"/>
        <v>0</v>
      </c>
      <c r="K126" s="172"/>
      <c r="L126" s="222">
        <f t="shared" si="4"/>
        <v>0</v>
      </c>
      <c r="M126" s="222"/>
      <c r="N126" s="128">
        <v>2315092950</v>
      </c>
      <c r="O126" s="128"/>
      <c r="P126" s="128">
        <v>-3360340419</v>
      </c>
      <c r="Q126" s="128"/>
      <c r="R126" s="128">
        <v>342002441</v>
      </c>
      <c r="S126" s="128"/>
      <c r="T126" s="172">
        <f t="shared" si="5"/>
        <v>-703245028</v>
      </c>
      <c r="U126" s="169"/>
      <c r="V126" s="222">
        <f>T126/درآمدها!$J$5</f>
        <v>4.1183942218873704E-4</v>
      </c>
    </row>
    <row r="127" spans="1:22" s="110" customFormat="1" ht="42.75" customHeight="1">
      <c r="A127" s="111"/>
      <c r="B127" s="221" t="s">
        <v>424</v>
      </c>
      <c r="C127" s="217"/>
      <c r="D127" s="128">
        <v>0</v>
      </c>
      <c r="E127" s="128"/>
      <c r="F127" s="128">
        <v>0</v>
      </c>
      <c r="G127" s="128"/>
      <c r="H127" s="128">
        <v>0</v>
      </c>
      <c r="I127" s="128"/>
      <c r="J127" s="172">
        <f t="shared" si="3"/>
        <v>0</v>
      </c>
      <c r="K127" s="172"/>
      <c r="L127" s="222">
        <f t="shared" si="4"/>
        <v>0</v>
      </c>
      <c r="M127" s="222"/>
      <c r="N127" s="128">
        <v>0</v>
      </c>
      <c r="O127" s="128"/>
      <c r="P127" s="128">
        <v>0</v>
      </c>
      <c r="Q127" s="128"/>
      <c r="R127" s="128">
        <v>-1460226168</v>
      </c>
      <c r="S127" s="128"/>
      <c r="T127" s="172">
        <f t="shared" si="5"/>
        <v>-1460226168</v>
      </c>
      <c r="U127" s="169"/>
      <c r="V127" s="222">
        <f>T127/درآمدها!$J$5</f>
        <v>8.5514817360926099E-4</v>
      </c>
    </row>
    <row r="128" spans="1:22" s="110" customFormat="1" ht="42.75" customHeight="1">
      <c r="A128" s="111"/>
      <c r="B128" s="221" t="s">
        <v>116</v>
      </c>
      <c r="C128" s="217"/>
      <c r="D128" s="128">
        <v>0</v>
      </c>
      <c r="E128" s="128"/>
      <c r="F128" s="128">
        <v>0</v>
      </c>
      <c r="G128" s="128"/>
      <c r="H128" s="128">
        <v>0</v>
      </c>
      <c r="I128" s="128"/>
      <c r="J128" s="172">
        <f t="shared" si="3"/>
        <v>0</v>
      </c>
      <c r="K128" s="172"/>
      <c r="L128" s="222">
        <f t="shared" si="4"/>
        <v>0</v>
      </c>
      <c r="M128" s="222"/>
      <c r="N128" s="128">
        <v>948044480</v>
      </c>
      <c r="O128" s="128"/>
      <c r="P128" s="128">
        <v>-2460604276</v>
      </c>
      <c r="Q128" s="128"/>
      <c r="R128" s="128">
        <v>-1806049860</v>
      </c>
      <c r="S128" s="128"/>
      <c r="T128" s="172">
        <f t="shared" si="5"/>
        <v>-3318609656</v>
      </c>
      <c r="U128" s="169"/>
      <c r="V128" s="222">
        <f>T128/درآمدها!$J$5</f>
        <v>1.9434681068189554E-3</v>
      </c>
    </row>
    <row r="129" spans="1:22" s="110" customFormat="1" ht="42.75" customHeight="1">
      <c r="A129" s="111"/>
      <c r="B129" s="221" t="s">
        <v>398</v>
      </c>
      <c r="C129" s="217"/>
      <c r="D129" s="128">
        <v>0</v>
      </c>
      <c r="E129" s="128"/>
      <c r="F129" s="128">
        <v>0</v>
      </c>
      <c r="G129" s="128"/>
      <c r="H129" s="128">
        <v>0</v>
      </c>
      <c r="I129" s="128"/>
      <c r="J129" s="172">
        <f t="shared" si="3"/>
        <v>0</v>
      </c>
      <c r="K129" s="172"/>
      <c r="L129" s="222">
        <f t="shared" si="4"/>
        <v>0</v>
      </c>
      <c r="M129" s="222"/>
      <c r="N129" s="128">
        <v>105389540</v>
      </c>
      <c r="O129" s="128"/>
      <c r="P129" s="128">
        <v>-11167226710</v>
      </c>
      <c r="Q129" s="128"/>
      <c r="R129" s="128">
        <v>-12014951976</v>
      </c>
      <c r="S129" s="128"/>
      <c r="T129" s="172">
        <f t="shared" si="5"/>
        <v>-23076789146</v>
      </c>
      <c r="U129" s="169"/>
      <c r="V129" s="222">
        <f>T129/درآمدها!$J$5</f>
        <v>1.3514395593935089E-2</v>
      </c>
    </row>
    <row r="130" spans="1:22" s="110" customFormat="1" ht="42.75" customHeight="1">
      <c r="A130" s="111"/>
      <c r="B130" s="221" t="s">
        <v>278</v>
      </c>
      <c r="C130" s="217"/>
      <c r="D130" s="128">
        <v>0</v>
      </c>
      <c r="E130" s="128"/>
      <c r="F130" s="128">
        <v>0</v>
      </c>
      <c r="G130" s="128"/>
      <c r="H130" s="128">
        <v>0</v>
      </c>
      <c r="I130" s="128"/>
      <c r="J130" s="172">
        <f t="shared" si="3"/>
        <v>0</v>
      </c>
      <c r="K130" s="172"/>
      <c r="L130" s="222">
        <f t="shared" si="4"/>
        <v>0</v>
      </c>
      <c r="M130" s="222"/>
      <c r="N130" s="128">
        <v>12715954056</v>
      </c>
      <c r="O130" s="128"/>
      <c r="P130" s="128">
        <v>0</v>
      </c>
      <c r="Q130" s="128"/>
      <c r="R130" s="128">
        <v>90398565892</v>
      </c>
      <c r="S130" s="128"/>
      <c r="T130" s="172">
        <f t="shared" si="5"/>
        <v>103114519948</v>
      </c>
      <c r="U130" s="169"/>
      <c r="V130" s="222">
        <f>T130/درآمدها!$J$5</f>
        <v>-6.0386668406923055E-2</v>
      </c>
    </row>
    <row r="131" spans="1:22" s="110" customFormat="1" ht="42.75" customHeight="1">
      <c r="A131" s="111"/>
      <c r="B131" s="221" t="s">
        <v>118</v>
      </c>
      <c r="C131" s="217"/>
      <c r="D131" s="128">
        <v>0</v>
      </c>
      <c r="E131" s="128"/>
      <c r="F131" s="128">
        <v>-12895901175</v>
      </c>
      <c r="G131" s="128"/>
      <c r="H131" s="128">
        <v>0</v>
      </c>
      <c r="I131" s="128"/>
      <c r="J131" s="172">
        <f t="shared" si="3"/>
        <v>-12895901175</v>
      </c>
      <c r="K131" s="172"/>
      <c r="L131" s="222">
        <f t="shared" si="4"/>
        <v>-9.0841694276582209E-3</v>
      </c>
      <c r="M131" s="222"/>
      <c r="N131" s="128">
        <v>0</v>
      </c>
      <c r="O131" s="128"/>
      <c r="P131" s="128">
        <v>-6752561062</v>
      </c>
      <c r="Q131" s="128"/>
      <c r="R131" s="128">
        <v>6029013509</v>
      </c>
      <c r="S131" s="128"/>
      <c r="T131" s="172">
        <f t="shared" si="5"/>
        <v>-723547553</v>
      </c>
      <c r="U131" s="169"/>
      <c r="V131" s="222">
        <f>T131/درآمدها!$J$5</f>
        <v>4.2372913321698532E-4</v>
      </c>
    </row>
    <row r="132" spans="1:22" s="110" customFormat="1" ht="42.75" customHeight="1">
      <c r="A132" s="111"/>
      <c r="B132" s="221" t="s">
        <v>294</v>
      </c>
      <c r="C132" s="217"/>
      <c r="D132" s="128">
        <v>0</v>
      </c>
      <c r="E132" s="128"/>
      <c r="F132" s="128">
        <v>0</v>
      </c>
      <c r="G132" s="128"/>
      <c r="H132" s="128">
        <v>0</v>
      </c>
      <c r="I132" s="128"/>
      <c r="J132" s="172">
        <f t="shared" si="3"/>
        <v>0</v>
      </c>
      <c r="K132" s="172"/>
      <c r="L132" s="222">
        <f t="shared" si="4"/>
        <v>0</v>
      </c>
      <c r="M132" s="222"/>
      <c r="N132" s="128">
        <v>372574386</v>
      </c>
      <c r="O132" s="128"/>
      <c r="P132" s="128">
        <v>-2613017843</v>
      </c>
      <c r="Q132" s="128"/>
      <c r="R132" s="128">
        <v>-5474537106</v>
      </c>
      <c r="S132" s="128"/>
      <c r="T132" s="172">
        <f t="shared" si="5"/>
        <v>-7714980563</v>
      </c>
      <c r="U132" s="169"/>
      <c r="V132" s="222">
        <f>T132/درآمدها!$J$5</f>
        <v>4.5181025258002354E-3</v>
      </c>
    </row>
    <row r="133" spans="1:22" s="110" customFormat="1" ht="42.75" customHeight="1">
      <c r="A133" s="111"/>
      <c r="B133" s="221" t="s">
        <v>142</v>
      </c>
      <c r="C133" s="217"/>
      <c r="D133" s="128">
        <v>0</v>
      </c>
      <c r="E133" s="128"/>
      <c r="F133" s="128">
        <v>-19576299072</v>
      </c>
      <c r="G133" s="128"/>
      <c r="H133" s="128">
        <v>0</v>
      </c>
      <c r="I133" s="128"/>
      <c r="J133" s="172">
        <f t="shared" si="3"/>
        <v>-19576299072</v>
      </c>
      <c r="K133" s="172"/>
      <c r="L133" s="222">
        <f t="shared" si="4"/>
        <v>-1.3789995373204805E-2</v>
      </c>
      <c r="M133" s="222"/>
      <c r="N133" s="128">
        <v>7238363000</v>
      </c>
      <c r="O133" s="128"/>
      <c r="P133" s="128">
        <v>-11628246861</v>
      </c>
      <c r="Q133" s="128"/>
      <c r="R133" s="128">
        <v>-3403481675</v>
      </c>
      <c r="S133" s="128"/>
      <c r="T133" s="172">
        <f t="shared" si="5"/>
        <v>-7793365536</v>
      </c>
      <c r="U133" s="169"/>
      <c r="V133" s="222">
        <f>T133/درآمدها!$J$5</f>
        <v>4.5640068986763701E-3</v>
      </c>
    </row>
    <row r="134" spans="1:22" s="110" customFormat="1" ht="42.75" customHeight="1">
      <c r="A134" s="111"/>
      <c r="B134" s="221" t="s">
        <v>137</v>
      </c>
      <c r="C134" s="217"/>
      <c r="D134" s="128">
        <v>0</v>
      </c>
      <c r="E134" s="128"/>
      <c r="F134" s="128">
        <v>0</v>
      </c>
      <c r="G134" s="128"/>
      <c r="H134" s="128">
        <v>0</v>
      </c>
      <c r="I134" s="128"/>
      <c r="J134" s="172">
        <f t="shared" si="3"/>
        <v>0</v>
      </c>
      <c r="K134" s="172"/>
      <c r="L134" s="222">
        <f t="shared" si="4"/>
        <v>0</v>
      </c>
      <c r="M134" s="222"/>
      <c r="N134" s="128">
        <v>0</v>
      </c>
      <c r="O134" s="128"/>
      <c r="P134" s="128">
        <v>-15247479447</v>
      </c>
      <c r="Q134" s="128"/>
      <c r="R134" s="128">
        <v>1470816567</v>
      </c>
      <c r="S134" s="128"/>
      <c r="T134" s="172">
        <f t="shared" si="5"/>
        <v>-13776662880</v>
      </c>
      <c r="U134" s="169"/>
      <c r="V134" s="222">
        <f>T134/درآمدها!$J$5</f>
        <v>8.0679886160364318E-3</v>
      </c>
    </row>
    <row r="135" spans="1:22" s="110" customFormat="1" ht="42.75" customHeight="1">
      <c r="A135" s="111"/>
      <c r="B135" s="221" t="s">
        <v>366</v>
      </c>
      <c r="C135" s="217"/>
      <c r="D135" s="128">
        <v>0</v>
      </c>
      <c r="E135" s="128"/>
      <c r="F135" s="128">
        <v>0</v>
      </c>
      <c r="G135" s="128"/>
      <c r="H135" s="128">
        <v>0</v>
      </c>
      <c r="I135" s="128"/>
      <c r="J135" s="172">
        <f t="shared" si="3"/>
        <v>0</v>
      </c>
      <c r="K135" s="172"/>
      <c r="L135" s="222">
        <f t="shared" si="4"/>
        <v>0</v>
      </c>
      <c r="M135" s="222"/>
      <c r="N135" s="128">
        <v>0</v>
      </c>
      <c r="O135" s="128"/>
      <c r="P135" s="128">
        <v>-808170334</v>
      </c>
      <c r="Q135" s="128"/>
      <c r="R135" s="128">
        <v>-1412010536</v>
      </c>
      <c r="S135" s="128"/>
      <c r="T135" s="172">
        <f t="shared" si="5"/>
        <v>-2220180870</v>
      </c>
      <c r="U135" s="169"/>
      <c r="V135" s="222">
        <f>T135/درآمدها!$J$5</f>
        <v>1.3001983238412423E-3</v>
      </c>
    </row>
    <row r="136" spans="1:22" s="110" customFormat="1" ht="42.75" customHeight="1">
      <c r="A136" s="111"/>
      <c r="B136" s="221" t="s">
        <v>247</v>
      </c>
      <c r="C136" s="217"/>
      <c r="D136" s="128">
        <v>0</v>
      </c>
      <c r="E136" s="128"/>
      <c r="F136" s="128">
        <v>0</v>
      </c>
      <c r="G136" s="128"/>
      <c r="H136" s="128">
        <v>0</v>
      </c>
      <c r="I136" s="128"/>
      <c r="J136" s="172">
        <f t="shared" si="3"/>
        <v>0</v>
      </c>
      <c r="K136" s="172"/>
      <c r="L136" s="222">
        <f t="shared" si="4"/>
        <v>0</v>
      </c>
      <c r="M136" s="222"/>
      <c r="N136" s="128">
        <v>849085320</v>
      </c>
      <c r="O136" s="128"/>
      <c r="P136" s="128">
        <v>-10392652184</v>
      </c>
      <c r="Q136" s="128"/>
      <c r="R136" s="128">
        <v>-11471339158</v>
      </c>
      <c r="S136" s="128"/>
      <c r="T136" s="172">
        <f t="shared" si="5"/>
        <v>-21014906022</v>
      </c>
      <c r="U136" s="169"/>
      <c r="V136" s="222">
        <f>T136/درآمدها!$J$5</f>
        <v>1.2306900737094284E-2</v>
      </c>
    </row>
    <row r="137" spans="1:22" s="110" customFormat="1" ht="42.75" customHeight="1">
      <c r="A137" s="111"/>
      <c r="B137" s="221" t="s">
        <v>271</v>
      </c>
      <c r="C137" s="217"/>
      <c r="D137" s="128">
        <v>0</v>
      </c>
      <c r="E137" s="128"/>
      <c r="F137" s="128">
        <v>0</v>
      </c>
      <c r="G137" s="128"/>
      <c r="H137" s="128">
        <v>0</v>
      </c>
      <c r="I137" s="128"/>
      <c r="J137" s="172">
        <f t="shared" si="3"/>
        <v>0</v>
      </c>
      <c r="K137" s="172"/>
      <c r="L137" s="222">
        <f t="shared" si="4"/>
        <v>0</v>
      </c>
      <c r="M137" s="222"/>
      <c r="N137" s="128">
        <v>0</v>
      </c>
      <c r="O137" s="128"/>
      <c r="P137" s="128">
        <v>-6968789792</v>
      </c>
      <c r="Q137" s="128"/>
      <c r="R137" s="128">
        <v>-7314455880</v>
      </c>
      <c r="S137" s="128"/>
      <c r="T137" s="172">
        <f t="shared" si="5"/>
        <v>-14283245672</v>
      </c>
      <c r="U137" s="169"/>
      <c r="V137" s="222">
        <f>T137/درآمدها!$J$5</f>
        <v>8.3646572820650772E-3</v>
      </c>
    </row>
    <row r="138" spans="1:22" s="110" customFormat="1" ht="42.75" customHeight="1">
      <c r="A138" s="111"/>
      <c r="B138" s="221" t="s">
        <v>146</v>
      </c>
      <c r="C138" s="217"/>
      <c r="D138" s="128">
        <v>0</v>
      </c>
      <c r="E138" s="128"/>
      <c r="F138" s="128">
        <v>-10894914507</v>
      </c>
      <c r="G138" s="128"/>
      <c r="H138" s="128">
        <v>0</v>
      </c>
      <c r="I138" s="128"/>
      <c r="J138" s="172">
        <f t="shared" si="3"/>
        <v>-10894914507</v>
      </c>
      <c r="K138" s="172"/>
      <c r="L138" s="222">
        <f t="shared" si="4"/>
        <v>-7.6746283907095343E-3</v>
      </c>
      <c r="M138" s="222"/>
      <c r="N138" s="128">
        <v>8247489690</v>
      </c>
      <c r="O138" s="128"/>
      <c r="P138" s="128">
        <v>-22890492151</v>
      </c>
      <c r="Q138" s="128"/>
      <c r="R138" s="128">
        <v>-3793294400</v>
      </c>
      <c r="S138" s="128"/>
      <c r="T138" s="172">
        <f t="shared" si="5"/>
        <v>-18436296861</v>
      </c>
      <c r="U138" s="169"/>
      <c r="V138" s="222">
        <f>T138/درآمدها!$J$5</f>
        <v>1.0796797053976848E-2</v>
      </c>
    </row>
    <row r="139" spans="1:22" s="110" customFormat="1" ht="42.75" customHeight="1">
      <c r="A139" s="111"/>
      <c r="B139" s="221" t="s">
        <v>349</v>
      </c>
      <c r="C139" s="217"/>
      <c r="D139" s="128">
        <v>0</v>
      </c>
      <c r="E139" s="128"/>
      <c r="F139" s="128">
        <v>-11729773123</v>
      </c>
      <c r="G139" s="128"/>
      <c r="H139" s="128">
        <v>0</v>
      </c>
      <c r="I139" s="128"/>
      <c r="J139" s="172">
        <f t="shared" ref="J139:J202" si="6">D139+F139+H139</f>
        <v>-11729773123</v>
      </c>
      <c r="K139" s="172"/>
      <c r="L139" s="222">
        <f t="shared" si="4"/>
        <v>-8.2627220037861139E-3</v>
      </c>
      <c r="M139" s="222"/>
      <c r="N139" s="128">
        <v>0</v>
      </c>
      <c r="O139" s="128"/>
      <c r="P139" s="128">
        <v>-17456005463</v>
      </c>
      <c r="Q139" s="128"/>
      <c r="R139" s="128">
        <v>10841949913</v>
      </c>
      <c r="S139" s="128"/>
      <c r="T139" s="172">
        <f t="shared" si="5"/>
        <v>-6614055550</v>
      </c>
      <c r="U139" s="169"/>
      <c r="V139" s="222">
        <f>T139/درآمدها!$J$5</f>
        <v>3.8733708843743282E-3</v>
      </c>
    </row>
    <row r="140" spans="1:22" s="110" customFormat="1" ht="42.75" customHeight="1">
      <c r="A140" s="111"/>
      <c r="B140" s="221" t="s">
        <v>497</v>
      </c>
      <c r="C140" s="217"/>
      <c r="D140" s="128">
        <v>0</v>
      </c>
      <c r="E140" s="128"/>
      <c r="F140" s="128">
        <v>731491988</v>
      </c>
      <c r="G140" s="128"/>
      <c r="H140" s="128">
        <v>0</v>
      </c>
      <c r="I140" s="128"/>
      <c r="J140" s="172">
        <f t="shared" si="6"/>
        <v>731491988</v>
      </c>
      <c r="K140" s="172"/>
      <c r="L140" s="222">
        <f t="shared" ref="L140:L203" si="7">J140/1419601569268</f>
        <v>5.152797826063159E-4</v>
      </c>
      <c r="M140" s="222"/>
      <c r="N140" s="128">
        <v>0</v>
      </c>
      <c r="O140" s="128"/>
      <c r="P140" s="128">
        <v>-7113228930</v>
      </c>
      <c r="Q140" s="128"/>
      <c r="R140" s="128">
        <v>-1472401069</v>
      </c>
      <c r="S140" s="128"/>
      <c r="T140" s="172">
        <f t="shared" ref="T140:T203" si="8">N140+P140+R140</f>
        <v>-8585629999</v>
      </c>
      <c r="U140" s="169"/>
      <c r="V140" s="222">
        <f>T140/درآمدها!$J$5</f>
        <v>5.02797852402939E-3</v>
      </c>
    </row>
    <row r="141" spans="1:22" s="110" customFormat="1" ht="42.75" customHeight="1">
      <c r="A141" s="111"/>
      <c r="B141" s="215" t="s">
        <v>408</v>
      </c>
      <c r="C141" s="217"/>
      <c r="D141" s="128">
        <v>0</v>
      </c>
      <c r="E141" s="128"/>
      <c r="F141" s="128">
        <v>-10651781169</v>
      </c>
      <c r="G141" s="128"/>
      <c r="H141" s="128">
        <v>0</v>
      </c>
      <c r="I141" s="128"/>
      <c r="J141" s="172">
        <f t="shared" si="6"/>
        <v>-10651781169</v>
      </c>
      <c r="K141" s="172"/>
      <c r="L141" s="222">
        <f t="shared" si="7"/>
        <v>-7.5033596747096157E-3</v>
      </c>
      <c r="M141" s="222"/>
      <c r="N141" s="128">
        <v>0</v>
      </c>
      <c r="O141" s="128"/>
      <c r="P141" s="128">
        <v>-5388456284</v>
      </c>
      <c r="Q141" s="128"/>
      <c r="R141" s="128">
        <v>-2114490554</v>
      </c>
      <c r="S141" s="128"/>
      <c r="T141" s="172">
        <f t="shared" si="8"/>
        <v>-7502946838</v>
      </c>
      <c r="U141" s="169"/>
      <c r="V141" s="222">
        <f>T141/درآمدها!$J$5</f>
        <v>4.3939298074564294E-3</v>
      </c>
    </row>
    <row r="142" spans="1:22" s="110" customFormat="1" ht="42.75" customHeight="1">
      <c r="A142" s="111"/>
      <c r="B142" s="221" t="s">
        <v>273</v>
      </c>
      <c r="C142" s="217"/>
      <c r="D142" s="128">
        <v>0</v>
      </c>
      <c r="E142" s="128"/>
      <c r="F142" s="128">
        <v>-18996893348</v>
      </c>
      <c r="G142" s="128"/>
      <c r="H142" s="128">
        <v>0</v>
      </c>
      <c r="I142" s="128"/>
      <c r="J142" s="172">
        <f t="shared" si="6"/>
        <v>-18996893348</v>
      </c>
      <c r="K142" s="172"/>
      <c r="L142" s="222">
        <f t="shared" si="7"/>
        <v>-1.3381848653348216E-2</v>
      </c>
      <c r="M142" s="222"/>
      <c r="N142" s="128">
        <v>14090010000</v>
      </c>
      <c r="O142" s="128"/>
      <c r="P142" s="128">
        <v>-31370345229</v>
      </c>
      <c r="Q142" s="128"/>
      <c r="R142" s="128">
        <v>-3191265573</v>
      </c>
      <c r="S142" s="128"/>
      <c r="T142" s="172">
        <f t="shared" si="8"/>
        <v>-20471600802</v>
      </c>
      <c r="U142" s="169"/>
      <c r="V142" s="222">
        <f>T142/درآمدها!$J$5</f>
        <v>1.1988726418090175E-2</v>
      </c>
    </row>
    <row r="143" spans="1:22" s="110" customFormat="1" ht="42.75" customHeight="1">
      <c r="A143" s="111"/>
      <c r="B143" s="221" t="s">
        <v>306</v>
      </c>
      <c r="C143" s="217"/>
      <c r="D143" s="128">
        <v>0</v>
      </c>
      <c r="E143" s="128"/>
      <c r="F143" s="128">
        <v>0</v>
      </c>
      <c r="G143" s="128"/>
      <c r="H143" s="128">
        <v>0</v>
      </c>
      <c r="I143" s="128"/>
      <c r="J143" s="172">
        <f t="shared" si="6"/>
        <v>0</v>
      </c>
      <c r="K143" s="172"/>
      <c r="L143" s="222">
        <f t="shared" si="7"/>
        <v>0</v>
      </c>
      <c r="M143" s="222"/>
      <c r="N143" s="128">
        <v>0</v>
      </c>
      <c r="O143" s="128"/>
      <c r="P143" s="128">
        <v>-1337089356</v>
      </c>
      <c r="Q143" s="128"/>
      <c r="R143" s="128">
        <v>-1330917619</v>
      </c>
      <c r="S143" s="128"/>
      <c r="T143" s="172">
        <f t="shared" si="8"/>
        <v>-2668006975</v>
      </c>
      <c r="U143" s="169"/>
      <c r="V143" s="222">
        <f>T143/درآمدها!$J$5</f>
        <v>1.5624574753190009E-3</v>
      </c>
    </row>
    <row r="144" spans="1:22" s="110" customFormat="1" ht="42.75" customHeight="1">
      <c r="A144" s="111"/>
      <c r="B144" s="221" t="s">
        <v>386</v>
      </c>
      <c r="C144" s="217"/>
      <c r="D144" s="128">
        <v>0</v>
      </c>
      <c r="E144" s="128"/>
      <c r="F144" s="128">
        <v>0</v>
      </c>
      <c r="G144" s="128"/>
      <c r="H144" s="128">
        <v>0</v>
      </c>
      <c r="I144" s="128"/>
      <c r="J144" s="172">
        <f t="shared" si="6"/>
        <v>0</v>
      </c>
      <c r="K144" s="172"/>
      <c r="L144" s="222">
        <f t="shared" si="7"/>
        <v>0</v>
      </c>
      <c r="M144" s="222"/>
      <c r="N144" s="128">
        <v>3465545</v>
      </c>
      <c r="O144" s="128"/>
      <c r="P144" s="128">
        <v>-10842397665</v>
      </c>
      <c r="Q144" s="128"/>
      <c r="R144" s="128">
        <v>-7302396994</v>
      </c>
      <c r="S144" s="128"/>
      <c r="T144" s="172">
        <f t="shared" si="8"/>
        <v>-18141329114</v>
      </c>
      <c r="U144" s="169"/>
      <c r="V144" s="222">
        <f>T144/درآمدها!$J$5</f>
        <v>1.0624055915892622E-2</v>
      </c>
    </row>
    <row r="145" spans="1:22" s="110" customFormat="1" ht="42.75" customHeight="1">
      <c r="A145" s="111"/>
      <c r="B145" s="221" t="s">
        <v>200</v>
      </c>
      <c r="C145" s="217"/>
      <c r="D145" s="128">
        <v>0</v>
      </c>
      <c r="E145" s="128"/>
      <c r="F145" s="128">
        <v>0</v>
      </c>
      <c r="G145" s="128"/>
      <c r="H145" s="128">
        <v>0</v>
      </c>
      <c r="I145" s="128"/>
      <c r="J145" s="172">
        <f t="shared" si="6"/>
        <v>0</v>
      </c>
      <c r="K145" s="172"/>
      <c r="L145" s="222">
        <f t="shared" si="7"/>
        <v>0</v>
      </c>
      <c r="M145" s="222"/>
      <c r="N145" s="128">
        <v>0</v>
      </c>
      <c r="O145" s="128"/>
      <c r="P145" s="128">
        <v>-14221891992</v>
      </c>
      <c r="Q145" s="128"/>
      <c r="R145" s="128">
        <v>-14333643401</v>
      </c>
      <c r="S145" s="128"/>
      <c r="T145" s="172">
        <f t="shared" si="8"/>
        <v>-28555535393</v>
      </c>
      <c r="U145" s="169"/>
      <c r="V145" s="222">
        <f>T145/درآمدها!$J$5</f>
        <v>1.6722898461136577E-2</v>
      </c>
    </row>
    <row r="146" spans="1:22" s="110" customFormat="1" ht="42.75" customHeight="1">
      <c r="A146" s="111"/>
      <c r="B146" s="221" t="s">
        <v>393</v>
      </c>
      <c r="C146" s="217"/>
      <c r="D146" s="128">
        <v>0</v>
      </c>
      <c r="E146" s="128"/>
      <c r="F146" s="128">
        <v>0</v>
      </c>
      <c r="G146" s="128"/>
      <c r="H146" s="128">
        <v>0</v>
      </c>
      <c r="I146" s="128"/>
      <c r="J146" s="172">
        <f t="shared" si="6"/>
        <v>0</v>
      </c>
      <c r="K146" s="172"/>
      <c r="L146" s="222">
        <f t="shared" si="7"/>
        <v>0</v>
      </c>
      <c r="M146" s="222"/>
      <c r="N146" s="128">
        <v>865076650</v>
      </c>
      <c r="O146" s="128"/>
      <c r="P146" s="128">
        <v>0</v>
      </c>
      <c r="Q146" s="128"/>
      <c r="R146" s="128">
        <v>53698026400</v>
      </c>
      <c r="S146" s="128"/>
      <c r="T146" s="172">
        <f t="shared" si="8"/>
        <v>54563103050</v>
      </c>
      <c r="U146" s="169"/>
      <c r="V146" s="222">
        <f>T146/درآمدها!$J$5</f>
        <v>-3.1953637691323304E-2</v>
      </c>
    </row>
    <row r="147" spans="1:22" s="110" customFormat="1" ht="42.75" customHeight="1">
      <c r="A147" s="111"/>
      <c r="B147" s="221" t="s">
        <v>231</v>
      </c>
      <c r="C147" s="217"/>
      <c r="D147" s="128">
        <v>0</v>
      </c>
      <c r="E147" s="128"/>
      <c r="F147" s="128">
        <v>-10853961984</v>
      </c>
      <c r="G147" s="128"/>
      <c r="H147" s="128">
        <v>0</v>
      </c>
      <c r="I147" s="128"/>
      <c r="J147" s="172">
        <f t="shared" si="6"/>
        <v>-10853961984</v>
      </c>
      <c r="K147" s="172"/>
      <c r="L147" s="222">
        <f t="shared" si="7"/>
        <v>-7.6457804914915042E-3</v>
      </c>
      <c r="M147" s="222"/>
      <c r="N147" s="128">
        <v>12270037209</v>
      </c>
      <c r="O147" s="128"/>
      <c r="P147" s="128">
        <v>-30712729691</v>
      </c>
      <c r="Q147" s="128"/>
      <c r="R147" s="128">
        <v>-3278388721</v>
      </c>
      <c r="S147" s="128"/>
      <c r="T147" s="172">
        <f t="shared" si="8"/>
        <v>-21721081203</v>
      </c>
      <c r="U147" s="169"/>
      <c r="V147" s="222">
        <f>T147/درآمدها!$J$5</f>
        <v>1.2720456136603012E-2</v>
      </c>
    </row>
    <row r="148" spans="1:22" s="110" customFormat="1" ht="42.75" customHeight="1">
      <c r="A148" s="111"/>
      <c r="B148" s="221" t="s">
        <v>145</v>
      </c>
      <c r="C148" s="217"/>
      <c r="D148" s="128">
        <v>0</v>
      </c>
      <c r="E148" s="128"/>
      <c r="F148" s="128">
        <v>0</v>
      </c>
      <c r="G148" s="128"/>
      <c r="H148" s="128">
        <v>0</v>
      </c>
      <c r="I148" s="128"/>
      <c r="J148" s="172">
        <f t="shared" si="6"/>
        <v>0</v>
      </c>
      <c r="K148" s="172"/>
      <c r="L148" s="222">
        <f t="shared" si="7"/>
        <v>0</v>
      </c>
      <c r="M148" s="222"/>
      <c r="N148" s="128">
        <v>2125809600</v>
      </c>
      <c r="O148" s="128"/>
      <c r="P148" s="128">
        <v>-6092426605</v>
      </c>
      <c r="Q148" s="128"/>
      <c r="R148" s="128">
        <v>-4023750342</v>
      </c>
      <c r="S148" s="128"/>
      <c r="T148" s="172">
        <f t="shared" si="8"/>
        <v>-7990367347</v>
      </c>
      <c r="U148" s="169"/>
      <c r="V148" s="222">
        <f>T148/درآمدها!$J$5</f>
        <v>4.6793765191955709E-3</v>
      </c>
    </row>
    <row r="149" spans="1:22" s="110" customFormat="1" ht="42.75" customHeight="1">
      <c r="A149" s="111"/>
      <c r="B149" s="221" t="s">
        <v>138</v>
      </c>
      <c r="C149" s="217"/>
      <c r="D149" s="128">
        <v>0</v>
      </c>
      <c r="E149" s="128"/>
      <c r="F149" s="128">
        <v>0</v>
      </c>
      <c r="G149" s="128"/>
      <c r="H149" s="128">
        <v>0</v>
      </c>
      <c r="I149" s="128"/>
      <c r="J149" s="172">
        <f t="shared" si="6"/>
        <v>0</v>
      </c>
      <c r="K149" s="172"/>
      <c r="L149" s="222">
        <f t="shared" si="7"/>
        <v>0</v>
      </c>
      <c r="M149" s="222"/>
      <c r="N149" s="128">
        <v>0</v>
      </c>
      <c r="O149" s="128"/>
      <c r="P149" s="128">
        <v>-2255448882</v>
      </c>
      <c r="Q149" s="128"/>
      <c r="R149" s="128">
        <v>-5535183165</v>
      </c>
      <c r="S149" s="128"/>
      <c r="T149" s="172">
        <f t="shared" si="8"/>
        <v>-7790632047</v>
      </c>
      <c r="U149" s="169"/>
      <c r="V149" s="222">
        <f>T149/درآمدها!$J$5</f>
        <v>4.5624060931455847E-3</v>
      </c>
    </row>
    <row r="150" spans="1:22" s="110" customFormat="1" ht="42.75" customHeight="1">
      <c r="A150" s="111"/>
      <c r="B150" s="221" t="s">
        <v>242</v>
      </c>
      <c r="C150" s="217"/>
      <c r="D150" s="128">
        <v>0</v>
      </c>
      <c r="E150" s="128"/>
      <c r="F150" s="128">
        <v>0</v>
      </c>
      <c r="G150" s="128"/>
      <c r="H150" s="128">
        <v>0</v>
      </c>
      <c r="I150" s="128"/>
      <c r="J150" s="172">
        <f t="shared" si="6"/>
        <v>0</v>
      </c>
      <c r="K150" s="172"/>
      <c r="L150" s="222">
        <f t="shared" si="7"/>
        <v>0</v>
      </c>
      <c r="M150" s="222"/>
      <c r="N150" s="128">
        <v>0</v>
      </c>
      <c r="O150" s="128"/>
      <c r="P150" s="128">
        <v>-3906072314</v>
      </c>
      <c r="Q150" s="128"/>
      <c r="R150" s="128">
        <v>-1667671663</v>
      </c>
      <c r="S150" s="128"/>
      <c r="T150" s="172">
        <f t="shared" si="8"/>
        <v>-5573743977</v>
      </c>
      <c r="U150" s="169"/>
      <c r="V150" s="222">
        <f>T150/درآمدها!$J$5</f>
        <v>3.2641361225743824E-3</v>
      </c>
    </row>
    <row r="151" spans="1:22" s="110" customFormat="1" ht="42.75" customHeight="1">
      <c r="A151" s="111"/>
      <c r="B151" s="221" t="s">
        <v>315</v>
      </c>
      <c r="C151" s="217"/>
      <c r="D151" s="128">
        <v>0</v>
      </c>
      <c r="E151" s="128"/>
      <c r="F151" s="128">
        <v>0</v>
      </c>
      <c r="G151" s="128"/>
      <c r="H151" s="128">
        <v>0</v>
      </c>
      <c r="I151" s="128"/>
      <c r="J151" s="172">
        <f t="shared" si="6"/>
        <v>0</v>
      </c>
      <c r="K151" s="172"/>
      <c r="L151" s="222">
        <f t="shared" si="7"/>
        <v>0</v>
      </c>
      <c r="M151" s="222"/>
      <c r="N151" s="128">
        <v>154298664</v>
      </c>
      <c r="O151" s="128"/>
      <c r="P151" s="128">
        <v>-5630652685</v>
      </c>
      <c r="Q151" s="128"/>
      <c r="R151" s="128">
        <v>-4101127538</v>
      </c>
      <c r="S151" s="128"/>
      <c r="T151" s="172">
        <f t="shared" si="8"/>
        <v>-9577481559</v>
      </c>
      <c r="U151" s="169"/>
      <c r="V151" s="222">
        <f>T151/درآمدها!$J$5</f>
        <v>5.608833783723309E-3</v>
      </c>
    </row>
    <row r="152" spans="1:22" s="110" customFormat="1" ht="42.75" customHeight="1">
      <c r="A152" s="111"/>
      <c r="B152" s="221" t="s">
        <v>402</v>
      </c>
      <c r="C152" s="217"/>
      <c r="D152" s="128">
        <v>0</v>
      </c>
      <c r="E152" s="128"/>
      <c r="F152" s="128">
        <v>0</v>
      </c>
      <c r="G152" s="128"/>
      <c r="H152" s="128">
        <v>0</v>
      </c>
      <c r="I152" s="128"/>
      <c r="J152" s="172">
        <f t="shared" si="6"/>
        <v>0</v>
      </c>
      <c r="K152" s="172"/>
      <c r="L152" s="222">
        <f t="shared" si="7"/>
        <v>0</v>
      </c>
      <c r="M152" s="222"/>
      <c r="N152" s="128">
        <v>13420098</v>
      </c>
      <c r="O152" s="128"/>
      <c r="P152" s="128">
        <v>0</v>
      </c>
      <c r="Q152" s="128"/>
      <c r="R152" s="128">
        <v>-2037306360</v>
      </c>
      <c r="S152" s="128"/>
      <c r="T152" s="172">
        <f t="shared" si="8"/>
        <v>-2023886262</v>
      </c>
      <c r="U152" s="169"/>
      <c r="V152" s="222">
        <f>T152/درآمدها!$J$5</f>
        <v>1.1852428606403214E-3</v>
      </c>
    </row>
    <row r="153" spans="1:22" s="110" customFormat="1" ht="42.75" customHeight="1">
      <c r="A153" s="111"/>
      <c r="B153" s="221" t="s">
        <v>109</v>
      </c>
      <c r="C153" s="217"/>
      <c r="D153" s="128">
        <v>0</v>
      </c>
      <c r="E153" s="128"/>
      <c r="F153" s="128">
        <v>-12146723031</v>
      </c>
      <c r="G153" s="128"/>
      <c r="H153" s="128">
        <v>0</v>
      </c>
      <c r="I153" s="128"/>
      <c r="J153" s="172">
        <f t="shared" si="6"/>
        <v>-12146723031</v>
      </c>
      <c r="K153" s="172"/>
      <c r="L153" s="222">
        <f t="shared" si="7"/>
        <v>-8.5564311099369291E-3</v>
      </c>
      <c r="M153" s="222"/>
      <c r="N153" s="128">
        <v>12311373043</v>
      </c>
      <c r="O153" s="128"/>
      <c r="P153" s="128">
        <v>-33681583149</v>
      </c>
      <c r="Q153" s="128"/>
      <c r="R153" s="128">
        <v>-9135419560</v>
      </c>
      <c r="S153" s="128"/>
      <c r="T153" s="172">
        <f t="shared" si="8"/>
        <v>-30505629666</v>
      </c>
      <c r="U153" s="169"/>
      <c r="V153" s="222">
        <f>T153/درآمدها!$J$5</f>
        <v>1.7864926725296427E-2</v>
      </c>
    </row>
    <row r="154" spans="1:22" s="110" customFormat="1" ht="42.75" customHeight="1">
      <c r="A154" s="111"/>
      <c r="B154" s="221" t="s">
        <v>451</v>
      </c>
      <c r="C154" s="217"/>
      <c r="D154" s="128">
        <v>0</v>
      </c>
      <c r="E154" s="128"/>
      <c r="F154" s="128">
        <v>0</v>
      </c>
      <c r="G154" s="128"/>
      <c r="H154" s="128">
        <v>0</v>
      </c>
      <c r="I154" s="128"/>
      <c r="J154" s="172">
        <f t="shared" si="6"/>
        <v>0</v>
      </c>
      <c r="K154" s="172"/>
      <c r="L154" s="222">
        <f t="shared" si="7"/>
        <v>0</v>
      </c>
      <c r="M154" s="222"/>
      <c r="N154" s="128">
        <v>1400925120</v>
      </c>
      <c r="O154" s="128"/>
      <c r="P154" s="128">
        <v>0</v>
      </c>
      <c r="Q154" s="128"/>
      <c r="R154" s="128">
        <v>15435345337</v>
      </c>
      <c r="S154" s="128"/>
      <c r="T154" s="172">
        <f t="shared" si="8"/>
        <v>16836270457</v>
      </c>
      <c r="U154" s="169"/>
      <c r="V154" s="222">
        <f>T154/درآمدها!$J$5</f>
        <v>-9.8597780585008045E-3</v>
      </c>
    </row>
    <row r="155" spans="1:22" s="110" customFormat="1" ht="42.75" customHeight="1">
      <c r="A155" s="111"/>
      <c r="B155" s="221" t="s">
        <v>186</v>
      </c>
      <c r="C155" s="217"/>
      <c r="D155" s="128">
        <v>0</v>
      </c>
      <c r="E155" s="128"/>
      <c r="F155" s="128">
        <v>0</v>
      </c>
      <c r="G155" s="128"/>
      <c r="H155" s="128">
        <v>0</v>
      </c>
      <c r="I155" s="128"/>
      <c r="J155" s="172">
        <f t="shared" si="6"/>
        <v>0</v>
      </c>
      <c r="K155" s="172"/>
      <c r="L155" s="222">
        <f t="shared" si="7"/>
        <v>0</v>
      </c>
      <c r="M155" s="222"/>
      <c r="N155" s="128">
        <v>2422902300</v>
      </c>
      <c r="O155" s="128"/>
      <c r="P155" s="128">
        <v>2152276878</v>
      </c>
      <c r="Q155" s="128"/>
      <c r="R155" s="128">
        <v>-3025911809</v>
      </c>
      <c r="S155" s="128"/>
      <c r="T155" s="172">
        <f t="shared" si="8"/>
        <v>1549267369</v>
      </c>
      <c r="U155" s="169"/>
      <c r="V155" s="222">
        <f>T155/درآمدها!$J$5</f>
        <v>-9.0729312353535023E-4</v>
      </c>
    </row>
    <row r="156" spans="1:22" s="110" customFormat="1" ht="42.75" customHeight="1">
      <c r="A156" s="111"/>
      <c r="B156" s="221" t="s">
        <v>185</v>
      </c>
      <c r="C156" s="217"/>
      <c r="D156" s="128">
        <v>0</v>
      </c>
      <c r="E156" s="128"/>
      <c r="F156" s="128">
        <v>0</v>
      </c>
      <c r="G156" s="128"/>
      <c r="H156" s="128">
        <v>0</v>
      </c>
      <c r="I156" s="128"/>
      <c r="J156" s="172">
        <f t="shared" si="6"/>
        <v>0</v>
      </c>
      <c r="K156" s="172"/>
      <c r="L156" s="222">
        <f t="shared" si="7"/>
        <v>0</v>
      </c>
      <c r="M156" s="222"/>
      <c r="N156" s="128">
        <v>6713063239</v>
      </c>
      <c r="O156" s="128"/>
      <c r="P156" s="128">
        <v>-743961061</v>
      </c>
      <c r="Q156" s="128"/>
      <c r="R156" s="128">
        <v>-1278874705</v>
      </c>
      <c r="S156" s="128"/>
      <c r="T156" s="172">
        <f t="shared" si="8"/>
        <v>4690227473</v>
      </c>
      <c r="U156" s="169"/>
      <c r="V156" s="222">
        <f>T156/درآمدها!$J$5</f>
        <v>-2.7467248192390493E-3</v>
      </c>
    </row>
    <row r="157" spans="1:22" s="110" customFormat="1" ht="42.75" customHeight="1">
      <c r="A157" s="111"/>
      <c r="B157" s="221" t="s">
        <v>164</v>
      </c>
      <c r="C157" s="217"/>
      <c r="D157" s="128">
        <v>0</v>
      </c>
      <c r="E157" s="128"/>
      <c r="F157" s="128">
        <v>0</v>
      </c>
      <c r="G157" s="128"/>
      <c r="H157" s="128">
        <v>0</v>
      </c>
      <c r="I157" s="128"/>
      <c r="J157" s="172">
        <f t="shared" si="6"/>
        <v>0</v>
      </c>
      <c r="K157" s="172"/>
      <c r="L157" s="222">
        <f t="shared" si="7"/>
        <v>0</v>
      </c>
      <c r="M157" s="222"/>
      <c r="N157" s="128">
        <v>2253250125</v>
      </c>
      <c r="O157" s="128"/>
      <c r="P157" s="128">
        <v>2313405378</v>
      </c>
      <c r="Q157" s="128"/>
      <c r="R157" s="128">
        <v>2271734008</v>
      </c>
      <c r="S157" s="128"/>
      <c r="T157" s="172">
        <f t="shared" si="8"/>
        <v>6838389511</v>
      </c>
      <c r="U157" s="169"/>
      <c r="V157" s="222">
        <f>T157/درآمدها!$J$5</f>
        <v>-4.0047469555828273E-3</v>
      </c>
    </row>
    <row r="158" spans="1:22" s="110" customFormat="1" ht="42.75" customHeight="1">
      <c r="A158" s="111"/>
      <c r="B158" s="221" t="s">
        <v>103</v>
      </c>
      <c r="C158" s="217"/>
      <c r="D158" s="128">
        <v>0</v>
      </c>
      <c r="E158" s="128"/>
      <c r="F158" s="128">
        <v>0</v>
      </c>
      <c r="G158" s="128"/>
      <c r="H158" s="128">
        <v>0</v>
      </c>
      <c r="I158" s="128"/>
      <c r="J158" s="172">
        <f t="shared" si="6"/>
        <v>0</v>
      </c>
      <c r="K158" s="172"/>
      <c r="L158" s="222">
        <f t="shared" si="7"/>
        <v>0</v>
      </c>
      <c r="M158" s="222"/>
      <c r="N158" s="128">
        <v>450924600</v>
      </c>
      <c r="O158" s="128"/>
      <c r="P158" s="128">
        <v>-10506719162</v>
      </c>
      <c r="Q158" s="128"/>
      <c r="R158" s="128">
        <v>-5835007086</v>
      </c>
      <c r="S158" s="128"/>
      <c r="T158" s="172">
        <f t="shared" si="8"/>
        <v>-15890801648</v>
      </c>
      <c r="U158" s="169"/>
      <c r="V158" s="222">
        <f>T158/درآمدها!$J$5</f>
        <v>9.3060857997678582E-3</v>
      </c>
    </row>
    <row r="159" spans="1:22" s="110" customFormat="1" ht="42.75" customHeight="1">
      <c r="A159" s="111"/>
      <c r="B159" s="221" t="s">
        <v>421</v>
      </c>
      <c r="C159" s="217"/>
      <c r="D159" s="128">
        <v>0</v>
      </c>
      <c r="E159" s="128"/>
      <c r="F159" s="128">
        <v>0</v>
      </c>
      <c r="G159" s="128"/>
      <c r="H159" s="128">
        <v>0</v>
      </c>
      <c r="I159" s="128"/>
      <c r="J159" s="172">
        <f t="shared" si="6"/>
        <v>0</v>
      </c>
      <c r="K159" s="172"/>
      <c r="L159" s="222">
        <f t="shared" si="7"/>
        <v>0</v>
      </c>
      <c r="M159" s="222"/>
      <c r="N159" s="128">
        <v>0</v>
      </c>
      <c r="O159" s="128"/>
      <c r="P159" s="128">
        <v>0</v>
      </c>
      <c r="Q159" s="128"/>
      <c r="R159" s="128">
        <v>1568697940</v>
      </c>
      <c r="S159" s="128"/>
      <c r="T159" s="172">
        <f t="shared" si="8"/>
        <v>1568697940</v>
      </c>
      <c r="U159" s="169"/>
      <c r="V159" s="222">
        <f>T159/درآمدها!$J$5</f>
        <v>-9.1867219457719663E-4</v>
      </c>
    </row>
    <row r="160" spans="1:22" s="110" customFormat="1" ht="49.5" customHeight="1">
      <c r="A160" s="111"/>
      <c r="B160" s="221" t="s">
        <v>104</v>
      </c>
      <c r="C160" s="217"/>
      <c r="D160" s="128">
        <v>0</v>
      </c>
      <c r="E160" s="128"/>
      <c r="F160" s="128">
        <v>-24875961229</v>
      </c>
      <c r="G160" s="128"/>
      <c r="H160" s="128">
        <v>0</v>
      </c>
      <c r="I160" s="128"/>
      <c r="J160" s="172">
        <f t="shared" si="6"/>
        <v>-24875961229</v>
      </c>
      <c r="K160" s="172"/>
      <c r="L160" s="222">
        <f t="shared" si="7"/>
        <v>-1.7523199302905097E-2</v>
      </c>
      <c r="M160" s="222"/>
      <c r="N160" s="128">
        <v>5932063280</v>
      </c>
      <c r="O160" s="128"/>
      <c r="P160" s="128">
        <v>-49191445725</v>
      </c>
      <c r="Q160" s="128"/>
      <c r="R160" s="128">
        <v>-9701263961</v>
      </c>
      <c r="S160" s="128"/>
      <c r="T160" s="172">
        <f t="shared" si="8"/>
        <v>-52960646406</v>
      </c>
      <c r="U160" s="169"/>
      <c r="V160" s="222">
        <f>T160/درآمدها!$J$5</f>
        <v>3.1015195481181635E-2</v>
      </c>
    </row>
    <row r="161" spans="1:22" s="110" customFormat="1" ht="42.75" customHeight="1">
      <c r="A161" s="111"/>
      <c r="B161" s="221" t="s">
        <v>596</v>
      </c>
      <c r="C161" s="217"/>
      <c r="D161" s="128">
        <v>0</v>
      </c>
      <c r="E161" s="128"/>
      <c r="F161" s="128">
        <v>0</v>
      </c>
      <c r="G161" s="128"/>
      <c r="H161" s="128">
        <v>0</v>
      </c>
      <c r="I161" s="128"/>
      <c r="J161" s="172">
        <f t="shared" si="6"/>
        <v>0</v>
      </c>
      <c r="K161" s="172"/>
      <c r="L161" s="222">
        <f t="shared" si="7"/>
        <v>0</v>
      </c>
      <c r="M161" s="222"/>
      <c r="N161" s="128">
        <v>0</v>
      </c>
      <c r="O161" s="128"/>
      <c r="P161" s="128">
        <v>0</v>
      </c>
      <c r="Q161" s="128"/>
      <c r="R161" s="128">
        <v>-1664870744</v>
      </c>
      <c r="S161" s="128"/>
      <c r="T161" s="172">
        <f t="shared" si="8"/>
        <v>-1664870744</v>
      </c>
      <c r="U161" s="169"/>
      <c r="V161" s="222">
        <f>T161/درآمدها!$J$5</f>
        <v>9.7499360525573839E-4</v>
      </c>
    </row>
    <row r="162" spans="1:22" s="110" customFormat="1" ht="42.75" customHeight="1">
      <c r="A162" s="111"/>
      <c r="B162" s="221" t="s">
        <v>149</v>
      </c>
      <c r="C162" s="217"/>
      <c r="D162" s="128">
        <v>0</v>
      </c>
      <c r="E162" s="128"/>
      <c r="F162" s="128">
        <v>-30377967267</v>
      </c>
      <c r="G162" s="128"/>
      <c r="H162" s="128">
        <v>0</v>
      </c>
      <c r="I162" s="128"/>
      <c r="J162" s="172">
        <f t="shared" si="6"/>
        <v>-30377967267</v>
      </c>
      <c r="K162" s="172"/>
      <c r="L162" s="222">
        <f t="shared" si="7"/>
        <v>-2.139893891682863E-2</v>
      </c>
      <c r="M162" s="222"/>
      <c r="N162" s="128">
        <v>35873367612</v>
      </c>
      <c r="O162" s="128"/>
      <c r="P162" s="128">
        <v>-80323308628</v>
      </c>
      <c r="Q162" s="128"/>
      <c r="R162" s="128">
        <v>-4373780340</v>
      </c>
      <c r="S162" s="128"/>
      <c r="T162" s="172">
        <f t="shared" si="8"/>
        <v>-48823721356</v>
      </c>
      <c r="U162" s="169"/>
      <c r="V162" s="222">
        <f>T162/درآمدها!$J$5</f>
        <v>2.8592499615025989E-2</v>
      </c>
    </row>
    <row r="163" spans="1:22" s="110" customFormat="1" ht="42.75" customHeight="1">
      <c r="A163" s="111"/>
      <c r="B163" s="221" t="s">
        <v>348</v>
      </c>
      <c r="C163" s="217"/>
      <c r="D163" s="128">
        <v>0</v>
      </c>
      <c r="E163" s="128"/>
      <c r="F163" s="128">
        <v>0</v>
      </c>
      <c r="G163" s="128"/>
      <c r="H163" s="128">
        <v>0</v>
      </c>
      <c r="I163" s="128"/>
      <c r="J163" s="172">
        <f t="shared" si="6"/>
        <v>0</v>
      </c>
      <c r="K163" s="172"/>
      <c r="L163" s="222">
        <f t="shared" si="7"/>
        <v>0</v>
      </c>
      <c r="M163" s="222"/>
      <c r="N163" s="128">
        <v>255214974</v>
      </c>
      <c r="O163" s="128"/>
      <c r="P163" s="128">
        <v>-9948226188</v>
      </c>
      <c r="Q163" s="128"/>
      <c r="R163" s="128">
        <v>-2085853706</v>
      </c>
      <c r="S163" s="128"/>
      <c r="T163" s="172">
        <f t="shared" si="8"/>
        <v>-11778864920</v>
      </c>
      <c r="U163" s="169"/>
      <c r="V163" s="222">
        <f>T163/درآمدها!$J$5</f>
        <v>6.8980237748541666E-3</v>
      </c>
    </row>
    <row r="164" spans="1:22" s="110" customFormat="1" ht="42.75" customHeight="1">
      <c r="A164" s="111"/>
      <c r="B164" s="221" t="s">
        <v>318</v>
      </c>
      <c r="C164" s="217"/>
      <c r="D164" s="128">
        <f>'درآمد سود سهام'!M216</f>
        <v>908876933</v>
      </c>
      <c r="E164" s="128"/>
      <c r="F164" s="128">
        <v>-978446903</v>
      </c>
      <c r="G164" s="128"/>
      <c r="H164" s="128">
        <v>0</v>
      </c>
      <c r="I164" s="128"/>
      <c r="J164" s="172">
        <f t="shared" si="6"/>
        <v>-69569970</v>
      </c>
      <c r="K164" s="172"/>
      <c r="L164" s="222">
        <f t="shared" si="7"/>
        <v>-4.9006687162140074E-5</v>
      </c>
      <c r="M164" s="222"/>
      <c r="N164" s="128">
        <v>908876933</v>
      </c>
      <c r="O164" s="128"/>
      <c r="P164" s="128">
        <v>-1206122210</v>
      </c>
      <c r="Q164" s="128"/>
      <c r="R164" s="128">
        <v>-1544309785</v>
      </c>
      <c r="S164" s="128"/>
      <c r="T164" s="172">
        <f t="shared" si="8"/>
        <v>-1841555062</v>
      </c>
      <c r="U164" s="169"/>
      <c r="V164" s="222">
        <f>T164/درآمدها!$J$5</f>
        <v>1.0784647490786436E-3</v>
      </c>
    </row>
    <row r="165" spans="1:22" s="110" customFormat="1" ht="42.75" customHeight="1">
      <c r="A165" s="111"/>
      <c r="B165" s="221" t="s">
        <v>260</v>
      </c>
      <c r="C165" s="217"/>
      <c r="D165" s="128">
        <v>0</v>
      </c>
      <c r="E165" s="128"/>
      <c r="F165" s="128">
        <v>0</v>
      </c>
      <c r="G165" s="128"/>
      <c r="H165" s="128">
        <v>0</v>
      </c>
      <c r="I165" s="128"/>
      <c r="J165" s="172">
        <f t="shared" si="6"/>
        <v>0</v>
      </c>
      <c r="K165" s="172"/>
      <c r="L165" s="222">
        <f t="shared" si="7"/>
        <v>0</v>
      </c>
      <c r="M165" s="222"/>
      <c r="N165" s="128">
        <v>138200200</v>
      </c>
      <c r="O165" s="128"/>
      <c r="P165" s="128">
        <v>-7878426709</v>
      </c>
      <c r="Q165" s="128"/>
      <c r="R165" s="128">
        <v>-4003171211</v>
      </c>
      <c r="S165" s="128"/>
      <c r="T165" s="172">
        <f t="shared" si="8"/>
        <v>-11743397720</v>
      </c>
      <c r="U165" s="169"/>
      <c r="V165" s="222">
        <f>T165/درآمدها!$J$5</f>
        <v>6.8772532175475709E-3</v>
      </c>
    </row>
    <row r="166" spans="1:22" s="110" customFormat="1" ht="42.75" customHeight="1">
      <c r="A166" s="111"/>
      <c r="B166" s="221" t="s">
        <v>418</v>
      </c>
      <c r="C166" s="217"/>
      <c r="D166" s="128">
        <v>0</v>
      </c>
      <c r="E166" s="128"/>
      <c r="F166" s="128">
        <v>0</v>
      </c>
      <c r="G166" s="128"/>
      <c r="H166" s="128">
        <v>0</v>
      </c>
      <c r="I166" s="128"/>
      <c r="J166" s="172">
        <f t="shared" si="6"/>
        <v>0</v>
      </c>
      <c r="K166" s="172"/>
      <c r="L166" s="222">
        <f t="shared" si="7"/>
        <v>0</v>
      </c>
      <c r="M166" s="222"/>
      <c r="N166" s="128">
        <v>0</v>
      </c>
      <c r="O166" s="128"/>
      <c r="P166" s="128">
        <v>-736262700</v>
      </c>
      <c r="Q166" s="128"/>
      <c r="R166" s="128">
        <v>-4167049012</v>
      </c>
      <c r="S166" s="128"/>
      <c r="T166" s="172">
        <f t="shared" si="8"/>
        <v>-4903311712</v>
      </c>
      <c r="U166" s="169"/>
      <c r="V166" s="222">
        <f>T166/درآمدها!$J$5</f>
        <v>2.8715127471634922E-3</v>
      </c>
    </row>
    <row r="167" spans="1:22" s="110" customFormat="1" ht="42.75" customHeight="1">
      <c r="A167" s="111"/>
      <c r="B167" s="221" t="s">
        <v>87</v>
      </c>
      <c r="C167" s="217"/>
      <c r="D167" s="128">
        <v>0</v>
      </c>
      <c r="E167" s="128"/>
      <c r="F167" s="128">
        <v>-2312</v>
      </c>
      <c r="G167" s="128"/>
      <c r="H167" s="128">
        <v>0</v>
      </c>
      <c r="I167" s="128"/>
      <c r="J167" s="172">
        <f t="shared" si="6"/>
        <v>-2312</v>
      </c>
      <c r="K167" s="172"/>
      <c r="L167" s="222">
        <f t="shared" si="7"/>
        <v>-1.628625982142408E-9</v>
      </c>
      <c r="M167" s="222"/>
      <c r="N167" s="128">
        <v>0</v>
      </c>
      <c r="O167" s="128"/>
      <c r="P167" s="128">
        <v>-4648664535</v>
      </c>
      <c r="Q167" s="128"/>
      <c r="R167" s="128">
        <v>-7592073946</v>
      </c>
      <c r="S167" s="128"/>
      <c r="T167" s="172">
        <f t="shared" si="8"/>
        <v>-12240738481</v>
      </c>
      <c r="U167" s="169"/>
      <c r="V167" s="222">
        <f>T167/درآمدها!$J$5</f>
        <v>7.1685094987667354E-3</v>
      </c>
    </row>
    <row r="168" spans="1:22" s="110" customFormat="1" ht="42.75" customHeight="1">
      <c r="A168" s="111"/>
      <c r="B168" s="221" t="s">
        <v>452</v>
      </c>
      <c r="C168" s="217"/>
      <c r="D168" s="128">
        <v>0</v>
      </c>
      <c r="E168" s="128"/>
      <c r="F168" s="128">
        <v>-20915260341</v>
      </c>
      <c r="G168" s="128"/>
      <c r="H168" s="128">
        <v>0</v>
      </c>
      <c r="I168" s="128"/>
      <c r="J168" s="172">
        <f t="shared" si="6"/>
        <v>-20915260341</v>
      </c>
      <c r="K168" s="172"/>
      <c r="L168" s="222">
        <f t="shared" si="7"/>
        <v>-1.4733190490754878E-2</v>
      </c>
      <c r="M168" s="222"/>
      <c r="N168" s="128">
        <v>29320989140</v>
      </c>
      <c r="O168" s="128"/>
      <c r="P168" s="128">
        <v>-73511744551</v>
      </c>
      <c r="Q168" s="128"/>
      <c r="R168" s="128">
        <v>-18406682656</v>
      </c>
      <c r="S168" s="128"/>
      <c r="T168" s="172">
        <f t="shared" si="8"/>
        <v>-62597438067</v>
      </c>
      <c r="U168" s="169"/>
      <c r="V168" s="222">
        <f>T168/درآمدها!$J$5</f>
        <v>3.6658762874337066E-2</v>
      </c>
    </row>
    <row r="169" spans="1:22" s="110" customFormat="1" ht="42.75" customHeight="1">
      <c r="A169" s="111"/>
      <c r="B169" s="221" t="s">
        <v>373</v>
      </c>
      <c r="C169" s="217"/>
      <c r="D169" s="128">
        <v>0</v>
      </c>
      <c r="E169" s="128"/>
      <c r="F169" s="128">
        <v>-183</v>
      </c>
      <c r="G169" s="128"/>
      <c r="H169" s="128">
        <v>0</v>
      </c>
      <c r="I169" s="128"/>
      <c r="J169" s="172">
        <f t="shared" si="6"/>
        <v>-183</v>
      </c>
      <c r="K169" s="172"/>
      <c r="L169" s="222">
        <f t="shared" si="7"/>
        <v>-1.2890940948618539E-10</v>
      </c>
      <c r="M169" s="222"/>
      <c r="N169" s="128">
        <v>1161833655</v>
      </c>
      <c r="O169" s="128"/>
      <c r="P169" s="128">
        <v>-2636015387</v>
      </c>
      <c r="Q169" s="128"/>
      <c r="R169" s="128">
        <v>-2681126372</v>
      </c>
      <c r="S169" s="128"/>
      <c r="T169" s="172">
        <f t="shared" si="8"/>
        <v>-4155308104</v>
      </c>
      <c r="U169" s="169"/>
      <c r="V169" s="222">
        <f>T169/درآمدها!$J$5</f>
        <v>2.4334614827415976E-3</v>
      </c>
    </row>
    <row r="170" spans="1:22" s="110" customFormat="1" ht="42.75" customHeight="1">
      <c r="A170" s="111"/>
      <c r="B170" s="221" t="s">
        <v>309</v>
      </c>
      <c r="C170" s="217"/>
      <c r="D170" s="128">
        <v>0</v>
      </c>
      <c r="E170" s="128"/>
      <c r="F170" s="128">
        <v>0</v>
      </c>
      <c r="G170" s="128"/>
      <c r="H170" s="128">
        <v>0</v>
      </c>
      <c r="I170" s="128"/>
      <c r="J170" s="172">
        <f t="shared" si="6"/>
        <v>0</v>
      </c>
      <c r="K170" s="172"/>
      <c r="L170" s="222">
        <f t="shared" si="7"/>
        <v>0</v>
      </c>
      <c r="M170" s="222"/>
      <c r="N170" s="128">
        <v>0</v>
      </c>
      <c r="O170" s="128"/>
      <c r="P170" s="128">
        <v>-7955862763</v>
      </c>
      <c r="Q170" s="128"/>
      <c r="R170" s="128">
        <v>-2982673279</v>
      </c>
      <c r="S170" s="128"/>
      <c r="T170" s="172">
        <f t="shared" si="8"/>
        <v>-10938536042</v>
      </c>
      <c r="U170" s="169"/>
      <c r="V170" s="222">
        <f>T170/درآمدها!$J$5</f>
        <v>6.4059043203472952E-3</v>
      </c>
    </row>
    <row r="171" spans="1:22" s="110" customFormat="1" ht="42.75" customHeight="1">
      <c r="A171" s="111"/>
      <c r="B171" s="221" t="s">
        <v>381</v>
      </c>
      <c r="C171" s="217"/>
      <c r="D171" s="128">
        <v>0</v>
      </c>
      <c r="E171" s="128"/>
      <c r="F171" s="128">
        <v>0</v>
      </c>
      <c r="G171" s="128"/>
      <c r="H171" s="128">
        <v>0</v>
      </c>
      <c r="I171" s="128"/>
      <c r="J171" s="172">
        <f t="shared" si="6"/>
        <v>0</v>
      </c>
      <c r="K171" s="172"/>
      <c r="L171" s="222">
        <f t="shared" si="7"/>
        <v>0</v>
      </c>
      <c r="M171" s="222"/>
      <c r="N171" s="128">
        <v>1137450600</v>
      </c>
      <c r="O171" s="128"/>
      <c r="P171" s="128">
        <v>-709706186</v>
      </c>
      <c r="Q171" s="128"/>
      <c r="R171" s="128">
        <v>-1334064218</v>
      </c>
      <c r="S171" s="128"/>
      <c r="T171" s="172">
        <f t="shared" si="8"/>
        <v>-906319804</v>
      </c>
      <c r="U171" s="169"/>
      <c r="V171" s="222">
        <f>T171/درآمدها!$J$5</f>
        <v>5.3076553624431652E-4</v>
      </c>
    </row>
    <row r="172" spans="1:22" s="110" customFormat="1" ht="42.75" customHeight="1">
      <c r="A172" s="111"/>
      <c r="B172" s="221" t="s">
        <v>316</v>
      </c>
      <c r="C172" s="217"/>
      <c r="D172" s="128">
        <v>0</v>
      </c>
      <c r="E172" s="128"/>
      <c r="F172" s="128">
        <v>0</v>
      </c>
      <c r="G172" s="128"/>
      <c r="H172" s="128">
        <v>0</v>
      </c>
      <c r="I172" s="128"/>
      <c r="J172" s="172">
        <f t="shared" si="6"/>
        <v>0</v>
      </c>
      <c r="K172" s="172"/>
      <c r="L172" s="222">
        <f t="shared" si="7"/>
        <v>0</v>
      </c>
      <c r="M172" s="222"/>
      <c r="N172" s="128">
        <v>1276102450</v>
      </c>
      <c r="O172" s="128"/>
      <c r="P172" s="128">
        <v>877739937</v>
      </c>
      <c r="Q172" s="128"/>
      <c r="R172" s="128">
        <v>-559172111</v>
      </c>
      <c r="S172" s="128"/>
      <c r="T172" s="172">
        <f t="shared" si="8"/>
        <v>1594670276</v>
      </c>
      <c r="U172" s="169"/>
      <c r="V172" s="222">
        <f>T172/درآمدها!$J$5</f>
        <v>-9.3388230119046615E-4</v>
      </c>
    </row>
    <row r="173" spans="1:22" s="110" customFormat="1" ht="42.75" customHeight="1">
      <c r="A173" s="111"/>
      <c r="B173" s="221" t="s">
        <v>232</v>
      </c>
      <c r="C173" s="217"/>
      <c r="D173" s="128">
        <v>0</v>
      </c>
      <c r="E173" s="128"/>
      <c r="F173" s="128">
        <v>0</v>
      </c>
      <c r="G173" s="128"/>
      <c r="H173" s="128">
        <v>0</v>
      </c>
      <c r="I173" s="128"/>
      <c r="J173" s="172">
        <f t="shared" si="6"/>
        <v>0</v>
      </c>
      <c r="K173" s="172"/>
      <c r="L173" s="222">
        <f t="shared" si="7"/>
        <v>0</v>
      </c>
      <c r="M173" s="222"/>
      <c r="N173" s="128">
        <v>0</v>
      </c>
      <c r="O173" s="128"/>
      <c r="P173" s="128">
        <v>-1922951533</v>
      </c>
      <c r="Q173" s="128"/>
      <c r="R173" s="128">
        <v>-527546461</v>
      </c>
      <c r="S173" s="128"/>
      <c r="T173" s="172">
        <f t="shared" si="8"/>
        <v>-2450497994</v>
      </c>
      <c r="U173" s="169"/>
      <c r="V173" s="222">
        <f>T173/درآمدها!$J$5</f>
        <v>1.4350782980915994E-3</v>
      </c>
    </row>
    <row r="174" spans="1:22" s="110" customFormat="1" ht="42.75" customHeight="1">
      <c r="A174" s="111"/>
      <c r="B174" s="221" t="s">
        <v>268</v>
      </c>
      <c r="C174" s="217"/>
      <c r="D174" s="128">
        <v>0</v>
      </c>
      <c r="E174" s="128"/>
      <c r="F174" s="128">
        <v>0</v>
      </c>
      <c r="G174" s="128"/>
      <c r="H174" s="128">
        <v>0</v>
      </c>
      <c r="I174" s="128"/>
      <c r="J174" s="172">
        <f t="shared" si="6"/>
        <v>0</v>
      </c>
      <c r="K174" s="172"/>
      <c r="L174" s="222">
        <f t="shared" si="7"/>
        <v>0</v>
      </c>
      <c r="M174" s="222"/>
      <c r="N174" s="128">
        <v>0</v>
      </c>
      <c r="O174" s="128"/>
      <c r="P174" s="128">
        <v>-4317072350</v>
      </c>
      <c r="Q174" s="128"/>
      <c r="R174" s="128">
        <v>-1062099959</v>
      </c>
      <c r="S174" s="128"/>
      <c r="T174" s="172">
        <f t="shared" si="8"/>
        <v>-5379172309</v>
      </c>
      <c r="U174" s="169"/>
      <c r="V174" s="222">
        <f>T174/درآمدها!$J$5</f>
        <v>3.150189659914971E-3</v>
      </c>
    </row>
    <row r="175" spans="1:22" s="110" customFormat="1" ht="42.75" customHeight="1">
      <c r="A175" s="111"/>
      <c r="B175" s="221" t="s">
        <v>396</v>
      </c>
      <c r="C175" s="217"/>
      <c r="D175" s="128">
        <v>0</v>
      </c>
      <c r="E175" s="128"/>
      <c r="F175" s="128">
        <v>0</v>
      </c>
      <c r="G175" s="128"/>
      <c r="H175" s="128">
        <v>0</v>
      </c>
      <c r="I175" s="128"/>
      <c r="J175" s="172">
        <f t="shared" si="6"/>
        <v>0</v>
      </c>
      <c r="K175" s="172"/>
      <c r="L175" s="222">
        <f t="shared" si="7"/>
        <v>0</v>
      </c>
      <c r="M175" s="222"/>
      <c r="N175" s="128">
        <v>4622802420</v>
      </c>
      <c r="O175" s="128"/>
      <c r="P175" s="128">
        <v>1075380292</v>
      </c>
      <c r="Q175" s="128"/>
      <c r="R175" s="128">
        <v>2710270138</v>
      </c>
      <c r="S175" s="128"/>
      <c r="T175" s="172">
        <f t="shared" si="8"/>
        <v>8408452850</v>
      </c>
      <c r="U175" s="169"/>
      <c r="V175" s="222">
        <f>T175/درآمدها!$J$5</f>
        <v>-4.9242187649640081E-3</v>
      </c>
    </row>
    <row r="176" spans="1:22" s="110" customFormat="1" ht="42.75" customHeight="1">
      <c r="A176" s="111"/>
      <c r="B176" s="221" t="s">
        <v>180</v>
      </c>
      <c r="C176" s="217"/>
      <c r="D176" s="128">
        <v>0</v>
      </c>
      <c r="E176" s="128"/>
      <c r="F176" s="128">
        <v>-12147427290</v>
      </c>
      <c r="G176" s="128"/>
      <c r="H176" s="128">
        <v>0</v>
      </c>
      <c r="I176" s="128"/>
      <c r="J176" s="172">
        <f t="shared" si="6"/>
        <v>-12147427290</v>
      </c>
      <c r="K176" s="172"/>
      <c r="L176" s="222">
        <f t="shared" si="7"/>
        <v>-8.5569272061763579E-3</v>
      </c>
      <c r="M176" s="222"/>
      <c r="N176" s="128">
        <v>3587115000</v>
      </c>
      <c r="O176" s="128"/>
      <c r="P176" s="128">
        <v>4947534611</v>
      </c>
      <c r="Q176" s="128"/>
      <c r="R176" s="128">
        <v>511694778</v>
      </c>
      <c r="S176" s="128"/>
      <c r="T176" s="172">
        <f t="shared" si="8"/>
        <v>9046344389</v>
      </c>
      <c r="U176" s="169"/>
      <c r="V176" s="222">
        <f>T176/درآمدها!$J$5</f>
        <v>-5.297785405865796E-3</v>
      </c>
    </row>
    <row r="177" spans="1:22" s="110" customFormat="1" ht="42.75" customHeight="1">
      <c r="A177" s="111"/>
      <c r="B177" s="221" t="s">
        <v>263</v>
      </c>
      <c r="C177" s="217"/>
      <c r="D177" s="128">
        <v>0</v>
      </c>
      <c r="E177" s="128"/>
      <c r="F177" s="128">
        <v>-15697121168</v>
      </c>
      <c r="G177" s="128"/>
      <c r="H177" s="128">
        <v>0</v>
      </c>
      <c r="I177" s="128"/>
      <c r="J177" s="172">
        <f t="shared" si="6"/>
        <v>-15697121168</v>
      </c>
      <c r="K177" s="172"/>
      <c r="L177" s="222">
        <f t="shared" si="7"/>
        <v>-1.1057413226229404E-2</v>
      </c>
      <c r="M177" s="222"/>
      <c r="N177" s="128">
        <v>0</v>
      </c>
      <c r="O177" s="128"/>
      <c r="P177" s="128">
        <v>-12646381449</v>
      </c>
      <c r="Q177" s="128"/>
      <c r="R177" s="128">
        <v>4808148612</v>
      </c>
      <c r="S177" s="128"/>
      <c r="T177" s="172">
        <f t="shared" si="8"/>
        <v>-7838232837</v>
      </c>
      <c r="U177" s="169"/>
      <c r="V177" s="222">
        <f>T177/درآمدها!$J$5</f>
        <v>4.5902824108851924E-3</v>
      </c>
    </row>
    <row r="178" spans="1:22" s="110" customFormat="1" ht="42.75" customHeight="1">
      <c r="A178" s="111"/>
      <c r="B178" s="221" t="s">
        <v>125</v>
      </c>
      <c r="C178" s="217"/>
      <c r="D178" s="128">
        <v>0</v>
      </c>
      <c r="E178" s="128"/>
      <c r="F178" s="128">
        <v>-16517725681</v>
      </c>
      <c r="G178" s="128"/>
      <c r="H178" s="128">
        <v>0</v>
      </c>
      <c r="I178" s="128"/>
      <c r="J178" s="172">
        <f t="shared" si="6"/>
        <v>-16517725681</v>
      </c>
      <c r="K178" s="172"/>
      <c r="L178" s="222">
        <f t="shared" si="7"/>
        <v>-1.1635465921270544E-2</v>
      </c>
      <c r="M178" s="222"/>
      <c r="N178" s="128">
        <v>21508016500</v>
      </c>
      <c r="O178" s="128"/>
      <c r="P178" s="128">
        <v>-29879956272</v>
      </c>
      <c r="Q178" s="128"/>
      <c r="R178" s="128">
        <v>-30572860120</v>
      </c>
      <c r="S178" s="128"/>
      <c r="T178" s="172">
        <f t="shared" si="8"/>
        <v>-38944799892</v>
      </c>
      <c r="U178" s="169"/>
      <c r="V178" s="222">
        <f>T178/درآمدها!$J$5</f>
        <v>2.2807134421400088E-2</v>
      </c>
    </row>
    <row r="179" spans="1:22" s="110" customFormat="1" ht="42.75" customHeight="1">
      <c r="A179" s="111"/>
      <c r="B179" s="221" t="s">
        <v>110</v>
      </c>
      <c r="C179" s="217"/>
      <c r="D179" s="128">
        <v>0</v>
      </c>
      <c r="E179" s="128"/>
      <c r="F179" s="128">
        <v>0</v>
      </c>
      <c r="G179" s="128"/>
      <c r="H179" s="128">
        <v>0</v>
      </c>
      <c r="I179" s="128"/>
      <c r="J179" s="172">
        <f t="shared" si="6"/>
        <v>0</v>
      </c>
      <c r="K179" s="172"/>
      <c r="L179" s="222">
        <f t="shared" si="7"/>
        <v>0</v>
      </c>
      <c r="M179" s="222"/>
      <c r="N179" s="128">
        <v>4641381600</v>
      </c>
      <c r="O179" s="128"/>
      <c r="P179" s="128">
        <v>1465244729</v>
      </c>
      <c r="Q179" s="128"/>
      <c r="R179" s="128">
        <v>-5313454923</v>
      </c>
      <c r="S179" s="128"/>
      <c r="T179" s="172">
        <f t="shared" si="8"/>
        <v>793171406</v>
      </c>
      <c r="U179" s="169"/>
      <c r="V179" s="222">
        <f>T179/درآمدها!$J$5</f>
        <v>-4.6450275584979767E-4</v>
      </c>
    </row>
    <row r="180" spans="1:22" s="110" customFormat="1" ht="42.75" customHeight="1">
      <c r="A180" s="111"/>
      <c r="B180" s="221" t="s">
        <v>266</v>
      </c>
      <c r="C180" s="217"/>
      <c r="D180" s="128">
        <v>0</v>
      </c>
      <c r="E180" s="128"/>
      <c r="F180" s="128">
        <v>0</v>
      </c>
      <c r="G180" s="128"/>
      <c r="H180" s="128">
        <v>0</v>
      </c>
      <c r="I180" s="128"/>
      <c r="J180" s="172">
        <f t="shared" si="6"/>
        <v>0</v>
      </c>
      <c r="K180" s="172"/>
      <c r="L180" s="222">
        <f t="shared" si="7"/>
        <v>0</v>
      </c>
      <c r="M180" s="222"/>
      <c r="N180" s="128">
        <v>5722169100</v>
      </c>
      <c r="O180" s="128"/>
      <c r="P180" s="128">
        <v>1162656865</v>
      </c>
      <c r="Q180" s="128"/>
      <c r="R180" s="128">
        <v>-3847849561</v>
      </c>
      <c r="S180" s="128"/>
      <c r="T180" s="172">
        <f t="shared" si="8"/>
        <v>3036976404</v>
      </c>
      <c r="U180" s="169"/>
      <c r="V180" s="222">
        <f>T180/درآمدها!$J$5</f>
        <v>-1.778536011809796E-3</v>
      </c>
    </row>
    <row r="181" spans="1:22" s="110" customFormat="1" ht="42.75" customHeight="1">
      <c r="A181" s="111"/>
      <c r="B181" s="221" t="s">
        <v>150</v>
      </c>
      <c r="C181" s="217"/>
      <c r="D181" s="128">
        <v>0</v>
      </c>
      <c r="E181" s="128"/>
      <c r="F181" s="128">
        <v>0</v>
      </c>
      <c r="G181" s="128"/>
      <c r="H181" s="128">
        <v>0</v>
      </c>
      <c r="I181" s="128"/>
      <c r="J181" s="172">
        <f t="shared" si="6"/>
        <v>0</v>
      </c>
      <c r="K181" s="172"/>
      <c r="L181" s="222">
        <f t="shared" si="7"/>
        <v>0</v>
      </c>
      <c r="M181" s="222"/>
      <c r="N181" s="128">
        <v>3074820000</v>
      </c>
      <c r="O181" s="128"/>
      <c r="P181" s="128">
        <v>0</v>
      </c>
      <c r="Q181" s="128"/>
      <c r="R181" s="128">
        <v>-15999104209</v>
      </c>
      <c r="S181" s="128"/>
      <c r="T181" s="172">
        <f t="shared" si="8"/>
        <v>-12924284209</v>
      </c>
      <c r="U181" s="169"/>
      <c r="V181" s="222">
        <f>T181/درآمدها!$J$5</f>
        <v>7.568812474899685E-3</v>
      </c>
    </row>
    <row r="182" spans="1:22" s="110" customFormat="1" ht="42.75" customHeight="1">
      <c r="A182" s="111"/>
      <c r="B182" s="221" t="s">
        <v>363</v>
      </c>
      <c r="C182" s="217"/>
      <c r="D182" s="128">
        <v>0</v>
      </c>
      <c r="E182" s="128"/>
      <c r="F182" s="128">
        <v>0</v>
      </c>
      <c r="G182" s="128"/>
      <c r="H182" s="128">
        <v>0</v>
      </c>
      <c r="I182" s="128"/>
      <c r="J182" s="172">
        <f t="shared" si="6"/>
        <v>0</v>
      </c>
      <c r="K182" s="172"/>
      <c r="L182" s="222">
        <f t="shared" si="7"/>
        <v>0</v>
      </c>
      <c r="M182" s="222"/>
      <c r="N182" s="128">
        <v>0</v>
      </c>
      <c r="O182" s="128"/>
      <c r="P182" s="128">
        <v>-11633382422</v>
      </c>
      <c r="Q182" s="128"/>
      <c r="R182" s="128">
        <v>-6816822685</v>
      </c>
      <c r="S182" s="128"/>
      <c r="T182" s="172">
        <f t="shared" si="8"/>
        <v>-18450205107</v>
      </c>
      <c r="U182" s="169"/>
      <c r="V182" s="222">
        <f>T182/درآمدها!$J$5</f>
        <v>1.0804942101248051E-2</v>
      </c>
    </row>
    <row r="183" spans="1:22" s="110" customFormat="1" ht="42.75" customHeight="1">
      <c r="A183" s="111"/>
      <c r="B183" s="221" t="s">
        <v>167</v>
      </c>
      <c r="C183" s="217"/>
      <c r="D183" s="128">
        <v>0</v>
      </c>
      <c r="E183" s="128"/>
      <c r="F183" s="128">
        <v>0</v>
      </c>
      <c r="G183" s="128"/>
      <c r="H183" s="128">
        <v>0</v>
      </c>
      <c r="I183" s="128"/>
      <c r="J183" s="172">
        <f t="shared" si="6"/>
        <v>0</v>
      </c>
      <c r="K183" s="172"/>
      <c r="L183" s="222">
        <f t="shared" si="7"/>
        <v>0</v>
      </c>
      <c r="M183" s="222"/>
      <c r="N183" s="128">
        <v>3007726000</v>
      </c>
      <c r="O183" s="128"/>
      <c r="P183" s="128">
        <v>849572215</v>
      </c>
      <c r="Q183" s="128"/>
      <c r="R183" s="128">
        <v>-296282503</v>
      </c>
      <c r="S183" s="128"/>
      <c r="T183" s="172">
        <f t="shared" si="8"/>
        <v>3561015712</v>
      </c>
      <c r="U183" s="169"/>
      <c r="V183" s="222">
        <f>T183/درآمدها!$J$5</f>
        <v>-2.0854276885624765E-3</v>
      </c>
    </row>
    <row r="184" spans="1:22" s="110" customFormat="1" ht="42.75" customHeight="1">
      <c r="A184" s="111"/>
      <c r="B184" s="221" t="s">
        <v>129</v>
      </c>
      <c r="C184" s="217"/>
      <c r="D184" s="128">
        <v>0</v>
      </c>
      <c r="E184" s="128"/>
      <c r="F184" s="128">
        <v>-22953072052</v>
      </c>
      <c r="G184" s="128"/>
      <c r="H184" s="128">
        <v>0</v>
      </c>
      <c r="I184" s="128"/>
      <c r="J184" s="172">
        <f t="shared" si="6"/>
        <v>-22953072052</v>
      </c>
      <c r="K184" s="172"/>
      <c r="L184" s="222">
        <f t="shared" si="7"/>
        <v>-1.6168671935066589E-2</v>
      </c>
      <c r="M184" s="222"/>
      <c r="N184" s="128">
        <v>21616113610</v>
      </c>
      <c r="O184" s="128"/>
      <c r="P184" s="128">
        <v>-48346925882</v>
      </c>
      <c r="Q184" s="128"/>
      <c r="R184" s="128">
        <v>-13475557435</v>
      </c>
      <c r="S184" s="128"/>
      <c r="T184" s="172">
        <f t="shared" si="8"/>
        <v>-40206369707</v>
      </c>
      <c r="U184" s="169"/>
      <c r="V184" s="222">
        <f>T184/درآمدها!$J$5</f>
        <v>2.3545944029678401E-2</v>
      </c>
    </row>
    <row r="185" spans="1:22" s="110" customFormat="1" ht="42.75" customHeight="1">
      <c r="A185" s="111"/>
      <c r="B185" s="221" t="s">
        <v>195</v>
      </c>
      <c r="C185" s="217"/>
      <c r="D185" s="128">
        <v>0</v>
      </c>
      <c r="E185" s="128"/>
      <c r="F185" s="128">
        <v>0</v>
      </c>
      <c r="G185" s="128"/>
      <c r="H185" s="128">
        <v>0</v>
      </c>
      <c r="I185" s="128"/>
      <c r="J185" s="172">
        <f t="shared" si="6"/>
        <v>0</v>
      </c>
      <c r="K185" s="172"/>
      <c r="L185" s="222">
        <f t="shared" si="7"/>
        <v>0</v>
      </c>
      <c r="M185" s="222"/>
      <c r="N185" s="128">
        <v>0</v>
      </c>
      <c r="O185" s="128"/>
      <c r="P185" s="128">
        <v>-4019848814</v>
      </c>
      <c r="Q185" s="128"/>
      <c r="R185" s="128">
        <v>-9332118139</v>
      </c>
      <c r="S185" s="128"/>
      <c r="T185" s="172">
        <f t="shared" si="8"/>
        <v>-13351966953</v>
      </c>
      <c r="U185" s="169"/>
      <c r="V185" s="222">
        <f>T185/درآمدها!$J$5</f>
        <v>7.8192751261181061E-3</v>
      </c>
    </row>
    <row r="186" spans="1:22" s="110" customFormat="1" ht="42.75" customHeight="1">
      <c r="A186" s="111"/>
      <c r="B186" s="221" t="s">
        <v>221</v>
      </c>
      <c r="C186" s="217"/>
      <c r="D186" s="128">
        <v>0</v>
      </c>
      <c r="E186" s="128"/>
      <c r="F186" s="128">
        <v>0</v>
      </c>
      <c r="G186" s="128"/>
      <c r="H186" s="128">
        <v>0</v>
      </c>
      <c r="I186" s="128"/>
      <c r="J186" s="172">
        <f t="shared" si="6"/>
        <v>0</v>
      </c>
      <c r="K186" s="172"/>
      <c r="L186" s="222">
        <f t="shared" si="7"/>
        <v>0</v>
      </c>
      <c r="M186" s="222"/>
      <c r="N186" s="128">
        <v>0</v>
      </c>
      <c r="O186" s="128"/>
      <c r="P186" s="128">
        <v>5192897616</v>
      </c>
      <c r="Q186" s="128"/>
      <c r="R186" s="128">
        <v>20601969365</v>
      </c>
      <c r="S186" s="128"/>
      <c r="T186" s="172">
        <f t="shared" si="8"/>
        <v>25794866981</v>
      </c>
      <c r="U186" s="169"/>
      <c r="V186" s="222">
        <f>T186/درآمدها!$J$5</f>
        <v>-1.5106175927191014E-2</v>
      </c>
    </row>
    <row r="187" spans="1:22" s="110" customFormat="1" ht="42.75" customHeight="1">
      <c r="A187" s="111"/>
      <c r="B187" s="221" t="s">
        <v>223</v>
      </c>
      <c r="C187" s="217"/>
      <c r="D187" s="128">
        <v>0</v>
      </c>
      <c r="E187" s="128"/>
      <c r="F187" s="128">
        <v>-12802154620</v>
      </c>
      <c r="G187" s="128"/>
      <c r="H187" s="128">
        <v>0</v>
      </c>
      <c r="I187" s="128"/>
      <c r="J187" s="172">
        <f t="shared" si="6"/>
        <v>-12802154620</v>
      </c>
      <c r="K187" s="172"/>
      <c r="L187" s="222">
        <f t="shared" si="7"/>
        <v>-9.0181321978963953E-3</v>
      </c>
      <c r="M187" s="222"/>
      <c r="N187" s="128">
        <v>7278985593</v>
      </c>
      <c r="O187" s="128"/>
      <c r="P187" s="128">
        <v>-10549493851</v>
      </c>
      <c r="Q187" s="128"/>
      <c r="R187" s="128">
        <v>5747446681</v>
      </c>
      <c r="S187" s="128"/>
      <c r="T187" s="172">
        <f t="shared" si="8"/>
        <v>2476938423</v>
      </c>
      <c r="U187" s="169"/>
      <c r="V187" s="222">
        <f>T187/درآمدها!$J$5</f>
        <v>-1.4505625327014776E-3</v>
      </c>
    </row>
    <row r="188" spans="1:22" s="110" customFormat="1" ht="42.75" customHeight="1">
      <c r="A188" s="111"/>
      <c r="B188" s="221" t="s">
        <v>258</v>
      </c>
      <c r="C188" s="217"/>
      <c r="D188" s="128">
        <v>0</v>
      </c>
      <c r="E188" s="128"/>
      <c r="F188" s="128">
        <v>-10427996077</v>
      </c>
      <c r="G188" s="128"/>
      <c r="H188" s="128">
        <v>0</v>
      </c>
      <c r="I188" s="128"/>
      <c r="J188" s="172">
        <f t="shared" si="6"/>
        <v>-10427996077</v>
      </c>
      <c r="K188" s="172"/>
      <c r="L188" s="222">
        <f t="shared" si="7"/>
        <v>-7.3457203082531583E-3</v>
      </c>
      <c r="M188" s="222"/>
      <c r="N188" s="128">
        <v>1254642900</v>
      </c>
      <c r="O188" s="128"/>
      <c r="P188" s="128">
        <v>-19627488727</v>
      </c>
      <c r="Q188" s="128"/>
      <c r="R188" s="128">
        <v>-6273735253</v>
      </c>
      <c r="S188" s="128"/>
      <c r="T188" s="172">
        <f t="shared" si="8"/>
        <v>-24646581080</v>
      </c>
      <c r="U188" s="169"/>
      <c r="V188" s="222">
        <f>T188/درآمدها!$J$5</f>
        <v>1.443370846116392E-2</v>
      </c>
    </row>
    <row r="189" spans="1:22" s="110" customFormat="1" ht="42.75" customHeight="1">
      <c r="A189" s="111"/>
      <c r="B189" s="221" t="s">
        <v>248</v>
      </c>
      <c r="C189" s="217"/>
      <c r="D189" s="128">
        <v>0</v>
      </c>
      <c r="E189" s="128"/>
      <c r="F189" s="128">
        <v>-14978000980</v>
      </c>
      <c r="G189" s="128"/>
      <c r="H189" s="128">
        <v>0</v>
      </c>
      <c r="I189" s="128"/>
      <c r="J189" s="172">
        <f t="shared" si="6"/>
        <v>-14978000980</v>
      </c>
      <c r="K189" s="172"/>
      <c r="L189" s="222">
        <f t="shared" si="7"/>
        <v>-1.0550848424127356E-2</v>
      </c>
      <c r="M189" s="222"/>
      <c r="N189" s="128">
        <v>51492090000</v>
      </c>
      <c r="O189" s="128"/>
      <c r="P189" s="128">
        <v>-32244225147</v>
      </c>
      <c r="Q189" s="128"/>
      <c r="R189" s="128">
        <v>-35384586746</v>
      </c>
      <c r="S189" s="128"/>
      <c r="T189" s="172">
        <f t="shared" si="8"/>
        <v>-16136721893</v>
      </c>
      <c r="U189" s="169"/>
      <c r="V189" s="222">
        <f>T189/درآمدها!$J$5</f>
        <v>9.4501033862033398E-3</v>
      </c>
    </row>
    <row r="190" spans="1:22" s="110" customFormat="1" ht="42.75" customHeight="1">
      <c r="A190" s="111"/>
      <c r="B190" s="221" t="s">
        <v>237</v>
      </c>
      <c r="C190" s="217"/>
      <c r="D190" s="128">
        <v>0</v>
      </c>
      <c r="E190" s="128"/>
      <c r="F190" s="128">
        <v>-1897</v>
      </c>
      <c r="G190" s="128"/>
      <c r="H190" s="128">
        <v>0</v>
      </c>
      <c r="I190" s="128"/>
      <c r="J190" s="172">
        <f t="shared" si="6"/>
        <v>-1897</v>
      </c>
      <c r="K190" s="172"/>
      <c r="L190" s="222">
        <f t="shared" si="7"/>
        <v>-1.3362904360398563E-9</v>
      </c>
      <c r="M190" s="222"/>
      <c r="N190" s="128">
        <v>259557936</v>
      </c>
      <c r="O190" s="128"/>
      <c r="P190" s="128">
        <v>6257425610</v>
      </c>
      <c r="Q190" s="128"/>
      <c r="R190" s="128">
        <v>9531722794</v>
      </c>
      <c r="S190" s="128"/>
      <c r="T190" s="172">
        <f t="shared" si="8"/>
        <v>16048706340</v>
      </c>
      <c r="U190" s="169"/>
      <c r="V190" s="222">
        <f>T190/درآمدها!$J$5</f>
        <v>-9.3985590836517374E-3</v>
      </c>
    </row>
    <row r="191" spans="1:22" s="110" customFormat="1" ht="42.75" customHeight="1">
      <c r="A191" s="111"/>
      <c r="B191" s="221" t="s">
        <v>98</v>
      </c>
      <c r="C191" s="217"/>
      <c r="D191" s="128">
        <v>0</v>
      </c>
      <c r="E191" s="128"/>
      <c r="F191" s="128">
        <v>0</v>
      </c>
      <c r="G191" s="128"/>
      <c r="H191" s="128">
        <v>0</v>
      </c>
      <c r="I191" s="128"/>
      <c r="J191" s="172">
        <f t="shared" si="6"/>
        <v>0</v>
      </c>
      <c r="K191" s="172"/>
      <c r="L191" s="222">
        <f t="shared" si="7"/>
        <v>0</v>
      </c>
      <c r="M191" s="222"/>
      <c r="N191" s="128">
        <v>404312240</v>
      </c>
      <c r="O191" s="128"/>
      <c r="P191" s="128">
        <v>-4691615950</v>
      </c>
      <c r="Q191" s="128"/>
      <c r="R191" s="128">
        <v>-2307842013</v>
      </c>
      <c r="S191" s="128"/>
      <c r="T191" s="172">
        <f t="shared" si="8"/>
        <v>-6595145723</v>
      </c>
      <c r="U191" s="169"/>
      <c r="V191" s="222">
        <f>T191/درآمدها!$J$5</f>
        <v>3.8622967751872116E-3</v>
      </c>
    </row>
    <row r="192" spans="1:22" s="110" customFormat="1" ht="42.75" customHeight="1">
      <c r="A192" s="111"/>
      <c r="B192" s="221" t="s">
        <v>453</v>
      </c>
      <c r="C192" s="217"/>
      <c r="D192" s="128">
        <v>0</v>
      </c>
      <c r="E192" s="128"/>
      <c r="F192" s="128">
        <v>0</v>
      </c>
      <c r="G192" s="128"/>
      <c r="H192" s="128">
        <v>0</v>
      </c>
      <c r="I192" s="128"/>
      <c r="J192" s="172">
        <f t="shared" si="6"/>
        <v>0</v>
      </c>
      <c r="K192" s="172"/>
      <c r="L192" s="222">
        <f t="shared" si="7"/>
        <v>0</v>
      </c>
      <c r="M192" s="222"/>
      <c r="N192" s="128">
        <v>92713255</v>
      </c>
      <c r="O192" s="128"/>
      <c r="P192" s="128">
        <v>-5821487124</v>
      </c>
      <c r="Q192" s="128"/>
      <c r="R192" s="128">
        <v>-2198108611</v>
      </c>
      <c r="S192" s="128"/>
      <c r="T192" s="172">
        <f t="shared" si="8"/>
        <v>-7926882480</v>
      </c>
      <c r="U192" s="169"/>
      <c r="V192" s="222">
        <f>T192/درآمدها!$J$5</f>
        <v>4.6421980537930266E-3</v>
      </c>
    </row>
    <row r="193" spans="1:22 16326:16326" s="110" customFormat="1" ht="42.75" customHeight="1">
      <c r="A193" s="111"/>
      <c r="B193" s="221" t="s">
        <v>106</v>
      </c>
      <c r="C193" s="217"/>
      <c r="D193" s="128">
        <v>0</v>
      </c>
      <c r="E193" s="128"/>
      <c r="F193" s="128">
        <v>-35206869866</v>
      </c>
      <c r="G193" s="128"/>
      <c r="H193" s="128">
        <v>0</v>
      </c>
      <c r="I193" s="128"/>
      <c r="J193" s="172">
        <f t="shared" si="6"/>
        <v>-35206869866</v>
      </c>
      <c r="K193" s="172"/>
      <c r="L193" s="222">
        <f t="shared" si="7"/>
        <v>-2.4800528985153197E-2</v>
      </c>
      <c r="M193" s="222"/>
      <c r="N193" s="128">
        <v>26013619184</v>
      </c>
      <c r="O193" s="128"/>
      <c r="P193" s="128">
        <v>37724682372</v>
      </c>
      <c r="Q193" s="128"/>
      <c r="R193" s="128">
        <v>15640214883</v>
      </c>
      <c r="S193" s="128"/>
      <c r="T193" s="172">
        <f t="shared" si="8"/>
        <v>79378516439</v>
      </c>
      <c r="U193" s="169"/>
      <c r="V193" s="222">
        <f>T193/درآمدها!$J$5</f>
        <v>-4.6486218946203375E-2</v>
      </c>
    </row>
    <row r="194" spans="1:22 16326:16326" s="110" customFormat="1" ht="42.75" customHeight="1">
      <c r="A194" s="111"/>
      <c r="B194" s="221" t="s">
        <v>374</v>
      </c>
      <c r="C194" s="217"/>
      <c r="D194" s="128">
        <v>0</v>
      </c>
      <c r="E194" s="128"/>
      <c r="F194" s="128">
        <v>0</v>
      </c>
      <c r="G194" s="128"/>
      <c r="H194" s="128">
        <v>0</v>
      </c>
      <c r="I194" s="128"/>
      <c r="J194" s="172">
        <f t="shared" si="6"/>
        <v>0</v>
      </c>
      <c r="K194" s="172"/>
      <c r="L194" s="222">
        <f t="shared" si="7"/>
        <v>0</v>
      </c>
      <c r="M194" s="222"/>
      <c r="N194" s="128">
        <v>437255000</v>
      </c>
      <c r="O194" s="128"/>
      <c r="P194" s="128">
        <v>-15645268365</v>
      </c>
      <c r="Q194" s="128"/>
      <c r="R194" s="128">
        <v>-8534468521</v>
      </c>
      <c r="S194" s="128"/>
      <c r="T194" s="172">
        <f t="shared" si="8"/>
        <v>-23742481886</v>
      </c>
      <c r="U194" s="169"/>
      <c r="V194" s="222">
        <f>T194/درآمدها!$J$5</f>
        <v>1.3904243374553649E-2</v>
      </c>
    </row>
    <row r="195" spans="1:22 16326:16326" s="110" customFormat="1" ht="42.75" customHeight="1">
      <c r="A195" s="111"/>
      <c r="B195" s="221" t="s">
        <v>112</v>
      </c>
      <c r="C195" s="217"/>
      <c r="D195" s="128">
        <f>'درآمد سود سهام'!M212</f>
        <v>1673265585</v>
      </c>
      <c r="E195" s="128"/>
      <c r="F195" s="128">
        <v>-1800208461</v>
      </c>
      <c r="G195" s="128"/>
      <c r="H195" s="128">
        <v>0</v>
      </c>
      <c r="I195" s="128"/>
      <c r="J195" s="172">
        <f t="shared" si="6"/>
        <v>-126942876</v>
      </c>
      <c r="K195" s="172"/>
      <c r="L195" s="222">
        <f t="shared" si="7"/>
        <v>-8.9421481877803593E-5</v>
      </c>
      <c r="M195" s="222"/>
      <c r="N195" s="128">
        <v>1673265585</v>
      </c>
      <c r="O195" s="128"/>
      <c r="P195" s="128">
        <v>1162423880</v>
      </c>
      <c r="Q195" s="128"/>
      <c r="R195" s="128">
        <v>3930901753</v>
      </c>
      <c r="S195" s="128"/>
      <c r="T195" s="172">
        <f t="shared" si="8"/>
        <v>6766591218</v>
      </c>
      <c r="U195" s="169"/>
      <c r="V195" s="222">
        <f>T195/درآمدها!$J$5</f>
        <v>-3.9626999217241563E-3</v>
      </c>
    </row>
    <row r="196" spans="1:22 16326:16326" s="110" customFormat="1" ht="42.75" customHeight="1">
      <c r="A196" s="111"/>
      <c r="B196" s="221" t="s">
        <v>91</v>
      </c>
      <c r="C196" s="217"/>
      <c r="D196" s="128">
        <v>0</v>
      </c>
      <c r="E196" s="128"/>
      <c r="F196" s="128">
        <v>0</v>
      </c>
      <c r="G196" s="128"/>
      <c r="H196" s="128">
        <v>0</v>
      </c>
      <c r="I196" s="128"/>
      <c r="J196" s="172">
        <f t="shared" si="6"/>
        <v>0</v>
      </c>
      <c r="K196" s="172"/>
      <c r="L196" s="222">
        <f t="shared" si="7"/>
        <v>0</v>
      </c>
      <c r="M196" s="222"/>
      <c r="N196" s="128">
        <v>0</v>
      </c>
      <c r="O196" s="128"/>
      <c r="P196" s="128">
        <v>-1317022710</v>
      </c>
      <c r="Q196" s="128"/>
      <c r="R196" s="128">
        <v>-1199499201</v>
      </c>
      <c r="S196" s="128"/>
      <c r="T196" s="172">
        <f t="shared" si="8"/>
        <v>-2516521911</v>
      </c>
      <c r="U196" s="169"/>
      <c r="V196" s="222">
        <f>T196/درآمدها!$J$5</f>
        <v>1.4737437002562588E-3</v>
      </c>
    </row>
    <row r="197" spans="1:22 16326:16326" s="110" customFormat="1" ht="42.75" customHeight="1">
      <c r="A197" s="111"/>
      <c r="B197" s="221" t="s">
        <v>286</v>
      </c>
      <c r="C197" s="217"/>
      <c r="D197" s="128">
        <v>0</v>
      </c>
      <c r="E197" s="128"/>
      <c r="F197" s="128">
        <v>0</v>
      </c>
      <c r="G197" s="128"/>
      <c r="H197" s="128">
        <v>0</v>
      </c>
      <c r="I197" s="128"/>
      <c r="J197" s="172">
        <f t="shared" si="6"/>
        <v>0</v>
      </c>
      <c r="K197" s="172"/>
      <c r="L197" s="222">
        <f t="shared" si="7"/>
        <v>0</v>
      </c>
      <c r="M197" s="222"/>
      <c r="N197" s="128">
        <v>9013591080</v>
      </c>
      <c r="O197" s="128"/>
      <c r="P197" s="128">
        <v>-507</v>
      </c>
      <c r="Q197" s="128"/>
      <c r="R197" s="128">
        <v>-14542031589</v>
      </c>
      <c r="S197" s="128"/>
      <c r="T197" s="172">
        <f t="shared" si="8"/>
        <v>-5528441016</v>
      </c>
      <c r="U197" s="169"/>
      <c r="V197" s="222">
        <f>T197/درآمدها!$J$5</f>
        <v>3.2376054760161832E-3</v>
      </c>
    </row>
    <row r="198" spans="1:22 16326:16326" s="110" customFormat="1" ht="42.75" customHeight="1">
      <c r="A198" s="111"/>
      <c r="B198" s="221" t="s">
        <v>144</v>
      </c>
      <c r="C198" s="217"/>
      <c r="D198" s="128">
        <v>0</v>
      </c>
      <c r="E198" s="128"/>
      <c r="F198" s="128">
        <v>0</v>
      </c>
      <c r="G198" s="128"/>
      <c r="H198" s="128">
        <v>0</v>
      </c>
      <c r="I198" s="128"/>
      <c r="J198" s="172">
        <f t="shared" si="6"/>
        <v>0</v>
      </c>
      <c r="K198" s="172"/>
      <c r="L198" s="222">
        <f t="shared" si="7"/>
        <v>0</v>
      </c>
      <c r="M198" s="222"/>
      <c r="N198" s="128">
        <v>300337520</v>
      </c>
      <c r="O198" s="128"/>
      <c r="P198" s="128">
        <v>-7317123432</v>
      </c>
      <c r="Q198" s="128"/>
      <c r="R198" s="128">
        <v>-6960326247</v>
      </c>
      <c r="S198" s="128"/>
      <c r="T198" s="172">
        <f t="shared" si="8"/>
        <v>-13977112159</v>
      </c>
      <c r="U198" s="169"/>
      <c r="V198" s="222">
        <f>T198/درآمدها!$J$5</f>
        <v>8.1853771676146572E-3</v>
      </c>
      <c r="XCX198" s="112">
        <f>SUM(B198:XCW198)</f>
        <v>-27954224317.991814</v>
      </c>
    </row>
    <row r="199" spans="1:22 16326:16326" s="110" customFormat="1" ht="42.75" customHeight="1">
      <c r="A199" s="111"/>
      <c r="B199" s="221" t="s">
        <v>250</v>
      </c>
      <c r="C199" s="217"/>
      <c r="D199" s="128">
        <v>0</v>
      </c>
      <c r="E199" s="128"/>
      <c r="F199" s="128">
        <v>-23001840458</v>
      </c>
      <c r="G199" s="128"/>
      <c r="H199" s="128">
        <v>0</v>
      </c>
      <c r="I199" s="128"/>
      <c r="J199" s="172">
        <f t="shared" si="6"/>
        <v>-23001840458</v>
      </c>
      <c r="K199" s="172"/>
      <c r="L199" s="222">
        <f t="shared" si="7"/>
        <v>-1.6203025522055891E-2</v>
      </c>
      <c r="M199" s="222"/>
      <c r="N199" s="128">
        <v>0</v>
      </c>
      <c r="O199" s="128"/>
      <c r="P199" s="128">
        <v>-25584693162</v>
      </c>
      <c r="Q199" s="128"/>
      <c r="R199" s="128">
        <v>1783555078</v>
      </c>
      <c r="S199" s="128"/>
      <c r="T199" s="172">
        <f t="shared" si="8"/>
        <v>-23801138084</v>
      </c>
      <c r="U199" s="169"/>
      <c r="V199" s="222">
        <f>T199/درآمدها!$J$5</f>
        <v>1.3938594040012044E-2</v>
      </c>
    </row>
    <row r="200" spans="1:22 16326:16326" s="110" customFormat="1" ht="42.75" customHeight="1">
      <c r="A200" s="111"/>
      <c r="B200" s="221" t="s">
        <v>302</v>
      </c>
      <c r="C200" s="217"/>
      <c r="D200" s="128">
        <v>0</v>
      </c>
      <c r="E200" s="128"/>
      <c r="F200" s="128">
        <v>0</v>
      </c>
      <c r="G200" s="128"/>
      <c r="H200" s="128">
        <v>0</v>
      </c>
      <c r="I200" s="128"/>
      <c r="J200" s="172">
        <f t="shared" si="6"/>
        <v>0</v>
      </c>
      <c r="K200" s="172"/>
      <c r="L200" s="222">
        <f t="shared" si="7"/>
        <v>0</v>
      </c>
      <c r="M200" s="222"/>
      <c r="N200" s="128">
        <v>570249785</v>
      </c>
      <c r="O200" s="128"/>
      <c r="P200" s="128">
        <v>-1247500806</v>
      </c>
      <c r="Q200" s="128"/>
      <c r="R200" s="128">
        <v>-3381825773</v>
      </c>
      <c r="S200" s="128"/>
      <c r="T200" s="172">
        <f t="shared" si="8"/>
        <v>-4059076794</v>
      </c>
      <c r="U200" s="169"/>
      <c r="V200" s="222">
        <f>T200/درآمدها!$J$5</f>
        <v>2.3771058093576326E-3</v>
      </c>
    </row>
    <row r="201" spans="1:22 16326:16326" s="110" customFormat="1" ht="42.75" customHeight="1">
      <c r="A201" s="111"/>
      <c r="B201" s="221" t="s">
        <v>172</v>
      </c>
      <c r="C201" s="217"/>
      <c r="D201" s="128">
        <v>0</v>
      </c>
      <c r="E201" s="128"/>
      <c r="F201" s="128">
        <v>0</v>
      </c>
      <c r="G201" s="128"/>
      <c r="H201" s="128">
        <v>0</v>
      </c>
      <c r="I201" s="128"/>
      <c r="J201" s="172">
        <f t="shared" si="6"/>
        <v>0</v>
      </c>
      <c r="K201" s="172"/>
      <c r="L201" s="222">
        <f t="shared" si="7"/>
        <v>0</v>
      </c>
      <c r="M201" s="222"/>
      <c r="N201" s="128">
        <v>1949885375</v>
      </c>
      <c r="O201" s="128"/>
      <c r="P201" s="128">
        <v>-7492521915</v>
      </c>
      <c r="Q201" s="128"/>
      <c r="R201" s="128">
        <v>-9394609964</v>
      </c>
      <c r="S201" s="128"/>
      <c r="T201" s="172">
        <f t="shared" si="8"/>
        <v>-14937246504</v>
      </c>
      <c r="U201" s="169"/>
      <c r="V201" s="222">
        <f>T201/درآمدها!$J$5</f>
        <v>8.7476579632470471E-3</v>
      </c>
    </row>
    <row r="202" spans="1:22 16326:16326" s="110" customFormat="1" ht="42.75" customHeight="1">
      <c r="A202" s="111"/>
      <c r="B202" s="221" t="s">
        <v>152</v>
      </c>
      <c r="C202" s="217"/>
      <c r="D202" s="128">
        <v>0</v>
      </c>
      <c r="E202" s="128"/>
      <c r="F202" s="128">
        <v>0</v>
      </c>
      <c r="G202" s="128"/>
      <c r="H202" s="128">
        <v>0</v>
      </c>
      <c r="I202" s="128"/>
      <c r="J202" s="172">
        <f t="shared" si="6"/>
        <v>0</v>
      </c>
      <c r="K202" s="172"/>
      <c r="L202" s="222">
        <f t="shared" si="7"/>
        <v>0</v>
      </c>
      <c r="M202" s="222"/>
      <c r="N202" s="128">
        <v>4952623923</v>
      </c>
      <c r="O202" s="128"/>
      <c r="P202" s="128">
        <v>1230507286</v>
      </c>
      <c r="Q202" s="128"/>
      <c r="R202" s="128">
        <v>35087551066</v>
      </c>
      <c r="S202" s="128"/>
      <c r="T202" s="172">
        <f t="shared" si="8"/>
        <v>41270682275</v>
      </c>
      <c r="U202" s="169"/>
      <c r="V202" s="222">
        <f>T202/درآمدها!$J$5</f>
        <v>-2.4169234427166047E-2</v>
      </c>
    </row>
    <row r="203" spans="1:22 16326:16326" s="110" customFormat="1" ht="42.75" customHeight="1">
      <c r="A203" s="111"/>
      <c r="B203" s="221" t="s">
        <v>81</v>
      </c>
      <c r="C203" s="217"/>
      <c r="D203" s="128">
        <v>0</v>
      </c>
      <c r="E203" s="128"/>
      <c r="F203" s="128">
        <v>0</v>
      </c>
      <c r="G203" s="128"/>
      <c r="H203" s="128">
        <v>0</v>
      </c>
      <c r="I203" s="128"/>
      <c r="J203" s="172">
        <f t="shared" ref="J203:J266" si="9">D203+F203+H203</f>
        <v>0</v>
      </c>
      <c r="K203" s="172"/>
      <c r="L203" s="222">
        <f t="shared" si="7"/>
        <v>0</v>
      </c>
      <c r="M203" s="222"/>
      <c r="N203" s="128">
        <v>3722619000</v>
      </c>
      <c r="O203" s="128"/>
      <c r="P203" s="128">
        <v>-8136964924</v>
      </c>
      <c r="Q203" s="128"/>
      <c r="R203" s="128">
        <v>-13658699726</v>
      </c>
      <c r="S203" s="128"/>
      <c r="T203" s="172">
        <f t="shared" si="8"/>
        <v>-18073045650</v>
      </c>
      <c r="U203" s="169"/>
      <c r="V203" s="222">
        <f>T203/درآمدها!$J$5</f>
        <v>1.0584067261527325E-2</v>
      </c>
    </row>
    <row r="204" spans="1:22 16326:16326" s="110" customFormat="1" ht="42.75" customHeight="1">
      <c r="A204" s="111"/>
      <c r="B204" s="221" t="s">
        <v>350</v>
      </c>
      <c r="C204" s="217"/>
      <c r="D204" s="128">
        <v>0</v>
      </c>
      <c r="E204" s="128"/>
      <c r="F204" s="128">
        <v>0</v>
      </c>
      <c r="G204" s="128"/>
      <c r="H204" s="128">
        <v>0</v>
      </c>
      <c r="I204" s="128"/>
      <c r="J204" s="172">
        <f t="shared" si="9"/>
        <v>0</v>
      </c>
      <c r="K204" s="172"/>
      <c r="L204" s="222">
        <f t="shared" ref="L204:L267" si="10">J204/1419601569268</f>
        <v>0</v>
      </c>
      <c r="M204" s="222"/>
      <c r="N204" s="128">
        <v>0</v>
      </c>
      <c r="O204" s="128"/>
      <c r="P204" s="128">
        <v>-940574550</v>
      </c>
      <c r="Q204" s="128"/>
      <c r="R204" s="128">
        <v>-815148118</v>
      </c>
      <c r="S204" s="128"/>
      <c r="T204" s="172">
        <f t="shared" ref="T204:T267" si="11">N204+P204+R204</f>
        <v>-1755722668</v>
      </c>
      <c r="U204" s="169"/>
      <c r="V204" s="222">
        <f>T204/درآمدها!$J$5</f>
        <v>1.0281989638365246E-3</v>
      </c>
    </row>
    <row r="205" spans="1:22 16326:16326" s="110" customFormat="1" ht="42.75" customHeight="1">
      <c r="A205" s="111"/>
      <c r="B205" s="221" t="s">
        <v>226</v>
      </c>
      <c r="C205" s="217"/>
      <c r="D205" s="128">
        <v>0</v>
      </c>
      <c r="E205" s="128"/>
      <c r="F205" s="128">
        <v>0</v>
      </c>
      <c r="G205" s="128"/>
      <c r="H205" s="128">
        <v>0</v>
      </c>
      <c r="I205" s="128"/>
      <c r="J205" s="172">
        <f t="shared" si="9"/>
        <v>0</v>
      </c>
      <c r="K205" s="172"/>
      <c r="L205" s="222">
        <f t="shared" si="10"/>
        <v>0</v>
      </c>
      <c r="M205" s="222"/>
      <c r="N205" s="128">
        <v>0</v>
      </c>
      <c r="O205" s="128"/>
      <c r="P205" s="128">
        <v>-9084042788</v>
      </c>
      <c r="Q205" s="128"/>
      <c r="R205" s="128">
        <v>-24346222081</v>
      </c>
      <c r="S205" s="128"/>
      <c r="T205" s="172">
        <f t="shared" si="11"/>
        <v>-33430264869</v>
      </c>
      <c r="U205" s="169"/>
      <c r="V205" s="222">
        <f>T205/درآمدها!$J$5</f>
        <v>1.9577672673237009E-2</v>
      </c>
    </row>
    <row r="206" spans="1:22 16326:16326" s="110" customFormat="1" ht="42.75" customHeight="1">
      <c r="A206" s="111"/>
      <c r="B206" s="221" t="s">
        <v>178</v>
      </c>
      <c r="C206" s="217"/>
      <c r="D206" s="128">
        <v>0</v>
      </c>
      <c r="E206" s="128"/>
      <c r="F206" s="128">
        <v>0</v>
      </c>
      <c r="G206" s="128"/>
      <c r="H206" s="128">
        <v>0</v>
      </c>
      <c r="I206" s="128"/>
      <c r="J206" s="172">
        <f t="shared" si="9"/>
        <v>0</v>
      </c>
      <c r="K206" s="172"/>
      <c r="L206" s="222">
        <f t="shared" si="10"/>
        <v>0</v>
      </c>
      <c r="M206" s="222"/>
      <c r="N206" s="128">
        <v>5813381000</v>
      </c>
      <c r="O206" s="128"/>
      <c r="P206" s="128">
        <v>-556246150</v>
      </c>
      <c r="Q206" s="128"/>
      <c r="R206" s="128">
        <v>-2337534969</v>
      </c>
      <c r="S206" s="128"/>
      <c r="T206" s="172">
        <f t="shared" si="11"/>
        <v>2919599881</v>
      </c>
      <c r="U206" s="169"/>
      <c r="V206" s="222">
        <f>T206/درآمدها!$J$5</f>
        <v>-1.7097971263770461E-3</v>
      </c>
    </row>
    <row r="207" spans="1:22 16326:16326" s="110" customFormat="1" ht="42.75" customHeight="1">
      <c r="A207" s="111"/>
      <c r="B207" s="221" t="s">
        <v>397</v>
      </c>
      <c r="C207" s="217"/>
      <c r="D207" s="128">
        <v>0</v>
      </c>
      <c r="E207" s="128"/>
      <c r="F207" s="128">
        <v>0</v>
      </c>
      <c r="G207" s="128"/>
      <c r="H207" s="128">
        <v>0</v>
      </c>
      <c r="I207" s="128"/>
      <c r="J207" s="172">
        <f t="shared" si="9"/>
        <v>0</v>
      </c>
      <c r="K207" s="172"/>
      <c r="L207" s="222">
        <f t="shared" si="10"/>
        <v>0</v>
      </c>
      <c r="M207" s="222"/>
      <c r="N207" s="128">
        <v>15737474</v>
      </c>
      <c r="O207" s="128"/>
      <c r="P207" s="128">
        <v>0</v>
      </c>
      <c r="Q207" s="128"/>
      <c r="R207" s="128">
        <v>-2830999642</v>
      </c>
      <c r="S207" s="128"/>
      <c r="T207" s="172">
        <f t="shared" si="11"/>
        <v>-2815262168</v>
      </c>
      <c r="U207" s="169"/>
      <c r="V207" s="222">
        <f>T207/درآمدها!$J$5</f>
        <v>1.6486941228384072E-3</v>
      </c>
    </row>
    <row r="208" spans="1:22 16326:16326" s="110" customFormat="1" ht="42.6" customHeight="1">
      <c r="A208" s="111"/>
      <c r="B208" s="221" t="s">
        <v>171</v>
      </c>
      <c r="C208" s="217"/>
      <c r="D208" s="128">
        <v>0</v>
      </c>
      <c r="E208" s="128"/>
      <c r="F208" s="128">
        <v>0</v>
      </c>
      <c r="G208" s="128"/>
      <c r="H208" s="128">
        <v>0</v>
      </c>
      <c r="I208" s="128"/>
      <c r="J208" s="172">
        <f t="shared" si="9"/>
        <v>0</v>
      </c>
      <c r="K208" s="172"/>
      <c r="L208" s="222">
        <f t="shared" si="10"/>
        <v>0</v>
      </c>
      <c r="M208" s="222"/>
      <c r="N208" s="128">
        <v>2657947500</v>
      </c>
      <c r="O208" s="128"/>
      <c r="P208" s="128">
        <v>-1045737656</v>
      </c>
      <c r="Q208" s="128"/>
      <c r="R208" s="128">
        <v>-3195129614</v>
      </c>
      <c r="S208" s="128"/>
      <c r="T208" s="172">
        <f t="shared" si="11"/>
        <v>-1582919770</v>
      </c>
      <c r="U208" s="169"/>
      <c r="V208" s="222">
        <f>T208/درآمدها!$J$5</f>
        <v>9.270008851707495E-4</v>
      </c>
    </row>
    <row r="209" spans="1:22" s="110" customFormat="1" ht="42.75" customHeight="1">
      <c r="A209" s="111"/>
      <c r="B209" s="221" t="s">
        <v>92</v>
      </c>
      <c r="C209" s="217"/>
      <c r="D209" s="128">
        <v>0</v>
      </c>
      <c r="E209" s="128"/>
      <c r="F209" s="128">
        <v>-22398169528</v>
      </c>
      <c r="G209" s="128"/>
      <c r="H209" s="128">
        <v>0</v>
      </c>
      <c r="I209" s="128"/>
      <c r="J209" s="172">
        <f t="shared" si="9"/>
        <v>-22398169528</v>
      </c>
      <c r="K209" s="172"/>
      <c r="L209" s="222">
        <f t="shared" si="10"/>
        <v>-1.5777785832928701E-2</v>
      </c>
      <c r="M209" s="222"/>
      <c r="N209" s="128">
        <v>13599314663</v>
      </c>
      <c r="O209" s="128"/>
      <c r="P209" s="128">
        <v>-45793451879</v>
      </c>
      <c r="Q209" s="128"/>
      <c r="R209" s="128">
        <v>-24728992127</v>
      </c>
      <c r="S209" s="128"/>
      <c r="T209" s="172">
        <f t="shared" si="11"/>
        <v>-56923129343</v>
      </c>
      <c r="U209" s="169"/>
      <c r="V209" s="222">
        <f>T209/درآمدها!$J$5</f>
        <v>3.3335733299767974E-2</v>
      </c>
    </row>
    <row r="210" spans="1:22" s="110" customFormat="1" ht="42.75" customHeight="1">
      <c r="A210" s="111"/>
      <c r="B210" s="221" t="s">
        <v>123</v>
      </c>
      <c r="C210" s="217"/>
      <c r="D210" s="128">
        <v>0</v>
      </c>
      <c r="E210" s="128"/>
      <c r="F210" s="128">
        <v>0</v>
      </c>
      <c r="G210" s="128"/>
      <c r="H210" s="128">
        <v>0</v>
      </c>
      <c r="I210" s="128"/>
      <c r="J210" s="172">
        <f t="shared" si="9"/>
        <v>0</v>
      </c>
      <c r="K210" s="172"/>
      <c r="L210" s="222">
        <f t="shared" si="10"/>
        <v>0</v>
      </c>
      <c r="M210" s="222"/>
      <c r="N210" s="128">
        <v>0</v>
      </c>
      <c r="O210" s="128"/>
      <c r="P210" s="128">
        <v>-8818725378</v>
      </c>
      <c r="Q210" s="128"/>
      <c r="R210" s="128">
        <v>-6901836824</v>
      </c>
      <c r="S210" s="128"/>
      <c r="T210" s="172">
        <f t="shared" si="11"/>
        <v>-15720562202</v>
      </c>
      <c r="U210" s="169"/>
      <c r="V210" s="222">
        <f>T210/درآمدها!$J$5</f>
        <v>9.2063889483393248E-3</v>
      </c>
    </row>
    <row r="211" spans="1:22" s="110" customFormat="1" ht="42.75" customHeight="1">
      <c r="A211" s="111"/>
      <c r="B211" s="221" t="s">
        <v>210</v>
      </c>
      <c r="C211" s="217"/>
      <c r="D211" s="128">
        <v>0</v>
      </c>
      <c r="E211" s="128"/>
      <c r="F211" s="128">
        <v>0</v>
      </c>
      <c r="G211" s="128"/>
      <c r="H211" s="128">
        <v>0</v>
      </c>
      <c r="I211" s="128"/>
      <c r="J211" s="172">
        <f t="shared" si="9"/>
        <v>0</v>
      </c>
      <c r="K211" s="172"/>
      <c r="L211" s="222">
        <f t="shared" si="10"/>
        <v>0</v>
      </c>
      <c r="M211" s="222"/>
      <c r="N211" s="128">
        <v>0</v>
      </c>
      <c r="O211" s="128"/>
      <c r="P211" s="128">
        <v>-3726154438</v>
      </c>
      <c r="Q211" s="128"/>
      <c r="R211" s="128">
        <v>-3414111442</v>
      </c>
      <c r="S211" s="128"/>
      <c r="T211" s="172">
        <f t="shared" si="11"/>
        <v>-7140265880</v>
      </c>
      <c r="U211" s="169"/>
      <c r="V211" s="222">
        <f>T211/درآمدها!$J$5</f>
        <v>4.1815339706790704E-3</v>
      </c>
    </row>
    <row r="212" spans="1:22" s="110" customFormat="1" ht="42.6" customHeight="1">
      <c r="A212" s="111"/>
      <c r="B212" s="221" t="s">
        <v>352</v>
      </c>
      <c r="C212" s="217"/>
      <c r="D212" s="128">
        <v>0</v>
      </c>
      <c r="E212" s="128"/>
      <c r="F212" s="128">
        <v>0</v>
      </c>
      <c r="G212" s="128"/>
      <c r="H212" s="128">
        <v>0</v>
      </c>
      <c r="I212" s="128"/>
      <c r="J212" s="172">
        <f t="shared" si="9"/>
        <v>0</v>
      </c>
      <c r="K212" s="172"/>
      <c r="L212" s="222">
        <f t="shared" si="10"/>
        <v>0</v>
      </c>
      <c r="M212" s="222"/>
      <c r="N212" s="128">
        <v>0</v>
      </c>
      <c r="O212" s="128"/>
      <c r="P212" s="128">
        <v>-1807632368</v>
      </c>
      <c r="Q212" s="128"/>
      <c r="R212" s="128">
        <v>3848359179</v>
      </c>
      <c r="S212" s="128"/>
      <c r="T212" s="172">
        <f t="shared" si="11"/>
        <v>2040726811</v>
      </c>
      <c r="U212" s="169"/>
      <c r="V212" s="222">
        <f>T212/درآمدها!$J$5</f>
        <v>-1.1951051443300129E-3</v>
      </c>
    </row>
    <row r="213" spans="1:22" s="110" customFormat="1" ht="42.75" customHeight="1">
      <c r="A213" s="111"/>
      <c r="B213" s="221" t="s">
        <v>405</v>
      </c>
      <c r="C213" s="217"/>
      <c r="D213" s="128">
        <v>0</v>
      </c>
      <c r="E213" s="128"/>
      <c r="F213" s="128">
        <v>0</v>
      </c>
      <c r="G213" s="128"/>
      <c r="H213" s="128">
        <v>0</v>
      </c>
      <c r="I213" s="128"/>
      <c r="J213" s="172">
        <f t="shared" si="9"/>
        <v>0</v>
      </c>
      <c r="K213" s="172"/>
      <c r="L213" s="222">
        <f t="shared" si="10"/>
        <v>0</v>
      </c>
      <c r="M213" s="222"/>
      <c r="N213" s="128">
        <v>56910686</v>
      </c>
      <c r="O213" s="128"/>
      <c r="P213" s="128">
        <v>-5388415352</v>
      </c>
      <c r="Q213" s="128"/>
      <c r="R213" s="128">
        <v>-3062560657</v>
      </c>
      <c r="S213" s="128"/>
      <c r="T213" s="172">
        <f t="shared" si="11"/>
        <v>-8394065323</v>
      </c>
      <c r="U213" s="169"/>
      <c r="V213" s="222">
        <f>T213/درآمدها!$J$5</f>
        <v>4.915793037698994E-3</v>
      </c>
    </row>
    <row r="214" spans="1:22" s="110" customFormat="1" ht="42.75" customHeight="1">
      <c r="A214" s="111"/>
      <c r="B214" s="221" t="s">
        <v>163</v>
      </c>
      <c r="C214" s="217"/>
      <c r="D214" s="128">
        <f>'درآمد سود سهام'!M207</f>
        <v>4702233368</v>
      </c>
      <c r="E214" s="128"/>
      <c r="F214" s="128">
        <v>-5023816016</v>
      </c>
      <c r="G214" s="128"/>
      <c r="H214" s="128">
        <v>0</v>
      </c>
      <c r="I214" s="128"/>
      <c r="J214" s="172">
        <f t="shared" si="9"/>
        <v>-321582648</v>
      </c>
      <c r="K214" s="172"/>
      <c r="L214" s="222">
        <f t="shared" si="10"/>
        <v>-2.2653021450646897E-4</v>
      </c>
      <c r="M214" s="222"/>
      <c r="N214" s="128">
        <v>4702233368</v>
      </c>
      <c r="O214" s="128"/>
      <c r="P214" s="128">
        <v>54295338</v>
      </c>
      <c r="Q214" s="128"/>
      <c r="R214" s="128">
        <v>1228012172</v>
      </c>
      <c r="S214" s="128"/>
      <c r="T214" s="172">
        <f t="shared" si="11"/>
        <v>5984540878</v>
      </c>
      <c r="U214" s="169"/>
      <c r="V214" s="222">
        <f>T214/درآمدها!$J$5</f>
        <v>-3.5047099647043602E-3</v>
      </c>
    </row>
    <row r="215" spans="1:22" s="110" customFormat="1" ht="42.75" customHeight="1">
      <c r="A215" s="111"/>
      <c r="B215" s="221" t="s">
        <v>367</v>
      </c>
      <c r="C215" s="217"/>
      <c r="D215" s="128">
        <v>0</v>
      </c>
      <c r="E215" s="128"/>
      <c r="F215" s="128">
        <v>0</v>
      </c>
      <c r="G215" s="128"/>
      <c r="H215" s="128">
        <v>0</v>
      </c>
      <c r="I215" s="128"/>
      <c r="J215" s="172">
        <f t="shared" si="9"/>
        <v>0</v>
      </c>
      <c r="K215" s="172"/>
      <c r="L215" s="222">
        <f t="shared" si="10"/>
        <v>0</v>
      </c>
      <c r="M215" s="222"/>
      <c r="N215" s="128">
        <v>0</v>
      </c>
      <c r="O215" s="128"/>
      <c r="P215" s="128">
        <v>-6151269314</v>
      </c>
      <c r="Q215" s="128"/>
      <c r="R215" s="128">
        <v>-2801611879</v>
      </c>
      <c r="S215" s="128"/>
      <c r="T215" s="172">
        <f t="shared" si="11"/>
        <v>-8952881193</v>
      </c>
      <c r="U215" s="169"/>
      <c r="V215" s="222">
        <f>T215/درآمدها!$J$5</f>
        <v>5.2430508153546882E-3</v>
      </c>
    </row>
    <row r="216" spans="1:22" s="110" customFormat="1" ht="42.75" customHeight="1">
      <c r="A216" s="111"/>
      <c r="B216" s="221" t="s">
        <v>188</v>
      </c>
      <c r="C216" s="217"/>
      <c r="D216" s="128">
        <v>0</v>
      </c>
      <c r="E216" s="128"/>
      <c r="F216" s="128">
        <v>0</v>
      </c>
      <c r="G216" s="128"/>
      <c r="H216" s="128">
        <v>0</v>
      </c>
      <c r="I216" s="128"/>
      <c r="J216" s="172">
        <f t="shared" si="9"/>
        <v>0</v>
      </c>
      <c r="K216" s="172"/>
      <c r="L216" s="222">
        <f t="shared" si="10"/>
        <v>0</v>
      </c>
      <c r="M216" s="222"/>
      <c r="N216" s="128">
        <v>2320270380</v>
      </c>
      <c r="O216" s="128"/>
      <c r="P216" s="128">
        <v>-2916741439</v>
      </c>
      <c r="Q216" s="128"/>
      <c r="R216" s="128">
        <v>-4381364776</v>
      </c>
      <c r="S216" s="128"/>
      <c r="T216" s="172">
        <f t="shared" si="11"/>
        <v>-4977835835</v>
      </c>
      <c r="U216" s="169"/>
      <c r="V216" s="222">
        <f>T216/درآمدها!$J$5</f>
        <v>2.9151561012341625E-3</v>
      </c>
    </row>
    <row r="217" spans="1:22" s="110" customFormat="1" ht="42.75" customHeight="1">
      <c r="A217" s="111"/>
      <c r="B217" s="221" t="s">
        <v>404</v>
      </c>
      <c r="C217" s="217"/>
      <c r="D217" s="128">
        <v>0</v>
      </c>
      <c r="E217" s="128"/>
      <c r="F217" s="128">
        <v>0</v>
      </c>
      <c r="G217" s="128"/>
      <c r="H217" s="128">
        <v>0</v>
      </c>
      <c r="I217" s="128"/>
      <c r="J217" s="172">
        <f t="shared" si="9"/>
        <v>0</v>
      </c>
      <c r="K217" s="172"/>
      <c r="L217" s="222">
        <f t="shared" si="10"/>
        <v>0</v>
      </c>
      <c r="M217" s="222"/>
      <c r="N217" s="128">
        <v>219079405</v>
      </c>
      <c r="O217" s="128"/>
      <c r="P217" s="128">
        <v>-5868905638</v>
      </c>
      <c r="Q217" s="128"/>
      <c r="R217" s="128">
        <v>228651220</v>
      </c>
      <c r="S217" s="128"/>
      <c r="T217" s="172">
        <f t="shared" si="11"/>
        <v>-5421175013</v>
      </c>
      <c r="U217" s="169"/>
      <c r="V217" s="222">
        <f>T217/درآمدها!$J$5</f>
        <v>3.1747875861810413E-3</v>
      </c>
    </row>
    <row r="218" spans="1:22" s="110" customFormat="1" ht="42.75" customHeight="1">
      <c r="A218" s="111"/>
      <c r="B218" s="221" t="s">
        <v>364</v>
      </c>
      <c r="C218" s="217"/>
      <c r="D218" s="128">
        <v>0</v>
      </c>
      <c r="E218" s="128"/>
      <c r="F218" s="128">
        <v>0</v>
      </c>
      <c r="G218" s="128"/>
      <c r="H218" s="128">
        <v>0</v>
      </c>
      <c r="I218" s="128"/>
      <c r="J218" s="172">
        <f t="shared" si="9"/>
        <v>0</v>
      </c>
      <c r="K218" s="172"/>
      <c r="L218" s="222">
        <f t="shared" si="10"/>
        <v>0</v>
      </c>
      <c r="M218" s="222"/>
      <c r="N218" s="128">
        <v>24189100</v>
      </c>
      <c r="O218" s="128"/>
      <c r="P218" s="128">
        <v>0</v>
      </c>
      <c r="Q218" s="128"/>
      <c r="R218" s="128">
        <v>7827008608</v>
      </c>
      <c r="S218" s="128"/>
      <c r="T218" s="172">
        <f t="shared" si="11"/>
        <v>7851197708</v>
      </c>
      <c r="U218" s="169"/>
      <c r="V218" s="222">
        <f>T218/درآمدها!$J$5</f>
        <v>-4.5978749920891817E-3</v>
      </c>
    </row>
    <row r="219" spans="1:22" s="110" customFormat="1" ht="42.75" customHeight="1">
      <c r="A219" s="111"/>
      <c r="B219" s="221" t="s">
        <v>285</v>
      </c>
      <c r="C219" s="217"/>
      <c r="D219" s="128">
        <v>0</v>
      </c>
      <c r="E219" s="128"/>
      <c r="F219" s="128">
        <v>0</v>
      </c>
      <c r="G219" s="128"/>
      <c r="H219" s="128">
        <v>0</v>
      </c>
      <c r="I219" s="128"/>
      <c r="J219" s="172">
        <f t="shared" si="9"/>
        <v>0</v>
      </c>
      <c r="K219" s="172"/>
      <c r="L219" s="222">
        <f t="shared" si="10"/>
        <v>0</v>
      </c>
      <c r="M219" s="222"/>
      <c r="N219" s="128">
        <v>787462440</v>
      </c>
      <c r="O219" s="128"/>
      <c r="P219" s="128">
        <v>-4472255296</v>
      </c>
      <c r="Q219" s="128"/>
      <c r="R219" s="128">
        <v>-213528084</v>
      </c>
      <c r="S219" s="128"/>
      <c r="T219" s="172">
        <f t="shared" si="11"/>
        <v>-3898320940</v>
      </c>
      <c r="U219" s="169"/>
      <c r="V219" s="222">
        <f>T219/درآمدها!$J$5</f>
        <v>2.2829628074325387E-3</v>
      </c>
    </row>
    <row r="220" spans="1:22" s="110" customFormat="1" ht="42.75" customHeight="1">
      <c r="A220" s="111"/>
      <c r="B220" s="221" t="s">
        <v>96</v>
      </c>
      <c r="C220" s="217"/>
      <c r="D220" s="128">
        <v>0</v>
      </c>
      <c r="E220" s="128"/>
      <c r="F220" s="128">
        <v>0</v>
      </c>
      <c r="G220" s="128"/>
      <c r="H220" s="128">
        <v>0</v>
      </c>
      <c r="I220" s="128"/>
      <c r="J220" s="172">
        <f t="shared" si="9"/>
        <v>0</v>
      </c>
      <c r="K220" s="172"/>
      <c r="L220" s="222">
        <f t="shared" si="10"/>
        <v>0</v>
      </c>
      <c r="M220" s="222"/>
      <c r="N220" s="128">
        <v>0</v>
      </c>
      <c r="O220" s="128"/>
      <c r="P220" s="128">
        <v>-667406560</v>
      </c>
      <c r="Q220" s="128"/>
      <c r="R220" s="128">
        <v>-6720963367</v>
      </c>
      <c r="S220" s="128"/>
      <c r="T220" s="172">
        <f t="shared" si="11"/>
        <v>-7388369927</v>
      </c>
      <c r="U220" s="169"/>
      <c r="V220" s="222">
        <f>T220/درآمدها!$J$5</f>
        <v>4.3268304509823299E-3</v>
      </c>
    </row>
    <row r="221" spans="1:22" s="110" customFormat="1" ht="42.75" customHeight="1">
      <c r="A221" s="111"/>
      <c r="B221" s="221" t="s">
        <v>241</v>
      </c>
      <c r="C221" s="217"/>
      <c r="D221" s="128">
        <v>0</v>
      </c>
      <c r="E221" s="128"/>
      <c r="F221" s="128">
        <v>0</v>
      </c>
      <c r="G221" s="128"/>
      <c r="H221" s="128">
        <v>0</v>
      </c>
      <c r="I221" s="128"/>
      <c r="J221" s="172">
        <f t="shared" si="9"/>
        <v>0</v>
      </c>
      <c r="K221" s="172"/>
      <c r="L221" s="222">
        <f t="shared" si="10"/>
        <v>0</v>
      </c>
      <c r="M221" s="222"/>
      <c r="N221" s="128">
        <v>0</v>
      </c>
      <c r="O221" s="128"/>
      <c r="P221" s="128">
        <v>-23996259826</v>
      </c>
      <c r="Q221" s="128"/>
      <c r="R221" s="128">
        <v>-15169759862</v>
      </c>
      <c r="S221" s="128"/>
      <c r="T221" s="172">
        <f t="shared" si="11"/>
        <v>-39166019688</v>
      </c>
      <c r="U221" s="169"/>
      <c r="V221" s="222">
        <f>T221/درآمدها!$J$5</f>
        <v>2.2936686752854821E-2</v>
      </c>
    </row>
    <row r="222" spans="1:22" s="110" customFormat="1" ht="42.75" customHeight="1">
      <c r="A222" s="111"/>
      <c r="B222" s="221" t="s">
        <v>354</v>
      </c>
      <c r="C222" s="217"/>
      <c r="D222" s="128">
        <v>0</v>
      </c>
      <c r="E222" s="128"/>
      <c r="F222" s="128">
        <v>-14918521188</v>
      </c>
      <c r="G222" s="128"/>
      <c r="H222" s="128">
        <v>0</v>
      </c>
      <c r="I222" s="128"/>
      <c r="J222" s="172">
        <f t="shared" si="9"/>
        <v>-14918521188</v>
      </c>
      <c r="K222" s="172"/>
      <c r="L222" s="222">
        <f t="shared" si="10"/>
        <v>-1.0508949490449317E-2</v>
      </c>
      <c r="M222" s="222"/>
      <c r="N222" s="128">
        <v>1530491000</v>
      </c>
      <c r="O222" s="128"/>
      <c r="P222" s="128">
        <v>21251471890</v>
      </c>
      <c r="Q222" s="128"/>
      <c r="R222" s="128">
        <v>9283928371</v>
      </c>
      <c r="S222" s="128"/>
      <c r="T222" s="172">
        <f t="shared" si="11"/>
        <v>32065891261</v>
      </c>
      <c r="U222" s="169"/>
      <c r="V222" s="222">
        <f>T222/درآمدها!$J$5</f>
        <v>-1.8778658366706735E-2</v>
      </c>
    </row>
    <row r="223" spans="1:22" s="110" customFormat="1" ht="42.75" customHeight="1">
      <c r="A223" s="111"/>
      <c r="B223" s="221" t="s">
        <v>498</v>
      </c>
      <c r="C223" s="217"/>
      <c r="D223" s="128">
        <v>0</v>
      </c>
      <c r="E223" s="128"/>
      <c r="F223" s="128">
        <v>0</v>
      </c>
      <c r="G223" s="128"/>
      <c r="H223" s="128">
        <v>0</v>
      </c>
      <c r="I223" s="128"/>
      <c r="J223" s="172">
        <f t="shared" si="9"/>
        <v>0</v>
      </c>
      <c r="K223" s="172"/>
      <c r="L223" s="222">
        <f t="shared" si="10"/>
        <v>0</v>
      </c>
      <c r="M223" s="222"/>
      <c r="N223" s="128">
        <v>0</v>
      </c>
      <c r="O223" s="128"/>
      <c r="P223" s="128">
        <v>-7489704193</v>
      </c>
      <c r="Q223" s="128"/>
      <c r="R223" s="128">
        <v>-2233617431</v>
      </c>
      <c r="S223" s="128"/>
      <c r="T223" s="172">
        <f t="shared" si="11"/>
        <v>-9723321624</v>
      </c>
      <c r="U223" s="169"/>
      <c r="V223" s="222">
        <f>T223/درآمدها!$J$5</f>
        <v>5.6942416937833112E-3</v>
      </c>
    </row>
    <row r="224" spans="1:22" s="110" customFormat="1" ht="42.75" customHeight="1">
      <c r="A224" s="111"/>
      <c r="B224" s="221" t="s">
        <v>262</v>
      </c>
      <c r="C224" s="217"/>
      <c r="D224" s="128">
        <v>0</v>
      </c>
      <c r="E224" s="128"/>
      <c r="F224" s="128">
        <v>0</v>
      </c>
      <c r="G224" s="128"/>
      <c r="H224" s="128">
        <v>0</v>
      </c>
      <c r="I224" s="128"/>
      <c r="J224" s="172">
        <f t="shared" si="9"/>
        <v>0</v>
      </c>
      <c r="K224" s="172"/>
      <c r="L224" s="222">
        <f t="shared" si="10"/>
        <v>0</v>
      </c>
      <c r="M224" s="222"/>
      <c r="N224" s="128">
        <v>0</v>
      </c>
      <c r="O224" s="128"/>
      <c r="P224" s="128">
        <v>-63768599</v>
      </c>
      <c r="Q224" s="128"/>
      <c r="R224" s="128">
        <v>-3650054959</v>
      </c>
      <c r="S224" s="128"/>
      <c r="T224" s="172">
        <f t="shared" si="11"/>
        <v>-3713823558</v>
      </c>
      <c r="U224" s="169"/>
      <c r="V224" s="222">
        <f>T224/درآمدها!$J$5</f>
        <v>2.1749161207544852E-3</v>
      </c>
    </row>
    <row r="225" spans="1:22" s="110" customFormat="1" ht="42.6" customHeight="1">
      <c r="A225" s="111"/>
      <c r="B225" s="221" t="s">
        <v>86</v>
      </c>
      <c r="C225" s="217"/>
      <c r="D225" s="128">
        <v>0</v>
      </c>
      <c r="E225" s="128"/>
      <c r="F225" s="128">
        <v>0</v>
      </c>
      <c r="G225" s="128"/>
      <c r="H225" s="128">
        <v>0</v>
      </c>
      <c r="I225" s="128"/>
      <c r="J225" s="172">
        <f t="shared" si="9"/>
        <v>0</v>
      </c>
      <c r="K225" s="172"/>
      <c r="L225" s="222">
        <f t="shared" si="10"/>
        <v>0</v>
      </c>
      <c r="M225" s="222"/>
      <c r="N225" s="128">
        <v>2785219840</v>
      </c>
      <c r="O225" s="128"/>
      <c r="P225" s="128">
        <v>4442815517</v>
      </c>
      <c r="Q225" s="128"/>
      <c r="R225" s="128">
        <v>891094559</v>
      </c>
      <c r="S225" s="128"/>
      <c r="T225" s="172">
        <f t="shared" si="11"/>
        <v>8119129916</v>
      </c>
      <c r="U225" s="169"/>
      <c r="V225" s="222">
        <f>T225/درآمدها!$J$5</f>
        <v>-4.7547833829558609E-3</v>
      </c>
    </row>
    <row r="226" spans="1:22" s="110" customFormat="1" ht="42.75" customHeight="1">
      <c r="A226" s="111"/>
      <c r="B226" s="221" t="s">
        <v>100</v>
      </c>
      <c r="C226" s="217"/>
      <c r="D226" s="128">
        <v>0</v>
      </c>
      <c r="E226" s="128"/>
      <c r="F226" s="128">
        <v>0</v>
      </c>
      <c r="G226" s="128"/>
      <c r="H226" s="128">
        <v>0</v>
      </c>
      <c r="I226" s="128"/>
      <c r="J226" s="172">
        <f t="shared" si="9"/>
        <v>0</v>
      </c>
      <c r="K226" s="172"/>
      <c r="L226" s="222">
        <f t="shared" si="10"/>
        <v>0</v>
      </c>
      <c r="M226" s="222"/>
      <c r="N226" s="128">
        <v>0</v>
      </c>
      <c r="O226" s="128"/>
      <c r="P226" s="128">
        <v>-6550658492</v>
      </c>
      <c r="Q226" s="128"/>
      <c r="R226" s="128">
        <v>-7323351984</v>
      </c>
      <c r="S226" s="128"/>
      <c r="T226" s="172">
        <f t="shared" si="11"/>
        <v>-13874010476</v>
      </c>
      <c r="U226" s="169"/>
      <c r="V226" s="222">
        <f>T226/درآمدها!$J$5</f>
        <v>8.1249980168737485E-3</v>
      </c>
    </row>
    <row r="227" spans="1:22" s="110" customFormat="1" ht="42.75" customHeight="1">
      <c r="A227" s="111"/>
      <c r="B227" s="221" t="s">
        <v>499</v>
      </c>
      <c r="C227" s="217"/>
      <c r="D227" s="128">
        <v>0</v>
      </c>
      <c r="E227" s="128"/>
      <c r="F227" s="128">
        <v>0</v>
      </c>
      <c r="G227" s="128"/>
      <c r="H227" s="128">
        <v>0</v>
      </c>
      <c r="I227" s="128"/>
      <c r="J227" s="172">
        <f t="shared" si="9"/>
        <v>0</v>
      </c>
      <c r="K227" s="172"/>
      <c r="L227" s="222">
        <f t="shared" si="10"/>
        <v>0</v>
      </c>
      <c r="M227" s="222"/>
      <c r="N227" s="128">
        <v>0</v>
      </c>
      <c r="O227" s="128"/>
      <c r="P227" s="128">
        <v>-6035684464</v>
      </c>
      <c r="Q227" s="128"/>
      <c r="R227" s="128">
        <v>-1300062673</v>
      </c>
      <c r="S227" s="128"/>
      <c r="T227" s="172">
        <f t="shared" si="11"/>
        <v>-7335747137</v>
      </c>
      <c r="U227" s="169"/>
      <c r="V227" s="222">
        <f>T227/درآمدها!$J$5</f>
        <v>4.296013113404851E-3</v>
      </c>
    </row>
    <row r="228" spans="1:22" s="110" customFormat="1" ht="42.75" customHeight="1">
      <c r="A228" s="111"/>
      <c r="B228" s="221" t="s">
        <v>197</v>
      </c>
      <c r="C228" s="217"/>
      <c r="D228" s="128">
        <v>0</v>
      </c>
      <c r="E228" s="128"/>
      <c r="F228" s="128">
        <v>-32642626272</v>
      </c>
      <c r="G228" s="128"/>
      <c r="H228" s="128">
        <v>0</v>
      </c>
      <c r="I228" s="128"/>
      <c r="J228" s="172">
        <f t="shared" si="9"/>
        <v>-32642626272</v>
      </c>
      <c r="K228" s="172"/>
      <c r="L228" s="222">
        <f t="shared" si="10"/>
        <v>-2.2994216813124382E-2</v>
      </c>
      <c r="M228" s="222"/>
      <c r="N228" s="128">
        <v>0</v>
      </c>
      <c r="O228" s="128"/>
      <c r="P228" s="128">
        <v>8958393116</v>
      </c>
      <c r="Q228" s="128"/>
      <c r="R228" s="128">
        <v>1982441008</v>
      </c>
      <c r="S228" s="128"/>
      <c r="T228" s="172">
        <f t="shared" si="11"/>
        <v>10940834124</v>
      </c>
      <c r="U228" s="169"/>
      <c r="V228" s="222">
        <f>T228/درآمدها!$J$5</f>
        <v>-6.4072501396923876E-3</v>
      </c>
    </row>
    <row r="229" spans="1:22" s="110" customFormat="1" ht="42.75" customHeight="1">
      <c r="A229" s="111"/>
      <c r="B229" s="221" t="s">
        <v>265</v>
      </c>
      <c r="C229" s="217"/>
      <c r="D229" s="128">
        <v>0</v>
      </c>
      <c r="E229" s="128"/>
      <c r="F229" s="128">
        <v>0</v>
      </c>
      <c r="G229" s="128"/>
      <c r="H229" s="128">
        <v>0</v>
      </c>
      <c r="I229" s="128"/>
      <c r="J229" s="172">
        <f t="shared" si="9"/>
        <v>0</v>
      </c>
      <c r="K229" s="172"/>
      <c r="L229" s="222">
        <f t="shared" si="10"/>
        <v>0</v>
      </c>
      <c r="M229" s="222"/>
      <c r="N229" s="128">
        <v>1571434700</v>
      </c>
      <c r="O229" s="128"/>
      <c r="P229" s="128">
        <v>-752665292</v>
      </c>
      <c r="Q229" s="128"/>
      <c r="R229" s="128">
        <v>-1511949425</v>
      </c>
      <c r="S229" s="128"/>
      <c r="T229" s="172">
        <f t="shared" si="11"/>
        <v>-693180017</v>
      </c>
      <c r="U229" s="169"/>
      <c r="V229" s="222">
        <f>T229/درآمدها!$J$5</f>
        <v>4.0594507789973154E-4</v>
      </c>
    </row>
    <row r="230" spans="1:22" s="110" customFormat="1" ht="42.75" customHeight="1">
      <c r="A230" s="111"/>
      <c r="B230" s="221" t="s">
        <v>365</v>
      </c>
      <c r="C230" s="217"/>
      <c r="D230" s="128">
        <v>0</v>
      </c>
      <c r="E230" s="128"/>
      <c r="F230" s="128">
        <v>0</v>
      </c>
      <c r="G230" s="128"/>
      <c r="H230" s="128">
        <v>0</v>
      </c>
      <c r="I230" s="128"/>
      <c r="J230" s="172">
        <f t="shared" si="9"/>
        <v>0</v>
      </c>
      <c r="K230" s="172"/>
      <c r="L230" s="222">
        <f t="shared" si="10"/>
        <v>0</v>
      </c>
      <c r="M230" s="222"/>
      <c r="N230" s="128">
        <v>931658760</v>
      </c>
      <c r="O230" s="128"/>
      <c r="P230" s="128">
        <v>1799373243</v>
      </c>
      <c r="Q230" s="128"/>
      <c r="R230" s="128">
        <v>6016231425</v>
      </c>
      <c r="S230" s="128"/>
      <c r="T230" s="172">
        <f t="shared" si="11"/>
        <v>8747263428</v>
      </c>
      <c r="U230" s="169"/>
      <c r="V230" s="222">
        <f>T230/درآمدها!$J$5</f>
        <v>-5.1226354577514214E-3</v>
      </c>
    </row>
    <row r="231" spans="1:22" s="110" customFormat="1" ht="42.75" customHeight="1">
      <c r="A231" s="111"/>
      <c r="B231" s="221" t="s">
        <v>89</v>
      </c>
      <c r="C231" s="217"/>
      <c r="D231" s="128">
        <v>0</v>
      </c>
      <c r="E231" s="128"/>
      <c r="F231" s="128">
        <v>0</v>
      </c>
      <c r="G231" s="128"/>
      <c r="H231" s="128">
        <v>0</v>
      </c>
      <c r="I231" s="128"/>
      <c r="J231" s="172">
        <f t="shared" si="9"/>
        <v>0</v>
      </c>
      <c r="K231" s="172"/>
      <c r="L231" s="222">
        <f t="shared" si="10"/>
        <v>0</v>
      </c>
      <c r="M231" s="222"/>
      <c r="N231" s="128">
        <v>2930298750</v>
      </c>
      <c r="O231" s="128"/>
      <c r="P231" s="128">
        <v>-4545039672</v>
      </c>
      <c r="Q231" s="128"/>
      <c r="R231" s="128">
        <v>-2897773173</v>
      </c>
      <c r="S231" s="128"/>
      <c r="T231" s="172">
        <f t="shared" si="11"/>
        <v>-4512514095</v>
      </c>
      <c r="U231" s="169"/>
      <c r="V231" s="222">
        <f>T231/درآمدها!$J$5</f>
        <v>2.6426510298816239E-3</v>
      </c>
    </row>
    <row r="232" spans="1:22" s="110" customFormat="1" ht="42.75" customHeight="1">
      <c r="A232" s="111"/>
      <c r="B232" s="221" t="s">
        <v>253</v>
      </c>
      <c r="C232" s="217"/>
      <c r="D232" s="128">
        <v>0</v>
      </c>
      <c r="E232" s="128"/>
      <c r="F232" s="128">
        <v>0</v>
      </c>
      <c r="G232" s="128"/>
      <c r="H232" s="128">
        <v>0</v>
      </c>
      <c r="I232" s="128"/>
      <c r="J232" s="172">
        <f t="shared" si="9"/>
        <v>0</v>
      </c>
      <c r="K232" s="172"/>
      <c r="L232" s="222">
        <f t="shared" si="10"/>
        <v>0</v>
      </c>
      <c r="M232" s="222"/>
      <c r="N232" s="128">
        <v>256823033</v>
      </c>
      <c r="O232" s="128"/>
      <c r="P232" s="128">
        <v>-1998787407</v>
      </c>
      <c r="Q232" s="128"/>
      <c r="R232" s="128">
        <v>-3094526278</v>
      </c>
      <c r="S232" s="128"/>
      <c r="T232" s="172">
        <f t="shared" si="11"/>
        <v>-4836490652</v>
      </c>
      <c r="U232" s="169"/>
      <c r="V232" s="222">
        <f>T232/درآمدها!$J$5</f>
        <v>2.8323805163694778E-3</v>
      </c>
    </row>
    <row r="233" spans="1:22" s="110" customFormat="1" ht="42.75" customHeight="1">
      <c r="A233" s="111"/>
      <c r="B233" s="221" t="s">
        <v>115</v>
      </c>
      <c r="C233" s="217"/>
      <c r="D233" s="128">
        <v>0</v>
      </c>
      <c r="E233" s="128"/>
      <c r="F233" s="128">
        <v>0</v>
      </c>
      <c r="G233" s="128"/>
      <c r="H233" s="128">
        <v>0</v>
      </c>
      <c r="I233" s="128"/>
      <c r="J233" s="172">
        <f t="shared" si="9"/>
        <v>0</v>
      </c>
      <c r="K233" s="172"/>
      <c r="L233" s="222">
        <f t="shared" si="10"/>
        <v>0</v>
      </c>
      <c r="M233" s="222"/>
      <c r="N233" s="128">
        <v>9364905900</v>
      </c>
      <c r="O233" s="128"/>
      <c r="P233" s="128">
        <v>-13343695128</v>
      </c>
      <c r="Q233" s="128"/>
      <c r="R233" s="128">
        <v>-21919810846</v>
      </c>
      <c r="S233" s="128"/>
      <c r="T233" s="172">
        <f t="shared" si="11"/>
        <v>-25898600074</v>
      </c>
      <c r="U233" s="169"/>
      <c r="V233" s="222">
        <f>T233/درآمدها!$J$5</f>
        <v>1.5166924848807238E-2</v>
      </c>
    </row>
    <row r="234" spans="1:22" s="110" customFormat="1" ht="42.75" customHeight="1">
      <c r="A234" s="111"/>
      <c r="B234" s="221" t="s">
        <v>304</v>
      </c>
      <c r="C234" s="217"/>
      <c r="D234" s="128">
        <v>0</v>
      </c>
      <c r="E234" s="128"/>
      <c r="F234" s="128">
        <v>0</v>
      </c>
      <c r="G234" s="128"/>
      <c r="H234" s="128">
        <v>0</v>
      </c>
      <c r="I234" s="128"/>
      <c r="J234" s="172">
        <f t="shared" si="9"/>
        <v>0</v>
      </c>
      <c r="K234" s="172"/>
      <c r="L234" s="222">
        <f t="shared" si="10"/>
        <v>0</v>
      </c>
      <c r="M234" s="222"/>
      <c r="N234" s="128">
        <v>777186576</v>
      </c>
      <c r="O234" s="128"/>
      <c r="P234" s="128">
        <v>-7066679707</v>
      </c>
      <c r="Q234" s="128"/>
      <c r="R234" s="128">
        <v>-3524975386</v>
      </c>
      <c r="S234" s="128"/>
      <c r="T234" s="172">
        <f t="shared" si="11"/>
        <v>-9814468517</v>
      </c>
      <c r="U234" s="169"/>
      <c r="V234" s="222">
        <f>T234/درآمدها!$J$5</f>
        <v>5.7476197942359728E-3</v>
      </c>
    </row>
    <row r="235" spans="1:22" s="110" customFormat="1" ht="42.75" customHeight="1">
      <c r="A235" s="111"/>
      <c r="B235" s="221" t="s">
        <v>229</v>
      </c>
      <c r="C235" s="217"/>
      <c r="D235" s="128">
        <v>0</v>
      </c>
      <c r="E235" s="128"/>
      <c r="F235" s="128">
        <v>0</v>
      </c>
      <c r="G235" s="128"/>
      <c r="H235" s="128">
        <v>0</v>
      </c>
      <c r="I235" s="128"/>
      <c r="J235" s="172">
        <f t="shared" si="9"/>
        <v>0</v>
      </c>
      <c r="K235" s="172"/>
      <c r="L235" s="222">
        <f t="shared" si="10"/>
        <v>0</v>
      </c>
      <c r="M235" s="222"/>
      <c r="N235" s="128">
        <v>2587947560</v>
      </c>
      <c r="O235" s="128"/>
      <c r="P235" s="128">
        <v>-7563786072</v>
      </c>
      <c r="Q235" s="128"/>
      <c r="R235" s="128">
        <v>-8072719171</v>
      </c>
      <c r="S235" s="128"/>
      <c r="T235" s="172">
        <f t="shared" si="11"/>
        <v>-13048557683</v>
      </c>
      <c r="U235" s="169"/>
      <c r="V235" s="222">
        <f>T235/درآمدها!$J$5</f>
        <v>7.6415904024893086E-3</v>
      </c>
    </row>
    <row r="236" spans="1:22" s="110" customFormat="1" ht="42.75" customHeight="1">
      <c r="A236" s="111"/>
      <c r="B236" s="221" t="s">
        <v>272</v>
      </c>
      <c r="C236" s="217"/>
      <c r="D236" s="128">
        <v>0</v>
      </c>
      <c r="E236" s="128"/>
      <c r="F236" s="128">
        <v>-24476554300</v>
      </c>
      <c r="G236" s="128"/>
      <c r="H236" s="128">
        <v>0</v>
      </c>
      <c r="I236" s="128"/>
      <c r="J236" s="172">
        <f t="shared" si="9"/>
        <v>-24476554300</v>
      </c>
      <c r="K236" s="172"/>
      <c r="L236" s="222">
        <f t="shared" si="10"/>
        <v>-1.7241847874697007E-2</v>
      </c>
      <c r="M236" s="222"/>
      <c r="N236" s="128">
        <v>0</v>
      </c>
      <c r="O236" s="128"/>
      <c r="P236" s="128">
        <v>-26994049279</v>
      </c>
      <c r="Q236" s="128"/>
      <c r="R236" s="128">
        <v>-2322539890</v>
      </c>
      <c r="S236" s="128"/>
      <c r="T236" s="172">
        <f t="shared" si="11"/>
        <v>-29316589169</v>
      </c>
      <c r="U236" s="169"/>
      <c r="V236" s="222">
        <f>T236/درآمدها!$J$5</f>
        <v>1.716859225900641E-2</v>
      </c>
    </row>
    <row r="237" spans="1:22" s="110" customFormat="1" ht="42.75" customHeight="1">
      <c r="A237" s="111"/>
      <c r="B237" s="221" t="s">
        <v>189</v>
      </c>
      <c r="C237" s="217"/>
      <c r="D237" s="128">
        <v>0</v>
      </c>
      <c r="E237" s="128"/>
      <c r="F237" s="128">
        <v>0</v>
      </c>
      <c r="G237" s="128"/>
      <c r="H237" s="128">
        <v>0</v>
      </c>
      <c r="I237" s="128"/>
      <c r="J237" s="172">
        <f t="shared" si="9"/>
        <v>0</v>
      </c>
      <c r="K237" s="172"/>
      <c r="L237" s="222">
        <f t="shared" si="10"/>
        <v>0</v>
      </c>
      <c r="M237" s="222"/>
      <c r="N237" s="128">
        <v>0</v>
      </c>
      <c r="O237" s="128"/>
      <c r="P237" s="128">
        <v>-7901580604</v>
      </c>
      <c r="Q237" s="128"/>
      <c r="R237" s="128">
        <v>-251056292</v>
      </c>
      <c r="S237" s="128"/>
      <c r="T237" s="172">
        <f t="shared" si="11"/>
        <v>-8152636896</v>
      </c>
      <c r="U237" s="169"/>
      <c r="V237" s="222">
        <f>T237/درآمدها!$J$5</f>
        <v>4.7744059820970658E-3</v>
      </c>
    </row>
    <row r="238" spans="1:22" s="110" customFormat="1" ht="42.75" customHeight="1">
      <c r="A238" s="111"/>
      <c r="B238" s="221" t="s">
        <v>139</v>
      </c>
      <c r="C238" s="217"/>
      <c r="D238" s="128">
        <v>0</v>
      </c>
      <c r="E238" s="128"/>
      <c r="F238" s="128">
        <v>0</v>
      </c>
      <c r="G238" s="128"/>
      <c r="H238" s="128">
        <v>0</v>
      </c>
      <c r="I238" s="128"/>
      <c r="J238" s="172">
        <f t="shared" si="9"/>
        <v>0</v>
      </c>
      <c r="K238" s="172"/>
      <c r="L238" s="222">
        <f t="shared" si="10"/>
        <v>0</v>
      </c>
      <c r="M238" s="222"/>
      <c r="N238" s="128">
        <v>0</v>
      </c>
      <c r="O238" s="128"/>
      <c r="P238" s="128">
        <v>-17914027301</v>
      </c>
      <c r="Q238" s="128"/>
      <c r="R238" s="128">
        <v>-13636363716</v>
      </c>
      <c r="S238" s="128"/>
      <c r="T238" s="172">
        <f t="shared" si="11"/>
        <v>-31550391017</v>
      </c>
      <c r="U238" s="169"/>
      <c r="V238" s="222">
        <f>T238/درآمدها!$J$5</f>
        <v>1.8476767398162109E-2</v>
      </c>
    </row>
    <row r="239" spans="1:22" s="110" customFormat="1" ht="42.75" customHeight="1">
      <c r="A239" s="111"/>
      <c r="B239" s="221" t="s">
        <v>390</v>
      </c>
      <c r="C239" s="217"/>
      <c r="D239" s="128">
        <v>0</v>
      </c>
      <c r="E239" s="128"/>
      <c r="F239" s="128">
        <v>0</v>
      </c>
      <c r="G239" s="128"/>
      <c r="H239" s="128">
        <v>0</v>
      </c>
      <c r="I239" s="128"/>
      <c r="J239" s="172">
        <f t="shared" si="9"/>
        <v>0</v>
      </c>
      <c r="K239" s="172"/>
      <c r="L239" s="222">
        <f t="shared" si="10"/>
        <v>0</v>
      </c>
      <c r="M239" s="222"/>
      <c r="N239" s="128">
        <v>0</v>
      </c>
      <c r="O239" s="128"/>
      <c r="P239" s="128">
        <v>0</v>
      </c>
      <c r="Q239" s="128"/>
      <c r="R239" s="128">
        <v>21915484127</v>
      </c>
      <c r="S239" s="128"/>
      <c r="T239" s="172">
        <f t="shared" si="11"/>
        <v>21915484127</v>
      </c>
      <c r="U239" s="169"/>
      <c r="V239" s="222">
        <f>T239/درآمدها!$J$5</f>
        <v>-1.283430377818486E-2</v>
      </c>
    </row>
    <row r="240" spans="1:22" s="110" customFormat="1" ht="42.75" customHeight="1">
      <c r="A240" s="111"/>
      <c r="B240" s="221" t="s">
        <v>238</v>
      </c>
      <c r="C240" s="217"/>
      <c r="D240" s="128">
        <v>0</v>
      </c>
      <c r="E240" s="128"/>
      <c r="F240" s="128">
        <v>-27240320274</v>
      </c>
      <c r="G240" s="128"/>
      <c r="H240" s="128">
        <v>0</v>
      </c>
      <c r="I240" s="128"/>
      <c r="J240" s="172">
        <f t="shared" si="9"/>
        <v>-27240320274</v>
      </c>
      <c r="K240" s="172"/>
      <c r="L240" s="222">
        <f t="shared" si="10"/>
        <v>-1.9188708200742647E-2</v>
      </c>
      <c r="M240" s="222"/>
      <c r="N240" s="128">
        <v>27177677400</v>
      </c>
      <c r="O240" s="128"/>
      <c r="P240" s="128">
        <v>-52314234340</v>
      </c>
      <c r="Q240" s="128"/>
      <c r="R240" s="128">
        <v>-7597504138</v>
      </c>
      <c r="S240" s="128"/>
      <c r="T240" s="172">
        <f t="shared" si="11"/>
        <v>-32734061078</v>
      </c>
      <c r="U240" s="169"/>
      <c r="V240" s="222">
        <f>T240/درآمدها!$J$5</f>
        <v>1.9169956791012459E-2</v>
      </c>
    </row>
    <row r="241" spans="1:22" s="110" customFormat="1" ht="42.75" customHeight="1">
      <c r="A241" s="111"/>
      <c r="B241" s="221" t="s">
        <v>297</v>
      </c>
      <c r="C241" s="217"/>
      <c r="D241" s="128">
        <v>0</v>
      </c>
      <c r="E241" s="128"/>
      <c r="F241" s="128">
        <v>0</v>
      </c>
      <c r="G241" s="128"/>
      <c r="H241" s="128">
        <v>0</v>
      </c>
      <c r="I241" s="128"/>
      <c r="J241" s="172">
        <f t="shared" si="9"/>
        <v>0</v>
      </c>
      <c r="K241" s="172"/>
      <c r="L241" s="222">
        <f t="shared" si="10"/>
        <v>0</v>
      </c>
      <c r="M241" s="222"/>
      <c r="N241" s="128">
        <v>128583680</v>
      </c>
      <c r="O241" s="128"/>
      <c r="P241" s="128">
        <v>6553715586</v>
      </c>
      <c r="Q241" s="128"/>
      <c r="R241" s="128">
        <v>1855177482</v>
      </c>
      <c r="S241" s="128"/>
      <c r="T241" s="172">
        <f t="shared" si="11"/>
        <v>8537476748</v>
      </c>
      <c r="U241" s="169"/>
      <c r="V241" s="222">
        <f>T241/درآمدها!$J$5</f>
        <v>-4.9997786700969006E-3</v>
      </c>
    </row>
    <row r="242" spans="1:22" s="110" customFormat="1" ht="42.75" customHeight="1">
      <c r="A242" s="111"/>
      <c r="B242" s="221" t="s">
        <v>243</v>
      </c>
      <c r="C242" s="217"/>
      <c r="D242" s="128">
        <v>0</v>
      </c>
      <c r="E242" s="128"/>
      <c r="F242" s="128">
        <v>0</v>
      </c>
      <c r="G242" s="128"/>
      <c r="H242" s="128">
        <v>0</v>
      </c>
      <c r="I242" s="128"/>
      <c r="J242" s="172">
        <f t="shared" si="9"/>
        <v>0</v>
      </c>
      <c r="K242" s="172"/>
      <c r="L242" s="222">
        <f t="shared" si="10"/>
        <v>0</v>
      </c>
      <c r="M242" s="222"/>
      <c r="N242" s="128">
        <v>585378300</v>
      </c>
      <c r="O242" s="128"/>
      <c r="P242" s="128">
        <v>0</v>
      </c>
      <c r="Q242" s="128"/>
      <c r="R242" s="128">
        <v>-5021519234</v>
      </c>
      <c r="S242" s="128"/>
      <c r="T242" s="172">
        <f t="shared" si="11"/>
        <v>-4436140934</v>
      </c>
      <c r="U242" s="169"/>
      <c r="V242" s="222">
        <f>T242/درآمدها!$J$5</f>
        <v>2.5979248288497876E-3</v>
      </c>
    </row>
    <row r="243" spans="1:22" s="110" customFormat="1" ht="42.75" customHeight="1">
      <c r="A243" s="111"/>
      <c r="B243" s="221" t="s">
        <v>355</v>
      </c>
      <c r="C243" s="217"/>
      <c r="D243" s="128">
        <v>0</v>
      </c>
      <c r="E243" s="128"/>
      <c r="F243" s="128">
        <v>0</v>
      </c>
      <c r="G243" s="128"/>
      <c r="H243" s="128">
        <v>0</v>
      </c>
      <c r="I243" s="128"/>
      <c r="J243" s="172">
        <f t="shared" si="9"/>
        <v>0</v>
      </c>
      <c r="K243" s="172"/>
      <c r="L243" s="222">
        <f t="shared" si="10"/>
        <v>0</v>
      </c>
      <c r="M243" s="222"/>
      <c r="N243" s="128">
        <v>5076798280</v>
      </c>
      <c r="O243" s="128"/>
      <c r="P243" s="128">
        <v>-4899114542</v>
      </c>
      <c r="Q243" s="128"/>
      <c r="R243" s="128">
        <v>-11410342171</v>
      </c>
      <c r="S243" s="128"/>
      <c r="T243" s="172">
        <f t="shared" si="11"/>
        <v>-11232658433</v>
      </c>
      <c r="U243" s="169"/>
      <c r="V243" s="222">
        <f>T243/درآمدها!$J$5</f>
        <v>6.578150394957594E-3</v>
      </c>
    </row>
    <row r="244" spans="1:22" s="110" customFormat="1" ht="42.75" customHeight="1">
      <c r="A244" s="111"/>
      <c r="B244" s="221" t="s">
        <v>111</v>
      </c>
      <c r="C244" s="217"/>
      <c r="D244" s="128">
        <v>0</v>
      </c>
      <c r="E244" s="128"/>
      <c r="F244" s="128">
        <v>0</v>
      </c>
      <c r="G244" s="128"/>
      <c r="H244" s="128">
        <v>0</v>
      </c>
      <c r="I244" s="128"/>
      <c r="J244" s="172">
        <f t="shared" si="9"/>
        <v>0</v>
      </c>
      <c r="K244" s="172"/>
      <c r="L244" s="222">
        <f t="shared" si="10"/>
        <v>0</v>
      </c>
      <c r="M244" s="222"/>
      <c r="N244" s="128">
        <v>1606467880</v>
      </c>
      <c r="O244" s="128"/>
      <c r="P244" s="128">
        <v>5566631847</v>
      </c>
      <c r="Q244" s="128"/>
      <c r="R244" s="128">
        <v>1418370219</v>
      </c>
      <c r="S244" s="128"/>
      <c r="T244" s="172">
        <f t="shared" si="11"/>
        <v>8591469946</v>
      </c>
      <c r="U244" s="169"/>
      <c r="V244" s="222">
        <f>T244/درآمدها!$J$5</f>
        <v>-5.0313985558850475E-3</v>
      </c>
    </row>
    <row r="245" spans="1:22" s="110" customFormat="1" ht="42.75" customHeight="1">
      <c r="A245" s="111"/>
      <c r="B245" s="221" t="s">
        <v>153</v>
      </c>
      <c r="C245" s="217"/>
      <c r="D245" s="128">
        <v>0</v>
      </c>
      <c r="E245" s="128"/>
      <c r="F245" s="128">
        <v>0</v>
      </c>
      <c r="G245" s="128"/>
      <c r="H245" s="128">
        <v>0</v>
      </c>
      <c r="I245" s="128"/>
      <c r="J245" s="172">
        <f t="shared" si="9"/>
        <v>0</v>
      </c>
      <c r="K245" s="172"/>
      <c r="L245" s="222">
        <f t="shared" si="10"/>
        <v>0</v>
      </c>
      <c r="M245" s="222"/>
      <c r="N245" s="128">
        <v>1781584470</v>
      </c>
      <c r="O245" s="128"/>
      <c r="P245" s="128">
        <v>562411736</v>
      </c>
      <c r="Q245" s="128"/>
      <c r="R245" s="128">
        <v>-389798824</v>
      </c>
      <c r="S245" s="128"/>
      <c r="T245" s="172">
        <f t="shared" si="11"/>
        <v>1954197382</v>
      </c>
      <c r="U245" s="169"/>
      <c r="V245" s="222">
        <f>T245/درآمدها!$J$5</f>
        <v>-1.1444311564270634E-3</v>
      </c>
    </row>
    <row r="246" spans="1:22" s="110" customFormat="1" ht="42.75" customHeight="1">
      <c r="A246" s="111"/>
      <c r="B246" s="221" t="s">
        <v>454</v>
      </c>
      <c r="C246" s="217"/>
      <c r="D246" s="128">
        <v>0</v>
      </c>
      <c r="E246" s="128"/>
      <c r="F246" s="128">
        <v>-3356216063</v>
      </c>
      <c r="G246" s="128"/>
      <c r="H246" s="128">
        <v>0</v>
      </c>
      <c r="I246" s="128"/>
      <c r="J246" s="172">
        <f t="shared" si="9"/>
        <v>-3356216063</v>
      </c>
      <c r="K246" s="172"/>
      <c r="L246" s="222">
        <f t="shared" si="10"/>
        <v>-2.3641957966632787E-3</v>
      </c>
      <c r="M246" s="222"/>
      <c r="N246" s="128">
        <v>0</v>
      </c>
      <c r="O246" s="128"/>
      <c r="P246" s="128">
        <v>-2679459035</v>
      </c>
      <c r="Q246" s="128"/>
      <c r="R246" s="128">
        <v>262835405</v>
      </c>
      <c r="S246" s="128"/>
      <c r="T246" s="172">
        <f t="shared" si="11"/>
        <v>-2416623630</v>
      </c>
      <c r="U246" s="169"/>
      <c r="V246" s="222">
        <f>T246/درآمدها!$J$5</f>
        <v>1.4152405488842619E-3</v>
      </c>
    </row>
    <row r="247" spans="1:22" s="110" customFormat="1" ht="42.75" customHeight="1">
      <c r="A247" s="111"/>
      <c r="B247" s="221" t="s">
        <v>442</v>
      </c>
      <c r="C247" s="217"/>
      <c r="D247" s="128">
        <v>0</v>
      </c>
      <c r="E247" s="128"/>
      <c r="F247" s="128">
        <v>0</v>
      </c>
      <c r="G247" s="128"/>
      <c r="H247" s="128">
        <v>0</v>
      </c>
      <c r="I247" s="128"/>
      <c r="J247" s="172">
        <f t="shared" si="9"/>
        <v>0</v>
      </c>
      <c r="K247" s="172"/>
      <c r="L247" s="222">
        <f t="shared" si="10"/>
        <v>0</v>
      </c>
      <c r="M247" s="222"/>
      <c r="N247" s="128">
        <v>28576119</v>
      </c>
      <c r="O247" s="128"/>
      <c r="P247" s="128">
        <v>0</v>
      </c>
      <c r="Q247" s="128"/>
      <c r="R247" s="128">
        <v>12928561189</v>
      </c>
      <c r="S247" s="128"/>
      <c r="T247" s="172">
        <f t="shared" si="11"/>
        <v>12957137308</v>
      </c>
      <c r="U247" s="169"/>
      <c r="V247" s="222">
        <f>T247/درآمدها!$J$5</f>
        <v>-7.5880521435365876E-3</v>
      </c>
    </row>
    <row r="248" spans="1:22" s="110" customFormat="1" ht="42.75" customHeight="1">
      <c r="A248" s="111"/>
      <c r="B248" s="221" t="s">
        <v>371</v>
      </c>
      <c r="C248" s="217"/>
      <c r="D248" s="128">
        <v>0</v>
      </c>
      <c r="E248" s="128"/>
      <c r="F248" s="128">
        <v>0</v>
      </c>
      <c r="G248" s="128"/>
      <c r="H248" s="128">
        <v>0</v>
      </c>
      <c r="I248" s="128"/>
      <c r="J248" s="172">
        <f t="shared" si="9"/>
        <v>0</v>
      </c>
      <c r="K248" s="172"/>
      <c r="L248" s="222">
        <f t="shared" si="10"/>
        <v>0</v>
      </c>
      <c r="M248" s="222"/>
      <c r="N248" s="128">
        <v>0</v>
      </c>
      <c r="O248" s="128"/>
      <c r="P248" s="128">
        <v>0</v>
      </c>
      <c r="Q248" s="128"/>
      <c r="R248" s="128">
        <v>-818484665</v>
      </c>
      <c r="S248" s="128"/>
      <c r="T248" s="172">
        <f t="shared" si="11"/>
        <v>-818484665</v>
      </c>
      <c r="U248" s="169"/>
      <c r="V248" s="222">
        <f>T248/درآمدها!$J$5</f>
        <v>4.7932688903979282E-4</v>
      </c>
    </row>
    <row r="249" spans="1:22" s="110" customFormat="1" ht="42.75" customHeight="1">
      <c r="A249" s="111"/>
      <c r="B249" s="221" t="s">
        <v>282</v>
      </c>
      <c r="C249" s="217"/>
      <c r="D249" s="128">
        <v>0</v>
      </c>
      <c r="E249" s="128"/>
      <c r="F249" s="128">
        <v>0</v>
      </c>
      <c r="G249" s="128"/>
      <c r="H249" s="128">
        <v>0</v>
      </c>
      <c r="I249" s="128"/>
      <c r="J249" s="172">
        <f t="shared" si="9"/>
        <v>0</v>
      </c>
      <c r="K249" s="172"/>
      <c r="L249" s="222">
        <f t="shared" si="10"/>
        <v>0</v>
      </c>
      <c r="M249" s="222"/>
      <c r="N249" s="128">
        <v>58348138</v>
      </c>
      <c r="O249" s="128"/>
      <c r="P249" s="128">
        <v>-4583842574</v>
      </c>
      <c r="Q249" s="128"/>
      <c r="R249" s="128">
        <v>-2839465728</v>
      </c>
      <c r="S249" s="128"/>
      <c r="T249" s="172">
        <f t="shared" si="11"/>
        <v>-7364960164</v>
      </c>
      <c r="U249" s="169"/>
      <c r="V249" s="222">
        <f>T249/درآمدها!$J$5</f>
        <v>4.3131210568399863E-3</v>
      </c>
    </row>
    <row r="250" spans="1:22" s="110" customFormat="1" ht="42.75" customHeight="1">
      <c r="A250" s="111"/>
      <c r="B250" s="221" t="s">
        <v>392</v>
      </c>
      <c r="C250" s="217"/>
      <c r="D250" s="128">
        <v>0</v>
      </c>
      <c r="E250" s="128"/>
      <c r="F250" s="128">
        <v>0</v>
      </c>
      <c r="G250" s="128"/>
      <c r="H250" s="128">
        <v>0</v>
      </c>
      <c r="I250" s="128"/>
      <c r="J250" s="172">
        <f t="shared" si="9"/>
        <v>0</v>
      </c>
      <c r="K250" s="172"/>
      <c r="L250" s="222">
        <f t="shared" si="10"/>
        <v>0</v>
      </c>
      <c r="M250" s="222"/>
      <c r="N250" s="128">
        <v>86375520</v>
      </c>
      <c r="O250" s="128"/>
      <c r="P250" s="128">
        <v>-3226152682</v>
      </c>
      <c r="Q250" s="128"/>
      <c r="R250" s="128">
        <v>-3598755431</v>
      </c>
      <c r="S250" s="128"/>
      <c r="T250" s="172">
        <f t="shared" si="11"/>
        <v>-6738532593</v>
      </c>
      <c r="U250" s="169"/>
      <c r="V250" s="222">
        <f>T250/درآمدها!$J$5</f>
        <v>3.9462680275090291E-3</v>
      </c>
    </row>
    <row r="251" spans="1:22" s="110" customFormat="1" ht="42.75" customHeight="1">
      <c r="A251" s="111"/>
      <c r="B251" s="221" t="s">
        <v>245</v>
      </c>
      <c r="C251" s="217"/>
      <c r="D251" s="128">
        <v>0</v>
      </c>
      <c r="E251" s="128"/>
      <c r="F251" s="128">
        <v>0</v>
      </c>
      <c r="G251" s="128"/>
      <c r="H251" s="128">
        <v>0</v>
      </c>
      <c r="I251" s="128"/>
      <c r="J251" s="172">
        <f t="shared" si="9"/>
        <v>0</v>
      </c>
      <c r="K251" s="172"/>
      <c r="L251" s="222">
        <f t="shared" si="10"/>
        <v>0</v>
      </c>
      <c r="M251" s="222"/>
      <c r="N251" s="128">
        <v>0</v>
      </c>
      <c r="O251" s="128"/>
      <c r="P251" s="128">
        <v>0</v>
      </c>
      <c r="Q251" s="128"/>
      <c r="R251" s="128">
        <v>27533877294</v>
      </c>
      <c r="S251" s="128"/>
      <c r="T251" s="172">
        <f t="shared" si="11"/>
        <v>27533877294</v>
      </c>
      <c r="U251" s="169"/>
      <c r="V251" s="222">
        <f>T251/درآمدها!$J$5</f>
        <v>-1.6124587681232132E-2</v>
      </c>
    </row>
    <row r="252" spans="1:22" s="110" customFormat="1" ht="42.75" customHeight="1">
      <c r="A252" s="111"/>
      <c r="B252" s="221" t="s">
        <v>159</v>
      </c>
      <c r="C252" s="217"/>
      <c r="D252" s="128">
        <v>0</v>
      </c>
      <c r="E252" s="128"/>
      <c r="F252" s="128">
        <v>-13596332967</v>
      </c>
      <c r="G252" s="128"/>
      <c r="H252" s="128">
        <v>0</v>
      </c>
      <c r="I252" s="128"/>
      <c r="J252" s="172">
        <f t="shared" si="9"/>
        <v>-13596332967</v>
      </c>
      <c r="K252" s="172"/>
      <c r="L252" s="222">
        <f t="shared" si="10"/>
        <v>-9.5775696937351103E-3</v>
      </c>
      <c r="M252" s="222"/>
      <c r="N252" s="128">
        <v>0</v>
      </c>
      <c r="O252" s="128"/>
      <c r="P252" s="128">
        <v>-15299187876</v>
      </c>
      <c r="Q252" s="128"/>
      <c r="R252" s="128">
        <v>651723773</v>
      </c>
      <c r="S252" s="128"/>
      <c r="T252" s="172">
        <f t="shared" si="11"/>
        <v>-14647464103</v>
      </c>
      <c r="U252" s="169"/>
      <c r="V252" s="222">
        <f>T252/درآمدها!$J$5</f>
        <v>8.577953504862585E-3</v>
      </c>
    </row>
    <row r="253" spans="1:22" s="110" customFormat="1" ht="42.75" customHeight="1">
      <c r="A253" s="111"/>
      <c r="B253" s="221" t="s">
        <v>327</v>
      </c>
      <c r="C253" s="217"/>
      <c r="D253" s="128">
        <v>0</v>
      </c>
      <c r="E253" s="128"/>
      <c r="F253" s="128">
        <v>0</v>
      </c>
      <c r="G253" s="128"/>
      <c r="H253" s="128">
        <v>0</v>
      </c>
      <c r="I253" s="128"/>
      <c r="J253" s="172">
        <f t="shared" si="9"/>
        <v>0</v>
      </c>
      <c r="K253" s="172"/>
      <c r="L253" s="222">
        <f t="shared" si="10"/>
        <v>0</v>
      </c>
      <c r="M253" s="222"/>
      <c r="N253" s="128">
        <v>0</v>
      </c>
      <c r="O253" s="128"/>
      <c r="P253" s="128">
        <v>0</v>
      </c>
      <c r="Q253" s="128"/>
      <c r="R253" s="128">
        <v>-5709812585</v>
      </c>
      <c r="S253" s="128"/>
      <c r="T253" s="172">
        <f t="shared" si="11"/>
        <v>-5709812585</v>
      </c>
      <c r="U253" s="169"/>
      <c r="V253" s="222">
        <f>T253/درآمدها!$J$5</f>
        <v>3.3438216015547555E-3</v>
      </c>
    </row>
    <row r="254" spans="1:22" s="110" customFormat="1" ht="42.75" customHeight="1">
      <c r="A254" s="111"/>
      <c r="B254" s="221" t="s">
        <v>121</v>
      </c>
      <c r="C254" s="217"/>
      <c r="D254" s="128">
        <v>0</v>
      </c>
      <c r="E254" s="128"/>
      <c r="F254" s="128">
        <v>-32843389227</v>
      </c>
      <c r="G254" s="128"/>
      <c r="H254" s="128">
        <v>0</v>
      </c>
      <c r="I254" s="128"/>
      <c r="J254" s="172">
        <f t="shared" si="9"/>
        <v>-32843389227</v>
      </c>
      <c r="K254" s="172"/>
      <c r="L254" s="222">
        <f t="shared" si="10"/>
        <v>-2.3135638856707722E-2</v>
      </c>
      <c r="M254" s="222"/>
      <c r="N254" s="128">
        <v>2113494400</v>
      </c>
      <c r="O254" s="128"/>
      <c r="P254" s="128">
        <v>-37569857951</v>
      </c>
      <c r="Q254" s="128"/>
      <c r="R254" s="128">
        <v>-150338488</v>
      </c>
      <c r="S254" s="128"/>
      <c r="T254" s="172">
        <f t="shared" si="11"/>
        <v>-35606702039</v>
      </c>
      <c r="U254" s="169"/>
      <c r="V254" s="222">
        <f>T254/درآمدها!$J$5</f>
        <v>2.0852253496185805E-2</v>
      </c>
    </row>
    <row r="255" spans="1:22" s="110" customFormat="1" ht="42.75" customHeight="1">
      <c r="A255" s="111"/>
      <c r="B255" s="221" t="s">
        <v>131</v>
      </c>
      <c r="C255" s="217"/>
      <c r="D255" s="128">
        <v>0</v>
      </c>
      <c r="E255" s="128"/>
      <c r="F255" s="128">
        <v>0</v>
      </c>
      <c r="G255" s="128"/>
      <c r="H255" s="128">
        <v>0</v>
      </c>
      <c r="I255" s="128"/>
      <c r="J255" s="172">
        <f t="shared" si="9"/>
        <v>0</v>
      </c>
      <c r="K255" s="172"/>
      <c r="L255" s="222">
        <f t="shared" si="10"/>
        <v>0</v>
      </c>
      <c r="M255" s="222"/>
      <c r="N255" s="128">
        <v>66186800</v>
      </c>
      <c r="O255" s="128"/>
      <c r="P255" s="128">
        <v>-2175978131</v>
      </c>
      <c r="Q255" s="128"/>
      <c r="R255" s="128">
        <v>-4267170052</v>
      </c>
      <c r="S255" s="128"/>
      <c r="T255" s="172">
        <f t="shared" si="11"/>
        <v>-6376961383</v>
      </c>
      <c r="U255" s="169"/>
      <c r="V255" s="222">
        <f>T255/درآمدها!$J$5</f>
        <v>3.734522089354337E-3</v>
      </c>
    </row>
    <row r="256" spans="1:22" s="110" customFormat="1" ht="42.75" customHeight="1">
      <c r="A256" s="111"/>
      <c r="B256" s="221" t="s">
        <v>183</v>
      </c>
      <c r="C256" s="217"/>
      <c r="D256" s="128">
        <v>0</v>
      </c>
      <c r="E256" s="128"/>
      <c r="F256" s="128">
        <v>257931558</v>
      </c>
      <c r="G256" s="128"/>
      <c r="H256" s="128">
        <v>0</v>
      </c>
      <c r="I256" s="128"/>
      <c r="J256" s="172">
        <f t="shared" si="9"/>
        <v>257931558</v>
      </c>
      <c r="K256" s="172"/>
      <c r="L256" s="222">
        <f t="shared" si="10"/>
        <v>1.8169292256629388E-4</v>
      </c>
      <c r="M256" s="222"/>
      <c r="N256" s="128">
        <v>455348640</v>
      </c>
      <c r="O256" s="128"/>
      <c r="P256" s="128">
        <v>-743915187</v>
      </c>
      <c r="Q256" s="128"/>
      <c r="R256" s="128">
        <v>-1371882382</v>
      </c>
      <c r="S256" s="128"/>
      <c r="T256" s="172">
        <f t="shared" si="11"/>
        <v>-1660448929</v>
      </c>
      <c r="U256" s="169"/>
      <c r="V256" s="222">
        <f>T256/درآمدها!$J$5</f>
        <v>9.7240407008361703E-4</v>
      </c>
    </row>
    <row r="257" spans="1:22" s="110" customFormat="1" ht="42.75" customHeight="1">
      <c r="A257" s="111"/>
      <c r="B257" s="221" t="s">
        <v>334</v>
      </c>
      <c r="C257" s="217"/>
      <c r="D257" s="128">
        <v>0</v>
      </c>
      <c r="E257" s="128"/>
      <c r="F257" s="128">
        <v>-2759942117</v>
      </c>
      <c r="G257" s="128"/>
      <c r="H257" s="128">
        <v>0</v>
      </c>
      <c r="I257" s="128"/>
      <c r="J257" s="172">
        <f t="shared" si="9"/>
        <v>-2759942117</v>
      </c>
      <c r="K257" s="172"/>
      <c r="L257" s="222">
        <f t="shared" si="10"/>
        <v>-1.9441667132159696E-3</v>
      </c>
      <c r="M257" s="222"/>
      <c r="N257" s="128">
        <v>3096868480</v>
      </c>
      <c r="O257" s="128"/>
      <c r="P257" s="128">
        <v>-1503983614</v>
      </c>
      <c r="Q257" s="128"/>
      <c r="R257" s="128">
        <v>-7244577305</v>
      </c>
      <c r="S257" s="128"/>
      <c r="T257" s="172">
        <f t="shared" si="11"/>
        <v>-5651692439</v>
      </c>
      <c r="U257" s="169"/>
      <c r="V257" s="222">
        <f>T257/درآمدها!$J$5</f>
        <v>3.3097848627323873E-3</v>
      </c>
    </row>
    <row r="258" spans="1:22" s="110" customFormat="1" ht="42.75" customHeight="1">
      <c r="A258" s="111"/>
      <c r="B258" s="221" t="s">
        <v>155</v>
      </c>
      <c r="C258" s="217"/>
      <c r="D258" s="128">
        <v>0</v>
      </c>
      <c r="E258" s="128"/>
      <c r="F258" s="128">
        <v>0</v>
      </c>
      <c r="G258" s="128"/>
      <c r="H258" s="128">
        <v>0</v>
      </c>
      <c r="I258" s="128"/>
      <c r="J258" s="172">
        <f t="shared" si="9"/>
        <v>0</v>
      </c>
      <c r="K258" s="172"/>
      <c r="L258" s="222">
        <f t="shared" si="10"/>
        <v>0</v>
      </c>
      <c r="M258" s="222"/>
      <c r="N258" s="128">
        <v>0</v>
      </c>
      <c r="O258" s="128"/>
      <c r="P258" s="128">
        <v>-7342992025</v>
      </c>
      <c r="Q258" s="128"/>
      <c r="R258" s="128">
        <v>-2319962800</v>
      </c>
      <c r="S258" s="128"/>
      <c r="T258" s="172">
        <f t="shared" si="11"/>
        <v>-9662954825</v>
      </c>
      <c r="U258" s="169"/>
      <c r="V258" s="222">
        <f>T258/درآمدها!$J$5</f>
        <v>5.6588892538375233E-3</v>
      </c>
    </row>
    <row r="259" spans="1:22" s="110" customFormat="1" ht="42.75" customHeight="1">
      <c r="A259" s="111"/>
      <c r="B259" s="221" t="s">
        <v>264</v>
      </c>
      <c r="C259" s="217"/>
      <c r="D259" s="128">
        <v>0</v>
      </c>
      <c r="E259" s="128"/>
      <c r="F259" s="128">
        <v>0</v>
      </c>
      <c r="G259" s="128"/>
      <c r="H259" s="128">
        <v>0</v>
      </c>
      <c r="I259" s="128"/>
      <c r="J259" s="172">
        <f t="shared" si="9"/>
        <v>0</v>
      </c>
      <c r="K259" s="172"/>
      <c r="L259" s="222">
        <f t="shared" si="10"/>
        <v>0</v>
      </c>
      <c r="M259" s="222"/>
      <c r="N259" s="128">
        <v>2189886160</v>
      </c>
      <c r="O259" s="128"/>
      <c r="P259" s="128">
        <v>6732595032</v>
      </c>
      <c r="Q259" s="128"/>
      <c r="R259" s="128">
        <v>286957513</v>
      </c>
      <c r="S259" s="128"/>
      <c r="T259" s="172">
        <f t="shared" si="11"/>
        <v>9209438705</v>
      </c>
      <c r="U259" s="169"/>
      <c r="V259" s="222">
        <f>T259/درآمدها!$J$5</f>
        <v>-5.3932978747626365E-3</v>
      </c>
    </row>
    <row r="260" spans="1:22" s="110" customFormat="1" ht="42.75" customHeight="1">
      <c r="A260" s="111"/>
      <c r="B260" s="221" t="s">
        <v>151</v>
      </c>
      <c r="C260" s="217"/>
      <c r="D260" s="128">
        <v>0</v>
      </c>
      <c r="E260" s="128"/>
      <c r="F260" s="128">
        <v>-13265353720</v>
      </c>
      <c r="G260" s="128"/>
      <c r="H260" s="128">
        <v>0</v>
      </c>
      <c r="I260" s="128"/>
      <c r="J260" s="172">
        <f t="shared" si="9"/>
        <v>-13265353720</v>
      </c>
      <c r="K260" s="172"/>
      <c r="L260" s="222">
        <f t="shared" si="10"/>
        <v>-9.3444202987462994E-3</v>
      </c>
      <c r="M260" s="222"/>
      <c r="N260" s="128">
        <v>0</v>
      </c>
      <c r="O260" s="128"/>
      <c r="P260" s="128">
        <v>-26633639549</v>
      </c>
      <c r="Q260" s="128"/>
      <c r="R260" s="128">
        <v>-969446955</v>
      </c>
      <c r="S260" s="128"/>
      <c r="T260" s="172">
        <f t="shared" si="11"/>
        <v>-27603086504</v>
      </c>
      <c r="U260" s="169"/>
      <c r="V260" s="222">
        <f>T260/درآمدها!$J$5</f>
        <v>1.6165118477642595E-2</v>
      </c>
    </row>
    <row r="261" spans="1:22" s="110" customFormat="1" ht="42.75" customHeight="1">
      <c r="A261" s="111"/>
      <c r="B261" s="221" t="s">
        <v>82</v>
      </c>
      <c r="C261" s="217"/>
      <c r="D261" s="128">
        <v>0</v>
      </c>
      <c r="E261" s="128"/>
      <c r="F261" s="128">
        <v>-18143665195</v>
      </c>
      <c r="G261" s="128"/>
      <c r="H261" s="128">
        <v>0</v>
      </c>
      <c r="I261" s="128"/>
      <c r="J261" s="172">
        <f t="shared" si="9"/>
        <v>-18143665195</v>
      </c>
      <c r="K261" s="172"/>
      <c r="L261" s="222">
        <f t="shared" si="10"/>
        <v>-1.2780815115860683E-2</v>
      </c>
      <c r="M261" s="222"/>
      <c r="N261" s="128">
        <v>15866038714</v>
      </c>
      <c r="O261" s="128"/>
      <c r="P261" s="128">
        <v>-69314489698</v>
      </c>
      <c r="Q261" s="128"/>
      <c r="R261" s="128">
        <v>-27581243940</v>
      </c>
      <c r="S261" s="128"/>
      <c r="T261" s="172">
        <f t="shared" si="11"/>
        <v>-81029694924</v>
      </c>
      <c r="U261" s="169"/>
      <c r="V261" s="222">
        <f>T261/درآمدها!$J$5</f>
        <v>4.7453193992051654E-2</v>
      </c>
    </row>
    <row r="262" spans="1:22" s="110" customFormat="1" ht="42.75" customHeight="1">
      <c r="A262" s="111"/>
      <c r="B262" s="221" t="s">
        <v>500</v>
      </c>
      <c r="C262" s="217"/>
      <c r="D262" s="128">
        <v>0</v>
      </c>
      <c r="E262" s="128"/>
      <c r="F262" s="128">
        <v>0</v>
      </c>
      <c r="G262" s="128"/>
      <c r="H262" s="128">
        <v>0</v>
      </c>
      <c r="I262" s="128"/>
      <c r="J262" s="172">
        <f t="shared" si="9"/>
        <v>0</v>
      </c>
      <c r="K262" s="172"/>
      <c r="L262" s="222">
        <f t="shared" si="10"/>
        <v>0</v>
      </c>
      <c r="M262" s="222"/>
      <c r="N262" s="128">
        <v>0</v>
      </c>
      <c r="O262" s="128"/>
      <c r="P262" s="128">
        <v>-9371854845</v>
      </c>
      <c r="Q262" s="128"/>
      <c r="R262" s="128">
        <v>-3601712997</v>
      </c>
      <c r="S262" s="128"/>
      <c r="T262" s="172">
        <f t="shared" si="11"/>
        <v>-12973567842</v>
      </c>
      <c r="U262" s="169"/>
      <c r="V262" s="222">
        <f>T262/درآمدها!$J$5</f>
        <v>7.5976743112866488E-3</v>
      </c>
    </row>
    <row r="263" spans="1:22" s="110" customFormat="1" ht="42.75" customHeight="1">
      <c r="A263" s="111"/>
      <c r="B263" s="221" t="s">
        <v>219</v>
      </c>
      <c r="C263" s="217"/>
      <c r="D263" s="128">
        <v>0</v>
      </c>
      <c r="E263" s="128"/>
      <c r="F263" s="128">
        <v>0</v>
      </c>
      <c r="G263" s="128"/>
      <c r="H263" s="128">
        <v>0</v>
      </c>
      <c r="I263" s="128"/>
      <c r="J263" s="172">
        <f t="shared" si="9"/>
        <v>0</v>
      </c>
      <c r="K263" s="172"/>
      <c r="L263" s="222">
        <f t="shared" si="10"/>
        <v>0</v>
      </c>
      <c r="M263" s="222"/>
      <c r="N263" s="128">
        <v>6851148548</v>
      </c>
      <c r="O263" s="128"/>
      <c r="P263" s="128">
        <v>2592761772</v>
      </c>
      <c r="Q263" s="128"/>
      <c r="R263" s="128">
        <v>-143525729</v>
      </c>
      <c r="S263" s="128"/>
      <c r="T263" s="172">
        <f t="shared" si="11"/>
        <v>9300384591</v>
      </c>
      <c r="U263" s="169"/>
      <c r="V263" s="222">
        <f>T263/درآمدها!$J$5</f>
        <v>-5.4465582600471268E-3</v>
      </c>
    </row>
    <row r="264" spans="1:22" s="110" customFormat="1" ht="42.75" customHeight="1">
      <c r="A264" s="111"/>
      <c r="B264" s="221" t="s">
        <v>165</v>
      </c>
      <c r="C264" s="217"/>
      <c r="D264" s="128">
        <v>0</v>
      </c>
      <c r="E264" s="128"/>
      <c r="F264" s="128">
        <v>0</v>
      </c>
      <c r="G264" s="128"/>
      <c r="H264" s="128">
        <v>0</v>
      </c>
      <c r="I264" s="128"/>
      <c r="J264" s="172">
        <f t="shared" si="9"/>
        <v>0</v>
      </c>
      <c r="K264" s="172"/>
      <c r="L264" s="222">
        <f t="shared" si="10"/>
        <v>0</v>
      </c>
      <c r="M264" s="222"/>
      <c r="N264" s="128">
        <v>0</v>
      </c>
      <c r="O264" s="128"/>
      <c r="P264" s="128">
        <v>6839299090</v>
      </c>
      <c r="Q264" s="128"/>
      <c r="R264" s="128">
        <v>-2087412977</v>
      </c>
      <c r="S264" s="128"/>
      <c r="T264" s="172">
        <f t="shared" si="11"/>
        <v>4751886113</v>
      </c>
      <c r="U264" s="169"/>
      <c r="V264" s="222">
        <f>T264/درآمدها!$J$5</f>
        <v>-2.7828337964226654E-3</v>
      </c>
    </row>
    <row r="265" spans="1:22" s="110" customFormat="1" ht="42.75" customHeight="1">
      <c r="A265" s="111"/>
      <c r="B265" s="221" t="s">
        <v>422</v>
      </c>
      <c r="C265" s="217"/>
      <c r="D265" s="128">
        <v>0</v>
      </c>
      <c r="E265" s="128"/>
      <c r="F265" s="128">
        <v>0</v>
      </c>
      <c r="G265" s="128"/>
      <c r="H265" s="128">
        <v>0</v>
      </c>
      <c r="I265" s="128"/>
      <c r="J265" s="172">
        <f t="shared" si="9"/>
        <v>0</v>
      </c>
      <c r="K265" s="172"/>
      <c r="L265" s="222">
        <f t="shared" si="10"/>
        <v>0</v>
      </c>
      <c r="M265" s="222"/>
      <c r="N265" s="128">
        <v>2200889700</v>
      </c>
      <c r="O265" s="128"/>
      <c r="P265" s="128">
        <v>-7721061571</v>
      </c>
      <c r="Q265" s="128"/>
      <c r="R265" s="128">
        <v>-3659773643</v>
      </c>
      <c r="S265" s="128"/>
      <c r="T265" s="172">
        <f t="shared" si="11"/>
        <v>-9179945514</v>
      </c>
      <c r="U265" s="169"/>
      <c r="V265" s="222">
        <f>T265/درآمدها!$J$5</f>
        <v>5.3760258596664383E-3</v>
      </c>
    </row>
    <row r="266" spans="1:22" s="110" customFormat="1" ht="42.75" customHeight="1">
      <c r="A266" s="111"/>
      <c r="B266" s="221" t="s">
        <v>377</v>
      </c>
      <c r="C266" s="217"/>
      <c r="D266" s="128">
        <v>0</v>
      </c>
      <c r="E266" s="128"/>
      <c r="F266" s="128">
        <v>0</v>
      </c>
      <c r="G266" s="128"/>
      <c r="H266" s="128">
        <v>0</v>
      </c>
      <c r="I266" s="128"/>
      <c r="J266" s="172">
        <f t="shared" si="9"/>
        <v>0</v>
      </c>
      <c r="K266" s="172"/>
      <c r="L266" s="222">
        <f t="shared" si="10"/>
        <v>0</v>
      </c>
      <c r="M266" s="222"/>
      <c r="N266" s="128">
        <v>0</v>
      </c>
      <c r="O266" s="128"/>
      <c r="P266" s="128">
        <v>-2207445998</v>
      </c>
      <c r="Q266" s="128"/>
      <c r="R266" s="128">
        <v>-1085434884</v>
      </c>
      <c r="S266" s="128"/>
      <c r="T266" s="172">
        <f t="shared" si="11"/>
        <v>-3292880882</v>
      </c>
      <c r="U266" s="169"/>
      <c r="V266" s="222">
        <f>T266/درآمدها!$J$5</f>
        <v>1.9284006367396866E-3</v>
      </c>
    </row>
    <row r="267" spans="1:22" s="110" customFormat="1" ht="42.75" customHeight="1">
      <c r="A267" s="111"/>
      <c r="B267" s="221" t="s">
        <v>222</v>
      </c>
      <c r="C267" s="217"/>
      <c r="D267" s="128">
        <v>0</v>
      </c>
      <c r="E267" s="128"/>
      <c r="F267" s="128">
        <v>0</v>
      </c>
      <c r="G267" s="128"/>
      <c r="H267" s="128">
        <v>0</v>
      </c>
      <c r="I267" s="128"/>
      <c r="J267" s="172">
        <f t="shared" ref="J267:J315" si="12">D267+F267+H267</f>
        <v>0</v>
      </c>
      <c r="K267" s="172"/>
      <c r="L267" s="222">
        <f t="shared" si="10"/>
        <v>0</v>
      </c>
      <c r="M267" s="222"/>
      <c r="N267" s="128">
        <v>2366954100</v>
      </c>
      <c r="O267" s="128"/>
      <c r="P267" s="128">
        <v>7814835246</v>
      </c>
      <c r="Q267" s="128"/>
      <c r="R267" s="128">
        <v>-576256630</v>
      </c>
      <c r="S267" s="128"/>
      <c r="T267" s="172">
        <f t="shared" si="11"/>
        <v>9605532716</v>
      </c>
      <c r="U267" s="169"/>
      <c r="V267" s="222">
        <f>T267/درآمدها!$J$5</f>
        <v>-5.6252613044744477E-3</v>
      </c>
    </row>
    <row r="268" spans="1:22" s="110" customFormat="1" ht="42.75" customHeight="1">
      <c r="A268" s="111"/>
      <c r="B268" s="221" t="s">
        <v>156</v>
      </c>
      <c r="C268" s="217"/>
      <c r="D268" s="128">
        <v>0</v>
      </c>
      <c r="E268" s="128"/>
      <c r="F268" s="128">
        <v>0</v>
      </c>
      <c r="G268" s="128"/>
      <c r="H268" s="128">
        <v>0</v>
      </c>
      <c r="I268" s="128"/>
      <c r="J268" s="172">
        <f t="shared" si="12"/>
        <v>0</v>
      </c>
      <c r="K268" s="172"/>
      <c r="L268" s="222">
        <f t="shared" ref="L268:L331" si="13">J268/1419601569268</f>
        <v>0</v>
      </c>
      <c r="M268" s="222"/>
      <c r="N268" s="128">
        <v>0</v>
      </c>
      <c r="O268" s="128"/>
      <c r="P268" s="128">
        <v>964798967</v>
      </c>
      <c r="Q268" s="128"/>
      <c r="R268" s="128">
        <v>-3668671337</v>
      </c>
      <c r="S268" s="128"/>
      <c r="T268" s="172">
        <f t="shared" ref="T268:T331" si="14">N268+P268+R268</f>
        <v>-2703872370</v>
      </c>
      <c r="U268" s="169"/>
      <c r="V268" s="222">
        <f>T268/درآمدها!$J$5</f>
        <v>1.58346122645163E-3</v>
      </c>
    </row>
    <row r="269" spans="1:22" s="110" customFormat="1" ht="42.75" customHeight="1">
      <c r="A269" s="111"/>
      <c r="B269" s="221" t="s">
        <v>175</v>
      </c>
      <c r="C269" s="217"/>
      <c r="D269" s="128">
        <v>0</v>
      </c>
      <c r="E269" s="128"/>
      <c r="F269" s="128">
        <v>0</v>
      </c>
      <c r="G269" s="128"/>
      <c r="H269" s="128">
        <v>0</v>
      </c>
      <c r="I269" s="128"/>
      <c r="J269" s="172">
        <f t="shared" si="12"/>
        <v>0</v>
      </c>
      <c r="K269" s="172"/>
      <c r="L269" s="222">
        <f t="shared" si="13"/>
        <v>0</v>
      </c>
      <c r="M269" s="222"/>
      <c r="N269" s="128">
        <v>1392006600</v>
      </c>
      <c r="O269" s="128"/>
      <c r="P269" s="128">
        <v>733861232</v>
      </c>
      <c r="Q269" s="128"/>
      <c r="R269" s="128">
        <v>-2256213888</v>
      </c>
      <c r="S269" s="128"/>
      <c r="T269" s="172">
        <f t="shared" si="14"/>
        <v>-130346056</v>
      </c>
      <c r="U269" s="169"/>
      <c r="V269" s="222">
        <f>T269/درآمدها!$J$5</f>
        <v>7.6334196830781943E-5</v>
      </c>
    </row>
    <row r="270" spans="1:22" s="110" customFormat="1" ht="42.75" customHeight="1">
      <c r="A270" s="111"/>
      <c r="B270" s="221" t="s">
        <v>79</v>
      </c>
      <c r="C270" s="217"/>
      <c r="D270" s="128">
        <v>0</v>
      </c>
      <c r="E270" s="128"/>
      <c r="F270" s="128">
        <v>0</v>
      </c>
      <c r="G270" s="128"/>
      <c r="H270" s="128">
        <v>0</v>
      </c>
      <c r="I270" s="128"/>
      <c r="J270" s="172">
        <f t="shared" si="12"/>
        <v>0</v>
      </c>
      <c r="K270" s="172"/>
      <c r="L270" s="222">
        <f t="shared" si="13"/>
        <v>0</v>
      </c>
      <c r="M270" s="222"/>
      <c r="N270" s="128">
        <v>3395150150</v>
      </c>
      <c r="O270" s="128"/>
      <c r="P270" s="128">
        <v>2251163514</v>
      </c>
      <c r="Q270" s="128"/>
      <c r="R270" s="128">
        <v>4425870750</v>
      </c>
      <c r="S270" s="128"/>
      <c r="T270" s="172">
        <f t="shared" si="14"/>
        <v>10072184414</v>
      </c>
      <c r="U270" s="169"/>
      <c r="V270" s="222">
        <f>T270/درآمدها!$J$5</f>
        <v>-5.8985452354170971E-3</v>
      </c>
    </row>
    <row r="271" spans="1:22" s="110" customFormat="1" ht="42.75" customHeight="1">
      <c r="A271" s="111"/>
      <c r="B271" s="221" t="s">
        <v>319</v>
      </c>
      <c r="C271" s="217"/>
      <c r="D271" s="128">
        <v>0</v>
      </c>
      <c r="E271" s="128"/>
      <c r="F271" s="128">
        <v>0</v>
      </c>
      <c r="G271" s="128"/>
      <c r="H271" s="128">
        <v>0</v>
      </c>
      <c r="I271" s="128"/>
      <c r="J271" s="172">
        <f t="shared" si="12"/>
        <v>0</v>
      </c>
      <c r="K271" s="172"/>
      <c r="L271" s="222">
        <f t="shared" si="13"/>
        <v>0</v>
      </c>
      <c r="M271" s="222"/>
      <c r="N271" s="128">
        <v>0</v>
      </c>
      <c r="O271" s="128"/>
      <c r="P271" s="128">
        <v>-2691820672</v>
      </c>
      <c r="Q271" s="128"/>
      <c r="R271" s="128">
        <v>-2446199383</v>
      </c>
      <c r="S271" s="128"/>
      <c r="T271" s="172">
        <f t="shared" si="14"/>
        <v>-5138020055</v>
      </c>
      <c r="U271" s="169"/>
      <c r="V271" s="222">
        <f>T271/درآمدها!$J$5</f>
        <v>3.0089643387359189E-3</v>
      </c>
    </row>
    <row r="272" spans="1:22" s="110" customFormat="1" ht="42.75" customHeight="1">
      <c r="A272" s="111"/>
      <c r="B272" s="221" t="s">
        <v>372</v>
      </c>
      <c r="C272" s="217"/>
      <c r="D272" s="128">
        <v>0</v>
      </c>
      <c r="E272" s="128"/>
      <c r="F272" s="128">
        <v>0</v>
      </c>
      <c r="G272" s="128"/>
      <c r="H272" s="128">
        <v>0</v>
      </c>
      <c r="I272" s="128"/>
      <c r="J272" s="172">
        <f t="shared" si="12"/>
        <v>0</v>
      </c>
      <c r="K272" s="172"/>
      <c r="L272" s="222">
        <f t="shared" si="13"/>
        <v>0</v>
      </c>
      <c r="M272" s="222"/>
      <c r="N272" s="128">
        <v>0</v>
      </c>
      <c r="O272" s="128"/>
      <c r="P272" s="128">
        <v>-3657637831</v>
      </c>
      <c r="Q272" s="128"/>
      <c r="R272" s="128">
        <v>-3065002646</v>
      </c>
      <c r="S272" s="128"/>
      <c r="T272" s="172">
        <f t="shared" si="14"/>
        <v>-6722640477</v>
      </c>
      <c r="U272" s="169"/>
      <c r="V272" s="222">
        <f>T272/درآمدها!$J$5</f>
        <v>3.9369611719889692E-3</v>
      </c>
    </row>
    <row r="273" spans="1:22" s="110" customFormat="1" ht="42.75" customHeight="1">
      <c r="A273" s="111"/>
      <c r="B273" s="221" t="s">
        <v>95</v>
      </c>
      <c r="C273" s="217"/>
      <c r="D273" s="128">
        <v>0</v>
      </c>
      <c r="E273" s="128"/>
      <c r="F273" s="128">
        <v>0</v>
      </c>
      <c r="G273" s="128"/>
      <c r="H273" s="128">
        <v>0</v>
      </c>
      <c r="I273" s="128"/>
      <c r="J273" s="172">
        <f t="shared" si="12"/>
        <v>0</v>
      </c>
      <c r="K273" s="172"/>
      <c r="L273" s="222">
        <f t="shared" si="13"/>
        <v>0</v>
      </c>
      <c r="M273" s="222"/>
      <c r="N273" s="128">
        <v>0</v>
      </c>
      <c r="O273" s="128"/>
      <c r="P273" s="128">
        <v>1750480811</v>
      </c>
      <c r="Q273" s="128"/>
      <c r="R273" s="128">
        <v>1928383118</v>
      </c>
      <c r="S273" s="128"/>
      <c r="T273" s="172">
        <f t="shared" si="14"/>
        <v>3678863929</v>
      </c>
      <c r="U273" s="169"/>
      <c r="V273" s="222">
        <f>T273/درآمدها!$J$5</f>
        <v>-2.1544428108354104E-3</v>
      </c>
    </row>
    <row r="274" spans="1:22" s="110" customFormat="1" ht="42.75" customHeight="1">
      <c r="A274" s="111"/>
      <c r="B274" s="221" t="s">
        <v>122</v>
      </c>
      <c r="C274" s="217"/>
      <c r="D274" s="128">
        <v>0</v>
      </c>
      <c r="E274" s="128"/>
      <c r="F274" s="128">
        <v>0</v>
      </c>
      <c r="G274" s="128"/>
      <c r="H274" s="128">
        <v>0</v>
      </c>
      <c r="I274" s="128"/>
      <c r="J274" s="172">
        <f t="shared" si="12"/>
        <v>0</v>
      </c>
      <c r="K274" s="172"/>
      <c r="L274" s="222">
        <f t="shared" si="13"/>
        <v>0</v>
      </c>
      <c r="M274" s="222"/>
      <c r="N274" s="128">
        <v>0</v>
      </c>
      <c r="O274" s="128"/>
      <c r="P274" s="128">
        <v>-1315784730</v>
      </c>
      <c r="Q274" s="128"/>
      <c r="R274" s="128">
        <v>-1303630532</v>
      </c>
      <c r="S274" s="128"/>
      <c r="T274" s="172">
        <f t="shared" si="14"/>
        <v>-2619415262</v>
      </c>
      <c r="U274" s="169"/>
      <c r="V274" s="222">
        <f>T274/درآمدها!$J$5</f>
        <v>1.5340008461096992E-3</v>
      </c>
    </row>
    <row r="275" spans="1:22" s="110" customFormat="1" ht="42.75" customHeight="1">
      <c r="A275" s="111"/>
      <c r="B275" s="221" t="s">
        <v>359</v>
      </c>
      <c r="C275" s="217"/>
      <c r="D275" s="128">
        <v>0</v>
      </c>
      <c r="E275" s="128"/>
      <c r="F275" s="128">
        <v>-2058949168</v>
      </c>
      <c r="G275" s="128"/>
      <c r="H275" s="128">
        <v>0</v>
      </c>
      <c r="I275" s="128"/>
      <c r="J275" s="172">
        <f t="shared" si="12"/>
        <v>-2058949168</v>
      </c>
      <c r="K275" s="172"/>
      <c r="L275" s="222">
        <f t="shared" si="13"/>
        <v>-1.450371155240179E-3</v>
      </c>
      <c r="M275" s="222"/>
      <c r="N275" s="128">
        <v>1539720000</v>
      </c>
      <c r="O275" s="128"/>
      <c r="P275" s="128">
        <v>-9767843125</v>
      </c>
      <c r="Q275" s="128"/>
      <c r="R275" s="128">
        <v>-7455984343</v>
      </c>
      <c r="S275" s="128"/>
      <c r="T275" s="172">
        <f t="shared" si="14"/>
        <v>-15684107468</v>
      </c>
      <c r="U275" s="169"/>
      <c r="V275" s="222">
        <f>T275/درآمدها!$J$5</f>
        <v>9.1850400642536426E-3</v>
      </c>
    </row>
    <row r="276" spans="1:22" s="110" customFormat="1" ht="42.75" customHeight="1">
      <c r="A276" s="111"/>
      <c r="B276" s="221" t="s">
        <v>275</v>
      </c>
      <c r="C276" s="217"/>
      <c r="D276" s="128">
        <v>0</v>
      </c>
      <c r="E276" s="128"/>
      <c r="F276" s="128">
        <v>0</v>
      </c>
      <c r="G276" s="128"/>
      <c r="H276" s="128">
        <v>0</v>
      </c>
      <c r="I276" s="128"/>
      <c r="J276" s="172">
        <f t="shared" si="12"/>
        <v>0</v>
      </c>
      <c r="K276" s="172"/>
      <c r="L276" s="222">
        <f t="shared" si="13"/>
        <v>0</v>
      </c>
      <c r="M276" s="222"/>
      <c r="N276" s="128">
        <v>821320380</v>
      </c>
      <c r="O276" s="128"/>
      <c r="P276" s="128">
        <v>-10366420637</v>
      </c>
      <c r="Q276" s="128"/>
      <c r="R276" s="128">
        <v>-3861019075</v>
      </c>
      <c r="S276" s="128"/>
      <c r="T276" s="172">
        <f t="shared" si="14"/>
        <v>-13406119332</v>
      </c>
      <c r="U276" s="169"/>
      <c r="V276" s="222">
        <f>T276/درآمدها!$J$5</f>
        <v>7.8509882326308275E-3</v>
      </c>
    </row>
    <row r="277" spans="1:22" s="110" customFormat="1" ht="42.75" customHeight="1">
      <c r="A277" s="111"/>
      <c r="B277" s="221" t="s">
        <v>597</v>
      </c>
      <c r="C277" s="217"/>
      <c r="D277" s="128">
        <v>0</v>
      </c>
      <c r="E277" s="128"/>
      <c r="F277" s="128">
        <v>0</v>
      </c>
      <c r="G277" s="128"/>
      <c r="H277" s="128">
        <v>0</v>
      </c>
      <c r="I277" s="128"/>
      <c r="J277" s="172">
        <f t="shared" si="12"/>
        <v>0</v>
      </c>
      <c r="K277" s="172"/>
      <c r="L277" s="222">
        <f t="shared" si="13"/>
        <v>0</v>
      </c>
      <c r="M277" s="222"/>
      <c r="N277" s="128">
        <v>0</v>
      </c>
      <c r="O277" s="128"/>
      <c r="P277" s="128">
        <v>0</v>
      </c>
      <c r="Q277" s="128"/>
      <c r="R277" s="128">
        <v>-3223346697</v>
      </c>
      <c r="S277" s="128"/>
      <c r="T277" s="172">
        <f t="shared" si="14"/>
        <v>-3223346697</v>
      </c>
      <c r="U277" s="169"/>
      <c r="V277" s="222">
        <f>T277/درآمدها!$J$5</f>
        <v>1.8876795261273487E-3</v>
      </c>
    </row>
    <row r="278" spans="1:22" s="110" customFormat="1" ht="42.75" customHeight="1">
      <c r="A278" s="111"/>
      <c r="B278" s="221" t="s">
        <v>407</v>
      </c>
      <c r="C278" s="217"/>
      <c r="D278" s="128">
        <f>'درآمد سود سهام'!M211</f>
        <v>466470831</v>
      </c>
      <c r="E278" s="128"/>
      <c r="F278" s="128">
        <v>-501225743</v>
      </c>
      <c r="G278" s="128"/>
      <c r="H278" s="128">
        <v>0</v>
      </c>
      <c r="I278" s="128"/>
      <c r="J278" s="172">
        <f t="shared" si="12"/>
        <v>-34754912</v>
      </c>
      <c r="K278" s="172"/>
      <c r="L278" s="222">
        <f t="shared" si="13"/>
        <v>-2.4482159468111141E-5</v>
      </c>
      <c r="M278" s="222"/>
      <c r="N278" s="128">
        <v>466470831</v>
      </c>
      <c r="O278" s="128"/>
      <c r="P278" s="128">
        <v>-2563699458</v>
      </c>
      <c r="Q278" s="128"/>
      <c r="R278" s="128">
        <v>-2819725377</v>
      </c>
      <c r="S278" s="128"/>
      <c r="T278" s="172">
        <f t="shared" si="14"/>
        <v>-4916954004</v>
      </c>
      <c r="U278" s="169"/>
      <c r="V278" s="222">
        <f>T278/درآمدها!$J$5</f>
        <v>2.8795020445362566E-3</v>
      </c>
    </row>
    <row r="279" spans="1:22" s="110" customFormat="1" ht="42.75" customHeight="1">
      <c r="A279" s="111"/>
      <c r="B279" s="221" t="s">
        <v>187</v>
      </c>
      <c r="C279" s="217"/>
      <c r="D279" s="128">
        <v>0</v>
      </c>
      <c r="E279" s="128"/>
      <c r="F279" s="128">
        <v>0</v>
      </c>
      <c r="G279" s="128"/>
      <c r="H279" s="128">
        <v>0</v>
      </c>
      <c r="I279" s="128"/>
      <c r="J279" s="172">
        <f t="shared" si="12"/>
        <v>0</v>
      </c>
      <c r="K279" s="172"/>
      <c r="L279" s="222">
        <f t="shared" si="13"/>
        <v>0</v>
      </c>
      <c r="M279" s="222"/>
      <c r="N279" s="128">
        <v>0</v>
      </c>
      <c r="O279" s="128"/>
      <c r="P279" s="128">
        <v>-11652468217</v>
      </c>
      <c r="Q279" s="128"/>
      <c r="R279" s="128">
        <v>-6015981398</v>
      </c>
      <c r="S279" s="128"/>
      <c r="T279" s="172">
        <f t="shared" si="14"/>
        <v>-17668449615</v>
      </c>
      <c r="U279" s="169"/>
      <c r="V279" s="222">
        <f>T279/درآمدها!$J$5</f>
        <v>1.0347124815239238E-2</v>
      </c>
    </row>
    <row r="280" spans="1:22" s="110" customFormat="1" ht="42.75" customHeight="1">
      <c r="A280" s="111"/>
      <c r="B280" s="221" t="s">
        <v>101</v>
      </c>
      <c r="C280" s="217"/>
      <c r="D280" s="128">
        <v>0</v>
      </c>
      <c r="E280" s="128"/>
      <c r="F280" s="128">
        <v>-22882671230</v>
      </c>
      <c r="G280" s="128"/>
      <c r="H280" s="128">
        <v>0</v>
      </c>
      <c r="I280" s="128"/>
      <c r="J280" s="172">
        <f t="shared" si="12"/>
        <v>-22882671230</v>
      </c>
      <c r="K280" s="172"/>
      <c r="L280" s="222">
        <f t="shared" si="13"/>
        <v>-1.6119079976643847E-2</v>
      </c>
      <c r="M280" s="222"/>
      <c r="N280" s="128">
        <v>3577438200</v>
      </c>
      <c r="O280" s="128"/>
      <c r="P280" s="128">
        <v>-26182605822</v>
      </c>
      <c r="Q280" s="128"/>
      <c r="R280" s="128">
        <v>4087158150</v>
      </c>
      <c r="S280" s="128"/>
      <c r="T280" s="172">
        <f t="shared" si="14"/>
        <v>-18518009472</v>
      </c>
      <c r="U280" s="169"/>
      <c r="V280" s="222">
        <f>T280/درآمدها!$J$5</f>
        <v>1.084465018220369E-2</v>
      </c>
    </row>
    <row r="281" spans="1:22" s="110" customFormat="1" ht="42.75" customHeight="1">
      <c r="A281" s="111"/>
      <c r="B281" s="221" t="s">
        <v>220</v>
      </c>
      <c r="C281" s="217"/>
      <c r="D281" s="128">
        <v>0</v>
      </c>
      <c r="E281" s="128"/>
      <c r="F281" s="128">
        <v>0</v>
      </c>
      <c r="G281" s="128"/>
      <c r="H281" s="128">
        <v>0</v>
      </c>
      <c r="I281" s="128"/>
      <c r="J281" s="172">
        <f t="shared" si="12"/>
        <v>0</v>
      </c>
      <c r="K281" s="172"/>
      <c r="L281" s="222">
        <f t="shared" si="13"/>
        <v>0</v>
      </c>
      <c r="M281" s="222"/>
      <c r="N281" s="128">
        <v>38678387</v>
      </c>
      <c r="O281" s="128"/>
      <c r="P281" s="128">
        <v>-3864435647</v>
      </c>
      <c r="Q281" s="128"/>
      <c r="R281" s="128">
        <v>-1530561859</v>
      </c>
      <c r="S281" s="128"/>
      <c r="T281" s="172">
        <f t="shared" si="14"/>
        <v>-5356319119</v>
      </c>
      <c r="U281" s="169"/>
      <c r="V281" s="222">
        <f>T281/درآمدها!$J$5</f>
        <v>3.1368062100645879E-3</v>
      </c>
    </row>
    <row r="282" spans="1:22" s="110" customFormat="1" ht="42.75" customHeight="1">
      <c r="A282" s="111"/>
      <c r="B282" s="221" t="s">
        <v>455</v>
      </c>
      <c r="C282" s="217"/>
      <c r="D282" s="128">
        <v>0</v>
      </c>
      <c r="E282" s="128"/>
      <c r="F282" s="128">
        <v>0</v>
      </c>
      <c r="G282" s="128"/>
      <c r="H282" s="128">
        <v>0</v>
      </c>
      <c r="I282" s="128"/>
      <c r="J282" s="172">
        <f t="shared" si="12"/>
        <v>0</v>
      </c>
      <c r="K282" s="172"/>
      <c r="L282" s="222">
        <f t="shared" si="13"/>
        <v>0</v>
      </c>
      <c r="M282" s="222"/>
      <c r="N282" s="128">
        <v>5929784000</v>
      </c>
      <c r="O282" s="128"/>
      <c r="P282" s="128">
        <v>0</v>
      </c>
      <c r="Q282" s="128"/>
      <c r="R282" s="128">
        <v>2067355571</v>
      </c>
      <c r="S282" s="128"/>
      <c r="T282" s="172">
        <f t="shared" si="14"/>
        <v>7997139571</v>
      </c>
      <c r="U282" s="169"/>
      <c r="V282" s="222">
        <f>T282/درآمدها!$J$5</f>
        <v>-4.6833425178276896E-3</v>
      </c>
    </row>
    <row r="283" spans="1:22" s="110" customFormat="1" ht="42.75" customHeight="1">
      <c r="A283" s="111"/>
      <c r="B283" s="221" t="s">
        <v>120</v>
      </c>
      <c r="C283" s="217"/>
      <c r="D283" s="128">
        <v>0</v>
      </c>
      <c r="E283" s="128"/>
      <c r="F283" s="128">
        <v>0</v>
      </c>
      <c r="G283" s="128"/>
      <c r="H283" s="128">
        <v>0</v>
      </c>
      <c r="I283" s="128"/>
      <c r="J283" s="172">
        <f t="shared" si="12"/>
        <v>0</v>
      </c>
      <c r="K283" s="172"/>
      <c r="L283" s="222">
        <f t="shared" si="13"/>
        <v>0</v>
      </c>
      <c r="M283" s="222"/>
      <c r="N283" s="128">
        <v>0</v>
      </c>
      <c r="O283" s="128"/>
      <c r="P283" s="128">
        <v>0</v>
      </c>
      <c r="Q283" s="128"/>
      <c r="R283" s="128">
        <v>-736274817</v>
      </c>
      <c r="S283" s="128"/>
      <c r="T283" s="172">
        <f t="shared" si="14"/>
        <v>-736274817</v>
      </c>
      <c r="U283" s="169"/>
      <c r="V283" s="222">
        <f>T283/درآمدها!$J$5</f>
        <v>4.3118256529699645E-4</v>
      </c>
    </row>
    <row r="284" spans="1:22" s="110" customFormat="1" ht="42.75" customHeight="1">
      <c r="A284" s="111"/>
      <c r="B284" s="221" t="s">
        <v>283</v>
      </c>
      <c r="C284" s="217"/>
      <c r="D284" s="128">
        <v>0</v>
      </c>
      <c r="E284" s="128"/>
      <c r="F284" s="128">
        <v>0</v>
      </c>
      <c r="G284" s="128"/>
      <c r="H284" s="128">
        <v>0</v>
      </c>
      <c r="I284" s="128"/>
      <c r="J284" s="172">
        <f t="shared" si="12"/>
        <v>0</v>
      </c>
      <c r="K284" s="172"/>
      <c r="L284" s="222">
        <f t="shared" si="13"/>
        <v>0</v>
      </c>
      <c r="M284" s="222"/>
      <c r="N284" s="128">
        <v>167238226</v>
      </c>
      <c r="O284" s="128"/>
      <c r="P284" s="128">
        <v>0</v>
      </c>
      <c r="Q284" s="128"/>
      <c r="R284" s="128">
        <v>2846334264</v>
      </c>
      <c r="S284" s="128"/>
      <c r="T284" s="172">
        <f t="shared" si="14"/>
        <v>3013572490</v>
      </c>
      <c r="U284" s="169"/>
      <c r="V284" s="222">
        <f>T284/درآمدها!$J$5</f>
        <v>-1.7648300430009914E-3</v>
      </c>
    </row>
    <row r="285" spans="1:22" s="110" customFormat="1" ht="42.75" customHeight="1">
      <c r="A285" s="111"/>
      <c r="B285" s="221" t="s">
        <v>162</v>
      </c>
      <c r="C285" s="217"/>
      <c r="D285" s="128">
        <v>0</v>
      </c>
      <c r="E285" s="128"/>
      <c r="F285" s="128">
        <v>0</v>
      </c>
      <c r="G285" s="128"/>
      <c r="H285" s="128">
        <v>0</v>
      </c>
      <c r="I285" s="128"/>
      <c r="J285" s="172">
        <f t="shared" si="12"/>
        <v>0</v>
      </c>
      <c r="K285" s="172"/>
      <c r="L285" s="222">
        <f t="shared" si="13"/>
        <v>0</v>
      </c>
      <c r="M285" s="222"/>
      <c r="N285" s="128">
        <v>0</v>
      </c>
      <c r="O285" s="128"/>
      <c r="P285" s="128">
        <v>-15371827225</v>
      </c>
      <c r="Q285" s="128"/>
      <c r="R285" s="128">
        <v>-66314603463</v>
      </c>
      <c r="S285" s="128"/>
      <c r="T285" s="172">
        <f t="shared" si="14"/>
        <v>-81686430688</v>
      </c>
      <c r="U285" s="169"/>
      <c r="V285" s="222">
        <f>T285/درآمدها!$J$5</f>
        <v>4.7837796323824469E-2</v>
      </c>
    </row>
    <row r="286" spans="1:22" s="110" customFormat="1" ht="42.75" customHeight="1">
      <c r="A286" s="111"/>
      <c r="B286" s="221" t="s">
        <v>351</v>
      </c>
      <c r="C286" s="217"/>
      <c r="D286" s="128">
        <v>0</v>
      </c>
      <c r="E286" s="128"/>
      <c r="F286" s="128">
        <v>0</v>
      </c>
      <c r="G286" s="128"/>
      <c r="H286" s="128">
        <v>0</v>
      </c>
      <c r="I286" s="128"/>
      <c r="J286" s="172">
        <f t="shared" si="12"/>
        <v>0</v>
      </c>
      <c r="K286" s="172"/>
      <c r="L286" s="222">
        <f t="shared" si="13"/>
        <v>0</v>
      </c>
      <c r="M286" s="222"/>
      <c r="N286" s="128">
        <v>135247995</v>
      </c>
      <c r="O286" s="128"/>
      <c r="P286" s="128">
        <v>0</v>
      </c>
      <c r="Q286" s="128"/>
      <c r="R286" s="128">
        <v>998813410</v>
      </c>
      <c r="S286" s="128"/>
      <c r="T286" s="172">
        <f>N286+P286+R286</f>
        <v>1134061405</v>
      </c>
      <c r="U286" s="169"/>
      <c r="V286" s="222">
        <f>T286/درآمدها!$J$5</f>
        <v>-6.6413721415140568E-4</v>
      </c>
    </row>
    <row r="287" spans="1:22" s="110" customFormat="1" ht="42.75" customHeight="1">
      <c r="A287" s="111"/>
      <c r="B287" s="221" t="s">
        <v>141</v>
      </c>
      <c r="C287" s="217"/>
      <c r="D287" s="128">
        <f>'درآمد سود سهام'!M214</f>
        <v>972905288</v>
      </c>
      <c r="E287" s="128"/>
      <c r="F287" s="128">
        <v>-1047376309</v>
      </c>
      <c r="G287" s="128"/>
      <c r="H287" s="128">
        <v>0</v>
      </c>
      <c r="I287" s="128"/>
      <c r="J287" s="172">
        <f t="shared" si="12"/>
        <v>-74471021</v>
      </c>
      <c r="K287" s="172"/>
      <c r="L287" s="222">
        <f t="shared" si="13"/>
        <v>-5.2459100223733948E-5</v>
      </c>
      <c r="M287" s="222"/>
      <c r="N287" s="128">
        <v>972905288</v>
      </c>
      <c r="O287" s="128"/>
      <c r="P287" s="128">
        <v>-6416473382</v>
      </c>
      <c r="Q287" s="128"/>
      <c r="R287" s="128">
        <v>-2963676237</v>
      </c>
      <c r="S287" s="128"/>
      <c r="T287" s="172">
        <f t="shared" si="14"/>
        <v>-8407244331</v>
      </c>
      <c r="U287" s="169"/>
      <c r="V287" s="222">
        <f>T287/درآمدها!$J$5</f>
        <v>4.9235110233563925E-3</v>
      </c>
    </row>
    <row r="288" spans="1:22" s="110" customFormat="1" ht="42.75" customHeight="1">
      <c r="A288" s="111"/>
      <c r="B288" s="221" t="s">
        <v>85</v>
      </c>
      <c r="C288" s="217"/>
      <c r="D288" s="128">
        <f>'درآمد سود سهام'!M206</f>
        <v>2384028029</v>
      </c>
      <c r="E288" s="128"/>
      <c r="F288" s="128">
        <v>-2466056457</v>
      </c>
      <c r="G288" s="128"/>
      <c r="H288" s="128">
        <v>0</v>
      </c>
      <c r="I288" s="128"/>
      <c r="J288" s="172">
        <f t="shared" si="12"/>
        <v>-82028428</v>
      </c>
      <c r="K288" s="172"/>
      <c r="L288" s="222">
        <f t="shared" si="13"/>
        <v>-5.7782711554973095E-5</v>
      </c>
      <c r="M288" s="222"/>
      <c r="N288" s="128">
        <v>2384028029</v>
      </c>
      <c r="O288" s="128"/>
      <c r="P288" s="128">
        <v>-11430610145</v>
      </c>
      <c r="Q288" s="128"/>
      <c r="R288" s="128">
        <v>-10000721052</v>
      </c>
      <c r="S288" s="128"/>
      <c r="T288" s="172">
        <f t="shared" si="14"/>
        <v>-19047303168</v>
      </c>
      <c r="U288" s="169"/>
      <c r="V288" s="222">
        <f>T288/درآمدها!$J$5</f>
        <v>1.1154618971529822E-2</v>
      </c>
    </row>
    <row r="289" spans="1:22" s="110" customFormat="1" ht="42.75" customHeight="1">
      <c r="A289" s="111"/>
      <c r="B289" s="221" t="s">
        <v>99</v>
      </c>
      <c r="C289" s="217"/>
      <c r="D289" s="128">
        <v>0</v>
      </c>
      <c r="E289" s="128"/>
      <c r="F289" s="128">
        <v>0</v>
      </c>
      <c r="G289" s="128"/>
      <c r="H289" s="128">
        <v>0</v>
      </c>
      <c r="I289" s="128"/>
      <c r="J289" s="172">
        <f t="shared" si="12"/>
        <v>0</v>
      </c>
      <c r="K289" s="172"/>
      <c r="L289" s="222">
        <f t="shared" si="13"/>
        <v>0</v>
      </c>
      <c r="M289" s="222"/>
      <c r="N289" s="128">
        <v>0</v>
      </c>
      <c r="O289" s="128"/>
      <c r="P289" s="128">
        <v>1870317354</v>
      </c>
      <c r="Q289" s="128"/>
      <c r="R289" s="128">
        <v>1020961520</v>
      </c>
      <c r="S289" s="128"/>
      <c r="T289" s="172">
        <f t="shared" si="14"/>
        <v>2891278874</v>
      </c>
      <c r="U289" s="169"/>
      <c r="V289" s="222">
        <f>T289/درآمدها!$J$5</f>
        <v>-1.6932115741238659E-3</v>
      </c>
    </row>
    <row r="290" spans="1:22" s="110" customFormat="1" ht="42.75" customHeight="1">
      <c r="A290" s="111"/>
      <c r="B290" s="221" t="s">
        <v>230</v>
      </c>
      <c r="C290" s="217"/>
      <c r="D290" s="128">
        <v>0</v>
      </c>
      <c r="E290" s="128"/>
      <c r="F290" s="128">
        <v>0</v>
      </c>
      <c r="G290" s="128"/>
      <c r="H290" s="128">
        <v>0</v>
      </c>
      <c r="I290" s="128"/>
      <c r="J290" s="172">
        <f t="shared" si="12"/>
        <v>0</v>
      </c>
      <c r="K290" s="172"/>
      <c r="L290" s="222">
        <f t="shared" si="13"/>
        <v>0</v>
      </c>
      <c r="M290" s="222"/>
      <c r="N290" s="128">
        <v>18086100095</v>
      </c>
      <c r="O290" s="128"/>
      <c r="P290" s="128">
        <v>0</v>
      </c>
      <c r="Q290" s="128"/>
      <c r="R290" s="128">
        <v>10898701864</v>
      </c>
      <c r="S290" s="128"/>
      <c r="T290" s="172">
        <f t="shared" si="14"/>
        <v>28984801959</v>
      </c>
      <c r="U290" s="169"/>
      <c r="V290" s="222">
        <f>T290/درآمدها!$J$5</f>
        <v>-1.6974288641610605E-2</v>
      </c>
    </row>
    <row r="291" spans="1:22" s="110" customFormat="1" ht="42.75" customHeight="1">
      <c r="A291" s="111"/>
      <c r="B291" s="221" t="s">
        <v>594</v>
      </c>
      <c r="C291" s="217"/>
      <c r="D291" s="128">
        <v>0</v>
      </c>
      <c r="E291" s="128"/>
      <c r="F291" s="128">
        <v>0</v>
      </c>
      <c r="G291" s="128"/>
      <c r="H291" s="128">
        <v>0</v>
      </c>
      <c r="I291" s="128"/>
      <c r="J291" s="172">
        <f t="shared" si="12"/>
        <v>0</v>
      </c>
      <c r="K291" s="172"/>
      <c r="L291" s="222">
        <f t="shared" si="13"/>
        <v>0</v>
      </c>
      <c r="M291" s="222"/>
      <c r="N291" s="128">
        <v>0</v>
      </c>
      <c r="O291" s="128"/>
      <c r="P291" s="128">
        <v>0</v>
      </c>
      <c r="Q291" s="128"/>
      <c r="R291" s="128">
        <v>-9362512</v>
      </c>
      <c r="S291" s="128"/>
      <c r="T291" s="172">
        <f t="shared" si="14"/>
        <v>-9362512</v>
      </c>
      <c r="U291" s="169"/>
      <c r="V291" s="222">
        <f>T291/درآمدها!$J$5</f>
        <v>5.482941761111344E-6</v>
      </c>
    </row>
    <row r="292" spans="1:22" s="110" customFormat="1" ht="42.75" customHeight="1">
      <c r="A292" s="111"/>
      <c r="B292" s="221" t="s">
        <v>299</v>
      </c>
      <c r="C292" s="217"/>
      <c r="D292" s="128">
        <v>0</v>
      </c>
      <c r="E292" s="128"/>
      <c r="F292" s="128">
        <v>0</v>
      </c>
      <c r="G292" s="128"/>
      <c r="H292" s="128">
        <v>0</v>
      </c>
      <c r="I292" s="128"/>
      <c r="J292" s="172">
        <f t="shared" si="12"/>
        <v>0</v>
      </c>
      <c r="K292" s="172"/>
      <c r="L292" s="222">
        <f t="shared" si="13"/>
        <v>0</v>
      </c>
      <c r="M292" s="222"/>
      <c r="N292" s="128">
        <v>1704295520</v>
      </c>
      <c r="O292" s="128"/>
      <c r="P292" s="128">
        <v>-13336698062</v>
      </c>
      <c r="Q292" s="128"/>
      <c r="R292" s="128">
        <v>-7635992048</v>
      </c>
      <c r="S292" s="128"/>
      <c r="T292" s="172">
        <f t="shared" si="14"/>
        <v>-19268394590</v>
      </c>
      <c r="U292" s="169"/>
      <c r="V292" s="222">
        <f>T292/درآمدها!$J$5</f>
        <v>1.1284096123677374E-2</v>
      </c>
    </row>
    <row r="293" spans="1:22" s="110" customFormat="1" ht="42.75" customHeight="1">
      <c r="A293" s="111"/>
      <c r="B293" s="221" t="s">
        <v>252</v>
      </c>
      <c r="C293" s="217"/>
      <c r="D293" s="128">
        <v>0</v>
      </c>
      <c r="E293" s="128"/>
      <c r="F293" s="128">
        <v>0</v>
      </c>
      <c r="G293" s="128"/>
      <c r="H293" s="128">
        <v>0</v>
      </c>
      <c r="I293" s="128"/>
      <c r="J293" s="172">
        <f t="shared" si="12"/>
        <v>0</v>
      </c>
      <c r="K293" s="172"/>
      <c r="L293" s="222">
        <f t="shared" si="13"/>
        <v>0</v>
      </c>
      <c r="M293" s="222"/>
      <c r="N293" s="128">
        <v>1045765868</v>
      </c>
      <c r="O293" s="128"/>
      <c r="P293" s="128">
        <v>-4381939290</v>
      </c>
      <c r="Q293" s="128"/>
      <c r="R293" s="128">
        <v>-1948756344</v>
      </c>
      <c r="S293" s="128"/>
      <c r="T293" s="172">
        <f t="shared" si="14"/>
        <v>-5284929766</v>
      </c>
      <c r="U293" s="169"/>
      <c r="V293" s="222">
        <f>T293/درآمدها!$J$5</f>
        <v>3.0949986625962993E-3</v>
      </c>
    </row>
    <row r="294" spans="1:22" s="110" customFormat="1" ht="42.75" customHeight="1">
      <c r="A294" s="111"/>
      <c r="B294" s="221" t="s">
        <v>169</v>
      </c>
      <c r="C294" s="217"/>
      <c r="D294" s="128">
        <v>0</v>
      </c>
      <c r="E294" s="128"/>
      <c r="F294" s="128">
        <v>-11493466158</v>
      </c>
      <c r="G294" s="128"/>
      <c r="H294" s="128">
        <v>0</v>
      </c>
      <c r="I294" s="128"/>
      <c r="J294" s="172">
        <f t="shared" si="12"/>
        <v>-11493466158</v>
      </c>
      <c r="K294" s="172"/>
      <c r="L294" s="222">
        <f t="shared" si="13"/>
        <v>-8.0962619419521105E-3</v>
      </c>
      <c r="M294" s="222"/>
      <c r="N294" s="128">
        <v>3188135500</v>
      </c>
      <c r="O294" s="128"/>
      <c r="P294" s="128">
        <v>-12227210320</v>
      </c>
      <c r="Q294" s="128"/>
      <c r="R294" s="128">
        <v>-113503398</v>
      </c>
      <c r="S294" s="128"/>
      <c r="T294" s="172">
        <f t="shared" si="14"/>
        <v>-9152578218</v>
      </c>
      <c r="U294" s="169"/>
      <c r="V294" s="222">
        <f>T294/درآمدها!$J$5</f>
        <v>5.3599988265232929E-3</v>
      </c>
    </row>
    <row r="295" spans="1:22" s="110" customFormat="1" ht="42.75" customHeight="1">
      <c r="A295" s="111"/>
      <c r="B295" s="221" t="s">
        <v>509</v>
      </c>
      <c r="C295" s="217"/>
      <c r="D295" s="128">
        <v>0</v>
      </c>
      <c r="E295" s="128"/>
      <c r="F295" s="128">
        <v>-6091924185</v>
      </c>
      <c r="G295" s="128"/>
      <c r="H295" s="128">
        <v>0</v>
      </c>
      <c r="I295" s="128"/>
      <c r="J295" s="172">
        <f t="shared" si="12"/>
        <v>-6091924185</v>
      </c>
      <c r="K295" s="172"/>
      <c r="L295" s="222">
        <f t="shared" si="13"/>
        <v>-4.2912915263549796E-3</v>
      </c>
      <c r="M295" s="222"/>
      <c r="N295" s="128">
        <v>0</v>
      </c>
      <c r="O295" s="128"/>
      <c r="P295" s="128">
        <v>-16067335138</v>
      </c>
      <c r="Q295" s="128"/>
      <c r="R295" s="128">
        <v>-1708604972</v>
      </c>
      <c r="S295" s="128"/>
      <c r="T295" s="172">
        <f t="shared" si="14"/>
        <v>-17775940110</v>
      </c>
      <c r="U295" s="169"/>
      <c r="V295" s="222">
        <f>T295/درآمدها!$J$5</f>
        <v>1.0410074173697527E-2</v>
      </c>
    </row>
    <row r="296" spans="1:22" s="110" customFormat="1" ht="42.75" customHeight="1">
      <c r="A296" s="111"/>
      <c r="B296" s="221" t="s">
        <v>211</v>
      </c>
      <c r="C296" s="217"/>
      <c r="D296" s="128">
        <v>0</v>
      </c>
      <c r="E296" s="128"/>
      <c r="F296" s="128">
        <v>0</v>
      </c>
      <c r="G296" s="128"/>
      <c r="H296" s="128">
        <v>0</v>
      </c>
      <c r="I296" s="128"/>
      <c r="J296" s="172">
        <f t="shared" si="12"/>
        <v>0</v>
      </c>
      <c r="K296" s="172"/>
      <c r="L296" s="222">
        <f t="shared" si="13"/>
        <v>0</v>
      </c>
      <c r="M296" s="222"/>
      <c r="N296" s="128">
        <v>66591060</v>
      </c>
      <c r="O296" s="128"/>
      <c r="P296" s="128">
        <v>-1214912566</v>
      </c>
      <c r="Q296" s="128"/>
      <c r="R296" s="128">
        <v>-1357243790</v>
      </c>
      <c r="S296" s="128"/>
      <c r="T296" s="172">
        <f t="shared" si="14"/>
        <v>-2505565296</v>
      </c>
      <c r="U296" s="169"/>
      <c r="V296" s="222">
        <f>T296/درآمدها!$J$5</f>
        <v>1.4673272084062168E-3</v>
      </c>
    </row>
    <row r="297" spans="1:22" s="110" customFormat="1" ht="42.75" customHeight="1">
      <c r="A297" s="111"/>
      <c r="B297" s="221" t="s">
        <v>510</v>
      </c>
      <c r="C297" s="217"/>
      <c r="D297" s="128">
        <v>0</v>
      </c>
      <c r="E297" s="128"/>
      <c r="F297" s="128">
        <v>0</v>
      </c>
      <c r="G297" s="128"/>
      <c r="H297" s="128">
        <v>0</v>
      </c>
      <c r="I297" s="128"/>
      <c r="J297" s="172">
        <f t="shared" si="12"/>
        <v>0</v>
      </c>
      <c r="K297" s="172"/>
      <c r="L297" s="222">
        <f t="shared" si="13"/>
        <v>0</v>
      </c>
      <c r="M297" s="222"/>
      <c r="N297" s="128">
        <v>0</v>
      </c>
      <c r="O297" s="128"/>
      <c r="P297" s="128">
        <v>-5606519219</v>
      </c>
      <c r="Q297" s="128"/>
      <c r="R297" s="128">
        <v>-2974283283</v>
      </c>
      <c r="S297" s="128"/>
      <c r="T297" s="172">
        <f t="shared" si="14"/>
        <v>-8580802502</v>
      </c>
      <c r="U297" s="169"/>
      <c r="V297" s="222">
        <f>T297/درآمدها!$J$5</f>
        <v>5.0251514104403296E-3</v>
      </c>
    </row>
    <row r="298" spans="1:22" s="110" customFormat="1" ht="42.75" customHeight="1">
      <c r="A298" s="111"/>
      <c r="B298" s="221" t="s">
        <v>375</v>
      </c>
      <c r="C298" s="217"/>
      <c r="D298" s="128">
        <v>0</v>
      </c>
      <c r="E298" s="128"/>
      <c r="F298" s="128">
        <v>0</v>
      </c>
      <c r="G298" s="128"/>
      <c r="H298" s="128">
        <v>0</v>
      </c>
      <c r="I298" s="128"/>
      <c r="J298" s="172">
        <f t="shared" si="12"/>
        <v>0</v>
      </c>
      <c r="K298" s="172"/>
      <c r="L298" s="222">
        <f t="shared" si="13"/>
        <v>0</v>
      </c>
      <c r="M298" s="222"/>
      <c r="N298" s="128">
        <v>2516170800</v>
      </c>
      <c r="O298" s="128"/>
      <c r="P298" s="128">
        <v>-706653046</v>
      </c>
      <c r="Q298" s="128"/>
      <c r="R298" s="128">
        <v>-8097192369</v>
      </c>
      <c r="S298" s="128"/>
      <c r="T298" s="172">
        <f t="shared" si="14"/>
        <v>-6287674615</v>
      </c>
      <c r="U298" s="169"/>
      <c r="V298" s="222">
        <f>T298/درآمدها!$J$5</f>
        <v>3.6822333287116955E-3</v>
      </c>
    </row>
    <row r="299" spans="1:22" s="110" customFormat="1" ht="42.75" customHeight="1">
      <c r="A299" s="111"/>
      <c r="B299" s="221" t="s">
        <v>215</v>
      </c>
      <c r="C299" s="217"/>
      <c r="D299" s="128">
        <v>0</v>
      </c>
      <c r="E299" s="128"/>
      <c r="F299" s="128">
        <v>0</v>
      </c>
      <c r="G299" s="128"/>
      <c r="H299" s="128">
        <v>0</v>
      </c>
      <c r="I299" s="128"/>
      <c r="J299" s="172">
        <f t="shared" si="12"/>
        <v>0</v>
      </c>
      <c r="K299" s="172"/>
      <c r="L299" s="222">
        <f t="shared" si="13"/>
        <v>0</v>
      </c>
      <c r="M299" s="222"/>
      <c r="N299" s="128">
        <v>0</v>
      </c>
      <c r="O299" s="128"/>
      <c r="P299" s="128">
        <v>-2246264990</v>
      </c>
      <c r="Q299" s="128"/>
      <c r="R299" s="128">
        <v>-2526003996</v>
      </c>
      <c r="S299" s="128"/>
      <c r="T299" s="172">
        <f t="shared" si="14"/>
        <v>-4772268986</v>
      </c>
      <c r="U299" s="169"/>
      <c r="V299" s="222">
        <f>T299/درآمدها!$J$5</f>
        <v>2.7947705614258106E-3</v>
      </c>
    </row>
    <row r="300" spans="1:22" s="110" customFormat="1" ht="42.75" customHeight="1">
      <c r="A300" s="111"/>
      <c r="B300" s="221" t="s">
        <v>177</v>
      </c>
      <c r="C300" s="217"/>
      <c r="D300" s="128">
        <v>0</v>
      </c>
      <c r="E300" s="128"/>
      <c r="F300" s="128">
        <v>0</v>
      </c>
      <c r="G300" s="128"/>
      <c r="H300" s="128">
        <v>0</v>
      </c>
      <c r="I300" s="128"/>
      <c r="J300" s="172">
        <f t="shared" si="12"/>
        <v>0</v>
      </c>
      <c r="K300" s="172"/>
      <c r="L300" s="222">
        <f t="shared" si="13"/>
        <v>0</v>
      </c>
      <c r="M300" s="222"/>
      <c r="N300" s="128">
        <v>864191954</v>
      </c>
      <c r="O300" s="128"/>
      <c r="P300" s="128">
        <v>-6262518676</v>
      </c>
      <c r="Q300" s="128"/>
      <c r="R300" s="128">
        <v>-5585074638</v>
      </c>
      <c r="S300" s="128"/>
      <c r="T300" s="172">
        <f t="shared" si="14"/>
        <v>-10983401360</v>
      </c>
      <c r="U300" s="169"/>
      <c r="V300" s="222">
        <f>T300/درآمدها!$J$5</f>
        <v>6.432178671257365E-3</v>
      </c>
    </row>
    <row r="301" spans="1:22" s="110" customFormat="1" ht="42.75" customHeight="1">
      <c r="A301" s="111"/>
      <c r="B301" s="221" t="s">
        <v>291</v>
      </c>
      <c r="C301" s="217"/>
      <c r="D301" s="128">
        <v>0</v>
      </c>
      <c r="E301" s="128"/>
      <c r="F301" s="128">
        <v>0</v>
      </c>
      <c r="G301" s="128"/>
      <c r="H301" s="128">
        <v>0</v>
      </c>
      <c r="I301" s="128"/>
      <c r="J301" s="172">
        <f t="shared" si="12"/>
        <v>0</v>
      </c>
      <c r="K301" s="172"/>
      <c r="L301" s="222">
        <f t="shared" si="13"/>
        <v>0</v>
      </c>
      <c r="M301" s="222"/>
      <c r="N301" s="128">
        <v>0</v>
      </c>
      <c r="O301" s="128"/>
      <c r="P301" s="128">
        <v>0</v>
      </c>
      <c r="Q301" s="128"/>
      <c r="R301" s="128">
        <v>3905604911</v>
      </c>
      <c r="S301" s="128"/>
      <c r="T301" s="172">
        <f t="shared" si="14"/>
        <v>3905604911</v>
      </c>
      <c r="U301" s="169"/>
      <c r="V301" s="222">
        <f>T301/درآمدها!$J$5</f>
        <v>-2.2872284990313983E-3</v>
      </c>
    </row>
    <row r="302" spans="1:22" s="110" customFormat="1" ht="42.75" customHeight="1">
      <c r="A302" s="111"/>
      <c r="B302" s="221" t="s">
        <v>279</v>
      </c>
      <c r="C302" s="217"/>
      <c r="D302" s="128">
        <v>0</v>
      </c>
      <c r="E302" s="128"/>
      <c r="F302" s="128">
        <v>-15560646139</v>
      </c>
      <c r="G302" s="128"/>
      <c r="H302" s="128">
        <v>0</v>
      </c>
      <c r="I302" s="128"/>
      <c r="J302" s="172">
        <f t="shared" si="12"/>
        <v>-15560646139</v>
      </c>
      <c r="K302" s="172"/>
      <c r="L302" s="222">
        <f t="shared" si="13"/>
        <v>-1.0961277076513556E-2</v>
      </c>
      <c r="M302" s="222"/>
      <c r="N302" s="128">
        <v>0</v>
      </c>
      <c r="O302" s="128"/>
      <c r="P302" s="128">
        <v>-6403538661</v>
      </c>
      <c r="Q302" s="128"/>
      <c r="R302" s="128">
        <v>8984058312</v>
      </c>
      <c r="S302" s="128"/>
      <c r="T302" s="172">
        <f t="shared" si="14"/>
        <v>2580519651</v>
      </c>
      <c r="U302" s="169"/>
      <c r="V302" s="222">
        <f>T302/درآمدها!$J$5</f>
        <v>-1.511222518041779E-3</v>
      </c>
    </row>
    <row r="303" spans="1:22" s="110" customFormat="1" ht="42.75" customHeight="1">
      <c r="A303" s="111"/>
      <c r="B303" s="221" t="s">
        <v>212</v>
      </c>
      <c r="C303" s="217"/>
      <c r="D303" s="128">
        <v>0</v>
      </c>
      <c r="E303" s="128"/>
      <c r="F303" s="128">
        <v>0</v>
      </c>
      <c r="G303" s="128"/>
      <c r="H303" s="128">
        <v>0</v>
      </c>
      <c r="I303" s="128"/>
      <c r="J303" s="172">
        <f t="shared" si="12"/>
        <v>0</v>
      </c>
      <c r="K303" s="172"/>
      <c r="L303" s="222">
        <f t="shared" si="13"/>
        <v>0</v>
      </c>
      <c r="M303" s="222"/>
      <c r="N303" s="128">
        <v>350385863</v>
      </c>
      <c r="O303" s="128"/>
      <c r="P303" s="128">
        <v>6948819430</v>
      </c>
      <c r="Q303" s="128"/>
      <c r="R303" s="128">
        <v>3793013001</v>
      </c>
      <c r="S303" s="128"/>
      <c r="T303" s="172">
        <f t="shared" si="14"/>
        <v>11092218294</v>
      </c>
      <c r="U303" s="169"/>
      <c r="V303" s="222">
        <f>T303/درآمدها!$J$5</f>
        <v>-6.4959048284836196E-3</v>
      </c>
    </row>
    <row r="304" spans="1:22" s="110" customFormat="1" ht="42.75" customHeight="1">
      <c r="A304" s="111"/>
      <c r="B304" s="221" t="s">
        <v>277</v>
      </c>
      <c r="C304" s="217"/>
      <c r="D304" s="128">
        <v>0</v>
      </c>
      <c r="E304" s="128"/>
      <c r="F304" s="128">
        <v>0</v>
      </c>
      <c r="G304" s="128"/>
      <c r="H304" s="128">
        <v>0</v>
      </c>
      <c r="I304" s="128"/>
      <c r="J304" s="172">
        <f t="shared" si="12"/>
        <v>0</v>
      </c>
      <c r="K304" s="172"/>
      <c r="L304" s="222">
        <f t="shared" si="13"/>
        <v>0</v>
      </c>
      <c r="M304" s="222"/>
      <c r="N304" s="128">
        <v>2713066180</v>
      </c>
      <c r="O304" s="128"/>
      <c r="P304" s="128">
        <v>12892657865</v>
      </c>
      <c r="Q304" s="128"/>
      <c r="R304" s="128">
        <v>2020311180</v>
      </c>
      <c r="S304" s="128"/>
      <c r="T304" s="172">
        <f t="shared" si="14"/>
        <v>17626035225</v>
      </c>
      <c r="U304" s="169"/>
      <c r="V304" s="222">
        <f>T304/درآمدها!$J$5</f>
        <v>-1.0322285794450473E-2</v>
      </c>
    </row>
    <row r="305" spans="1:22" s="110" customFormat="1" ht="42.75" customHeight="1">
      <c r="A305" s="111"/>
      <c r="B305" s="221" t="s">
        <v>218</v>
      </c>
      <c r="C305" s="217"/>
      <c r="D305" s="128">
        <v>0</v>
      </c>
      <c r="E305" s="128"/>
      <c r="F305" s="128">
        <v>0</v>
      </c>
      <c r="G305" s="128"/>
      <c r="H305" s="128">
        <v>0</v>
      </c>
      <c r="I305" s="128"/>
      <c r="J305" s="172">
        <f t="shared" si="12"/>
        <v>0</v>
      </c>
      <c r="K305" s="172"/>
      <c r="L305" s="222">
        <f t="shared" si="13"/>
        <v>0</v>
      </c>
      <c r="M305" s="222"/>
      <c r="N305" s="128">
        <v>0</v>
      </c>
      <c r="O305" s="128"/>
      <c r="P305" s="128">
        <v>946199692</v>
      </c>
      <c r="Q305" s="128"/>
      <c r="R305" s="128">
        <v>-268026693</v>
      </c>
      <c r="S305" s="128"/>
      <c r="T305" s="172">
        <f t="shared" si="14"/>
        <v>678172999</v>
      </c>
      <c r="U305" s="169"/>
      <c r="V305" s="222">
        <f>T305/درآمدها!$J$5</f>
        <v>-3.9715655985009387E-4</v>
      </c>
    </row>
    <row r="306" spans="1:22" s="110" customFormat="1" ht="42.75" customHeight="1">
      <c r="A306" s="111"/>
      <c r="B306" s="221" t="s">
        <v>338</v>
      </c>
      <c r="C306" s="217"/>
      <c r="D306" s="128">
        <v>0</v>
      </c>
      <c r="E306" s="128"/>
      <c r="F306" s="128">
        <v>0</v>
      </c>
      <c r="G306" s="128"/>
      <c r="H306" s="128">
        <v>0</v>
      </c>
      <c r="I306" s="128"/>
      <c r="J306" s="172">
        <f t="shared" si="12"/>
        <v>0</v>
      </c>
      <c r="K306" s="172"/>
      <c r="L306" s="222">
        <f t="shared" si="13"/>
        <v>0</v>
      </c>
      <c r="M306" s="222"/>
      <c r="N306" s="128">
        <v>0</v>
      </c>
      <c r="O306" s="128"/>
      <c r="P306" s="128">
        <v>0</v>
      </c>
      <c r="Q306" s="128"/>
      <c r="R306" s="128">
        <v>-3283478473</v>
      </c>
      <c r="S306" s="128"/>
      <c r="T306" s="172">
        <f t="shared" si="14"/>
        <v>-3283478473</v>
      </c>
      <c r="U306" s="169"/>
      <c r="V306" s="222">
        <f>T306/درآمدها!$J$5</f>
        <v>1.9228943302098632E-3</v>
      </c>
    </row>
    <row r="307" spans="1:22" s="110" customFormat="1" ht="42.75" customHeight="1">
      <c r="A307" s="111"/>
      <c r="B307" s="221" t="s">
        <v>214</v>
      </c>
      <c r="C307" s="217"/>
      <c r="D307" s="128">
        <v>0</v>
      </c>
      <c r="E307" s="128"/>
      <c r="F307" s="128">
        <v>0</v>
      </c>
      <c r="G307" s="128"/>
      <c r="H307" s="128">
        <v>0</v>
      </c>
      <c r="I307" s="128"/>
      <c r="J307" s="172">
        <f t="shared" si="12"/>
        <v>0</v>
      </c>
      <c r="K307" s="172"/>
      <c r="L307" s="222">
        <f t="shared" si="13"/>
        <v>0</v>
      </c>
      <c r="M307" s="222"/>
      <c r="N307" s="128">
        <v>6391132440</v>
      </c>
      <c r="O307" s="128"/>
      <c r="P307" s="128">
        <v>-2586975033</v>
      </c>
      <c r="Q307" s="128"/>
      <c r="R307" s="128">
        <v>-5238126332</v>
      </c>
      <c r="S307" s="128"/>
      <c r="T307" s="172">
        <f t="shared" si="14"/>
        <v>-1433968925</v>
      </c>
      <c r="U307" s="169"/>
      <c r="V307" s="222">
        <f>T307/درآمدها!$J$5</f>
        <v>8.3977121770508183E-4</v>
      </c>
    </row>
    <row r="308" spans="1:22" s="110" customFormat="1" ht="42.75" customHeight="1">
      <c r="A308" s="111"/>
      <c r="B308" s="221" t="s">
        <v>255</v>
      </c>
      <c r="C308" s="217"/>
      <c r="D308" s="128">
        <v>0</v>
      </c>
      <c r="E308" s="128"/>
      <c r="F308" s="128">
        <v>0</v>
      </c>
      <c r="G308" s="128"/>
      <c r="H308" s="128">
        <v>0</v>
      </c>
      <c r="I308" s="128"/>
      <c r="J308" s="172">
        <f t="shared" si="12"/>
        <v>0</v>
      </c>
      <c r="K308" s="172"/>
      <c r="L308" s="222">
        <f t="shared" si="13"/>
        <v>0</v>
      </c>
      <c r="M308" s="222"/>
      <c r="N308" s="128">
        <v>0</v>
      </c>
      <c r="O308" s="128"/>
      <c r="P308" s="128">
        <v>-8621633714</v>
      </c>
      <c r="Q308" s="128"/>
      <c r="R308" s="128">
        <v>-7402918861</v>
      </c>
      <c r="S308" s="128"/>
      <c r="T308" s="172">
        <f t="shared" si="14"/>
        <v>-16024552575</v>
      </c>
      <c r="U308" s="169"/>
      <c r="V308" s="222">
        <f>T308/درآمدها!$J$5</f>
        <v>9.3844139816954917E-3</v>
      </c>
    </row>
    <row r="309" spans="1:22" s="110" customFormat="1" ht="42.75" customHeight="1">
      <c r="A309" s="111"/>
      <c r="B309" s="221" t="s">
        <v>157</v>
      </c>
      <c r="C309" s="217"/>
      <c r="D309" s="128">
        <v>0</v>
      </c>
      <c r="E309" s="128"/>
      <c r="F309" s="128">
        <v>0</v>
      </c>
      <c r="G309" s="128"/>
      <c r="H309" s="128">
        <v>0</v>
      </c>
      <c r="I309" s="128"/>
      <c r="J309" s="172">
        <f t="shared" si="12"/>
        <v>0</v>
      </c>
      <c r="K309" s="172"/>
      <c r="L309" s="222">
        <f t="shared" si="13"/>
        <v>0</v>
      </c>
      <c r="M309" s="222"/>
      <c r="N309" s="128">
        <v>0</v>
      </c>
      <c r="O309" s="128"/>
      <c r="P309" s="128">
        <v>1189098259</v>
      </c>
      <c r="Q309" s="128"/>
      <c r="R309" s="128">
        <v>-266195748</v>
      </c>
      <c r="S309" s="128"/>
      <c r="T309" s="172">
        <f t="shared" si="14"/>
        <v>922902511</v>
      </c>
      <c r="U309" s="169"/>
      <c r="V309" s="222">
        <f>T309/درآمدها!$J$5</f>
        <v>-5.4047682064347919E-4</v>
      </c>
    </row>
    <row r="310" spans="1:22" s="110" customFormat="1" ht="42.75" customHeight="1">
      <c r="A310" s="111"/>
      <c r="B310" s="221" t="s">
        <v>443</v>
      </c>
      <c r="C310" s="217"/>
      <c r="D310" s="128">
        <v>0</v>
      </c>
      <c r="E310" s="128"/>
      <c r="F310" s="128">
        <v>0</v>
      </c>
      <c r="G310" s="128"/>
      <c r="H310" s="128">
        <v>0</v>
      </c>
      <c r="I310" s="128"/>
      <c r="J310" s="172">
        <f t="shared" si="12"/>
        <v>0</v>
      </c>
      <c r="K310" s="172"/>
      <c r="L310" s="222">
        <f t="shared" si="13"/>
        <v>0</v>
      </c>
      <c r="M310" s="222"/>
      <c r="N310" s="128">
        <v>0</v>
      </c>
      <c r="O310" s="128"/>
      <c r="P310" s="128">
        <v>-6008319813</v>
      </c>
      <c r="Q310" s="128"/>
      <c r="R310" s="128">
        <v>-3398884568</v>
      </c>
      <c r="S310" s="128"/>
      <c r="T310" s="172">
        <f t="shared" si="14"/>
        <v>-9407204381</v>
      </c>
      <c r="U310" s="169"/>
      <c r="V310" s="222">
        <f>T310/درآمدها!$J$5</f>
        <v>5.5091148354089684E-3</v>
      </c>
    </row>
    <row r="311" spans="1:22" s="110" customFormat="1" ht="42.75" customHeight="1">
      <c r="A311" s="111"/>
      <c r="B311" s="221" t="s">
        <v>267</v>
      </c>
      <c r="C311" s="217"/>
      <c r="D311" s="128">
        <v>0</v>
      </c>
      <c r="E311" s="128"/>
      <c r="F311" s="128">
        <v>-11549802456</v>
      </c>
      <c r="G311" s="128"/>
      <c r="H311" s="128">
        <v>0</v>
      </c>
      <c r="I311" s="128"/>
      <c r="J311" s="172">
        <f t="shared" si="12"/>
        <v>-11549802456</v>
      </c>
      <c r="K311" s="172"/>
      <c r="L311" s="222">
        <f t="shared" si="13"/>
        <v>-8.1359465261478352E-3</v>
      </c>
      <c r="M311" s="222"/>
      <c r="N311" s="128">
        <v>8486094540</v>
      </c>
      <c r="O311" s="128"/>
      <c r="P311" s="128">
        <v>-4476699587</v>
      </c>
      <c r="Q311" s="128"/>
      <c r="R311" s="128">
        <v>-1040187124</v>
      </c>
      <c r="S311" s="128"/>
      <c r="T311" s="172">
        <f t="shared" si="14"/>
        <v>2969207829</v>
      </c>
      <c r="U311" s="169"/>
      <c r="V311" s="222">
        <f>T311/درآمدها!$J$5</f>
        <v>-1.7388488904519269E-3</v>
      </c>
    </row>
    <row r="312" spans="1:22" s="110" customFormat="1" ht="42.75" customHeight="1">
      <c r="A312" s="111"/>
      <c r="B312" s="221" t="s">
        <v>228</v>
      </c>
      <c r="C312" s="217"/>
      <c r="D312" s="128">
        <v>0</v>
      </c>
      <c r="E312" s="128"/>
      <c r="F312" s="128">
        <v>0</v>
      </c>
      <c r="G312" s="128"/>
      <c r="H312" s="128">
        <v>0</v>
      </c>
      <c r="I312" s="128"/>
      <c r="J312" s="172">
        <f t="shared" si="12"/>
        <v>0</v>
      </c>
      <c r="K312" s="172"/>
      <c r="L312" s="222">
        <f t="shared" si="13"/>
        <v>0</v>
      </c>
      <c r="M312" s="222"/>
      <c r="N312" s="128">
        <v>4302929120</v>
      </c>
      <c r="O312" s="128"/>
      <c r="P312" s="128">
        <v>-6321035237</v>
      </c>
      <c r="Q312" s="128"/>
      <c r="R312" s="128">
        <v>-4582479562</v>
      </c>
      <c r="S312" s="128"/>
      <c r="T312" s="172">
        <f t="shared" si="14"/>
        <v>-6600585679</v>
      </c>
      <c r="U312" s="169"/>
      <c r="V312" s="222">
        <f>T312/درآمدها!$J$5</f>
        <v>3.86548256143037E-3</v>
      </c>
    </row>
    <row r="313" spans="1:22" s="110" customFormat="1" ht="42.75" customHeight="1">
      <c r="A313" s="111"/>
      <c r="B313" s="221" t="s">
        <v>84</v>
      </c>
      <c r="C313" s="217"/>
      <c r="D313" s="128">
        <f>'درآمد سود سهام'!M217</f>
        <v>676698110</v>
      </c>
      <c r="E313" s="128"/>
      <c r="F313" s="128">
        <v>-728495959</v>
      </c>
      <c r="G313" s="128"/>
      <c r="H313" s="128">
        <v>0</v>
      </c>
      <c r="I313" s="128"/>
      <c r="J313" s="172">
        <f t="shared" si="12"/>
        <v>-51797849</v>
      </c>
      <c r="K313" s="172"/>
      <c r="L313" s="222">
        <f t="shared" si="13"/>
        <v>-3.6487596323740975E-5</v>
      </c>
      <c r="M313" s="222"/>
      <c r="N313" s="128">
        <v>676698110</v>
      </c>
      <c r="O313" s="128"/>
      <c r="P313" s="128">
        <v>-1493662730</v>
      </c>
      <c r="Q313" s="128"/>
      <c r="R313" s="128">
        <v>1023642356</v>
      </c>
      <c r="S313" s="128"/>
      <c r="T313" s="172">
        <f t="shared" si="14"/>
        <v>206677736</v>
      </c>
      <c r="U313" s="169"/>
      <c r="V313" s="222">
        <f>T313/درآمدها!$J$5</f>
        <v>-1.2103610546040908E-4</v>
      </c>
    </row>
    <row r="314" spans="1:22" s="110" customFormat="1" ht="42.75" customHeight="1">
      <c r="A314" s="111"/>
      <c r="B314" s="221" t="s">
        <v>428</v>
      </c>
      <c r="C314" s="217"/>
      <c r="D314" s="128">
        <v>0</v>
      </c>
      <c r="E314" s="128"/>
      <c r="F314" s="128">
        <v>0</v>
      </c>
      <c r="G314" s="128"/>
      <c r="H314" s="128">
        <v>0</v>
      </c>
      <c r="I314" s="128"/>
      <c r="J314" s="172">
        <f t="shared" si="12"/>
        <v>0</v>
      </c>
      <c r="K314" s="172"/>
      <c r="L314" s="222">
        <f t="shared" si="13"/>
        <v>0</v>
      </c>
      <c r="M314" s="222"/>
      <c r="N314" s="128">
        <v>0</v>
      </c>
      <c r="O314" s="128"/>
      <c r="P314" s="128">
        <v>0</v>
      </c>
      <c r="Q314" s="128"/>
      <c r="R314" s="128">
        <v>-167800627</v>
      </c>
      <c r="S314" s="128"/>
      <c r="T314" s="172">
        <f t="shared" si="14"/>
        <v>-167800627</v>
      </c>
      <c r="U314" s="169"/>
      <c r="V314" s="222">
        <f>T314/درآمدها!$J$5</f>
        <v>9.8268612667088464E-5</v>
      </c>
    </row>
    <row r="315" spans="1:22" s="110" customFormat="1" ht="42.75" customHeight="1">
      <c r="A315" s="111"/>
      <c r="B315" s="221" t="s">
        <v>298</v>
      </c>
      <c r="C315" s="217"/>
      <c r="D315" s="128">
        <v>0</v>
      </c>
      <c r="E315" s="128"/>
      <c r="F315" s="128">
        <v>0</v>
      </c>
      <c r="G315" s="128"/>
      <c r="H315" s="128">
        <v>0</v>
      </c>
      <c r="I315" s="128"/>
      <c r="J315" s="172">
        <f t="shared" si="12"/>
        <v>0</v>
      </c>
      <c r="K315" s="172"/>
      <c r="L315" s="222">
        <f t="shared" si="13"/>
        <v>0</v>
      </c>
      <c r="M315" s="222"/>
      <c r="N315" s="128">
        <v>0</v>
      </c>
      <c r="O315" s="128"/>
      <c r="P315" s="128">
        <v>-607249587</v>
      </c>
      <c r="Q315" s="128"/>
      <c r="R315" s="128">
        <v>-787785487</v>
      </c>
      <c r="S315" s="128"/>
      <c r="T315" s="172">
        <f t="shared" si="14"/>
        <v>-1395035074</v>
      </c>
      <c r="U315" s="169"/>
      <c r="V315" s="222">
        <f>T315/درآمدها!$J$5</f>
        <v>8.169704952527329E-4</v>
      </c>
    </row>
    <row r="316" spans="1:22" s="110" customFormat="1" ht="42.75" customHeight="1">
      <c r="A316" s="111"/>
      <c r="B316" s="221" t="s">
        <v>335</v>
      </c>
      <c r="C316" s="217"/>
      <c r="D316" s="128">
        <v>0</v>
      </c>
      <c r="E316" s="128"/>
      <c r="F316" s="128">
        <v>-673457288</v>
      </c>
      <c r="G316" s="128"/>
      <c r="H316" s="128">
        <v>0</v>
      </c>
      <c r="I316" s="128"/>
      <c r="J316" s="172">
        <f t="shared" ref="J316:J379" si="15">D316+F316+H316</f>
        <v>-673457288</v>
      </c>
      <c r="K316" s="172"/>
      <c r="L316" s="222">
        <f t="shared" si="13"/>
        <v>-4.7439880497403221E-4</v>
      </c>
      <c r="M316" s="222"/>
      <c r="N316" s="128">
        <v>0</v>
      </c>
      <c r="O316" s="128"/>
      <c r="P316" s="128">
        <v>-755156864</v>
      </c>
      <c r="Q316" s="128"/>
      <c r="R316" s="128">
        <v>-95724303</v>
      </c>
      <c r="S316" s="128"/>
      <c r="T316" s="172">
        <f t="shared" si="14"/>
        <v>-850881167</v>
      </c>
      <c r="U316" s="169"/>
      <c r="V316" s="222">
        <f>T316/درآمدها!$J$5</f>
        <v>4.9829916205046854E-4</v>
      </c>
    </row>
    <row r="317" spans="1:22" s="110" customFormat="1" ht="42.75" customHeight="1">
      <c r="A317" s="111"/>
      <c r="B317" s="221" t="s">
        <v>160</v>
      </c>
      <c r="C317" s="217"/>
      <c r="D317" s="128">
        <v>0</v>
      </c>
      <c r="E317" s="128"/>
      <c r="F317" s="128">
        <v>0</v>
      </c>
      <c r="G317" s="128"/>
      <c r="H317" s="128">
        <v>0</v>
      </c>
      <c r="I317" s="128"/>
      <c r="J317" s="172">
        <f t="shared" si="15"/>
        <v>0</v>
      </c>
      <c r="K317" s="172"/>
      <c r="L317" s="222">
        <f t="shared" si="13"/>
        <v>0</v>
      </c>
      <c r="M317" s="222"/>
      <c r="N317" s="128">
        <v>0</v>
      </c>
      <c r="O317" s="128"/>
      <c r="P317" s="128">
        <v>-1292502136</v>
      </c>
      <c r="Q317" s="128"/>
      <c r="R317" s="128">
        <v>-3672840292</v>
      </c>
      <c r="S317" s="128"/>
      <c r="T317" s="172">
        <f t="shared" si="14"/>
        <v>-4965342428</v>
      </c>
      <c r="U317" s="169"/>
      <c r="V317" s="222">
        <f>T317/درآمدها!$J$5</f>
        <v>2.9078396221760994E-3</v>
      </c>
    </row>
    <row r="318" spans="1:22" s="110" customFormat="1" ht="42.75" customHeight="1">
      <c r="A318" s="111"/>
      <c r="B318" s="221" t="s">
        <v>511</v>
      </c>
      <c r="C318" s="217"/>
      <c r="D318" s="128">
        <v>0</v>
      </c>
      <c r="E318" s="128"/>
      <c r="F318" s="128">
        <v>0</v>
      </c>
      <c r="G318" s="128"/>
      <c r="H318" s="128">
        <v>0</v>
      </c>
      <c r="I318" s="128"/>
      <c r="J318" s="172">
        <f t="shared" si="15"/>
        <v>0</v>
      </c>
      <c r="K318" s="172"/>
      <c r="L318" s="222">
        <f t="shared" si="13"/>
        <v>0</v>
      </c>
      <c r="M318" s="222"/>
      <c r="N318" s="128">
        <v>0</v>
      </c>
      <c r="O318" s="128"/>
      <c r="P318" s="128">
        <v>23484740813</v>
      </c>
      <c r="Q318" s="128"/>
      <c r="R318" s="128">
        <v>17065231134</v>
      </c>
      <c r="S318" s="128"/>
      <c r="T318" s="172">
        <f t="shared" si="14"/>
        <v>40549971947</v>
      </c>
      <c r="U318" s="169"/>
      <c r="V318" s="222">
        <f>T318/درآمدها!$J$5</f>
        <v>-2.374716685010388E-2</v>
      </c>
    </row>
    <row r="319" spans="1:22" s="110" customFormat="1" ht="42.75" customHeight="1">
      <c r="A319" s="111"/>
      <c r="B319" s="221" t="s">
        <v>244</v>
      </c>
      <c r="C319" s="217"/>
      <c r="D319" s="128">
        <f>'درآمد سود سهام'!M215</f>
        <v>18408454258</v>
      </c>
      <c r="E319" s="128"/>
      <c r="F319" s="128">
        <v>-20581790391</v>
      </c>
      <c r="G319" s="128"/>
      <c r="H319" s="128">
        <v>0</v>
      </c>
      <c r="I319" s="128"/>
      <c r="J319" s="172">
        <f t="shared" si="15"/>
        <v>-2173336133</v>
      </c>
      <c r="K319" s="172"/>
      <c r="L319" s="222">
        <f t="shared" si="13"/>
        <v>-1.5309479645902715E-3</v>
      </c>
      <c r="M319" s="222"/>
      <c r="N319" s="128">
        <v>18408454258</v>
      </c>
      <c r="O319" s="128"/>
      <c r="P319" s="128">
        <v>769192473</v>
      </c>
      <c r="Q319" s="128"/>
      <c r="R319" s="128">
        <v>5223480131</v>
      </c>
      <c r="S319" s="128"/>
      <c r="T319" s="172">
        <f t="shared" si="14"/>
        <v>24401126862</v>
      </c>
      <c r="U319" s="169"/>
      <c r="V319" s="222">
        <f>T319/درآمدها!$J$5</f>
        <v>-1.4289963792819237E-2</v>
      </c>
    </row>
    <row r="320" spans="1:22" s="110" customFormat="1" ht="42.75" customHeight="1">
      <c r="A320" s="111"/>
      <c r="B320" s="221" t="s">
        <v>361</v>
      </c>
      <c r="C320" s="217"/>
      <c r="D320" s="128">
        <v>0</v>
      </c>
      <c r="E320" s="128"/>
      <c r="F320" s="128">
        <v>0</v>
      </c>
      <c r="G320" s="128"/>
      <c r="H320" s="128">
        <v>0</v>
      </c>
      <c r="I320" s="128"/>
      <c r="J320" s="172">
        <f t="shared" si="15"/>
        <v>0</v>
      </c>
      <c r="K320" s="172"/>
      <c r="L320" s="222">
        <f t="shared" si="13"/>
        <v>0</v>
      </c>
      <c r="M320" s="222"/>
      <c r="N320" s="128">
        <v>0</v>
      </c>
      <c r="O320" s="128"/>
      <c r="P320" s="128">
        <v>3120856552</v>
      </c>
      <c r="Q320" s="128"/>
      <c r="R320" s="128">
        <v>331678875</v>
      </c>
      <c r="S320" s="128"/>
      <c r="T320" s="172">
        <f t="shared" si="14"/>
        <v>3452535427</v>
      </c>
      <c r="U320" s="169"/>
      <c r="V320" s="222">
        <f>T320/درآمدها!$J$5</f>
        <v>-2.0218986821501201E-3</v>
      </c>
    </row>
    <row r="321" spans="1:24" s="110" customFormat="1" ht="42.75" customHeight="1">
      <c r="A321" s="111"/>
      <c r="B321" s="221" t="s">
        <v>292</v>
      </c>
      <c r="C321" s="217"/>
      <c r="D321" s="128">
        <v>0</v>
      </c>
      <c r="E321" s="128"/>
      <c r="F321" s="128">
        <v>0</v>
      </c>
      <c r="G321" s="128"/>
      <c r="H321" s="128">
        <v>0</v>
      </c>
      <c r="I321" s="128"/>
      <c r="J321" s="172">
        <f t="shared" si="15"/>
        <v>0</v>
      </c>
      <c r="K321" s="172"/>
      <c r="L321" s="222">
        <f t="shared" si="13"/>
        <v>0</v>
      </c>
      <c r="M321" s="222"/>
      <c r="N321" s="128">
        <v>0</v>
      </c>
      <c r="O321" s="128"/>
      <c r="P321" s="128">
        <v>0</v>
      </c>
      <c r="Q321" s="128"/>
      <c r="R321" s="128">
        <v>-386974384</v>
      </c>
      <c r="S321" s="128"/>
      <c r="T321" s="172">
        <f t="shared" si="14"/>
        <v>-386974384</v>
      </c>
      <c r="U321" s="169"/>
      <c r="V321" s="222">
        <f>T321/درآمدها!$J$5</f>
        <v>2.266227280150816E-4</v>
      </c>
    </row>
    <row r="322" spans="1:24" s="110" customFormat="1" ht="42.75" customHeight="1">
      <c r="A322" s="111"/>
      <c r="B322" s="221" t="s">
        <v>444</v>
      </c>
      <c r="C322" s="217"/>
      <c r="D322" s="128">
        <v>0</v>
      </c>
      <c r="E322" s="128"/>
      <c r="F322" s="128">
        <v>0</v>
      </c>
      <c r="G322" s="128"/>
      <c r="H322" s="128">
        <v>0</v>
      </c>
      <c r="I322" s="128"/>
      <c r="J322" s="172">
        <f t="shared" si="15"/>
        <v>0</v>
      </c>
      <c r="K322" s="172"/>
      <c r="L322" s="222">
        <f t="shared" si="13"/>
        <v>0</v>
      </c>
      <c r="M322" s="222"/>
      <c r="N322" s="128">
        <v>0</v>
      </c>
      <c r="O322" s="128"/>
      <c r="P322" s="128">
        <v>0</v>
      </c>
      <c r="Q322" s="128"/>
      <c r="R322" s="128">
        <v>22861180539</v>
      </c>
      <c r="S322" s="128"/>
      <c r="T322" s="172">
        <f t="shared" si="14"/>
        <v>22861180539</v>
      </c>
      <c r="U322" s="169"/>
      <c r="V322" s="222">
        <f>T322/درآمدها!$J$5</f>
        <v>-1.3388129327427195E-2</v>
      </c>
    </row>
    <row r="323" spans="1:24" s="110" customFormat="1" ht="42.75" customHeight="1">
      <c r="A323" s="111"/>
      <c r="B323" s="221" t="s">
        <v>105</v>
      </c>
      <c r="C323" s="217"/>
      <c r="D323" s="128">
        <v>0</v>
      </c>
      <c r="E323" s="128"/>
      <c r="F323" s="128">
        <v>0</v>
      </c>
      <c r="G323" s="128"/>
      <c r="H323" s="128">
        <v>0</v>
      </c>
      <c r="I323" s="128"/>
      <c r="J323" s="172">
        <f t="shared" si="15"/>
        <v>0</v>
      </c>
      <c r="K323" s="172"/>
      <c r="L323" s="222">
        <f t="shared" si="13"/>
        <v>0</v>
      </c>
      <c r="M323" s="222"/>
      <c r="N323" s="128">
        <v>3693064100</v>
      </c>
      <c r="O323" s="128"/>
      <c r="P323" s="128">
        <v>0</v>
      </c>
      <c r="Q323" s="128"/>
      <c r="R323" s="128">
        <v>-8014312646</v>
      </c>
      <c r="S323" s="128"/>
      <c r="T323" s="172">
        <f t="shared" si="14"/>
        <v>-4321248546</v>
      </c>
      <c r="U323" s="169"/>
      <c r="V323" s="222">
        <f>T323/درآمدها!$J$5</f>
        <v>2.5306407204610339E-3</v>
      </c>
    </row>
    <row r="324" spans="1:24" s="110" customFormat="1" ht="42.75" customHeight="1">
      <c r="A324" s="111"/>
      <c r="B324" s="221" t="s">
        <v>513</v>
      </c>
      <c r="C324" s="217"/>
      <c r="D324" s="128">
        <v>0</v>
      </c>
      <c r="E324" s="128"/>
      <c r="F324" s="128">
        <v>0</v>
      </c>
      <c r="G324" s="128"/>
      <c r="H324" s="128">
        <v>0</v>
      </c>
      <c r="I324" s="128"/>
      <c r="J324" s="172">
        <f t="shared" si="15"/>
        <v>0</v>
      </c>
      <c r="K324" s="172"/>
      <c r="L324" s="222">
        <f t="shared" si="13"/>
        <v>0</v>
      </c>
      <c r="M324" s="222"/>
      <c r="N324" s="128">
        <v>0</v>
      </c>
      <c r="O324" s="128"/>
      <c r="P324" s="128">
        <v>-3536502059</v>
      </c>
      <c r="Q324" s="128"/>
      <c r="R324" s="128">
        <v>-1057371650</v>
      </c>
      <c r="S324" s="128"/>
      <c r="T324" s="172">
        <f t="shared" si="14"/>
        <v>-4593873709</v>
      </c>
      <c r="U324" s="169"/>
      <c r="V324" s="222">
        <f>T324/درآمدها!$J$5</f>
        <v>2.6902974334609732E-3</v>
      </c>
    </row>
    <row r="325" spans="1:24" s="110" customFormat="1" ht="42.75" customHeight="1">
      <c r="A325" s="111"/>
      <c r="B325" s="221" t="s">
        <v>323</v>
      </c>
      <c r="C325" s="217"/>
      <c r="D325" s="128">
        <v>0</v>
      </c>
      <c r="E325" s="128"/>
      <c r="F325" s="128">
        <v>0</v>
      </c>
      <c r="G325" s="128"/>
      <c r="H325" s="128">
        <v>0</v>
      </c>
      <c r="I325" s="128"/>
      <c r="J325" s="172">
        <f t="shared" si="15"/>
        <v>0</v>
      </c>
      <c r="K325" s="172"/>
      <c r="L325" s="222">
        <f t="shared" si="13"/>
        <v>0</v>
      </c>
      <c r="M325" s="222"/>
      <c r="N325" s="128">
        <v>3802082400</v>
      </c>
      <c r="O325" s="128"/>
      <c r="P325" s="128">
        <v>447410118</v>
      </c>
      <c r="Q325" s="128"/>
      <c r="R325" s="128">
        <v>-1782372110</v>
      </c>
      <c r="S325" s="128"/>
      <c r="T325" s="172">
        <f t="shared" si="14"/>
        <v>2467120408</v>
      </c>
      <c r="U325" s="169"/>
      <c r="V325" s="222">
        <f>T325/درآمدها!$J$5</f>
        <v>-1.4448128359903045E-3</v>
      </c>
    </row>
    <row r="326" spans="1:24" s="110" customFormat="1" ht="42.75" customHeight="1">
      <c r="A326" s="111"/>
      <c r="B326" s="221" t="s">
        <v>148</v>
      </c>
      <c r="C326" s="217"/>
      <c r="D326" s="128">
        <v>0</v>
      </c>
      <c r="E326" s="128"/>
      <c r="F326" s="128">
        <v>-37798305177</v>
      </c>
      <c r="G326" s="128"/>
      <c r="H326" s="128">
        <v>0</v>
      </c>
      <c r="I326" s="128"/>
      <c r="J326" s="172">
        <f t="shared" si="15"/>
        <v>-37798305177</v>
      </c>
      <c r="K326" s="172"/>
      <c r="L326" s="222">
        <f t="shared" si="13"/>
        <v>-2.662599562811855E-2</v>
      </c>
      <c r="M326" s="222"/>
      <c r="N326" s="128">
        <v>4194123300</v>
      </c>
      <c r="O326" s="128"/>
      <c r="P326" s="128">
        <v>-10869774494</v>
      </c>
      <c r="Q326" s="128"/>
      <c r="R326" s="128">
        <v>-688874636</v>
      </c>
      <c r="S326" s="128"/>
      <c r="T326" s="172">
        <f t="shared" si="14"/>
        <v>-7364525830</v>
      </c>
      <c r="U326" s="169"/>
      <c r="V326" s="222">
        <f>T326/درآمدها!$J$5</f>
        <v>4.3128666990322881E-3</v>
      </c>
    </row>
    <row r="327" spans="1:24" s="110" customFormat="1" ht="42.75" customHeight="1">
      <c r="A327" s="111"/>
      <c r="B327" s="221" t="s">
        <v>333</v>
      </c>
      <c r="C327" s="217"/>
      <c r="D327" s="128">
        <v>0</v>
      </c>
      <c r="E327" s="128"/>
      <c r="F327" s="128">
        <v>0</v>
      </c>
      <c r="G327" s="128"/>
      <c r="H327" s="128">
        <v>0</v>
      </c>
      <c r="I327" s="128"/>
      <c r="J327" s="172">
        <f t="shared" si="15"/>
        <v>0</v>
      </c>
      <c r="K327" s="172"/>
      <c r="L327" s="222">
        <f t="shared" si="13"/>
        <v>0</v>
      </c>
      <c r="M327" s="222"/>
      <c r="N327" s="128">
        <v>778690440</v>
      </c>
      <c r="O327" s="128"/>
      <c r="P327" s="128">
        <v>-385896893</v>
      </c>
      <c r="Q327" s="128"/>
      <c r="R327" s="128">
        <v>-767408390</v>
      </c>
      <c r="S327" s="128"/>
      <c r="T327" s="172">
        <f t="shared" si="14"/>
        <v>-374614843</v>
      </c>
      <c r="U327" s="169"/>
      <c r="V327" s="222">
        <f>T327/درآمدها!$J$5</f>
        <v>2.1938464452882621E-4</v>
      </c>
    </row>
    <row r="328" spans="1:24" s="110" customFormat="1" ht="42.75" customHeight="1">
      <c r="A328" s="111"/>
      <c r="B328" s="221" t="s">
        <v>300</v>
      </c>
      <c r="C328" s="217"/>
      <c r="D328" s="128">
        <v>0</v>
      </c>
      <c r="E328" s="128"/>
      <c r="F328" s="128">
        <v>0</v>
      </c>
      <c r="G328" s="128"/>
      <c r="H328" s="128">
        <v>0</v>
      </c>
      <c r="I328" s="128"/>
      <c r="J328" s="172">
        <f t="shared" si="15"/>
        <v>0</v>
      </c>
      <c r="K328" s="172"/>
      <c r="L328" s="222">
        <f t="shared" si="13"/>
        <v>0</v>
      </c>
      <c r="M328" s="222"/>
      <c r="N328" s="128">
        <v>10302624900</v>
      </c>
      <c r="O328" s="128"/>
      <c r="P328" s="128">
        <v>-3741792279</v>
      </c>
      <c r="Q328" s="128"/>
      <c r="R328" s="128">
        <v>-24440143648</v>
      </c>
      <c r="S328" s="128"/>
      <c r="T328" s="172">
        <f t="shared" si="14"/>
        <v>-17879311027</v>
      </c>
      <c r="U328" s="169"/>
      <c r="V328" s="222">
        <f>T328/درآمدها!$J$5</f>
        <v>1.0470610995194116E-2</v>
      </c>
    </row>
    <row r="329" spans="1:24" s="110" customFormat="1" ht="42.75" customHeight="1">
      <c r="A329" s="111"/>
      <c r="B329" s="221" t="s">
        <v>233</v>
      </c>
      <c r="C329" s="217"/>
      <c r="D329" s="128">
        <v>0</v>
      </c>
      <c r="E329" s="128"/>
      <c r="F329" s="128">
        <v>0</v>
      </c>
      <c r="G329" s="128"/>
      <c r="H329" s="128">
        <v>0</v>
      </c>
      <c r="I329" s="128"/>
      <c r="J329" s="172">
        <f t="shared" si="15"/>
        <v>0</v>
      </c>
      <c r="K329" s="172"/>
      <c r="L329" s="222">
        <f t="shared" si="13"/>
        <v>0</v>
      </c>
      <c r="M329" s="222"/>
      <c r="N329" s="128">
        <v>3393686140</v>
      </c>
      <c r="O329" s="128"/>
      <c r="P329" s="128">
        <v>0</v>
      </c>
      <c r="Q329" s="128"/>
      <c r="R329" s="128">
        <v>-6801571800</v>
      </c>
      <c r="S329" s="128"/>
      <c r="T329" s="172">
        <f t="shared" si="14"/>
        <v>-3407885660</v>
      </c>
      <c r="U329" s="169"/>
      <c r="V329" s="222">
        <f>T329/درآمدها!$J$5</f>
        <v>1.9957505637703318E-3</v>
      </c>
    </row>
    <row r="330" spans="1:24" s="110" customFormat="1" ht="42.75" customHeight="1">
      <c r="A330" s="111"/>
      <c r="B330" s="221" t="s">
        <v>225</v>
      </c>
      <c r="C330" s="217"/>
      <c r="D330" s="128">
        <v>0</v>
      </c>
      <c r="E330" s="128"/>
      <c r="F330" s="128">
        <v>0</v>
      </c>
      <c r="G330" s="128"/>
      <c r="H330" s="128">
        <v>0</v>
      </c>
      <c r="I330" s="128"/>
      <c r="J330" s="172">
        <f t="shared" si="15"/>
        <v>0</v>
      </c>
      <c r="K330" s="172"/>
      <c r="L330" s="222">
        <f t="shared" si="13"/>
        <v>0</v>
      </c>
      <c r="M330" s="222"/>
      <c r="N330" s="128">
        <v>2584843400</v>
      </c>
      <c r="O330" s="128"/>
      <c r="P330" s="128">
        <v>9926987341</v>
      </c>
      <c r="Q330" s="128"/>
      <c r="R330" s="128">
        <v>2703874139</v>
      </c>
      <c r="S330" s="128"/>
      <c r="T330" s="172">
        <f t="shared" si="14"/>
        <v>15215704880</v>
      </c>
      <c r="U330" s="169"/>
      <c r="V330" s="222">
        <f>T330/درآمدها!$J$5</f>
        <v>-8.9107307644890263E-3</v>
      </c>
    </row>
    <row r="331" spans="1:24" s="110" customFormat="1" ht="42.75" customHeight="1">
      <c r="A331" s="111"/>
      <c r="B331" s="221" t="s">
        <v>353</v>
      </c>
      <c r="C331" s="217"/>
      <c r="D331" s="128">
        <v>0</v>
      </c>
      <c r="E331" s="128"/>
      <c r="F331" s="128">
        <v>-19083547081</v>
      </c>
      <c r="G331" s="128"/>
      <c r="H331" s="128">
        <v>0</v>
      </c>
      <c r="I331" s="128"/>
      <c r="J331" s="172">
        <f t="shared" si="15"/>
        <v>-19083547081</v>
      </c>
      <c r="K331" s="172"/>
      <c r="L331" s="222">
        <f t="shared" si="13"/>
        <v>-1.3442889536139492E-2</v>
      </c>
      <c r="M331" s="222"/>
      <c r="N331" s="128">
        <v>10673065500</v>
      </c>
      <c r="O331" s="128"/>
      <c r="P331" s="128">
        <v>-29149658530</v>
      </c>
      <c r="Q331" s="128"/>
      <c r="R331" s="128">
        <v>-9810038788</v>
      </c>
      <c r="S331" s="128"/>
      <c r="T331" s="172">
        <f t="shared" si="14"/>
        <v>-28286631818</v>
      </c>
      <c r="U331" s="169"/>
      <c r="V331" s="222">
        <f>T331/درآمدها!$J$5</f>
        <v>1.6565421211325881E-2</v>
      </c>
    </row>
    <row r="332" spans="1:24" s="201" customFormat="1" ht="42.75" customHeight="1">
      <c r="A332" s="200"/>
      <c r="B332" s="221" t="s">
        <v>97</v>
      </c>
      <c r="C332" s="217"/>
      <c r="D332" s="128">
        <f>'درآمد سود سهام'!M218</f>
        <v>4094392425</v>
      </c>
      <c r="E332" s="128"/>
      <c r="F332" s="128">
        <v>-4407797637</v>
      </c>
      <c r="G332" s="128"/>
      <c r="H332" s="128">
        <v>0</v>
      </c>
      <c r="I332" s="128"/>
      <c r="J332" s="172">
        <f t="shared" si="15"/>
        <v>-313405212</v>
      </c>
      <c r="K332" s="172"/>
      <c r="L332" s="222">
        <f t="shared" ref="L332:L383" si="16">J332/1419601569268</f>
        <v>-2.2076984048531554E-4</v>
      </c>
      <c r="M332" s="222"/>
      <c r="N332" s="128">
        <v>4001749785</v>
      </c>
      <c r="O332" s="128"/>
      <c r="P332" s="128">
        <v>-5191946666</v>
      </c>
      <c r="Q332" s="128"/>
      <c r="R332" s="128">
        <v>-1897732302</v>
      </c>
      <c r="S332" s="128"/>
      <c r="T332" s="172">
        <f t="shared" ref="T332:T383" si="17">N332+P332+R332</f>
        <v>-3087929183</v>
      </c>
      <c r="U332" s="169"/>
      <c r="V332" s="222">
        <f>T332/درآمدها!$J$5</f>
        <v>1.8083753455082497E-3</v>
      </c>
      <c r="W332" s="110"/>
      <c r="X332" s="110"/>
    </row>
    <row r="333" spans="1:24" s="110" customFormat="1" ht="42.75" customHeight="1">
      <c r="A333" s="111"/>
      <c r="B333" s="221" t="s">
        <v>417</v>
      </c>
      <c r="C333" s="217"/>
      <c r="D333" s="128">
        <v>0</v>
      </c>
      <c r="E333" s="128"/>
      <c r="F333" s="128">
        <v>0</v>
      </c>
      <c r="G333" s="128"/>
      <c r="H333" s="128">
        <v>0</v>
      </c>
      <c r="I333" s="128"/>
      <c r="J333" s="172">
        <f t="shared" si="15"/>
        <v>0</v>
      </c>
      <c r="K333" s="172"/>
      <c r="L333" s="222">
        <f t="shared" si="16"/>
        <v>0</v>
      </c>
      <c r="M333" s="222"/>
      <c r="N333" s="128">
        <v>0</v>
      </c>
      <c r="O333" s="128"/>
      <c r="P333" s="128">
        <v>0</v>
      </c>
      <c r="Q333" s="128"/>
      <c r="R333" s="128">
        <v>-1589738430</v>
      </c>
      <c r="S333" s="128"/>
      <c r="T333" s="172">
        <f t="shared" si="17"/>
        <v>-1589738430</v>
      </c>
      <c r="U333" s="169"/>
      <c r="V333" s="222">
        <f>T333/درآمدها!$J$5</f>
        <v>9.3099407798789293E-4</v>
      </c>
    </row>
    <row r="334" spans="1:24" s="110" customFormat="1" ht="42.75" customHeight="1">
      <c r="A334" s="111"/>
      <c r="B334" s="221" t="s">
        <v>168</v>
      </c>
      <c r="C334" s="217"/>
      <c r="D334" s="128">
        <v>0</v>
      </c>
      <c r="E334" s="128"/>
      <c r="F334" s="128">
        <v>-20894890262</v>
      </c>
      <c r="G334" s="128"/>
      <c r="H334" s="128">
        <v>0</v>
      </c>
      <c r="I334" s="128"/>
      <c r="J334" s="172">
        <f t="shared" si="15"/>
        <v>-20894890262</v>
      </c>
      <c r="K334" s="172"/>
      <c r="L334" s="222">
        <f t="shared" si="16"/>
        <v>-1.4718841338541342E-2</v>
      </c>
      <c r="M334" s="222"/>
      <c r="N334" s="128">
        <v>10979960750</v>
      </c>
      <c r="O334" s="128"/>
      <c r="P334" s="128">
        <v>37676971991</v>
      </c>
      <c r="Q334" s="128"/>
      <c r="R334" s="128">
        <v>22590754880</v>
      </c>
      <c r="S334" s="128"/>
      <c r="T334" s="172">
        <f t="shared" si="17"/>
        <v>71247687621</v>
      </c>
      <c r="U334" s="169"/>
      <c r="V334" s="222">
        <f>T334/درآمدها!$J$5</f>
        <v>-4.1724584367934234E-2</v>
      </c>
    </row>
    <row r="335" spans="1:24" s="110" customFormat="1" ht="42.75" customHeight="1">
      <c r="A335" s="111"/>
      <c r="B335" s="221" t="s">
        <v>179</v>
      </c>
      <c r="C335" s="217"/>
      <c r="D335" s="128">
        <v>0</v>
      </c>
      <c r="E335" s="128"/>
      <c r="F335" s="128">
        <v>-14130441594</v>
      </c>
      <c r="G335" s="128"/>
      <c r="H335" s="128">
        <v>0</v>
      </c>
      <c r="I335" s="128"/>
      <c r="J335" s="172">
        <f t="shared" si="15"/>
        <v>-14130441594</v>
      </c>
      <c r="K335" s="172"/>
      <c r="L335" s="222">
        <f t="shared" si="16"/>
        <v>-9.9538080965113247E-3</v>
      </c>
      <c r="M335" s="222"/>
      <c r="N335" s="128">
        <v>0</v>
      </c>
      <c r="O335" s="128"/>
      <c r="P335" s="128">
        <v>-15534266968</v>
      </c>
      <c r="Q335" s="128"/>
      <c r="R335" s="128">
        <v>-2703206782</v>
      </c>
      <c r="S335" s="128"/>
      <c r="T335" s="172">
        <f t="shared" si="17"/>
        <v>-18237473750</v>
      </c>
      <c r="U335" s="169"/>
      <c r="V335" s="222">
        <f>T335/درآمدها!$J$5</f>
        <v>1.0680360830623972E-2</v>
      </c>
    </row>
    <row r="336" spans="1:24" s="110" customFormat="1" ht="42.75" customHeight="1">
      <c r="A336" s="111"/>
      <c r="B336" s="221" t="s">
        <v>170</v>
      </c>
      <c r="C336" s="217"/>
      <c r="D336" s="128">
        <v>0</v>
      </c>
      <c r="E336" s="128"/>
      <c r="F336" s="128">
        <v>-14299315193</v>
      </c>
      <c r="G336" s="128"/>
      <c r="H336" s="128">
        <v>0</v>
      </c>
      <c r="I336" s="128"/>
      <c r="J336" s="172">
        <f t="shared" si="15"/>
        <v>-14299315193</v>
      </c>
      <c r="K336" s="172"/>
      <c r="L336" s="222">
        <f t="shared" si="16"/>
        <v>-1.0072766544188356E-2</v>
      </c>
      <c r="M336" s="222"/>
      <c r="N336" s="128">
        <v>0</v>
      </c>
      <c r="O336" s="128"/>
      <c r="P336" s="128">
        <v>10068149353</v>
      </c>
      <c r="Q336" s="128"/>
      <c r="R336" s="128">
        <v>-8410720155</v>
      </c>
      <c r="S336" s="128"/>
      <c r="T336" s="172">
        <f t="shared" si="17"/>
        <v>1657429198</v>
      </c>
      <c r="U336" s="169"/>
      <c r="V336" s="222">
        <f>T336/درآمدها!$J$5</f>
        <v>-9.7063563344960014E-4</v>
      </c>
    </row>
    <row r="337" spans="1:24" s="110" customFormat="1" ht="42.75" customHeight="1">
      <c r="A337" s="111"/>
      <c r="B337" s="221" t="s">
        <v>460</v>
      </c>
      <c r="C337" s="217"/>
      <c r="D337" s="128">
        <v>0</v>
      </c>
      <c r="E337" s="128"/>
      <c r="F337" s="128">
        <v>-821893397</v>
      </c>
      <c r="G337" s="128"/>
      <c r="H337" s="128">
        <v>0</v>
      </c>
      <c r="I337" s="128"/>
      <c r="J337" s="172">
        <f t="shared" si="15"/>
        <v>-821893397</v>
      </c>
      <c r="K337" s="172"/>
      <c r="L337" s="222">
        <f t="shared" si="16"/>
        <v>-5.7896061457849693E-4</v>
      </c>
      <c r="M337" s="222"/>
      <c r="N337" s="128">
        <v>0</v>
      </c>
      <c r="O337" s="128"/>
      <c r="P337" s="128">
        <v>4146736435</v>
      </c>
      <c r="Q337" s="128"/>
      <c r="R337" s="128">
        <v>2421667585</v>
      </c>
      <c r="S337" s="128"/>
      <c r="T337" s="172">
        <f t="shared" si="17"/>
        <v>6568404020</v>
      </c>
      <c r="U337" s="169"/>
      <c r="V337" s="222">
        <f>T337/درآمدها!$J$5</f>
        <v>-3.8466361063259125E-3</v>
      </c>
    </row>
    <row r="338" spans="1:24" s="110" customFormat="1" ht="42.75" customHeight="1">
      <c r="A338" s="111"/>
      <c r="B338" s="221" t="s">
        <v>126</v>
      </c>
      <c r="C338" s="217"/>
      <c r="D338" s="128">
        <v>0</v>
      </c>
      <c r="E338" s="128"/>
      <c r="F338" s="128">
        <v>0</v>
      </c>
      <c r="G338" s="128"/>
      <c r="H338" s="128">
        <v>0</v>
      </c>
      <c r="I338" s="128"/>
      <c r="J338" s="172">
        <f t="shared" si="15"/>
        <v>0</v>
      </c>
      <c r="K338" s="172"/>
      <c r="L338" s="222">
        <f t="shared" si="16"/>
        <v>0</v>
      </c>
      <c r="M338" s="222"/>
      <c r="N338" s="128">
        <v>4136129034</v>
      </c>
      <c r="O338" s="128"/>
      <c r="P338" s="128">
        <v>-2231776147</v>
      </c>
      <c r="Q338" s="128"/>
      <c r="R338" s="128">
        <v>-8092598814</v>
      </c>
      <c r="S338" s="128"/>
      <c r="T338" s="172">
        <f t="shared" si="17"/>
        <v>-6188245927</v>
      </c>
      <c r="U338" s="169"/>
      <c r="V338" s="222">
        <f>T338/درآمدها!$J$5</f>
        <v>3.624005183777119E-3</v>
      </c>
    </row>
    <row r="339" spans="1:24" s="110" customFormat="1" ht="42.75" customHeight="1">
      <c r="A339" s="111"/>
      <c r="B339" s="221" t="s">
        <v>425</v>
      </c>
      <c r="C339" s="217"/>
      <c r="D339" s="128">
        <v>0</v>
      </c>
      <c r="E339" s="128"/>
      <c r="F339" s="128">
        <v>0</v>
      </c>
      <c r="G339" s="128"/>
      <c r="H339" s="128">
        <v>0</v>
      </c>
      <c r="I339" s="128"/>
      <c r="J339" s="172">
        <f t="shared" si="15"/>
        <v>0</v>
      </c>
      <c r="K339" s="172"/>
      <c r="L339" s="222">
        <f t="shared" si="16"/>
        <v>0</v>
      </c>
      <c r="M339" s="222"/>
      <c r="N339" s="128">
        <v>0</v>
      </c>
      <c r="O339" s="128"/>
      <c r="P339" s="128">
        <v>0</v>
      </c>
      <c r="Q339" s="128"/>
      <c r="R339" s="128">
        <v>5831676384</v>
      </c>
      <c r="S339" s="128"/>
      <c r="T339" s="172">
        <f t="shared" si="17"/>
        <v>5831676384</v>
      </c>
      <c r="U339" s="169"/>
      <c r="V339" s="222">
        <f>T339/درآمدها!$J$5</f>
        <v>-3.4151883579022803E-3</v>
      </c>
    </row>
    <row r="340" spans="1:24" s="110" customFormat="1" ht="42.75" customHeight="1">
      <c r="A340" s="111"/>
      <c r="B340" s="221" t="s">
        <v>251</v>
      </c>
      <c r="C340" s="217"/>
      <c r="D340" s="128">
        <v>0</v>
      </c>
      <c r="E340" s="128"/>
      <c r="F340" s="128">
        <v>0</v>
      </c>
      <c r="G340" s="128"/>
      <c r="H340" s="128">
        <v>0</v>
      </c>
      <c r="I340" s="128"/>
      <c r="J340" s="172">
        <f t="shared" si="15"/>
        <v>0</v>
      </c>
      <c r="K340" s="172"/>
      <c r="L340" s="222">
        <f t="shared" si="16"/>
        <v>0</v>
      </c>
      <c r="M340" s="222"/>
      <c r="N340" s="128">
        <v>1771894800</v>
      </c>
      <c r="O340" s="128"/>
      <c r="P340" s="128">
        <v>451758400</v>
      </c>
      <c r="Q340" s="128"/>
      <c r="R340" s="128">
        <v>-2697195039</v>
      </c>
      <c r="S340" s="128"/>
      <c r="T340" s="172">
        <f t="shared" si="17"/>
        <v>-473541839</v>
      </c>
      <c r="U340" s="169"/>
      <c r="V340" s="222">
        <f>T340/درآمدها!$J$5</f>
        <v>2.7731898497823713E-4</v>
      </c>
    </row>
    <row r="341" spans="1:24" s="110" customFormat="1" ht="42.75" customHeight="1">
      <c r="A341" s="111"/>
      <c r="B341" s="221" t="s">
        <v>445</v>
      </c>
      <c r="C341" s="217"/>
      <c r="D341" s="128">
        <v>0</v>
      </c>
      <c r="E341" s="128"/>
      <c r="F341" s="128">
        <v>-3508109251</v>
      </c>
      <c r="G341" s="128"/>
      <c r="H341" s="128">
        <v>0</v>
      </c>
      <c r="I341" s="128"/>
      <c r="J341" s="172">
        <f t="shared" si="15"/>
        <v>-3508109251</v>
      </c>
      <c r="K341" s="172"/>
      <c r="L341" s="222">
        <f t="shared" si="16"/>
        <v>-2.471192852237345E-3</v>
      </c>
      <c r="M341" s="222"/>
      <c r="N341" s="128">
        <v>0</v>
      </c>
      <c r="O341" s="128"/>
      <c r="P341" s="128">
        <v>-1399390640</v>
      </c>
      <c r="Q341" s="128"/>
      <c r="R341" s="128">
        <v>-986340546</v>
      </c>
      <c r="S341" s="128"/>
      <c r="T341" s="172">
        <f t="shared" si="17"/>
        <v>-2385731186</v>
      </c>
      <c r="U341" s="169"/>
      <c r="V341" s="222">
        <f>T341/درآمدها!$J$5</f>
        <v>1.397149093160585E-3</v>
      </c>
    </row>
    <row r="342" spans="1:24" s="110" customFormat="1" ht="42.75" customHeight="1">
      <c r="A342" s="111"/>
      <c r="B342" s="221" t="s">
        <v>246</v>
      </c>
      <c r="C342" s="217"/>
      <c r="D342" s="128">
        <v>0</v>
      </c>
      <c r="E342" s="128"/>
      <c r="F342" s="128">
        <v>0</v>
      </c>
      <c r="G342" s="128"/>
      <c r="H342" s="128">
        <v>0</v>
      </c>
      <c r="I342" s="128"/>
      <c r="J342" s="172">
        <f t="shared" si="15"/>
        <v>0</v>
      </c>
      <c r="K342" s="172"/>
      <c r="L342" s="222">
        <f t="shared" si="16"/>
        <v>0</v>
      </c>
      <c r="M342" s="222"/>
      <c r="N342" s="128">
        <v>7505326842</v>
      </c>
      <c r="O342" s="128"/>
      <c r="P342" s="128">
        <v>-10922821756</v>
      </c>
      <c r="Q342" s="128"/>
      <c r="R342" s="128">
        <v>9091616522</v>
      </c>
      <c r="S342" s="128"/>
      <c r="T342" s="172">
        <f t="shared" si="17"/>
        <v>5674121608</v>
      </c>
      <c r="U342" s="169"/>
      <c r="V342" s="222">
        <f>T342/درآمدها!$J$5</f>
        <v>-3.322919994348467E-3</v>
      </c>
    </row>
    <row r="343" spans="1:24" s="110" customFormat="1" ht="42.75" customHeight="1">
      <c r="A343" s="111"/>
      <c r="B343" s="221" t="s">
        <v>514</v>
      </c>
      <c r="C343" s="217"/>
      <c r="D343" s="128">
        <v>0</v>
      </c>
      <c r="E343" s="128"/>
      <c r="F343" s="128">
        <v>-16066585261</v>
      </c>
      <c r="G343" s="128"/>
      <c r="H343" s="128">
        <v>0</v>
      </c>
      <c r="I343" s="128"/>
      <c r="J343" s="172">
        <f t="shared" si="15"/>
        <v>-16066585261</v>
      </c>
      <c r="K343" s="172"/>
      <c r="L343" s="222">
        <f t="shared" si="16"/>
        <v>-1.1317672231994317E-2</v>
      </c>
      <c r="M343" s="222"/>
      <c r="N343" s="128">
        <v>0</v>
      </c>
      <c r="O343" s="128"/>
      <c r="P343" s="128">
        <v>-17980475578</v>
      </c>
      <c r="Q343" s="128"/>
      <c r="R343" s="128">
        <v>158212657</v>
      </c>
      <c r="S343" s="128"/>
      <c r="T343" s="172">
        <f t="shared" si="17"/>
        <v>-17822262921</v>
      </c>
      <c r="U343" s="169"/>
      <c r="V343" s="222">
        <f>T343/درآمدها!$J$5</f>
        <v>1.0437202072163662E-2</v>
      </c>
    </row>
    <row r="344" spans="1:24" s="110" customFormat="1" ht="42.75" customHeight="1">
      <c r="A344" s="111"/>
      <c r="B344" s="221" t="s">
        <v>322</v>
      </c>
      <c r="C344" s="217"/>
      <c r="D344" s="128">
        <v>0</v>
      </c>
      <c r="E344" s="128"/>
      <c r="F344" s="128">
        <v>0</v>
      </c>
      <c r="G344" s="128"/>
      <c r="H344" s="128">
        <v>0</v>
      </c>
      <c r="I344" s="128"/>
      <c r="J344" s="172">
        <f t="shared" si="15"/>
        <v>0</v>
      </c>
      <c r="K344" s="172"/>
      <c r="L344" s="222">
        <f t="shared" si="16"/>
        <v>0</v>
      </c>
      <c r="M344" s="222"/>
      <c r="N344" s="128">
        <v>4440634600</v>
      </c>
      <c r="O344" s="128"/>
      <c r="P344" s="128">
        <v>-5005671758</v>
      </c>
      <c r="Q344" s="128"/>
      <c r="R344" s="128">
        <v>-8166636608</v>
      </c>
      <c r="S344" s="128"/>
      <c r="T344" s="172">
        <f t="shared" si="17"/>
        <v>-8731673766</v>
      </c>
      <c r="U344" s="169"/>
      <c r="V344" s="222">
        <f>T344/درآمدها!$J$5</f>
        <v>5.1135057275228874E-3</v>
      </c>
    </row>
    <row r="345" spans="1:24" s="201" customFormat="1" ht="42.75" customHeight="1">
      <c r="A345" s="200"/>
      <c r="B345" s="221" t="s">
        <v>236</v>
      </c>
      <c r="C345" s="217"/>
      <c r="D345" s="128">
        <f>'درآمد سود سهام'!M210</f>
        <v>5352534130</v>
      </c>
      <c r="E345" s="128"/>
      <c r="F345" s="128">
        <v>-5758606001</v>
      </c>
      <c r="G345" s="128"/>
      <c r="H345" s="128">
        <v>0</v>
      </c>
      <c r="I345" s="128"/>
      <c r="J345" s="172">
        <f t="shared" si="15"/>
        <v>-406071871</v>
      </c>
      <c r="K345" s="172"/>
      <c r="L345" s="222">
        <f t="shared" si="16"/>
        <v>-2.8604636666426479E-4</v>
      </c>
      <c r="M345" s="222"/>
      <c r="N345" s="128">
        <v>5352534130</v>
      </c>
      <c r="O345" s="128"/>
      <c r="P345" s="128">
        <v>-9887202975</v>
      </c>
      <c r="Q345" s="128"/>
      <c r="R345" s="128">
        <v>138401791</v>
      </c>
      <c r="S345" s="128"/>
      <c r="T345" s="172">
        <f t="shared" si="17"/>
        <v>-4396267054</v>
      </c>
      <c r="U345" s="169"/>
      <c r="V345" s="222">
        <f>T345/درآمدها!$J$5</f>
        <v>2.5745735998388619E-3</v>
      </c>
      <c r="W345" s="110"/>
      <c r="X345" s="110"/>
    </row>
    <row r="346" spans="1:24" s="110" customFormat="1" ht="42.75" customHeight="1">
      <c r="A346" s="111"/>
      <c r="B346" s="221" t="s">
        <v>403</v>
      </c>
      <c r="C346" s="217"/>
      <c r="D346" s="128">
        <v>0</v>
      </c>
      <c r="E346" s="128"/>
      <c r="F346" s="128">
        <v>-14491227746</v>
      </c>
      <c r="G346" s="128"/>
      <c r="H346" s="128">
        <v>0</v>
      </c>
      <c r="I346" s="128"/>
      <c r="J346" s="172">
        <f t="shared" si="15"/>
        <v>-14491227746</v>
      </c>
      <c r="K346" s="172"/>
      <c r="L346" s="222">
        <f t="shared" si="16"/>
        <v>-1.020795416102014E-2</v>
      </c>
      <c r="M346" s="222"/>
      <c r="N346" s="128">
        <v>0</v>
      </c>
      <c r="O346" s="128"/>
      <c r="P346" s="128">
        <v>2012983832</v>
      </c>
      <c r="Q346" s="128"/>
      <c r="R346" s="128">
        <v>3531524366</v>
      </c>
      <c r="S346" s="128"/>
      <c r="T346" s="172">
        <f t="shared" si="17"/>
        <v>5544508198</v>
      </c>
      <c r="U346" s="169"/>
      <c r="V346" s="222">
        <f>T346/درآمدها!$J$5</f>
        <v>-3.2470148549490143E-3</v>
      </c>
    </row>
    <row r="347" spans="1:24" s="110" customFormat="1" ht="42.75" customHeight="1">
      <c r="A347" s="111"/>
      <c r="B347" s="221" t="s">
        <v>461</v>
      </c>
      <c r="C347" s="217"/>
      <c r="D347" s="128">
        <v>0</v>
      </c>
      <c r="E347" s="128"/>
      <c r="F347" s="128">
        <v>-14506782439</v>
      </c>
      <c r="G347" s="128"/>
      <c r="H347" s="128">
        <v>0</v>
      </c>
      <c r="I347" s="128"/>
      <c r="J347" s="172">
        <f t="shared" si="15"/>
        <v>-14506782439</v>
      </c>
      <c r="K347" s="172"/>
      <c r="L347" s="222">
        <f t="shared" si="16"/>
        <v>-1.0218911244568604E-2</v>
      </c>
      <c r="M347" s="222"/>
      <c r="N347" s="128">
        <v>2400309900</v>
      </c>
      <c r="O347" s="128"/>
      <c r="P347" s="128">
        <v>3125405642</v>
      </c>
      <c r="Q347" s="128"/>
      <c r="R347" s="128">
        <v>1211335972</v>
      </c>
      <c r="S347" s="128"/>
      <c r="T347" s="172">
        <f t="shared" si="17"/>
        <v>6737051514</v>
      </c>
      <c r="U347" s="169"/>
      <c r="V347" s="222">
        <f>T347/درآمدها!$J$5</f>
        <v>-3.9454006673496399E-3</v>
      </c>
    </row>
    <row r="348" spans="1:24" s="110" customFormat="1" ht="42.75" customHeight="1">
      <c r="A348" s="111"/>
      <c r="B348" s="221" t="s">
        <v>317</v>
      </c>
      <c r="C348" s="217"/>
      <c r="D348" s="128">
        <v>0</v>
      </c>
      <c r="E348" s="128"/>
      <c r="F348" s="128">
        <v>0</v>
      </c>
      <c r="G348" s="128"/>
      <c r="H348" s="128">
        <v>0</v>
      </c>
      <c r="I348" s="128"/>
      <c r="J348" s="172">
        <f t="shared" si="15"/>
        <v>0</v>
      </c>
      <c r="K348" s="172"/>
      <c r="L348" s="222">
        <f t="shared" si="16"/>
        <v>0</v>
      </c>
      <c r="M348" s="222"/>
      <c r="N348" s="128">
        <v>1581507904</v>
      </c>
      <c r="O348" s="128"/>
      <c r="P348" s="128">
        <v>0</v>
      </c>
      <c r="Q348" s="128"/>
      <c r="R348" s="128">
        <v>-6977286753</v>
      </c>
      <c r="S348" s="128"/>
      <c r="T348" s="172">
        <f t="shared" si="17"/>
        <v>-5395778849</v>
      </c>
      <c r="U348" s="169"/>
      <c r="V348" s="222">
        <f>T348/درآمدها!$J$5</f>
        <v>3.1599149015673787E-3</v>
      </c>
    </row>
    <row r="349" spans="1:24" s="110" customFormat="1" ht="42.75" customHeight="1">
      <c r="A349" s="111"/>
      <c r="B349" s="221" t="s">
        <v>280</v>
      </c>
      <c r="C349" s="217"/>
      <c r="D349" s="128">
        <v>0</v>
      </c>
      <c r="E349" s="128"/>
      <c r="F349" s="128">
        <v>0</v>
      </c>
      <c r="G349" s="128"/>
      <c r="H349" s="128">
        <v>0</v>
      </c>
      <c r="I349" s="128"/>
      <c r="J349" s="172">
        <f t="shared" si="15"/>
        <v>0</v>
      </c>
      <c r="K349" s="172"/>
      <c r="L349" s="222">
        <f t="shared" si="16"/>
        <v>0</v>
      </c>
      <c r="M349" s="222"/>
      <c r="N349" s="128">
        <v>0</v>
      </c>
      <c r="O349" s="128"/>
      <c r="P349" s="128">
        <v>-6460648349</v>
      </c>
      <c r="Q349" s="128"/>
      <c r="R349" s="128">
        <v>-1234335403</v>
      </c>
      <c r="S349" s="128"/>
      <c r="T349" s="172">
        <f t="shared" si="17"/>
        <v>-7694983752</v>
      </c>
      <c r="U349" s="169"/>
      <c r="V349" s="222">
        <f>T349/درآمدها!$J$5</f>
        <v>4.50639184920821E-3</v>
      </c>
    </row>
    <row r="350" spans="1:24" s="110" customFormat="1" ht="42.75" customHeight="1">
      <c r="A350" s="111"/>
      <c r="B350" s="221" t="s">
        <v>249</v>
      </c>
      <c r="C350" s="217"/>
      <c r="D350" s="128">
        <v>0</v>
      </c>
      <c r="E350" s="128"/>
      <c r="F350" s="128">
        <v>0</v>
      </c>
      <c r="G350" s="128"/>
      <c r="H350" s="128">
        <v>0</v>
      </c>
      <c r="I350" s="128"/>
      <c r="J350" s="172">
        <f t="shared" si="15"/>
        <v>0</v>
      </c>
      <c r="K350" s="172"/>
      <c r="L350" s="222">
        <f t="shared" si="16"/>
        <v>0</v>
      </c>
      <c r="M350" s="222"/>
      <c r="N350" s="128">
        <v>0</v>
      </c>
      <c r="O350" s="128"/>
      <c r="P350" s="128">
        <v>0</v>
      </c>
      <c r="Q350" s="128"/>
      <c r="R350" s="128">
        <v>-2195921738</v>
      </c>
      <c r="S350" s="128"/>
      <c r="T350" s="172">
        <f t="shared" si="17"/>
        <v>-2195921738</v>
      </c>
      <c r="U350" s="169"/>
      <c r="V350" s="222">
        <f>T350/درآمدها!$J$5</f>
        <v>1.2859915161029865E-3</v>
      </c>
    </row>
    <row r="351" spans="1:24" s="110" customFormat="1" ht="42.75" customHeight="1">
      <c r="A351" s="111"/>
      <c r="B351" s="221" t="s">
        <v>329</v>
      </c>
      <c r="C351" s="217"/>
      <c r="D351" s="128">
        <v>0</v>
      </c>
      <c r="E351" s="128"/>
      <c r="F351" s="128">
        <v>0</v>
      </c>
      <c r="G351" s="128"/>
      <c r="H351" s="128">
        <v>0</v>
      </c>
      <c r="I351" s="128"/>
      <c r="J351" s="172">
        <f t="shared" si="15"/>
        <v>0</v>
      </c>
      <c r="K351" s="172"/>
      <c r="L351" s="222">
        <f t="shared" si="16"/>
        <v>0</v>
      </c>
      <c r="M351" s="222"/>
      <c r="N351" s="128">
        <v>118599040</v>
      </c>
      <c r="O351" s="128"/>
      <c r="P351" s="128">
        <v>-326338156</v>
      </c>
      <c r="Q351" s="128"/>
      <c r="R351" s="128">
        <v>811456419</v>
      </c>
      <c r="S351" s="128"/>
      <c r="T351" s="172">
        <f t="shared" si="17"/>
        <v>603717303</v>
      </c>
      <c r="U351" s="169"/>
      <c r="V351" s="222">
        <f>T351/درآمدها!$J$5</f>
        <v>-3.5355327849237586E-4</v>
      </c>
    </row>
    <row r="352" spans="1:24" s="110" customFormat="1" ht="42.75" customHeight="1">
      <c r="A352" s="111"/>
      <c r="B352" s="221" t="s">
        <v>357</v>
      </c>
      <c r="C352" s="217"/>
      <c r="D352" s="128">
        <f>'درآمد سود سهام'!M213</f>
        <v>372206003</v>
      </c>
      <c r="E352" s="128"/>
      <c r="F352" s="128">
        <v>-376412866</v>
      </c>
      <c r="G352" s="128"/>
      <c r="H352" s="128">
        <v>0</v>
      </c>
      <c r="I352" s="128"/>
      <c r="J352" s="172">
        <f t="shared" si="15"/>
        <v>-4206863</v>
      </c>
      <c r="K352" s="172"/>
      <c r="L352" s="222">
        <f t="shared" si="16"/>
        <v>-2.9634110662255869E-6</v>
      </c>
      <c r="M352" s="222"/>
      <c r="N352" s="128">
        <v>372206003</v>
      </c>
      <c r="O352" s="128"/>
      <c r="P352" s="128">
        <v>294113994</v>
      </c>
      <c r="Q352" s="128"/>
      <c r="R352" s="128">
        <v>1329499428</v>
      </c>
      <c r="S352" s="128"/>
      <c r="T352" s="172">
        <f t="shared" si="17"/>
        <v>1995819425</v>
      </c>
      <c r="U352" s="169"/>
      <c r="V352" s="222">
        <f>T352/درآمدها!$J$5</f>
        <v>-1.1688061572545628E-3</v>
      </c>
    </row>
    <row r="353" spans="1:22" s="110" customFormat="1" ht="42.75" customHeight="1">
      <c r="A353" s="111"/>
      <c r="B353" s="221" t="s">
        <v>387</v>
      </c>
      <c r="C353" s="217"/>
      <c r="D353" s="128">
        <v>0</v>
      </c>
      <c r="E353" s="128"/>
      <c r="F353" s="128">
        <v>0</v>
      </c>
      <c r="G353" s="128"/>
      <c r="H353" s="128">
        <v>0</v>
      </c>
      <c r="I353" s="128"/>
      <c r="J353" s="172">
        <f t="shared" si="15"/>
        <v>0</v>
      </c>
      <c r="K353" s="172"/>
      <c r="L353" s="222">
        <f t="shared" si="16"/>
        <v>0</v>
      </c>
      <c r="M353" s="222"/>
      <c r="N353" s="128">
        <v>2416453060</v>
      </c>
      <c r="O353" s="128"/>
      <c r="P353" s="128">
        <v>-14581004</v>
      </c>
      <c r="Q353" s="128"/>
      <c r="R353" s="128">
        <v>-52928287995</v>
      </c>
      <c r="S353" s="128"/>
      <c r="T353" s="172">
        <f t="shared" si="17"/>
        <v>-50526415939</v>
      </c>
      <c r="U353" s="169"/>
      <c r="V353" s="222">
        <f>T353/درآمدها!$J$5</f>
        <v>2.9589643889505825E-2</v>
      </c>
    </row>
    <row r="354" spans="1:22" s="110" customFormat="1" ht="42.75" customHeight="1">
      <c r="A354" s="111"/>
      <c r="B354" s="221" t="s">
        <v>515</v>
      </c>
      <c r="C354" s="217"/>
      <c r="D354" s="128">
        <v>0</v>
      </c>
      <c r="E354" s="128"/>
      <c r="F354" s="128">
        <v>0</v>
      </c>
      <c r="G354" s="128"/>
      <c r="H354" s="128">
        <v>0</v>
      </c>
      <c r="I354" s="128"/>
      <c r="J354" s="172">
        <f t="shared" si="15"/>
        <v>0</v>
      </c>
      <c r="K354" s="172"/>
      <c r="L354" s="222">
        <f t="shared" si="16"/>
        <v>0</v>
      </c>
      <c r="M354" s="222"/>
      <c r="N354" s="128">
        <v>7740000000</v>
      </c>
      <c r="O354" s="128"/>
      <c r="P354" s="128">
        <v>-9980310257</v>
      </c>
      <c r="Q354" s="128"/>
      <c r="R354" s="128">
        <v>-2171896902</v>
      </c>
      <c r="S354" s="128"/>
      <c r="T354" s="172">
        <f t="shared" si="17"/>
        <v>-4412207159</v>
      </c>
      <c r="U354" s="169"/>
      <c r="V354" s="222">
        <f>T354/درآمدها!$J$5</f>
        <v>2.5839085590229995E-3</v>
      </c>
    </row>
    <row r="355" spans="1:22" s="110" customFormat="1" ht="42.75" customHeight="1">
      <c r="A355" s="111"/>
      <c r="B355" s="221" t="s">
        <v>411</v>
      </c>
      <c r="C355" s="217"/>
      <c r="D355" s="128">
        <v>0</v>
      </c>
      <c r="E355" s="128"/>
      <c r="F355" s="128">
        <v>0</v>
      </c>
      <c r="G355" s="128"/>
      <c r="H355" s="128">
        <v>0</v>
      </c>
      <c r="I355" s="128"/>
      <c r="J355" s="172">
        <f t="shared" si="15"/>
        <v>0</v>
      </c>
      <c r="K355" s="172"/>
      <c r="L355" s="222">
        <f t="shared" si="16"/>
        <v>0</v>
      </c>
      <c r="M355" s="222"/>
      <c r="N355" s="128">
        <v>11836454400</v>
      </c>
      <c r="O355" s="128"/>
      <c r="P355" s="128">
        <v>0</v>
      </c>
      <c r="Q355" s="128"/>
      <c r="R355" s="128">
        <v>-10396998550</v>
      </c>
      <c r="S355" s="128"/>
      <c r="T355" s="172">
        <f t="shared" si="17"/>
        <v>1439455850</v>
      </c>
      <c r="U355" s="169"/>
      <c r="V355" s="222">
        <f>T355/درآمدها!$J$5</f>
        <v>-8.4298451027256646E-4</v>
      </c>
    </row>
    <row r="356" spans="1:22" s="110" customFormat="1" ht="42.75" customHeight="1">
      <c r="A356" s="111"/>
      <c r="B356" s="221" t="s">
        <v>427</v>
      </c>
      <c r="C356" s="217"/>
      <c r="D356" s="128">
        <v>0</v>
      </c>
      <c r="E356" s="128"/>
      <c r="F356" s="128">
        <v>0</v>
      </c>
      <c r="G356" s="128"/>
      <c r="H356" s="128">
        <v>0</v>
      </c>
      <c r="I356" s="128"/>
      <c r="J356" s="172">
        <f t="shared" si="15"/>
        <v>0</v>
      </c>
      <c r="K356" s="172"/>
      <c r="L356" s="222">
        <f t="shared" si="16"/>
        <v>0</v>
      </c>
      <c r="M356" s="222"/>
      <c r="N356" s="128">
        <v>0</v>
      </c>
      <c r="O356" s="128"/>
      <c r="P356" s="128">
        <v>0</v>
      </c>
      <c r="Q356" s="128"/>
      <c r="R356" s="128">
        <v>-800764633</v>
      </c>
      <c r="S356" s="128"/>
      <c r="T356" s="172">
        <f t="shared" si="17"/>
        <v>-800764633</v>
      </c>
      <c r="U356" s="169"/>
      <c r="V356" s="222">
        <f>T356/درآمدها!$J$5</f>
        <v>4.6894955617645127E-4</v>
      </c>
    </row>
    <row r="357" spans="1:22" s="110" customFormat="1" ht="42.75" customHeight="1">
      <c r="A357" s="111"/>
      <c r="B357" s="221" t="s">
        <v>462</v>
      </c>
      <c r="C357" s="217"/>
      <c r="D357" s="128">
        <v>0</v>
      </c>
      <c r="E357" s="128"/>
      <c r="F357" s="128">
        <v>0</v>
      </c>
      <c r="G357" s="128"/>
      <c r="H357" s="128">
        <v>0</v>
      </c>
      <c r="I357" s="128"/>
      <c r="J357" s="172">
        <f t="shared" si="15"/>
        <v>0</v>
      </c>
      <c r="K357" s="172"/>
      <c r="L357" s="222">
        <f t="shared" si="16"/>
        <v>0</v>
      </c>
      <c r="M357" s="222"/>
      <c r="N357" s="128">
        <v>0</v>
      </c>
      <c r="O357" s="128"/>
      <c r="P357" s="128">
        <v>0</v>
      </c>
      <c r="Q357" s="128"/>
      <c r="R357" s="128">
        <v>-834714007</v>
      </c>
      <c r="S357" s="128"/>
      <c r="T357" s="172">
        <f t="shared" si="17"/>
        <v>-834714007</v>
      </c>
      <c r="U357" s="169"/>
      <c r="V357" s="222">
        <f>T357/درآمدها!$J$5</f>
        <v>4.8883123328065023E-4</v>
      </c>
    </row>
    <row r="358" spans="1:22" s="110" customFormat="1" ht="42.75" customHeight="1">
      <c r="A358" s="111"/>
      <c r="B358" s="221" t="s">
        <v>516</v>
      </c>
      <c r="C358" s="217"/>
      <c r="D358" s="128">
        <v>0</v>
      </c>
      <c r="E358" s="128"/>
      <c r="F358" s="128">
        <v>-4380178394</v>
      </c>
      <c r="G358" s="128"/>
      <c r="H358" s="128">
        <v>0</v>
      </c>
      <c r="I358" s="128"/>
      <c r="J358" s="172">
        <f t="shared" si="15"/>
        <v>-4380178394</v>
      </c>
      <c r="K358" s="172"/>
      <c r="L358" s="222">
        <f t="shared" si="16"/>
        <v>-3.0854984164737044E-3</v>
      </c>
      <c r="M358" s="222"/>
      <c r="N358" s="128">
        <v>0</v>
      </c>
      <c r="O358" s="128"/>
      <c r="P358" s="128">
        <v>-876903139</v>
      </c>
      <c r="Q358" s="128"/>
      <c r="R358" s="128">
        <v>5612358622</v>
      </c>
      <c r="S358" s="128"/>
      <c r="T358" s="172">
        <f t="shared" si="17"/>
        <v>4735455483</v>
      </c>
      <c r="U358" s="169"/>
      <c r="V358" s="222">
        <f>T358/درآمدها!$J$5</f>
        <v>-2.7732115724523922E-3</v>
      </c>
    </row>
    <row r="359" spans="1:22" s="110" customFormat="1" ht="42.75" customHeight="1">
      <c r="A359" s="111"/>
      <c r="B359" s="221" t="s">
        <v>446</v>
      </c>
      <c r="C359" s="217"/>
      <c r="D359" s="128">
        <v>0</v>
      </c>
      <c r="E359" s="128"/>
      <c r="F359" s="128">
        <v>0</v>
      </c>
      <c r="G359" s="128"/>
      <c r="H359" s="128">
        <v>0</v>
      </c>
      <c r="I359" s="128"/>
      <c r="J359" s="172">
        <f t="shared" si="15"/>
        <v>0</v>
      </c>
      <c r="K359" s="172"/>
      <c r="L359" s="222">
        <f t="shared" si="16"/>
        <v>0</v>
      </c>
      <c r="M359" s="222"/>
      <c r="N359" s="128">
        <v>0</v>
      </c>
      <c r="O359" s="128"/>
      <c r="P359" s="128">
        <v>0</v>
      </c>
      <c r="Q359" s="128"/>
      <c r="R359" s="128">
        <v>-794600102</v>
      </c>
      <c r="S359" s="128"/>
      <c r="T359" s="172">
        <f t="shared" si="17"/>
        <v>-794600102</v>
      </c>
      <c r="U359" s="169"/>
      <c r="V359" s="222">
        <f>T359/درآمدها!$J$5</f>
        <v>4.6533943909915775E-4</v>
      </c>
    </row>
    <row r="360" spans="1:22" s="110" customFormat="1" ht="42.75" customHeight="1">
      <c r="A360" s="111"/>
      <c r="B360" s="221" t="s">
        <v>426</v>
      </c>
      <c r="C360" s="217"/>
      <c r="D360" s="128">
        <v>0</v>
      </c>
      <c r="E360" s="128"/>
      <c r="F360" s="128">
        <v>0</v>
      </c>
      <c r="G360" s="128"/>
      <c r="H360" s="128">
        <v>0</v>
      </c>
      <c r="I360" s="128"/>
      <c r="J360" s="172">
        <f t="shared" si="15"/>
        <v>0</v>
      </c>
      <c r="K360" s="172"/>
      <c r="L360" s="222">
        <f t="shared" si="16"/>
        <v>0</v>
      </c>
      <c r="M360" s="222"/>
      <c r="N360" s="128">
        <v>225000000</v>
      </c>
      <c r="O360" s="128"/>
      <c r="P360" s="128">
        <v>0</v>
      </c>
      <c r="Q360" s="128"/>
      <c r="R360" s="128">
        <v>-976500008</v>
      </c>
      <c r="S360" s="128"/>
      <c r="T360" s="172">
        <f t="shared" si="17"/>
        <v>-751500008</v>
      </c>
      <c r="U360" s="169"/>
      <c r="V360" s="222">
        <f>T360/درآمدها!$J$5</f>
        <v>4.400988513914545E-4</v>
      </c>
    </row>
    <row r="361" spans="1:22" s="110" customFormat="1" ht="42.75" customHeight="1">
      <c r="A361" s="111"/>
      <c r="B361" s="221" t="s">
        <v>439</v>
      </c>
      <c r="C361" s="217"/>
      <c r="D361" s="128">
        <v>0</v>
      </c>
      <c r="E361" s="128"/>
      <c r="F361" s="128">
        <v>0</v>
      </c>
      <c r="G361" s="128"/>
      <c r="H361" s="128">
        <v>0</v>
      </c>
      <c r="I361" s="128"/>
      <c r="J361" s="172">
        <f t="shared" si="15"/>
        <v>0</v>
      </c>
      <c r="K361" s="172"/>
      <c r="L361" s="222">
        <f t="shared" si="16"/>
        <v>0</v>
      </c>
      <c r="M361" s="222"/>
      <c r="N361" s="128">
        <v>262500000</v>
      </c>
      <c r="O361" s="128"/>
      <c r="P361" s="128">
        <v>0</v>
      </c>
      <c r="Q361" s="128"/>
      <c r="R361" s="128">
        <v>-1756339789</v>
      </c>
      <c r="S361" s="128"/>
      <c r="T361" s="172">
        <f t="shared" si="17"/>
        <v>-1493839789</v>
      </c>
      <c r="U361" s="169"/>
      <c r="V361" s="222">
        <f>T361/درآمدها!$J$5</f>
        <v>8.7483322462153946E-4</v>
      </c>
    </row>
    <row r="362" spans="1:22" s="110" customFormat="1" ht="42.75" customHeight="1">
      <c r="A362" s="111"/>
      <c r="B362" s="221" t="s">
        <v>440</v>
      </c>
      <c r="C362" s="217"/>
      <c r="D362" s="128">
        <v>0</v>
      </c>
      <c r="E362" s="128"/>
      <c r="F362" s="128">
        <v>0</v>
      </c>
      <c r="G362" s="128"/>
      <c r="H362" s="128">
        <v>0</v>
      </c>
      <c r="I362" s="128"/>
      <c r="J362" s="172">
        <f t="shared" si="15"/>
        <v>0</v>
      </c>
      <c r="K362" s="172"/>
      <c r="L362" s="222">
        <f t="shared" si="16"/>
        <v>0</v>
      </c>
      <c r="M362" s="222"/>
      <c r="N362" s="128">
        <v>29835600</v>
      </c>
      <c r="O362" s="128"/>
      <c r="P362" s="128">
        <v>199077299</v>
      </c>
      <c r="Q362" s="128"/>
      <c r="R362" s="128">
        <v>-93973527</v>
      </c>
      <c r="S362" s="128"/>
      <c r="T362" s="172">
        <f t="shared" si="17"/>
        <v>134939372</v>
      </c>
      <c r="U362" s="169"/>
      <c r="V362" s="222">
        <f>T362/درآمدها!$J$5</f>
        <v>-7.9024167654678451E-5</v>
      </c>
    </row>
    <row r="363" spans="1:22" s="110" customFormat="1" ht="42.75" customHeight="1">
      <c r="A363" s="111"/>
      <c r="B363" s="221" t="s">
        <v>517</v>
      </c>
      <c r="C363" s="217"/>
      <c r="D363" s="128">
        <v>0</v>
      </c>
      <c r="E363" s="128"/>
      <c r="F363" s="128">
        <v>0</v>
      </c>
      <c r="G363" s="128"/>
      <c r="H363" s="128">
        <v>0</v>
      </c>
      <c r="I363" s="128"/>
      <c r="J363" s="172">
        <f t="shared" si="15"/>
        <v>0</v>
      </c>
      <c r="K363" s="172"/>
      <c r="L363" s="222">
        <f t="shared" si="16"/>
        <v>0</v>
      </c>
      <c r="M363" s="222"/>
      <c r="N363" s="128">
        <v>0</v>
      </c>
      <c r="O363" s="128"/>
      <c r="P363" s="128">
        <v>-729191159</v>
      </c>
      <c r="Q363" s="128"/>
      <c r="R363" s="128">
        <v>545629418</v>
      </c>
      <c r="S363" s="128"/>
      <c r="T363" s="172">
        <f t="shared" si="17"/>
        <v>-183561741</v>
      </c>
      <c r="U363" s="169"/>
      <c r="V363" s="222">
        <f>T363/درآمدها!$J$5</f>
        <v>1.0749874985166422E-4</v>
      </c>
    </row>
    <row r="364" spans="1:22" s="110" customFormat="1" ht="42.75" customHeight="1">
      <c r="A364" s="111"/>
      <c r="B364" s="221" t="s">
        <v>519</v>
      </c>
      <c r="C364" s="217"/>
      <c r="D364" s="128">
        <v>0</v>
      </c>
      <c r="E364" s="128"/>
      <c r="F364" s="128">
        <v>0</v>
      </c>
      <c r="G364" s="128"/>
      <c r="H364" s="128">
        <v>0</v>
      </c>
      <c r="I364" s="128"/>
      <c r="J364" s="172">
        <f t="shared" si="15"/>
        <v>0</v>
      </c>
      <c r="K364" s="172"/>
      <c r="L364" s="222">
        <f t="shared" si="16"/>
        <v>0</v>
      </c>
      <c r="M364" s="222"/>
      <c r="N364" s="128">
        <v>0</v>
      </c>
      <c r="O364" s="128"/>
      <c r="P364" s="128">
        <v>1308634172</v>
      </c>
      <c r="Q364" s="128"/>
      <c r="R364" s="128">
        <v>1102924251</v>
      </c>
      <c r="S364" s="128"/>
      <c r="T364" s="172">
        <f t="shared" si="17"/>
        <v>2411558423</v>
      </c>
      <c r="U364" s="169"/>
      <c r="V364" s="222">
        <f>T364/درآمدها!$J$5</f>
        <v>-1.4122742258516215E-3</v>
      </c>
    </row>
    <row r="365" spans="1:22" s="110" customFormat="1" ht="42.75" customHeight="1">
      <c r="A365" s="111"/>
      <c r="B365" s="221" t="s">
        <v>456</v>
      </c>
      <c r="C365" s="217"/>
      <c r="D365" s="128">
        <v>0</v>
      </c>
      <c r="E365" s="128"/>
      <c r="F365" s="128">
        <v>0</v>
      </c>
      <c r="G365" s="128"/>
      <c r="H365" s="128">
        <v>0</v>
      </c>
      <c r="I365" s="128"/>
      <c r="J365" s="172">
        <f t="shared" si="15"/>
        <v>0</v>
      </c>
      <c r="K365" s="172"/>
      <c r="L365" s="222">
        <f t="shared" si="16"/>
        <v>0</v>
      </c>
      <c r="M365" s="222"/>
      <c r="N365" s="128">
        <v>0</v>
      </c>
      <c r="O365" s="128"/>
      <c r="P365" s="128">
        <v>2585518723</v>
      </c>
      <c r="Q365" s="128"/>
      <c r="R365" s="128">
        <v>0</v>
      </c>
      <c r="S365" s="128"/>
      <c r="T365" s="172">
        <f t="shared" si="17"/>
        <v>2585518723</v>
      </c>
      <c r="U365" s="169"/>
      <c r="V365" s="222">
        <f>T365/درآمدها!$J$5</f>
        <v>-1.5141501106190277E-3</v>
      </c>
    </row>
    <row r="366" spans="1:22" s="110" customFormat="1" ht="42.75" customHeight="1">
      <c r="A366" s="111"/>
      <c r="B366" s="221" t="s">
        <v>501</v>
      </c>
      <c r="C366" s="217"/>
      <c r="D366" s="128">
        <v>0</v>
      </c>
      <c r="E366" s="128"/>
      <c r="F366" s="128">
        <v>0</v>
      </c>
      <c r="G366" s="128"/>
      <c r="H366" s="128">
        <v>0</v>
      </c>
      <c r="I366" s="128"/>
      <c r="J366" s="172">
        <f t="shared" si="15"/>
        <v>0</v>
      </c>
      <c r="K366" s="172"/>
      <c r="L366" s="222">
        <f t="shared" si="16"/>
        <v>0</v>
      </c>
      <c r="M366" s="222"/>
      <c r="N366" s="128">
        <v>0</v>
      </c>
      <c r="O366" s="128"/>
      <c r="P366" s="128">
        <v>-633339578</v>
      </c>
      <c r="Q366" s="128"/>
      <c r="R366" s="128">
        <v>0</v>
      </c>
      <c r="S366" s="128"/>
      <c r="T366" s="172">
        <f t="shared" si="17"/>
        <v>-633339578</v>
      </c>
      <c r="U366" s="169"/>
      <c r="V366" s="222">
        <f>T366/درآمدها!$J$5</f>
        <v>3.7090088869107306E-4</v>
      </c>
    </row>
    <row r="367" spans="1:22" s="110" customFormat="1" ht="42.75" customHeight="1">
      <c r="A367" s="111"/>
      <c r="B367" s="221" t="s">
        <v>599</v>
      </c>
      <c r="C367" s="217"/>
      <c r="D367" s="128">
        <v>0</v>
      </c>
      <c r="E367" s="128"/>
      <c r="F367" s="128">
        <v>0</v>
      </c>
      <c r="G367" s="128"/>
      <c r="H367" s="128">
        <v>0</v>
      </c>
      <c r="I367" s="128"/>
      <c r="J367" s="172">
        <f t="shared" si="15"/>
        <v>0</v>
      </c>
      <c r="K367" s="172"/>
      <c r="L367" s="222">
        <f t="shared" si="16"/>
        <v>0</v>
      </c>
      <c r="M367" s="222"/>
      <c r="N367" s="128">
        <v>0</v>
      </c>
      <c r="O367" s="128"/>
      <c r="P367" s="128">
        <v>0</v>
      </c>
      <c r="Q367" s="128"/>
      <c r="R367" s="128">
        <v>-22523880</v>
      </c>
      <c r="S367" s="128"/>
      <c r="T367" s="172">
        <f t="shared" si="17"/>
        <v>-22523880</v>
      </c>
      <c r="U367" s="169"/>
      <c r="V367" s="222">
        <f>T367/درآمدها!$J$5</f>
        <v>1.3190596954563112E-5</v>
      </c>
    </row>
    <row r="368" spans="1:22" s="110" customFormat="1" ht="42.75" customHeight="1">
      <c r="A368" s="111"/>
      <c r="B368" s="221" t="s">
        <v>502</v>
      </c>
      <c r="C368" s="217"/>
      <c r="D368" s="128">
        <v>0</v>
      </c>
      <c r="E368" s="128"/>
      <c r="F368" s="128">
        <v>0</v>
      </c>
      <c r="G368" s="128"/>
      <c r="H368" s="128">
        <v>0</v>
      </c>
      <c r="I368" s="128"/>
      <c r="J368" s="172">
        <f t="shared" si="15"/>
        <v>0</v>
      </c>
      <c r="K368" s="172"/>
      <c r="L368" s="222">
        <f t="shared" si="16"/>
        <v>0</v>
      </c>
      <c r="M368" s="222"/>
      <c r="N368" s="128">
        <v>0</v>
      </c>
      <c r="O368" s="128"/>
      <c r="P368" s="128">
        <v>-5377246380</v>
      </c>
      <c r="Q368" s="128"/>
      <c r="R368" s="128">
        <v>0</v>
      </c>
      <c r="S368" s="128"/>
      <c r="T368" s="172">
        <f t="shared" si="17"/>
        <v>-5377246380</v>
      </c>
      <c r="U368" s="169"/>
      <c r="V368" s="222">
        <f>T368/درآمدها!$J$5</f>
        <v>3.1490617834921656E-3</v>
      </c>
    </row>
    <row r="369" spans="1:22" s="110" customFormat="1" ht="42.75" customHeight="1">
      <c r="A369" s="111"/>
      <c r="B369" s="221" t="s">
        <v>600</v>
      </c>
      <c r="C369" s="217"/>
      <c r="D369" s="128">
        <v>0</v>
      </c>
      <c r="E369" s="128"/>
      <c r="F369" s="128">
        <v>0</v>
      </c>
      <c r="G369" s="128"/>
      <c r="H369" s="128">
        <v>0</v>
      </c>
      <c r="I369" s="128"/>
      <c r="J369" s="172">
        <f t="shared" si="15"/>
        <v>0</v>
      </c>
      <c r="K369" s="172"/>
      <c r="L369" s="222">
        <f t="shared" si="16"/>
        <v>0</v>
      </c>
      <c r="M369" s="222"/>
      <c r="N369" s="128">
        <v>0</v>
      </c>
      <c r="O369" s="128"/>
      <c r="P369" s="128">
        <v>0</v>
      </c>
      <c r="Q369" s="128"/>
      <c r="R369" s="128">
        <v>224632627</v>
      </c>
      <c r="S369" s="128"/>
      <c r="T369" s="172">
        <f t="shared" si="17"/>
        <v>224632627</v>
      </c>
      <c r="U369" s="169"/>
      <c r="V369" s="222">
        <f>T369/درآمدها!$J$5</f>
        <v>-1.3155097814416129E-4</v>
      </c>
    </row>
    <row r="370" spans="1:22" s="110" customFormat="1" ht="42.75" customHeight="1">
      <c r="A370" s="111"/>
      <c r="B370" s="221" t="s">
        <v>601</v>
      </c>
      <c r="C370" s="217"/>
      <c r="D370" s="128">
        <v>0</v>
      </c>
      <c r="E370" s="128"/>
      <c r="F370" s="128">
        <v>0</v>
      </c>
      <c r="G370" s="128"/>
      <c r="H370" s="128">
        <v>0</v>
      </c>
      <c r="I370" s="128"/>
      <c r="J370" s="172">
        <f t="shared" si="15"/>
        <v>0</v>
      </c>
      <c r="K370" s="172"/>
      <c r="L370" s="222">
        <f t="shared" si="16"/>
        <v>0</v>
      </c>
      <c r="M370" s="222"/>
      <c r="N370" s="128">
        <v>0</v>
      </c>
      <c r="O370" s="128"/>
      <c r="P370" s="128">
        <v>0</v>
      </c>
      <c r="Q370" s="128"/>
      <c r="R370" s="128">
        <v>535640567</v>
      </c>
      <c r="S370" s="128"/>
      <c r="T370" s="172">
        <f t="shared" si="17"/>
        <v>535640567</v>
      </c>
      <c r="U370" s="169"/>
      <c r="V370" s="222">
        <f>T370/درآمدها!$J$5</f>
        <v>-3.1368568966850553E-4</v>
      </c>
    </row>
    <row r="371" spans="1:22" s="110" customFormat="1" ht="42.75" customHeight="1">
      <c r="A371" s="111"/>
      <c r="B371" s="221" t="s">
        <v>503</v>
      </c>
      <c r="C371" s="217"/>
      <c r="D371" s="128">
        <v>0</v>
      </c>
      <c r="E371" s="128"/>
      <c r="F371" s="128">
        <v>0</v>
      </c>
      <c r="G371" s="128"/>
      <c r="H371" s="128">
        <v>0</v>
      </c>
      <c r="I371" s="128"/>
      <c r="J371" s="172">
        <f t="shared" si="15"/>
        <v>0</v>
      </c>
      <c r="K371" s="172"/>
      <c r="L371" s="222">
        <f t="shared" si="16"/>
        <v>0</v>
      </c>
      <c r="M371" s="222"/>
      <c r="N371" s="128">
        <v>0</v>
      </c>
      <c r="O371" s="128"/>
      <c r="P371" s="128">
        <v>-2065390390</v>
      </c>
      <c r="Q371" s="128"/>
      <c r="R371" s="128">
        <v>-1476562116</v>
      </c>
      <c r="S371" s="128"/>
      <c r="T371" s="172">
        <f t="shared" si="17"/>
        <v>-3541952506</v>
      </c>
      <c r="U371" s="169"/>
      <c r="V371" s="222">
        <f>T371/درآمدها!$J$5</f>
        <v>2.0742637564598455E-3</v>
      </c>
    </row>
    <row r="372" spans="1:22" s="110" customFormat="1" ht="42.75" customHeight="1">
      <c r="A372" s="111"/>
      <c r="B372" s="221" t="s">
        <v>457</v>
      </c>
      <c r="C372" s="217"/>
      <c r="D372" s="128">
        <v>0</v>
      </c>
      <c r="E372" s="128"/>
      <c r="F372" s="128">
        <v>0</v>
      </c>
      <c r="G372" s="128"/>
      <c r="H372" s="128">
        <v>0</v>
      </c>
      <c r="I372" s="128"/>
      <c r="J372" s="172">
        <f t="shared" si="15"/>
        <v>0</v>
      </c>
      <c r="K372" s="172"/>
      <c r="L372" s="222">
        <f t="shared" si="16"/>
        <v>0</v>
      </c>
      <c r="M372" s="222"/>
      <c r="N372" s="128">
        <v>0</v>
      </c>
      <c r="O372" s="128"/>
      <c r="P372" s="128">
        <v>0</v>
      </c>
      <c r="Q372" s="128"/>
      <c r="R372" s="128">
        <v>-1262483347</v>
      </c>
      <c r="S372" s="128"/>
      <c r="T372" s="172">
        <f t="shared" si="17"/>
        <v>-1262483347</v>
      </c>
      <c r="U372" s="169"/>
      <c r="V372" s="222">
        <f>T372/درآمدها!$J$5</f>
        <v>7.3934459747276415E-4</v>
      </c>
    </row>
    <row r="373" spans="1:22" s="110" customFormat="1" ht="42.75" customHeight="1">
      <c r="A373" s="111"/>
      <c r="B373" s="221" t="s">
        <v>504</v>
      </c>
      <c r="C373" s="217"/>
      <c r="D373" s="128">
        <v>0</v>
      </c>
      <c r="E373" s="128"/>
      <c r="F373" s="128">
        <v>-257931526</v>
      </c>
      <c r="G373" s="128"/>
      <c r="H373" s="128">
        <v>0</v>
      </c>
      <c r="I373" s="128"/>
      <c r="J373" s="172">
        <f t="shared" si="15"/>
        <v>-257931526</v>
      </c>
      <c r="K373" s="172"/>
      <c r="L373" s="222">
        <f t="shared" si="16"/>
        <v>-1.816929000247578E-4</v>
      </c>
      <c r="M373" s="222"/>
      <c r="N373" s="128">
        <v>0</v>
      </c>
      <c r="O373" s="128"/>
      <c r="P373" s="128">
        <v>-257931526</v>
      </c>
      <c r="Q373" s="128"/>
      <c r="R373" s="128">
        <v>0</v>
      </c>
      <c r="S373" s="128"/>
      <c r="T373" s="172">
        <f t="shared" si="17"/>
        <v>-257931526</v>
      </c>
      <c r="U373" s="169"/>
      <c r="V373" s="222">
        <f>T373/درآمدها!$J$5</f>
        <v>1.5105171939032777E-4</v>
      </c>
    </row>
    <row r="374" spans="1:22" s="110" customFormat="1" ht="42.75" customHeight="1">
      <c r="A374" s="111"/>
      <c r="B374" s="221" t="s">
        <v>505</v>
      </c>
      <c r="C374" s="217"/>
      <c r="D374" s="128">
        <v>0</v>
      </c>
      <c r="E374" s="128"/>
      <c r="F374" s="128">
        <v>0</v>
      </c>
      <c r="G374" s="128"/>
      <c r="H374" s="128">
        <v>0</v>
      </c>
      <c r="I374" s="128"/>
      <c r="J374" s="172">
        <f t="shared" si="15"/>
        <v>0</v>
      </c>
      <c r="K374" s="172"/>
      <c r="L374" s="222">
        <f t="shared" si="16"/>
        <v>0</v>
      </c>
      <c r="M374" s="222"/>
      <c r="N374" s="128">
        <v>0</v>
      </c>
      <c r="O374" s="128"/>
      <c r="P374" s="128">
        <v>317659154</v>
      </c>
      <c r="Q374" s="128"/>
      <c r="R374" s="128">
        <v>0</v>
      </c>
      <c r="S374" s="128"/>
      <c r="T374" s="172">
        <f t="shared" si="17"/>
        <v>317659154</v>
      </c>
      <c r="U374" s="169"/>
      <c r="V374" s="222">
        <f>T374/درآمدها!$J$5</f>
        <v>-1.8602984340804047E-4</v>
      </c>
    </row>
    <row r="375" spans="1:22" s="110" customFormat="1" ht="42.75" customHeight="1">
      <c r="A375" s="111"/>
      <c r="B375" s="221" t="s">
        <v>506</v>
      </c>
      <c r="C375" s="217"/>
      <c r="D375" s="128">
        <v>0</v>
      </c>
      <c r="E375" s="128"/>
      <c r="F375" s="128">
        <v>-731492614</v>
      </c>
      <c r="G375" s="128"/>
      <c r="H375" s="128">
        <v>0</v>
      </c>
      <c r="I375" s="128"/>
      <c r="J375" s="172">
        <f t="shared" si="15"/>
        <v>-731492614</v>
      </c>
      <c r="K375" s="172"/>
      <c r="L375" s="222">
        <f t="shared" si="16"/>
        <v>-5.1528022357511557E-4</v>
      </c>
      <c r="M375" s="222"/>
      <c r="N375" s="128">
        <v>0</v>
      </c>
      <c r="O375" s="128"/>
      <c r="P375" s="128">
        <v>-731492614</v>
      </c>
      <c r="Q375" s="128"/>
      <c r="R375" s="128">
        <v>0</v>
      </c>
      <c r="S375" s="128"/>
      <c r="T375" s="172">
        <f t="shared" si="17"/>
        <v>-731492614</v>
      </c>
      <c r="U375" s="169"/>
      <c r="V375" s="222">
        <f>T375/درآمدها!$J$5</f>
        <v>4.2838197710668899E-4</v>
      </c>
    </row>
    <row r="376" spans="1:22" s="110" customFormat="1" ht="42.75" customHeight="1">
      <c r="A376" s="111"/>
      <c r="B376" s="221" t="s">
        <v>507</v>
      </c>
      <c r="C376" s="217"/>
      <c r="D376" s="128">
        <v>0</v>
      </c>
      <c r="E376" s="128"/>
      <c r="F376" s="128">
        <v>0</v>
      </c>
      <c r="G376" s="128"/>
      <c r="H376" s="128">
        <v>0</v>
      </c>
      <c r="I376" s="128"/>
      <c r="J376" s="172">
        <f t="shared" si="15"/>
        <v>0</v>
      </c>
      <c r="K376" s="172"/>
      <c r="L376" s="222">
        <f t="shared" si="16"/>
        <v>0</v>
      </c>
      <c r="M376" s="222"/>
      <c r="N376" s="128">
        <v>0</v>
      </c>
      <c r="O376" s="128"/>
      <c r="P376" s="128">
        <v>-827156386</v>
      </c>
      <c r="Q376" s="128"/>
      <c r="R376" s="128">
        <v>-47357360</v>
      </c>
      <c r="S376" s="128"/>
      <c r="T376" s="172">
        <f t="shared" si="17"/>
        <v>-874513746</v>
      </c>
      <c r="U376" s="169"/>
      <c r="V376" s="222">
        <f>T376/درآمدها!$J$5</f>
        <v>5.1213904330475821E-4</v>
      </c>
    </row>
    <row r="377" spans="1:22" s="110" customFormat="1" ht="42.75" customHeight="1">
      <c r="A377" s="111"/>
      <c r="B377" s="221" t="s">
        <v>458</v>
      </c>
      <c r="C377" s="217"/>
      <c r="D377" s="128">
        <v>0</v>
      </c>
      <c r="E377" s="128"/>
      <c r="F377" s="128">
        <v>0</v>
      </c>
      <c r="G377" s="128"/>
      <c r="H377" s="128">
        <v>0</v>
      </c>
      <c r="I377" s="128"/>
      <c r="J377" s="172">
        <f t="shared" si="15"/>
        <v>0</v>
      </c>
      <c r="K377" s="172"/>
      <c r="L377" s="222">
        <f t="shared" si="16"/>
        <v>0</v>
      </c>
      <c r="M377" s="222"/>
      <c r="N377" s="128">
        <v>0</v>
      </c>
      <c r="O377" s="128"/>
      <c r="P377" s="128">
        <v>0</v>
      </c>
      <c r="Q377" s="128"/>
      <c r="R377" s="128">
        <v>-814082618</v>
      </c>
      <c r="S377" s="128"/>
      <c r="T377" s="172">
        <f t="shared" si="17"/>
        <v>-814082618</v>
      </c>
      <c r="U377" s="169"/>
      <c r="V377" s="222">
        <f>T377/درآمدها!$J$5</f>
        <v>4.7674893054631636E-4</v>
      </c>
    </row>
    <row r="378" spans="1:22" s="110" customFormat="1" ht="42.75" customHeight="1">
      <c r="A378" s="111"/>
      <c r="B378" s="221" t="s">
        <v>432</v>
      </c>
      <c r="C378" s="217"/>
      <c r="D378" s="128">
        <v>0</v>
      </c>
      <c r="E378" s="128"/>
      <c r="F378" s="128">
        <v>0</v>
      </c>
      <c r="G378" s="128"/>
      <c r="H378" s="128">
        <v>0</v>
      </c>
      <c r="I378" s="128"/>
      <c r="J378" s="172">
        <f t="shared" si="15"/>
        <v>0</v>
      </c>
      <c r="K378" s="172"/>
      <c r="L378" s="222">
        <f t="shared" si="16"/>
        <v>0</v>
      </c>
      <c r="M378" s="222"/>
      <c r="N378" s="128">
        <v>0</v>
      </c>
      <c r="O378" s="128"/>
      <c r="P378" s="128">
        <v>472854503</v>
      </c>
      <c r="Q378" s="128"/>
      <c r="R378" s="128">
        <v>-780839904</v>
      </c>
      <c r="S378" s="128"/>
      <c r="T378" s="172">
        <f t="shared" si="17"/>
        <v>-307985401</v>
      </c>
      <c r="U378" s="169"/>
      <c r="V378" s="222">
        <f>T378/درآمدها!$J$5</f>
        <v>1.8036463044912771E-4</v>
      </c>
    </row>
    <row r="379" spans="1:22" s="110" customFormat="1" ht="42.75" customHeight="1">
      <c r="A379" s="111"/>
      <c r="B379" s="221" t="s">
        <v>508</v>
      </c>
      <c r="C379" s="217"/>
      <c r="D379" s="128">
        <v>0</v>
      </c>
      <c r="E379" s="128"/>
      <c r="F379" s="128">
        <v>0</v>
      </c>
      <c r="G379" s="128"/>
      <c r="H379" s="128">
        <v>0</v>
      </c>
      <c r="I379" s="128"/>
      <c r="J379" s="172">
        <f t="shared" si="15"/>
        <v>0</v>
      </c>
      <c r="K379" s="172"/>
      <c r="L379" s="222">
        <f t="shared" si="16"/>
        <v>0</v>
      </c>
      <c r="M379" s="222"/>
      <c r="N379" s="128">
        <v>0</v>
      </c>
      <c r="O379" s="128"/>
      <c r="P379" s="128">
        <v>1363114529</v>
      </c>
      <c r="Q379" s="128"/>
      <c r="R379" s="128">
        <v>0</v>
      </c>
      <c r="S379" s="128"/>
      <c r="T379" s="172">
        <f t="shared" si="17"/>
        <v>1363114529</v>
      </c>
      <c r="U379" s="169"/>
      <c r="V379" s="222">
        <f>T379/درآمدها!$J$5</f>
        <v>-7.9827695561102835E-4</v>
      </c>
    </row>
    <row r="380" spans="1:22" s="110" customFormat="1" ht="42.75" customHeight="1">
      <c r="A380" s="111"/>
      <c r="B380" s="221" t="s">
        <v>512</v>
      </c>
      <c r="C380" s="217"/>
      <c r="D380" s="128">
        <v>0</v>
      </c>
      <c r="E380" s="128"/>
      <c r="F380" s="128">
        <v>2240566514</v>
      </c>
      <c r="G380" s="128"/>
      <c r="H380" s="128">
        <v>0</v>
      </c>
      <c r="I380" s="128"/>
      <c r="J380" s="172">
        <f t="shared" ref="J380:J383" si="18">D380+F380+H380</f>
        <v>2240566514</v>
      </c>
      <c r="K380" s="172"/>
      <c r="L380" s="222">
        <f t="shared" si="16"/>
        <v>1.5783065914440489E-3</v>
      </c>
      <c r="M380" s="222"/>
      <c r="N380" s="128">
        <v>0</v>
      </c>
      <c r="O380" s="128"/>
      <c r="P380" s="128">
        <v>2240566514</v>
      </c>
      <c r="Q380" s="128"/>
      <c r="R380" s="128">
        <v>0</v>
      </c>
      <c r="S380" s="128"/>
      <c r="T380" s="172">
        <f t="shared" si="17"/>
        <v>2240566514</v>
      </c>
      <c r="U380" s="169"/>
      <c r="V380" s="222">
        <f>T380/درآمدها!$J$5</f>
        <v>-1.3121367116173807E-3</v>
      </c>
    </row>
    <row r="381" spans="1:22" s="110" customFormat="1" ht="42.75" customHeight="1">
      <c r="A381" s="111"/>
      <c r="B381" s="221" t="s">
        <v>459</v>
      </c>
      <c r="C381" s="217"/>
      <c r="D381" s="128">
        <v>0</v>
      </c>
      <c r="E381" s="128"/>
      <c r="F381" s="128">
        <v>0</v>
      </c>
      <c r="G381" s="128"/>
      <c r="H381" s="128">
        <v>0</v>
      </c>
      <c r="I381" s="128"/>
      <c r="J381" s="172">
        <f t="shared" si="18"/>
        <v>0</v>
      </c>
      <c r="K381" s="172"/>
      <c r="L381" s="222">
        <f t="shared" si="16"/>
        <v>0</v>
      </c>
      <c r="M381" s="222"/>
      <c r="N381" s="128">
        <v>0</v>
      </c>
      <c r="O381" s="128"/>
      <c r="P381" s="128">
        <v>0</v>
      </c>
      <c r="Q381" s="128"/>
      <c r="R381" s="128">
        <v>-679685383</v>
      </c>
      <c r="S381" s="128"/>
      <c r="T381" s="172">
        <f t="shared" si="17"/>
        <v>-679685383</v>
      </c>
      <c r="U381" s="169"/>
      <c r="V381" s="222">
        <f>T381/درآمدها!$J$5</f>
        <v>3.9804225306922528E-4</v>
      </c>
    </row>
    <row r="382" spans="1:22" s="110" customFormat="1" ht="42.75" customHeight="1">
      <c r="A382" s="111"/>
      <c r="B382" s="221" t="s">
        <v>598</v>
      </c>
      <c r="C382" s="217"/>
      <c r="D382" s="128">
        <v>0</v>
      </c>
      <c r="E382" s="128"/>
      <c r="F382" s="128">
        <v>0</v>
      </c>
      <c r="G382" s="128"/>
      <c r="H382" s="128">
        <v>0</v>
      </c>
      <c r="I382" s="128"/>
      <c r="J382" s="172">
        <f t="shared" si="18"/>
        <v>0</v>
      </c>
      <c r="K382" s="172"/>
      <c r="L382" s="222">
        <f t="shared" si="16"/>
        <v>0</v>
      </c>
      <c r="M382" s="222"/>
      <c r="N382" s="128">
        <v>0</v>
      </c>
      <c r="O382" s="128"/>
      <c r="P382" s="128">
        <v>0</v>
      </c>
      <c r="Q382" s="128"/>
      <c r="R382" s="128">
        <v>-3719</v>
      </c>
      <c r="S382" s="128"/>
      <c r="T382" s="172">
        <f t="shared" si="17"/>
        <v>-3719</v>
      </c>
      <c r="U382" s="169"/>
      <c r="V382" s="222">
        <f>T382/درآمدها!$J$5</f>
        <v>2.1779475860295923E-9</v>
      </c>
    </row>
    <row r="383" spans="1:22" s="110" customFormat="1" ht="42.75" customHeight="1">
      <c r="A383" s="111"/>
      <c r="B383" s="221" t="s">
        <v>518</v>
      </c>
      <c r="C383" s="217"/>
      <c r="D383" s="128">
        <v>0</v>
      </c>
      <c r="E383" s="128"/>
      <c r="F383" s="128">
        <v>821892608</v>
      </c>
      <c r="G383" s="128"/>
      <c r="H383" s="128">
        <v>0</v>
      </c>
      <c r="I383" s="128"/>
      <c r="J383" s="172">
        <f t="shared" si="18"/>
        <v>821892608</v>
      </c>
      <c r="K383" s="172"/>
      <c r="L383" s="222">
        <f t="shared" si="16"/>
        <v>5.7896005878874785E-4</v>
      </c>
      <c r="M383" s="222"/>
      <c r="N383" s="128">
        <v>0</v>
      </c>
      <c r="O383" s="128"/>
      <c r="P383" s="128">
        <v>821892608</v>
      </c>
      <c r="Q383" s="128"/>
      <c r="R383" s="128">
        <v>0</v>
      </c>
      <c r="S383" s="128"/>
      <c r="T383" s="172">
        <f t="shared" si="17"/>
        <v>821892608</v>
      </c>
      <c r="U383" s="169"/>
      <c r="V383" s="222">
        <f>T383/درآمدها!$J$5</f>
        <v>-4.8132267318342725E-4</v>
      </c>
    </row>
    <row r="384" spans="1:22" s="27" customFormat="1" ht="33.6" thickBot="1">
      <c r="A384" s="26"/>
      <c r="B384" s="225" t="s">
        <v>2</v>
      </c>
      <c r="C384" s="226"/>
      <c r="D384" s="173">
        <f>SUM(D11:D383)</f>
        <v>43267319480</v>
      </c>
      <c r="E384" s="173"/>
      <c r="F384" s="173">
        <v>-1150305402554</v>
      </c>
      <c r="G384" s="173"/>
      <c r="H384" s="173">
        <v>0</v>
      </c>
      <c r="I384" s="174"/>
      <c r="J384" s="175">
        <f>SUM(J11:J383)</f>
        <v>-1107038083074</v>
      </c>
      <c r="K384" s="174"/>
      <c r="L384" s="227">
        <f>SUM(L11:L383)</f>
        <v>-0.7798230905343605</v>
      </c>
      <c r="M384" s="228"/>
      <c r="N384" s="173">
        <f>SUM(N11:N383)</f>
        <v>958158254789</v>
      </c>
      <c r="O384" s="173"/>
      <c r="P384" s="173">
        <f>SUM(P11:P383)</f>
        <v>-2100490716109</v>
      </c>
      <c r="Q384" s="174"/>
      <c r="R384" s="173">
        <f>SUM(R11:R383)</f>
        <v>-711127214270</v>
      </c>
      <c r="S384" s="174"/>
      <c r="T384" s="175">
        <f>SUM(T11:T383)</f>
        <v>-1853459675590</v>
      </c>
      <c r="U384" s="176"/>
      <c r="V384" s="227">
        <f>SUM(V11:V291)</f>
        <v>1.040778806000489</v>
      </c>
    </row>
    <row r="385" spans="2:21" ht="25.5" customHeight="1" thickTop="1">
      <c r="B385" s="221"/>
      <c r="I385" s="128"/>
      <c r="K385" s="172"/>
      <c r="M385" s="222"/>
      <c r="P385" s="229"/>
      <c r="Q385" s="128"/>
      <c r="R385" s="229"/>
      <c r="S385" s="128"/>
      <c r="T385" s="229"/>
      <c r="U385" s="169"/>
    </row>
    <row r="386" spans="2:21" hidden="1"/>
    <row r="387" spans="2:21" hidden="1">
      <c r="D387" s="122">
        <f>'درآمد سود سهام'!M219</f>
        <v>43267319480</v>
      </c>
      <c r="F387" s="122"/>
      <c r="H387" s="165">
        <f>'درآمد ناشی ازفروش'!I372</f>
        <v>0</v>
      </c>
      <c r="J387" s="214">
        <f>D387+F384+H384</f>
        <v>-1107038083074</v>
      </c>
      <c r="N387" s="122">
        <f>'درآمد سود سهام'!S219</f>
        <v>958158254789</v>
      </c>
      <c r="P387" s="165">
        <f>'درآمد ناشی از تغییر قیمت اوراق '!Q325</f>
        <v>-2100490716109</v>
      </c>
      <c r="R387" s="165">
        <f>'درآمد ناشی ازفروش'!Q372</f>
        <v>-711127214270</v>
      </c>
      <c r="T387" s="165">
        <f>N387+P387+R387</f>
        <v>-1853459675590</v>
      </c>
    </row>
    <row r="388" spans="2:21" hidden="1">
      <c r="D388" s="122">
        <f>D387-D384</f>
        <v>0</v>
      </c>
      <c r="F388" s="165">
        <f>'درآمد ناشی از تغییر قیمت اوراق '!I325</f>
        <v>-1150305402554</v>
      </c>
      <c r="H388" s="165">
        <f>H384-H387</f>
        <v>0</v>
      </c>
      <c r="J388" s="214">
        <f>J384-J387</f>
        <v>0</v>
      </c>
      <c r="N388" s="122">
        <f>N387-N384</f>
        <v>0</v>
      </c>
      <c r="P388" s="165">
        <f>P384-P387</f>
        <v>0</v>
      </c>
      <c r="R388" s="165">
        <f>R384-R387</f>
        <v>0</v>
      </c>
      <c r="T388" s="122">
        <f>T384-T387</f>
        <v>0</v>
      </c>
    </row>
    <row r="389" spans="2:21" hidden="1"/>
    <row r="390" spans="2:21" hidden="1"/>
  </sheetData>
  <autoFilter ref="B8:B384" xr:uid="{00000000-0001-0000-0900-000000000000}"/>
  <mergeCells count="16">
    <mergeCell ref="D7:L7"/>
    <mergeCell ref="B8:B10"/>
    <mergeCell ref="C8:C10"/>
    <mergeCell ref="B1:V1"/>
    <mergeCell ref="B2:V2"/>
    <mergeCell ref="B3:V3"/>
    <mergeCell ref="D8:D9"/>
    <mergeCell ref="F8:F9"/>
    <mergeCell ref="H8:H9"/>
    <mergeCell ref="N8:N9"/>
    <mergeCell ref="P8:P9"/>
    <mergeCell ref="R8:R9"/>
    <mergeCell ref="J8:L9"/>
    <mergeCell ref="T8:V9"/>
    <mergeCell ref="B5:V5"/>
    <mergeCell ref="N7:V7"/>
  </mergeCells>
  <printOptions horizontalCentered="1"/>
  <pageMargins left="0.25" right="0.25" top="0.75" bottom="0.75" header="0.3" footer="0.3"/>
  <pageSetup paperSize="9" scale="3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16"/>
  <sheetViews>
    <sheetView rightToLeft="1" view="pageBreakPreview" topLeftCell="B1" zoomScaleNormal="100" zoomScaleSheetLayoutView="100" workbookViewId="0">
      <selection activeCell="M20" sqref="M20"/>
    </sheetView>
  </sheetViews>
  <sheetFormatPr defaultColWidth="9.109375" defaultRowHeight="21"/>
  <cols>
    <col min="1" max="1" width="34.44140625" style="34" bestFit="1" customWidth="1"/>
    <col min="2" max="2" width="0.44140625" style="34" customWidth="1"/>
    <col min="3" max="3" width="18.109375" style="34" bestFit="1" customWidth="1"/>
    <col min="4" max="4" width="0.6640625" style="34" customWidth="1"/>
    <col min="5" max="5" width="20" style="34" bestFit="1" customWidth="1"/>
    <col min="6" max="6" width="0.5546875" style="34" customWidth="1"/>
    <col min="7" max="7" width="17" style="34" bestFit="1" customWidth="1"/>
    <col min="8" max="8" width="0.5546875" style="34" customWidth="1"/>
    <col min="9" max="9" width="20.44140625" style="34" bestFit="1" customWidth="1"/>
    <col min="10" max="10" width="0.44140625" style="34" customWidth="1"/>
    <col min="11" max="11" width="18.109375" style="34" bestFit="1" customWidth="1"/>
    <col min="12" max="12" width="0.5546875" style="34" customWidth="1"/>
    <col min="13" max="13" width="17.6640625" style="34" bestFit="1" customWidth="1"/>
    <col min="14" max="14" width="0.88671875" style="34" customWidth="1"/>
    <col min="15" max="15" width="19.33203125" style="34" bestFit="1" customWidth="1"/>
    <col min="16" max="16" width="0.5546875" style="34" customWidth="1"/>
    <col min="17" max="17" width="19.33203125" style="34" bestFit="1" customWidth="1"/>
    <col min="18" max="18" width="9.109375" style="34"/>
    <col min="19" max="19" width="12.6640625" style="1" bestFit="1" customWidth="1"/>
    <col min="20" max="16384" width="9.109375" style="1"/>
  </cols>
  <sheetData>
    <row r="1" spans="1:17" ht="21" customHeight="1">
      <c r="A1" s="333" t="s">
        <v>77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</row>
    <row r="2" spans="1:17" ht="18" customHeight="1">
      <c r="A2" s="333" t="s">
        <v>48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</row>
    <row r="3" spans="1:17" ht="19.5" customHeight="1">
      <c r="A3" s="333" t="str">
        <f>' سهام'!A3</f>
        <v>برای ماه منتهی به 1405/01/31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</row>
    <row r="4" spans="1:17" ht="19.5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</row>
    <row r="5" spans="1:17">
      <c r="A5" s="334" t="s">
        <v>26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334"/>
      <c r="Q5" s="334"/>
    </row>
    <row r="6" spans="1:17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</row>
    <row r="7" spans="1:17" ht="22.5" customHeight="1" thickBot="1">
      <c r="A7" s="68"/>
      <c r="B7" s="69"/>
      <c r="C7" s="335" t="str">
        <f>'درآمد سود سهام'!$I$7</f>
        <v>طی فروردین ماه</v>
      </c>
      <c r="D7" s="318"/>
      <c r="E7" s="318"/>
      <c r="F7" s="318"/>
      <c r="G7" s="318"/>
      <c r="H7" s="318"/>
      <c r="I7" s="318"/>
      <c r="J7" s="71"/>
      <c r="K7" s="336" t="str">
        <f>'درآمد سود سهام'!$O$7</f>
        <v>از ابتدای سال مالی تا پایان فروردین ماه</v>
      </c>
      <c r="L7" s="318"/>
      <c r="M7" s="318"/>
      <c r="N7" s="318"/>
      <c r="O7" s="318"/>
      <c r="P7" s="318"/>
      <c r="Q7" s="318"/>
    </row>
    <row r="8" spans="1:17" ht="15.75" customHeight="1">
      <c r="A8" s="329"/>
      <c r="B8" s="330"/>
      <c r="C8" s="331" t="s">
        <v>12</v>
      </c>
      <c r="D8" s="331"/>
      <c r="E8" s="331" t="s">
        <v>10</v>
      </c>
      <c r="F8" s="329"/>
      <c r="G8" s="331" t="s">
        <v>11</v>
      </c>
      <c r="H8" s="329"/>
      <c r="I8" s="331" t="s">
        <v>2</v>
      </c>
      <c r="J8" s="72"/>
      <c r="K8" s="331" t="s">
        <v>12</v>
      </c>
      <c r="L8" s="331"/>
      <c r="M8" s="331" t="s">
        <v>10</v>
      </c>
      <c r="N8" s="329"/>
      <c r="O8" s="331" t="s">
        <v>11</v>
      </c>
      <c r="P8" s="329"/>
      <c r="Q8" s="331" t="s">
        <v>2</v>
      </c>
    </row>
    <row r="9" spans="1:17" ht="12" customHeight="1">
      <c r="A9" s="330"/>
      <c r="B9" s="330"/>
      <c r="C9" s="332"/>
      <c r="D9" s="332"/>
      <c r="E9" s="332"/>
      <c r="F9" s="330"/>
      <c r="G9" s="332"/>
      <c r="H9" s="330"/>
      <c r="I9" s="332"/>
      <c r="J9" s="72"/>
      <c r="K9" s="332"/>
      <c r="L9" s="332"/>
      <c r="M9" s="332"/>
      <c r="N9" s="330"/>
      <c r="O9" s="332"/>
      <c r="P9" s="330"/>
      <c r="Q9" s="332"/>
    </row>
    <row r="10" spans="1:17" ht="14.25" customHeight="1" thickBot="1">
      <c r="A10" s="330"/>
      <c r="B10" s="330"/>
      <c r="C10" s="87" t="s">
        <v>54</v>
      </c>
      <c r="D10" s="332"/>
      <c r="E10" s="87" t="s">
        <v>52</v>
      </c>
      <c r="F10" s="330"/>
      <c r="G10" s="87" t="s">
        <v>53</v>
      </c>
      <c r="H10" s="330"/>
      <c r="I10" s="318"/>
      <c r="J10" s="73"/>
      <c r="K10" s="87" t="s">
        <v>54</v>
      </c>
      <c r="L10" s="332"/>
      <c r="M10" s="87" t="s">
        <v>52</v>
      </c>
      <c r="N10" s="330"/>
      <c r="O10" s="87" t="s">
        <v>53</v>
      </c>
      <c r="P10" s="330"/>
      <c r="Q10" s="318"/>
    </row>
    <row r="11" spans="1:17" ht="21" customHeight="1">
      <c r="A11" s="88"/>
      <c r="B11" s="59"/>
      <c r="C11" s="61">
        <v>0</v>
      </c>
      <c r="D11" s="61"/>
      <c r="E11" s="61">
        <v>0</v>
      </c>
      <c r="F11" s="61"/>
      <c r="G11" s="61">
        <v>0</v>
      </c>
      <c r="H11" s="61"/>
      <c r="I11" s="61">
        <f>C11+E11+G11</f>
        <v>0</v>
      </c>
      <c r="J11" s="61"/>
      <c r="K11" s="61">
        <v>0</v>
      </c>
      <c r="L11" s="61"/>
      <c r="M11" s="61">
        <v>0</v>
      </c>
      <c r="N11" s="61"/>
      <c r="O11" s="61">
        <v>0</v>
      </c>
      <c r="P11" s="61">
        <v>1228793</v>
      </c>
      <c r="Q11" s="61">
        <f>O11+M11+K11</f>
        <v>0</v>
      </c>
    </row>
    <row r="12" spans="1:17" ht="21" customHeight="1" thickBot="1">
      <c r="A12" s="84" t="s">
        <v>2</v>
      </c>
      <c r="B12" s="85"/>
      <c r="C12" s="62">
        <f>SUM(C11:C11)</f>
        <v>0</v>
      </c>
      <c r="D12" s="63" t="e">
        <f>SUM(#REF!)</f>
        <v>#REF!</v>
      </c>
      <c r="E12" s="62">
        <f>SUM(E11:E11)</f>
        <v>0</v>
      </c>
      <c r="F12" s="63" t="e">
        <f>SUM(#REF!)</f>
        <v>#REF!</v>
      </c>
      <c r="G12" s="62">
        <f>SUM(G11:G11)</f>
        <v>0</v>
      </c>
      <c r="H12" s="63" t="e">
        <f>SUM(#REF!)</f>
        <v>#REF!</v>
      </c>
      <c r="I12" s="62">
        <f>SUM(I11:I11)</f>
        <v>0</v>
      </c>
      <c r="J12" s="63" t="e">
        <f>SUM(#REF!)</f>
        <v>#REF!</v>
      </c>
      <c r="K12" s="62">
        <v>0</v>
      </c>
      <c r="L12" s="63" t="e">
        <v>#REF!</v>
      </c>
      <c r="M12" s="62">
        <f>SUM(M11)</f>
        <v>0</v>
      </c>
      <c r="N12" s="63" t="e">
        <v>#REF!</v>
      </c>
      <c r="O12" s="62">
        <f>SUM(O11)</f>
        <v>0</v>
      </c>
      <c r="P12" s="63" t="e">
        <v>#REF!</v>
      </c>
      <c r="Q12" s="62">
        <f>SUM(Q11)</f>
        <v>0</v>
      </c>
    </row>
    <row r="13" spans="1:17" ht="21.6" thickTop="1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</row>
    <row r="14" spans="1:17">
      <c r="I14" s="89"/>
      <c r="O14" s="90"/>
      <c r="Q14" s="90"/>
    </row>
    <row r="15" spans="1:17">
      <c r="O15" s="89"/>
      <c r="Q15" s="89"/>
    </row>
    <row r="16" spans="1:17">
      <c r="I16" s="89"/>
    </row>
  </sheetData>
  <autoFilter ref="A10:Q10" xr:uid="{00000000-0009-0000-0000-00000A000000}">
    <sortState xmlns:xlrd2="http://schemas.microsoft.com/office/spreadsheetml/2017/richdata2" ref="A13:Q13">
      <sortCondition descending="1" ref="O10"/>
    </sortState>
  </autoFilter>
  <mergeCells count="22">
    <mergeCell ref="A1:Q1"/>
    <mergeCell ref="A2:Q2"/>
    <mergeCell ref="A3:Q3"/>
    <mergeCell ref="C8:C9"/>
    <mergeCell ref="E8:E9"/>
    <mergeCell ref="G8:G9"/>
    <mergeCell ref="K8:K9"/>
    <mergeCell ref="M8:M9"/>
    <mergeCell ref="O8:O9"/>
    <mergeCell ref="A5:Q5"/>
    <mergeCell ref="C7:I7"/>
    <mergeCell ref="K7:Q7"/>
    <mergeCell ref="L8:L10"/>
    <mergeCell ref="N8:N10"/>
    <mergeCell ref="F8:F10"/>
    <mergeCell ref="H8:H10"/>
    <mergeCell ref="A8:A10"/>
    <mergeCell ref="B8:B10"/>
    <mergeCell ref="D8:D10"/>
    <mergeCell ref="Q8:Q10"/>
    <mergeCell ref="I8:I10"/>
    <mergeCell ref="P8:P10"/>
  </mergeCells>
  <pageMargins left="0.25" right="0.25" top="0.75" bottom="0.75" header="0.3" footer="0.3"/>
  <pageSetup paperSize="9" scale="7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D14"/>
  <sheetViews>
    <sheetView rightToLeft="1" view="pageBreakPreview" topLeftCell="B1" zoomScaleNormal="100" zoomScaleSheetLayoutView="100" workbookViewId="0">
      <selection activeCell="M20" sqref="M20"/>
    </sheetView>
  </sheetViews>
  <sheetFormatPr defaultColWidth="9.109375" defaultRowHeight="21"/>
  <cols>
    <col min="1" max="1" width="40.33203125" style="34" bestFit="1" customWidth="1"/>
    <col min="2" max="2" width="0.6640625" style="34" customWidth="1"/>
    <col min="3" max="3" width="18.44140625" style="65" customWidth="1"/>
    <col min="4" max="4" width="1.44140625" style="65" customWidth="1"/>
    <col min="5" max="5" width="21.6640625" style="65" customWidth="1"/>
    <col min="6" max="6" width="1.44140625" style="65" customWidth="1"/>
    <col min="7" max="7" width="26.109375" style="65" customWidth="1"/>
    <col min="8" max="8" width="1.33203125" style="34" customWidth="1"/>
    <col min="9" max="9" width="22" style="34" customWidth="1"/>
    <col min="10" max="10" width="0.6640625" style="34" customWidth="1"/>
    <col min="11" max="11" width="9.109375" style="34"/>
    <col min="12" max="16384" width="9.109375" style="1"/>
  </cols>
  <sheetData>
    <row r="1" spans="1:10 16384:16384" ht="21.6">
      <c r="A1" s="333" t="s">
        <v>76</v>
      </c>
      <c r="B1" s="333"/>
      <c r="C1" s="333"/>
      <c r="D1" s="333"/>
      <c r="E1" s="333"/>
      <c r="F1" s="333"/>
      <c r="G1" s="333"/>
      <c r="H1" s="333"/>
      <c r="I1" s="333"/>
      <c r="J1" s="333"/>
    </row>
    <row r="2" spans="1:10 16384:16384" ht="21.6">
      <c r="A2" s="333" t="s">
        <v>48</v>
      </c>
      <c r="B2" s="333"/>
      <c r="C2" s="333"/>
      <c r="D2" s="333"/>
      <c r="E2" s="333"/>
      <c r="F2" s="333"/>
      <c r="G2" s="333"/>
      <c r="H2" s="333"/>
      <c r="I2" s="333"/>
      <c r="J2" s="333"/>
    </row>
    <row r="3" spans="1:10 16384:16384" ht="21.6">
      <c r="A3" s="333" t="str">
        <f>' سهام'!A3</f>
        <v>برای ماه منتهی به 1405/01/31</v>
      </c>
      <c r="B3" s="333"/>
      <c r="C3" s="333"/>
      <c r="D3" s="333"/>
      <c r="E3" s="333"/>
      <c r="F3" s="333"/>
      <c r="G3" s="333"/>
      <c r="H3" s="333"/>
      <c r="I3" s="333"/>
      <c r="J3" s="333"/>
    </row>
    <row r="4" spans="1:10 16384:16384" ht="21.6">
      <c r="A4" s="66"/>
      <c r="B4" s="66"/>
      <c r="C4" s="66"/>
      <c r="D4" s="66"/>
      <c r="E4" s="66"/>
      <c r="F4" s="66"/>
      <c r="G4" s="66"/>
      <c r="H4" s="66"/>
      <c r="I4" s="66"/>
      <c r="J4" s="66"/>
    </row>
    <row r="5" spans="1:10 16384:16384">
      <c r="A5" s="334" t="s">
        <v>27</v>
      </c>
      <c r="B5" s="334"/>
      <c r="C5" s="334"/>
      <c r="D5" s="334"/>
      <c r="E5" s="334"/>
      <c r="F5" s="334"/>
      <c r="G5" s="334"/>
      <c r="H5" s="334"/>
      <c r="I5" s="334"/>
      <c r="J5" s="334"/>
    </row>
    <row r="6" spans="1:10 16384:16384" ht="21.6" thickBot="1">
      <c r="A6" s="78"/>
      <c r="B6" s="78"/>
      <c r="C6" s="38"/>
      <c r="D6" s="38"/>
      <c r="E6" s="38"/>
      <c r="F6" s="38"/>
      <c r="G6" s="38"/>
      <c r="H6" s="78"/>
      <c r="I6" s="78"/>
      <c r="J6" s="78"/>
    </row>
    <row r="7" spans="1:10 16384:16384" ht="37.5" customHeight="1" thickBot="1">
      <c r="A7" s="337" t="s">
        <v>17</v>
      </c>
      <c r="B7" s="337"/>
      <c r="C7" s="338" t="str">
        <f>'درآمد سود سهام'!$I$7</f>
        <v>طی فروردین ماه</v>
      </c>
      <c r="D7" s="338"/>
      <c r="E7" s="338"/>
      <c r="F7" s="338"/>
      <c r="G7" s="339" t="str">
        <f>'درآمد سود سهام'!$O$7</f>
        <v>از ابتدای سال مالی تا پایان فروردین ماه</v>
      </c>
      <c r="H7" s="337"/>
      <c r="I7" s="337"/>
      <c r="J7" s="337"/>
    </row>
    <row r="8" spans="1:10 16384:16384" ht="37.200000000000003">
      <c r="A8" s="79" t="s">
        <v>13</v>
      </c>
      <c r="B8" s="71"/>
      <c r="C8" s="80" t="s">
        <v>14</v>
      </c>
      <c r="D8" s="81"/>
      <c r="E8" s="80" t="s">
        <v>15</v>
      </c>
      <c r="F8" s="82"/>
      <c r="G8" s="80" t="s">
        <v>14</v>
      </c>
      <c r="H8" s="71"/>
      <c r="I8" s="79" t="s">
        <v>15</v>
      </c>
      <c r="J8" s="71"/>
    </row>
    <row r="9" spans="1:10 16384:16384" ht="27" customHeight="1">
      <c r="A9" s="83" t="s">
        <v>343</v>
      </c>
      <c r="B9" s="59"/>
      <c r="C9" s="40">
        <v>3239</v>
      </c>
      <c r="D9" s="59"/>
      <c r="E9" s="118">
        <f>C9/$C$13</f>
        <v>0.30832936696811042</v>
      </c>
      <c r="F9" s="59"/>
      <c r="G9" s="40">
        <v>847098451</v>
      </c>
      <c r="H9" s="59"/>
      <c r="I9" s="118">
        <f>G9/$G$13</f>
        <v>0.99988166648550691</v>
      </c>
      <c r="J9" s="71"/>
    </row>
    <row r="10" spans="1:10 16384:16384" ht="27" customHeight="1">
      <c r="A10" s="83" t="s">
        <v>341</v>
      </c>
      <c r="B10" s="59"/>
      <c r="C10" s="40">
        <v>1715</v>
      </c>
      <c r="D10" s="59"/>
      <c r="E10" s="118">
        <f>C10/$C$13</f>
        <v>0.1632555925749643</v>
      </c>
      <c r="F10" s="59"/>
      <c r="G10" s="40">
        <v>17584</v>
      </c>
      <c r="H10" s="59"/>
      <c r="I10" s="118">
        <f>G10/$G$13</f>
        <v>2.07554614256769E-5</v>
      </c>
      <c r="J10" s="71"/>
    </row>
    <row r="11" spans="1:10 16384:16384" ht="27" customHeight="1">
      <c r="A11" s="83" t="s">
        <v>342</v>
      </c>
      <c r="B11" s="59"/>
      <c r="C11" s="40">
        <v>5551</v>
      </c>
      <c r="D11" s="59"/>
      <c r="E11" s="118">
        <f>C11/$C$13</f>
        <v>0.52841504045692522</v>
      </c>
      <c r="F11" s="59"/>
      <c r="G11" s="40">
        <v>78440</v>
      </c>
      <c r="H11" s="59"/>
      <c r="I11" s="118">
        <f>G11/$G$13</f>
        <v>9.2587488297889901E-5</v>
      </c>
      <c r="J11" s="71"/>
    </row>
    <row r="12" spans="1:10 16384:16384" ht="27" customHeight="1" thickBot="1">
      <c r="A12" s="83" t="s">
        <v>602</v>
      </c>
      <c r="B12" s="59"/>
      <c r="C12" s="40">
        <v>0</v>
      </c>
      <c r="D12" s="59"/>
      <c r="E12" s="118">
        <f>C12/$C$13</f>
        <v>0</v>
      </c>
      <c r="F12" s="59"/>
      <c r="G12" s="40">
        <v>4228</v>
      </c>
      <c r="H12" s="59"/>
      <c r="I12" s="118">
        <f>G12/$G$13</f>
        <v>4.9905647695497004E-6</v>
      </c>
      <c r="J12" s="71"/>
    </row>
    <row r="13" spans="1:10 16384:16384" ht="21.6" thickBot="1">
      <c r="A13" s="84" t="s">
        <v>2</v>
      </c>
      <c r="B13" s="85"/>
      <c r="C13" s="64">
        <f>SUM(C9:C11)</f>
        <v>10505</v>
      </c>
      <c r="D13" s="59"/>
      <c r="E13" s="86">
        <f>SUM(E9:E12)</f>
        <v>1</v>
      </c>
      <c r="F13" s="59"/>
      <c r="G13" s="64">
        <f>SUM(G9:G12)</f>
        <v>847198703</v>
      </c>
      <c r="H13" s="59"/>
      <c r="I13" s="86">
        <f>SUM(I9:I12)</f>
        <v>1</v>
      </c>
      <c r="J13" s="71"/>
      <c r="XFD13" s="198">
        <f>SUM(C13:XFC13)</f>
        <v>847209210</v>
      </c>
    </row>
    <row r="14" spans="1:10 16384:16384" ht="21.6" thickTop="1">
      <c r="D14" s="59"/>
      <c r="F14" s="59"/>
      <c r="H14" s="59"/>
    </row>
  </sheetData>
  <autoFilter ref="A8:J8" xr:uid="{00000000-0009-0000-0000-00000B000000}">
    <sortState xmlns:xlrd2="http://schemas.microsoft.com/office/spreadsheetml/2017/richdata2" ref="A9:J18">
      <sortCondition descending="1" ref="G8"/>
    </sortState>
  </autoFilter>
  <mergeCells count="7">
    <mergeCell ref="A7:B7"/>
    <mergeCell ref="C7:F7"/>
    <mergeCell ref="A5:J5"/>
    <mergeCell ref="G7:J7"/>
    <mergeCell ref="A1:J1"/>
    <mergeCell ref="A2:J2"/>
    <mergeCell ref="A3:J3"/>
  </mergeCells>
  <pageMargins left="0.7" right="0.7" top="0.75" bottom="0.75" header="0.3" footer="0.3"/>
  <pageSetup paperSize="9" scale="9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2"/>
  <sheetViews>
    <sheetView rightToLeft="1" view="pageBreakPreview" zoomScaleNormal="100" zoomScaleSheetLayoutView="100" workbookViewId="0">
      <selection activeCell="M20" sqref="M20"/>
    </sheetView>
  </sheetViews>
  <sheetFormatPr defaultColWidth="9.109375" defaultRowHeight="18"/>
  <cols>
    <col min="1" max="1" width="32.44140625" style="37" customWidth="1"/>
    <col min="2" max="2" width="1.44140625" style="37" customWidth="1"/>
    <col min="3" max="3" width="19" style="37" bestFit="1" customWidth="1"/>
    <col min="4" max="4" width="0.88671875" style="37" customWidth="1"/>
    <col min="5" max="5" width="19" style="37" bestFit="1" customWidth="1"/>
    <col min="6" max="6" width="10.6640625" style="37" bestFit="1" customWidth="1"/>
    <col min="7" max="16384" width="9.109375" style="2"/>
  </cols>
  <sheetData>
    <row r="1" spans="1:6" s="28" customFormat="1" ht="18.600000000000001">
      <c r="A1" s="319" t="s">
        <v>76</v>
      </c>
      <c r="B1" s="319"/>
      <c r="C1" s="319"/>
      <c r="D1" s="319"/>
      <c r="E1" s="319"/>
      <c r="F1" s="77"/>
    </row>
    <row r="2" spans="1:6" s="28" customFormat="1" ht="18.600000000000001">
      <c r="A2" s="319" t="s">
        <v>48</v>
      </c>
      <c r="B2" s="319"/>
      <c r="C2" s="319"/>
      <c r="D2" s="319"/>
      <c r="E2" s="319"/>
      <c r="F2" s="77"/>
    </row>
    <row r="3" spans="1:6" s="28" customFormat="1" ht="18.600000000000001">
      <c r="A3" s="319" t="str">
        <f>' سهام'!A3</f>
        <v>برای ماه منتهی به 1405/01/31</v>
      </c>
      <c r="B3" s="319"/>
      <c r="C3" s="319"/>
      <c r="D3" s="319"/>
      <c r="E3" s="319"/>
      <c r="F3" s="77"/>
    </row>
    <row r="4" spans="1:6" s="28" customFormat="1" ht="18.600000000000001">
      <c r="A4" s="36"/>
      <c r="B4" s="36"/>
      <c r="C4" s="36"/>
      <c r="D4" s="36"/>
      <c r="E4" s="36"/>
      <c r="F4" s="77"/>
    </row>
    <row r="5" spans="1:6" ht="18.600000000000001">
      <c r="A5" s="334" t="s">
        <v>28</v>
      </c>
      <c r="B5" s="334"/>
      <c r="C5" s="334"/>
      <c r="D5" s="334"/>
      <c r="E5" s="334"/>
    </row>
    <row r="6" spans="1:6" ht="37.799999999999997" thickBot="1">
      <c r="A6" s="68"/>
      <c r="B6" s="69"/>
      <c r="C6" s="70" t="str">
        <f>'درآمد سود سهام'!$I$7</f>
        <v>طی فروردین ماه</v>
      </c>
      <c r="D6" s="71"/>
      <c r="E6" s="70" t="str">
        <f>'درآمد سود سهام'!$O$7</f>
        <v>از ابتدای سال مالی تا پایان فروردین ماه</v>
      </c>
    </row>
    <row r="7" spans="1:6" ht="16.5" customHeight="1">
      <c r="A7" s="329"/>
      <c r="B7" s="330"/>
      <c r="C7" s="331" t="s">
        <v>6</v>
      </c>
      <c r="D7" s="72"/>
      <c r="E7" s="331" t="s">
        <v>6</v>
      </c>
    </row>
    <row r="8" spans="1:6" ht="18.600000000000001" thickBot="1">
      <c r="A8" s="330"/>
      <c r="B8" s="330"/>
      <c r="C8" s="318"/>
      <c r="D8" s="73"/>
      <c r="E8" s="318"/>
    </row>
    <row r="9" spans="1:6">
      <c r="A9" s="74" t="s">
        <v>29</v>
      </c>
      <c r="B9" s="59"/>
      <c r="C9" s="40">
        <v>0</v>
      </c>
      <c r="D9" s="40"/>
      <c r="E9" s="40">
        <v>29784851928</v>
      </c>
      <c r="F9" s="76"/>
    </row>
    <row r="10" spans="1:6" ht="25.95" customHeight="1">
      <c r="A10" s="74" t="s">
        <v>74</v>
      </c>
      <c r="B10" s="59"/>
      <c r="C10" s="40">
        <v>0</v>
      </c>
      <c r="D10" s="40"/>
      <c r="E10" s="40">
        <v>0</v>
      </c>
      <c r="F10" s="76"/>
    </row>
    <row r="11" spans="1:6" ht="18.600000000000001" thickBot="1">
      <c r="A11" s="75" t="s">
        <v>2</v>
      </c>
      <c r="B11" s="71"/>
      <c r="C11" s="64">
        <f>SUM(C9:C10)</f>
        <v>0</v>
      </c>
      <c r="D11" s="40"/>
      <c r="E11" s="64">
        <f>SUM(E9:E10)</f>
        <v>29784851928</v>
      </c>
    </row>
    <row r="12" spans="1:6" ht="18.600000000000001" thickTop="1">
      <c r="D12" s="40"/>
    </row>
  </sheetData>
  <mergeCells count="8">
    <mergeCell ref="A1:E1"/>
    <mergeCell ref="A2:E2"/>
    <mergeCell ref="A3:E3"/>
    <mergeCell ref="E7:E8"/>
    <mergeCell ref="C7:C8"/>
    <mergeCell ref="A5:E5"/>
    <mergeCell ref="A7:A8"/>
    <mergeCell ref="B7:B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23</vt:i4>
      </vt:variant>
    </vt:vector>
  </HeadingPairs>
  <TitlesOfParts>
    <vt:vector size="36" baseType="lpstr">
      <vt:lpstr>روکش</vt:lpstr>
      <vt:lpstr> سهام</vt:lpstr>
      <vt:lpstr>اوراق</vt:lpstr>
      <vt:lpstr>سپرده</vt:lpstr>
      <vt:lpstr>درآمدها</vt:lpstr>
      <vt:lpstr>درآمد سرمایه گذاری در سهام </vt:lpstr>
      <vt:lpstr>درآمد سرمایه گذاری در اوراق بها</vt:lpstr>
      <vt:lpstr>درآمد سپرده بانکی</vt:lpstr>
      <vt:lpstr>سایر درآمدها</vt:lpstr>
      <vt:lpstr>درآمد سود سهام</vt:lpstr>
      <vt:lpstr>سود سپرده بانکی</vt:lpstr>
      <vt:lpstr>درآمد ناشی ازفروش</vt:lpstr>
      <vt:lpstr>درآمد ناشی از تغییر قیمت اوراق </vt:lpstr>
      <vt:lpstr>a</vt:lpstr>
      <vt:lpstr>b</vt:lpstr>
      <vt:lpstr>' سهام'!Print_Area</vt:lpstr>
      <vt:lpstr>اوراق!Print_Area</vt:lpstr>
      <vt:lpstr>'درآمد سپرده بانکی'!Print_Area</vt:lpstr>
      <vt:lpstr>'درآمد سرمایه گذاری در اوراق بها'!Print_Area</vt:lpstr>
      <vt:lpstr>'درآمد سرمایه گذاری در سهام '!Print_Area</vt:lpstr>
      <vt:lpstr>'درآمد سود سهام'!Print_Area</vt:lpstr>
      <vt:lpstr>'درآمد ناشی از تغییر قیمت اوراق '!Print_Area</vt:lpstr>
      <vt:lpstr>'درآمد ناشی ازفروش'!Print_Area</vt:lpstr>
      <vt:lpstr>درآمدها!Print_Area</vt:lpstr>
      <vt:lpstr>روکش!Print_Area</vt:lpstr>
      <vt:lpstr>'سایر درآمدها'!Print_Area</vt:lpstr>
      <vt:lpstr>سپرده!Print_Area</vt:lpstr>
      <vt:lpstr>'سود سپرده بانکی'!Print_Area</vt:lpstr>
      <vt:lpstr>' سهام'!Print_Titles</vt:lpstr>
      <vt:lpstr>'درآمد سرمایه گذاری در سهام '!Print_Titles</vt:lpstr>
      <vt:lpstr>'درآمد ناشی از تغییر قیمت اوراق '!Print_Titles</vt:lpstr>
      <vt:lpstr>'درآمد ناشی ازفروش'!Print_Titles</vt:lpstr>
      <vt:lpstr>تحققنیافته</vt:lpstr>
      <vt:lpstr>درآمدسودسهام</vt:lpstr>
      <vt:lpstr>سود</vt:lpstr>
      <vt:lpstr>فروش</vt:lpstr>
    </vt:vector>
  </TitlesOfParts>
  <Company>15KHODAEI-A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Akbar Iranshahi</dc:creator>
  <cp:lastModifiedBy>sayeh samaei</cp:lastModifiedBy>
  <cp:lastPrinted>2023-04-30T14:00:33Z</cp:lastPrinted>
  <dcterms:created xsi:type="dcterms:W3CDTF">2017-11-22T14:26:20Z</dcterms:created>
  <dcterms:modified xsi:type="dcterms:W3CDTF">2026-04-27T03:39:34Z</dcterms:modified>
</cp:coreProperties>
</file>