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Y:\fund\6 صندوق شاخصی کیان\گزارش ماهانه\1404\1404.10.30\"/>
    </mc:Choice>
  </mc:AlternateContent>
  <xr:revisionPtr revIDLastSave="0" documentId="13_ncr:1_{B4C1804C-9056-4616-B6A1-9D1A106BB7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روکش" sheetId="16" r:id="rId1"/>
    <sheet name=" سهام" sheetId="1" r:id="rId2"/>
    <sheet name="اوراق" sheetId="17" r:id="rId3"/>
    <sheet name="سپرده" sheetId="2" r:id="rId4"/>
    <sheet name="درآمدها" sheetId="11" r:id="rId5"/>
    <sheet name="درآمد سرمایه گذاری در سهام " sheetId="5" r:id="rId6"/>
    <sheet name="درآمد سرمایه گذاری در اوراق بها" sheetId="6" r:id="rId7"/>
    <sheet name="درآمد سپرده بانکی" sheetId="7" r:id="rId8"/>
    <sheet name="سایر درآمدها" sheetId="8" r:id="rId9"/>
    <sheet name="درآمد سود سهام" sheetId="18" r:id="rId10"/>
    <sheet name="سود سپرده بانکی" sheetId="13" r:id="rId11"/>
    <sheet name="درآمد ناشی ازفروش" sheetId="15" r:id="rId12"/>
    <sheet name="درآمد ناشی از تغییر قیمت اوراق " sheetId="14" r:id="rId13"/>
  </sheets>
  <definedNames>
    <definedName name="_xlnm._FilterDatabase" localSheetId="1" hidden="1">' سهام'!$A$8:$O$344</definedName>
    <definedName name="_xlnm._FilterDatabase" localSheetId="7" hidden="1">'درآمد سپرده بانکی'!$A$8:$J$8</definedName>
    <definedName name="_xlnm._FilterDatabase" localSheetId="6" hidden="1">'درآمد سرمایه گذاری در اوراق بها'!$A$10:$Q$10</definedName>
    <definedName name="_xlnm._FilterDatabase" localSheetId="5" hidden="1">'درآمد سرمایه گذاری در سهام '!$B$8:$B$376</definedName>
    <definedName name="_xlnm._FilterDatabase" localSheetId="9" hidden="1">'درآمد سود سهام'!$A$8:$A$185</definedName>
    <definedName name="_xlnm._FilterDatabase" localSheetId="12" hidden="1">'درآمد ناشی از تغییر قیمت اوراق '!$A$7:$Q$340</definedName>
    <definedName name="_xlnm._FilterDatabase" localSheetId="11" hidden="1">'درآمد ناشی ازفروش'!$A$7:$Q$349</definedName>
    <definedName name="_xlnm._FilterDatabase" localSheetId="3" hidden="1">سپرده!$A$9:$K$9</definedName>
    <definedName name="_xlnm._FilterDatabase" localSheetId="10" hidden="1">'سود سپرده بانکی'!$A$7:$M$7</definedName>
    <definedName name="a">'درآمد ناشی از تغییر قیمت اوراق '!$A$8:$Q$316</definedName>
    <definedName name="b">'درآمد ناشی ازفروش'!$A$8:$Q$349</definedName>
    <definedName name="_xlnm.Print_Area" localSheetId="1">' سهام'!$A$1:$Y$347</definedName>
    <definedName name="_xlnm.Print_Area" localSheetId="2">اوراق!$A$1:$AG$12</definedName>
    <definedName name="_xlnm.Print_Area" localSheetId="7">'درآمد سپرده بانکی'!$A$1:$J$14</definedName>
    <definedName name="_xlnm.Print_Area" localSheetId="6">'درآمد سرمایه گذاری در اوراق بها'!$A$1:$Q$13</definedName>
    <definedName name="_xlnm.Print_Area" localSheetId="5">'درآمد سرمایه گذاری در سهام '!$B$1:$V$377</definedName>
    <definedName name="_xlnm.Print_Area" localSheetId="9">'درآمد سود سهام'!$A$1:$S$186</definedName>
    <definedName name="_xlnm.Print_Area" localSheetId="12">'درآمد ناشی از تغییر قیمت اوراق '!$A$1:$Q$344</definedName>
    <definedName name="_xlnm.Print_Area" localSheetId="11">'درآمد ناشی ازفروش'!$A$1:$Q$353</definedName>
    <definedName name="_xlnm.Print_Area" localSheetId="4">درآمدها!$A$1:$I$12</definedName>
    <definedName name="_xlnm.Print_Area" localSheetId="0">روکش!$B$1:$K$36</definedName>
    <definedName name="_xlnm.Print_Area" localSheetId="8">'سایر درآمدها'!$A$1:$E$12</definedName>
    <definedName name="_xlnm.Print_Area" localSheetId="3">سپرده!$A$1:$K$16</definedName>
    <definedName name="_xlnm.Print_Area" localSheetId="10">'سود سپرده بانکی'!$A$1:$M$14</definedName>
    <definedName name="_xlnm.Print_Titles" localSheetId="1">' سهام'!$8:$10</definedName>
    <definedName name="_xlnm.Print_Titles" localSheetId="5">'درآمد سرمایه گذاری در سهام '!$7:$10</definedName>
    <definedName name="_xlnm.Print_Titles" localSheetId="12">'درآمد ناشی از تغییر قیمت اوراق '!$6:$7</definedName>
    <definedName name="_xlnm.Print_Titles" localSheetId="11">'درآمد ناشی ازفروش'!$6:$7</definedName>
    <definedName name="تحققنیافته">'درآمد ناشی از تغییر قیمت اوراق '!$A$8:$Q$224</definedName>
    <definedName name="درآمدسودسهام">'درآمد سود سهام'!$A$9:$S$94</definedName>
    <definedName name="سود">'درآمد سود سهام'!$A$9:$S$73</definedName>
    <definedName name="فروش">'درآمد ناشی ازفروش'!$A$8:$Q$349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1" l="1"/>
  <c r="G10" i="11"/>
  <c r="G11" i="11"/>
  <c r="J372" i="5"/>
  <c r="L372" i="5" s="1"/>
  <c r="J373" i="5"/>
  <c r="L373" i="5" s="1"/>
  <c r="J374" i="5"/>
  <c r="L374" i="5" s="1"/>
  <c r="J375" i="5"/>
  <c r="L375" i="5" s="1"/>
  <c r="T373" i="5"/>
  <c r="V373" i="5" s="1"/>
  <c r="T374" i="5"/>
  <c r="V374" i="5" s="1"/>
  <c r="M349" i="15"/>
  <c r="Q347" i="15"/>
  <c r="I347" i="15"/>
  <c r="I14" i="2"/>
  <c r="G13" i="7"/>
  <c r="D7" i="5"/>
  <c r="I9" i="11"/>
  <c r="I11" i="11"/>
  <c r="K14" i="2"/>
  <c r="K13" i="2"/>
  <c r="O338" i="14"/>
  <c r="Q336" i="14"/>
  <c r="Q337" i="14"/>
  <c r="Q339" i="14"/>
  <c r="T372" i="5"/>
  <c r="V372" i="5" s="1"/>
  <c r="T375" i="5"/>
  <c r="V375" i="5" s="1"/>
  <c r="N376" i="5"/>
  <c r="D42" i="5"/>
  <c r="J42" i="5" s="1"/>
  <c r="L42" i="5" s="1"/>
  <c r="D70" i="5"/>
  <c r="D114" i="5"/>
  <c r="J114" i="5" s="1"/>
  <c r="L114" i="5" s="1"/>
  <c r="D127" i="5"/>
  <c r="J127" i="5" s="1"/>
  <c r="L127" i="5" s="1"/>
  <c r="D150" i="5"/>
  <c r="J150" i="5" s="1"/>
  <c r="L150" i="5" s="1"/>
  <c r="D170" i="5"/>
  <c r="J170" i="5" s="1"/>
  <c r="L170" i="5" s="1"/>
  <c r="D174" i="5"/>
  <c r="D181" i="5"/>
  <c r="J181" i="5" s="1"/>
  <c r="L181" i="5" s="1"/>
  <c r="D192" i="5"/>
  <c r="D207" i="5"/>
  <c r="J207" i="5" s="1"/>
  <c r="L207" i="5" s="1"/>
  <c r="D220" i="5"/>
  <c r="J220" i="5" s="1"/>
  <c r="L220" i="5" s="1"/>
  <c r="D238" i="5"/>
  <c r="J238" i="5" s="1"/>
  <c r="L238" i="5" s="1"/>
  <c r="D267" i="5"/>
  <c r="J267" i="5" s="1"/>
  <c r="L267" i="5" s="1"/>
  <c r="D282" i="5"/>
  <c r="J282" i="5" s="1"/>
  <c r="L282" i="5" s="1"/>
  <c r="D319" i="5"/>
  <c r="J319" i="5" s="1"/>
  <c r="L319" i="5" s="1"/>
  <c r="D323" i="5"/>
  <c r="D325" i="5"/>
  <c r="S182" i="18"/>
  <c r="S183" i="18"/>
  <c r="O185" i="18"/>
  <c r="J361" i="5"/>
  <c r="L361" i="5" s="1"/>
  <c r="J362" i="5"/>
  <c r="L362" i="5" s="1"/>
  <c r="J363" i="5"/>
  <c r="L363" i="5" s="1"/>
  <c r="J364" i="5"/>
  <c r="L364" i="5" s="1"/>
  <c r="J365" i="5"/>
  <c r="L365" i="5" s="1"/>
  <c r="J366" i="5"/>
  <c r="L366" i="5" s="1"/>
  <c r="J367" i="5"/>
  <c r="L367" i="5" s="1"/>
  <c r="J368" i="5"/>
  <c r="L368" i="5" s="1"/>
  <c r="J369" i="5"/>
  <c r="L369" i="5" s="1"/>
  <c r="J370" i="5"/>
  <c r="L370" i="5" s="1"/>
  <c r="J371" i="5"/>
  <c r="L371" i="5" s="1"/>
  <c r="T361" i="5"/>
  <c r="V361" i="5" s="1"/>
  <c r="T362" i="5"/>
  <c r="V362" i="5" s="1"/>
  <c r="T363" i="5"/>
  <c r="V363" i="5" s="1"/>
  <c r="T364" i="5"/>
  <c r="V364" i="5" s="1"/>
  <c r="T365" i="5"/>
  <c r="V365" i="5" s="1"/>
  <c r="T366" i="5"/>
  <c r="V366" i="5" s="1"/>
  <c r="T367" i="5"/>
  <c r="V367" i="5" s="1"/>
  <c r="T368" i="5"/>
  <c r="V368" i="5" s="1"/>
  <c r="T369" i="5"/>
  <c r="V369" i="5" s="1"/>
  <c r="T370" i="5"/>
  <c r="V370" i="5" s="1"/>
  <c r="T371" i="5"/>
  <c r="V371" i="5" s="1"/>
  <c r="P376" i="5"/>
  <c r="H376" i="5"/>
  <c r="F376" i="5"/>
  <c r="T12" i="5"/>
  <c r="V12" i="5" s="1"/>
  <c r="T13" i="5"/>
  <c r="V13" i="5" s="1"/>
  <c r="T14" i="5"/>
  <c r="V14" i="5" s="1"/>
  <c r="T15" i="5"/>
  <c r="V15" i="5" s="1"/>
  <c r="T16" i="5"/>
  <c r="V16" i="5" s="1"/>
  <c r="T17" i="5"/>
  <c r="V17" i="5" s="1"/>
  <c r="T18" i="5"/>
  <c r="V18" i="5" s="1"/>
  <c r="T19" i="5"/>
  <c r="V19" i="5" s="1"/>
  <c r="T20" i="5"/>
  <c r="V20" i="5" s="1"/>
  <c r="T21" i="5"/>
  <c r="V21" i="5" s="1"/>
  <c r="T22" i="5"/>
  <c r="V22" i="5" s="1"/>
  <c r="T23" i="5"/>
  <c r="V23" i="5" s="1"/>
  <c r="T24" i="5"/>
  <c r="V24" i="5" s="1"/>
  <c r="T25" i="5"/>
  <c r="V25" i="5" s="1"/>
  <c r="T26" i="5"/>
  <c r="V26" i="5" s="1"/>
  <c r="T27" i="5"/>
  <c r="V27" i="5" s="1"/>
  <c r="T28" i="5"/>
  <c r="V28" i="5" s="1"/>
  <c r="T29" i="5"/>
  <c r="V29" i="5" s="1"/>
  <c r="T30" i="5"/>
  <c r="V30" i="5" s="1"/>
  <c r="T31" i="5"/>
  <c r="V31" i="5" s="1"/>
  <c r="T32" i="5"/>
  <c r="V32" i="5" s="1"/>
  <c r="T33" i="5"/>
  <c r="V33" i="5" s="1"/>
  <c r="T34" i="5"/>
  <c r="V34" i="5" s="1"/>
  <c r="T35" i="5"/>
  <c r="V35" i="5" s="1"/>
  <c r="T36" i="5"/>
  <c r="V36" i="5" s="1"/>
  <c r="T37" i="5"/>
  <c r="V37" i="5" s="1"/>
  <c r="T38" i="5"/>
  <c r="V38" i="5" s="1"/>
  <c r="T39" i="5"/>
  <c r="V39" i="5" s="1"/>
  <c r="T40" i="5"/>
  <c r="V40" i="5" s="1"/>
  <c r="T41" i="5"/>
  <c r="V41" i="5" s="1"/>
  <c r="T42" i="5"/>
  <c r="V42" i="5" s="1"/>
  <c r="T43" i="5"/>
  <c r="V43" i="5" s="1"/>
  <c r="T44" i="5"/>
  <c r="V44" i="5" s="1"/>
  <c r="T45" i="5"/>
  <c r="V45" i="5" s="1"/>
  <c r="T46" i="5"/>
  <c r="V46" i="5" s="1"/>
  <c r="T47" i="5"/>
  <c r="V47" i="5" s="1"/>
  <c r="T48" i="5"/>
  <c r="V48" i="5" s="1"/>
  <c r="T49" i="5"/>
  <c r="V49" i="5" s="1"/>
  <c r="T50" i="5"/>
  <c r="V50" i="5" s="1"/>
  <c r="T51" i="5"/>
  <c r="V51" i="5" s="1"/>
  <c r="T52" i="5"/>
  <c r="V52" i="5" s="1"/>
  <c r="T53" i="5"/>
  <c r="V53" i="5" s="1"/>
  <c r="T54" i="5"/>
  <c r="V54" i="5" s="1"/>
  <c r="T55" i="5"/>
  <c r="V55" i="5" s="1"/>
  <c r="T56" i="5"/>
  <c r="V56" i="5" s="1"/>
  <c r="T57" i="5"/>
  <c r="V57" i="5" s="1"/>
  <c r="T58" i="5"/>
  <c r="V58" i="5" s="1"/>
  <c r="T59" i="5"/>
  <c r="V59" i="5" s="1"/>
  <c r="T60" i="5"/>
  <c r="V60" i="5" s="1"/>
  <c r="T61" i="5"/>
  <c r="V61" i="5" s="1"/>
  <c r="T62" i="5"/>
  <c r="V62" i="5" s="1"/>
  <c r="T63" i="5"/>
  <c r="V63" i="5" s="1"/>
  <c r="T64" i="5"/>
  <c r="V64" i="5" s="1"/>
  <c r="T65" i="5"/>
  <c r="V65" i="5" s="1"/>
  <c r="T66" i="5"/>
  <c r="V66" i="5" s="1"/>
  <c r="T67" i="5"/>
  <c r="V67" i="5" s="1"/>
  <c r="T68" i="5"/>
  <c r="V68" i="5" s="1"/>
  <c r="T69" i="5"/>
  <c r="V69" i="5" s="1"/>
  <c r="T70" i="5"/>
  <c r="V70" i="5" s="1"/>
  <c r="T71" i="5"/>
  <c r="V71" i="5" s="1"/>
  <c r="T72" i="5"/>
  <c r="V72" i="5" s="1"/>
  <c r="T73" i="5"/>
  <c r="V73" i="5" s="1"/>
  <c r="T74" i="5"/>
  <c r="V74" i="5" s="1"/>
  <c r="T75" i="5"/>
  <c r="V75" i="5" s="1"/>
  <c r="T77" i="5"/>
  <c r="V77" i="5" s="1"/>
  <c r="T78" i="5"/>
  <c r="V78" i="5" s="1"/>
  <c r="T79" i="5"/>
  <c r="V79" i="5" s="1"/>
  <c r="T80" i="5"/>
  <c r="V80" i="5" s="1"/>
  <c r="T81" i="5"/>
  <c r="V81" i="5" s="1"/>
  <c r="T82" i="5"/>
  <c r="V82" i="5" s="1"/>
  <c r="T83" i="5"/>
  <c r="V83" i="5" s="1"/>
  <c r="T84" i="5"/>
  <c r="V84" i="5" s="1"/>
  <c r="T85" i="5"/>
  <c r="V85" i="5" s="1"/>
  <c r="T86" i="5"/>
  <c r="V86" i="5" s="1"/>
  <c r="T87" i="5"/>
  <c r="V87" i="5" s="1"/>
  <c r="T88" i="5"/>
  <c r="V88" i="5" s="1"/>
  <c r="T89" i="5"/>
  <c r="V89" i="5" s="1"/>
  <c r="T90" i="5"/>
  <c r="V90" i="5" s="1"/>
  <c r="T91" i="5"/>
  <c r="V91" i="5" s="1"/>
  <c r="T92" i="5"/>
  <c r="V92" i="5" s="1"/>
  <c r="T93" i="5"/>
  <c r="V93" i="5" s="1"/>
  <c r="T94" i="5"/>
  <c r="V94" i="5" s="1"/>
  <c r="T95" i="5"/>
  <c r="V95" i="5" s="1"/>
  <c r="T96" i="5"/>
  <c r="V96" i="5" s="1"/>
  <c r="T97" i="5"/>
  <c r="V97" i="5" s="1"/>
  <c r="T98" i="5"/>
  <c r="V98" i="5" s="1"/>
  <c r="T99" i="5"/>
  <c r="V99" i="5" s="1"/>
  <c r="T100" i="5"/>
  <c r="V100" i="5" s="1"/>
  <c r="T101" i="5"/>
  <c r="V101" i="5" s="1"/>
  <c r="T102" i="5"/>
  <c r="V102" i="5" s="1"/>
  <c r="T103" i="5"/>
  <c r="V103" i="5" s="1"/>
  <c r="T104" i="5"/>
  <c r="V104" i="5" s="1"/>
  <c r="T105" i="5"/>
  <c r="V105" i="5" s="1"/>
  <c r="T106" i="5"/>
  <c r="V106" i="5" s="1"/>
  <c r="T107" i="5"/>
  <c r="V107" i="5" s="1"/>
  <c r="T108" i="5"/>
  <c r="V108" i="5" s="1"/>
  <c r="T109" i="5"/>
  <c r="V109" i="5" s="1"/>
  <c r="T110" i="5"/>
  <c r="V110" i="5" s="1"/>
  <c r="T111" i="5"/>
  <c r="V111" i="5" s="1"/>
  <c r="T112" i="5"/>
  <c r="V112" i="5" s="1"/>
  <c r="T113" i="5"/>
  <c r="V113" i="5" s="1"/>
  <c r="T114" i="5"/>
  <c r="V114" i="5" s="1"/>
  <c r="T115" i="5"/>
  <c r="V115" i="5" s="1"/>
  <c r="T116" i="5"/>
  <c r="V116" i="5" s="1"/>
  <c r="T117" i="5"/>
  <c r="V117" i="5" s="1"/>
  <c r="T118" i="5"/>
  <c r="V118" i="5" s="1"/>
  <c r="T119" i="5"/>
  <c r="V119" i="5" s="1"/>
  <c r="T120" i="5"/>
  <c r="V120" i="5" s="1"/>
  <c r="T121" i="5"/>
  <c r="V121" i="5" s="1"/>
  <c r="T122" i="5"/>
  <c r="V122" i="5" s="1"/>
  <c r="T123" i="5"/>
  <c r="V123" i="5" s="1"/>
  <c r="T124" i="5"/>
  <c r="V124" i="5" s="1"/>
  <c r="T125" i="5"/>
  <c r="V125" i="5" s="1"/>
  <c r="T126" i="5"/>
  <c r="V126" i="5" s="1"/>
  <c r="T127" i="5"/>
  <c r="V127" i="5" s="1"/>
  <c r="T128" i="5"/>
  <c r="V128" i="5" s="1"/>
  <c r="T129" i="5"/>
  <c r="V129" i="5" s="1"/>
  <c r="T130" i="5"/>
  <c r="V130" i="5" s="1"/>
  <c r="T131" i="5"/>
  <c r="V131" i="5" s="1"/>
  <c r="T132" i="5"/>
  <c r="V132" i="5" s="1"/>
  <c r="T133" i="5"/>
  <c r="V133" i="5" s="1"/>
  <c r="T134" i="5"/>
  <c r="V134" i="5" s="1"/>
  <c r="T135" i="5"/>
  <c r="V135" i="5" s="1"/>
  <c r="T136" i="5"/>
  <c r="V136" i="5" s="1"/>
  <c r="T137" i="5"/>
  <c r="V137" i="5" s="1"/>
  <c r="T138" i="5"/>
  <c r="V138" i="5" s="1"/>
  <c r="T139" i="5"/>
  <c r="V139" i="5" s="1"/>
  <c r="T140" i="5"/>
  <c r="V140" i="5" s="1"/>
  <c r="T141" i="5"/>
  <c r="V141" i="5" s="1"/>
  <c r="T142" i="5"/>
  <c r="V142" i="5" s="1"/>
  <c r="T143" i="5"/>
  <c r="V143" i="5" s="1"/>
  <c r="T144" i="5"/>
  <c r="V144" i="5" s="1"/>
  <c r="T145" i="5"/>
  <c r="V145" i="5" s="1"/>
  <c r="T146" i="5"/>
  <c r="V146" i="5" s="1"/>
  <c r="T147" i="5"/>
  <c r="V147" i="5" s="1"/>
  <c r="T148" i="5"/>
  <c r="V148" i="5" s="1"/>
  <c r="T149" i="5"/>
  <c r="V149" i="5" s="1"/>
  <c r="T150" i="5"/>
  <c r="V150" i="5" s="1"/>
  <c r="T151" i="5"/>
  <c r="V151" i="5" s="1"/>
  <c r="T152" i="5"/>
  <c r="V152" i="5" s="1"/>
  <c r="T153" i="5"/>
  <c r="V153" i="5" s="1"/>
  <c r="T154" i="5"/>
  <c r="V154" i="5" s="1"/>
  <c r="T155" i="5"/>
  <c r="V155" i="5" s="1"/>
  <c r="T156" i="5"/>
  <c r="V156" i="5" s="1"/>
  <c r="T157" i="5"/>
  <c r="V157" i="5" s="1"/>
  <c r="T158" i="5"/>
  <c r="V158" i="5" s="1"/>
  <c r="T159" i="5"/>
  <c r="V159" i="5" s="1"/>
  <c r="T160" i="5"/>
  <c r="V160" i="5" s="1"/>
  <c r="T161" i="5"/>
  <c r="V161" i="5" s="1"/>
  <c r="T162" i="5"/>
  <c r="V162" i="5" s="1"/>
  <c r="T163" i="5"/>
  <c r="V163" i="5" s="1"/>
  <c r="T164" i="5"/>
  <c r="V164" i="5" s="1"/>
  <c r="T165" i="5"/>
  <c r="V165" i="5" s="1"/>
  <c r="T166" i="5"/>
  <c r="V166" i="5" s="1"/>
  <c r="T167" i="5"/>
  <c r="V167" i="5" s="1"/>
  <c r="T168" i="5"/>
  <c r="V168" i="5" s="1"/>
  <c r="T169" i="5"/>
  <c r="V169" i="5" s="1"/>
  <c r="T170" i="5"/>
  <c r="V170" i="5" s="1"/>
  <c r="T171" i="5"/>
  <c r="V171" i="5" s="1"/>
  <c r="T172" i="5"/>
  <c r="V172" i="5" s="1"/>
  <c r="T173" i="5"/>
  <c r="V173" i="5" s="1"/>
  <c r="T174" i="5"/>
  <c r="V174" i="5" s="1"/>
  <c r="T175" i="5"/>
  <c r="V175" i="5" s="1"/>
  <c r="T176" i="5"/>
  <c r="V176" i="5" s="1"/>
  <c r="T177" i="5"/>
  <c r="V177" i="5" s="1"/>
  <c r="T178" i="5"/>
  <c r="V178" i="5" s="1"/>
  <c r="T179" i="5"/>
  <c r="V179" i="5" s="1"/>
  <c r="T180" i="5"/>
  <c r="V180" i="5" s="1"/>
  <c r="T181" i="5"/>
  <c r="V181" i="5" s="1"/>
  <c r="T182" i="5"/>
  <c r="V182" i="5" s="1"/>
  <c r="T183" i="5"/>
  <c r="V183" i="5" s="1"/>
  <c r="T184" i="5"/>
  <c r="V184" i="5" s="1"/>
  <c r="T185" i="5"/>
  <c r="V185" i="5" s="1"/>
  <c r="T186" i="5"/>
  <c r="V186" i="5" s="1"/>
  <c r="T187" i="5"/>
  <c r="V187" i="5" s="1"/>
  <c r="T188" i="5"/>
  <c r="V188" i="5" s="1"/>
  <c r="T189" i="5"/>
  <c r="V189" i="5" s="1"/>
  <c r="T190" i="5"/>
  <c r="V190" i="5" s="1"/>
  <c r="T191" i="5"/>
  <c r="V191" i="5" s="1"/>
  <c r="T192" i="5"/>
  <c r="V192" i="5" s="1"/>
  <c r="T193" i="5"/>
  <c r="V193" i="5" s="1"/>
  <c r="T194" i="5"/>
  <c r="V194" i="5" s="1"/>
  <c r="T195" i="5"/>
  <c r="V195" i="5" s="1"/>
  <c r="T196" i="5"/>
  <c r="V196" i="5" s="1"/>
  <c r="T197" i="5"/>
  <c r="V197" i="5" s="1"/>
  <c r="T198" i="5"/>
  <c r="V198" i="5" s="1"/>
  <c r="T199" i="5"/>
  <c r="V199" i="5" s="1"/>
  <c r="T200" i="5"/>
  <c r="V200" i="5" s="1"/>
  <c r="T201" i="5"/>
  <c r="V201" i="5" s="1"/>
  <c r="T202" i="5"/>
  <c r="V202" i="5" s="1"/>
  <c r="T203" i="5"/>
  <c r="V203" i="5" s="1"/>
  <c r="T204" i="5"/>
  <c r="V204" i="5" s="1"/>
  <c r="T205" i="5"/>
  <c r="V205" i="5" s="1"/>
  <c r="T206" i="5"/>
  <c r="V206" i="5" s="1"/>
  <c r="T207" i="5"/>
  <c r="V207" i="5" s="1"/>
  <c r="T208" i="5"/>
  <c r="V208" i="5" s="1"/>
  <c r="T209" i="5"/>
  <c r="V209" i="5" s="1"/>
  <c r="T210" i="5"/>
  <c r="V210" i="5" s="1"/>
  <c r="T211" i="5"/>
  <c r="V211" i="5" s="1"/>
  <c r="T212" i="5"/>
  <c r="V212" i="5" s="1"/>
  <c r="T213" i="5"/>
  <c r="V213" i="5" s="1"/>
  <c r="T214" i="5"/>
  <c r="V214" i="5" s="1"/>
  <c r="T215" i="5"/>
  <c r="V215" i="5" s="1"/>
  <c r="T216" i="5"/>
  <c r="V216" i="5" s="1"/>
  <c r="T217" i="5"/>
  <c r="V217" i="5" s="1"/>
  <c r="T218" i="5"/>
  <c r="V218" i="5" s="1"/>
  <c r="T219" i="5"/>
  <c r="V219" i="5" s="1"/>
  <c r="T220" i="5"/>
  <c r="V220" i="5" s="1"/>
  <c r="T221" i="5"/>
  <c r="V221" i="5" s="1"/>
  <c r="T222" i="5"/>
  <c r="V222" i="5" s="1"/>
  <c r="T223" i="5"/>
  <c r="V223" i="5" s="1"/>
  <c r="T224" i="5"/>
  <c r="V224" i="5" s="1"/>
  <c r="T225" i="5"/>
  <c r="V225" i="5" s="1"/>
  <c r="T226" i="5"/>
  <c r="V226" i="5" s="1"/>
  <c r="T227" i="5"/>
  <c r="V227" i="5" s="1"/>
  <c r="T228" i="5"/>
  <c r="V228" i="5" s="1"/>
  <c r="T229" i="5"/>
  <c r="V229" i="5" s="1"/>
  <c r="T230" i="5"/>
  <c r="V230" i="5" s="1"/>
  <c r="T231" i="5"/>
  <c r="V231" i="5" s="1"/>
  <c r="T232" i="5"/>
  <c r="V232" i="5" s="1"/>
  <c r="T233" i="5"/>
  <c r="V233" i="5" s="1"/>
  <c r="T234" i="5"/>
  <c r="V234" i="5" s="1"/>
  <c r="T235" i="5"/>
  <c r="V235" i="5" s="1"/>
  <c r="T236" i="5"/>
  <c r="V236" i="5" s="1"/>
  <c r="T237" i="5"/>
  <c r="V237" i="5" s="1"/>
  <c r="T238" i="5"/>
  <c r="V238" i="5" s="1"/>
  <c r="T239" i="5"/>
  <c r="V239" i="5" s="1"/>
  <c r="T240" i="5"/>
  <c r="V240" i="5" s="1"/>
  <c r="T241" i="5"/>
  <c r="V241" i="5" s="1"/>
  <c r="T242" i="5"/>
  <c r="V242" i="5" s="1"/>
  <c r="T243" i="5"/>
  <c r="V243" i="5" s="1"/>
  <c r="T244" i="5"/>
  <c r="V244" i="5" s="1"/>
  <c r="T245" i="5"/>
  <c r="V245" i="5" s="1"/>
  <c r="T246" i="5"/>
  <c r="V246" i="5" s="1"/>
  <c r="T247" i="5"/>
  <c r="V247" i="5" s="1"/>
  <c r="T248" i="5"/>
  <c r="V248" i="5" s="1"/>
  <c r="T249" i="5"/>
  <c r="V249" i="5" s="1"/>
  <c r="T250" i="5"/>
  <c r="V250" i="5" s="1"/>
  <c r="T251" i="5"/>
  <c r="V251" i="5" s="1"/>
  <c r="T252" i="5"/>
  <c r="V252" i="5" s="1"/>
  <c r="T253" i="5"/>
  <c r="V253" i="5" s="1"/>
  <c r="T254" i="5"/>
  <c r="V254" i="5" s="1"/>
  <c r="T255" i="5"/>
  <c r="V255" i="5" s="1"/>
  <c r="T256" i="5"/>
  <c r="V256" i="5" s="1"/>
  <c r="T257" i="5"/>
  <c r="V257" i="5" s="1"/>
  <c r="T258" i="5"/>
  <c r="V258" i="5" s="1"/>
  <c r="T259" i="5"/>
  <c r="V259" i="5" s="1"/>
  <c r="T260" i="5"/>
  <c r="V260" i="5" s="1"/>
  <c r="T261" i="5"/>
  <c r="V261" i="5" s="1"/>
  <c r="T262" i="5"/>
  <c r="V262" i="5" s="1"/>
  <c r="T263" i="5"/>
  <c r="V263" i="5" s="1"/>
  <c r="T264" i="5"/>
  <c r="V264" i="5" s="1"/>
  <c r="T265" i="5"/>
  <c r="V265" i="5" s="1"/>
  <c r="T266" i="5"/>
  <c r="V266" i="5" s="1"/>
  <c r="T267" i="5"/>
  <c r="V267" i="5" s="1"/>
  <c r="T268" i="5"/>
  <c r="V268" i="5" s="1"/>
  <c r="T269" i="5"/>
  <c r="V269" i="5" s="1"/>
  <c r="T270" i="5"/>
  <c r="V270" i="5" s="1"/>
  <c r="T271" i="5"/>
  <c r="V271" i="5" s="1"/>
  <c r="T272" i="5"/>
  <c r="V272" i="5" s="1"/>
  <c r="T273" i="5"/>
  <c r="V273" i="5" s="1"/>
  <c r="T274" i="5"/>
  <c r="V274" i="5" s="1"/>
  <c r="T275" i="5"/>
  <c r="V275" i="5" s="1"/>
  <c r="T276" i="5"/>
  <c r="V276" i="5" s="1"/>
  <c r="T277" i="5"/>
  <c r="V277" i="5" s="1"/>
  <c r="T278" i="5"/>
  <c r="V278" i="5" s="1"/>
  <c r="T279" i="5"/>
  <c r="V279" i="5" s="1"/>
  <c r="T280" i="5"/>
  <c r="V280" i="5" s="1"/>
  <c r="T281" i="5"/>
  <c r="V281" i="5" s="1"/>
  <c r="T282" i="5"/>
  <c r="V282" i="5" s="1"/>
  <c r="T283" i="5"/>
  <c r="V283" i="5" s="1"/>
  <c r="T284" i="5"/>
  <c r="V284" i="5" s="1"/>
  <c r="T285" i="5"/>
  <c r="V285" i="5" s="1"/>
  <c r="T286" i="5"/>
  <c r="V286" i="5" s="1"/>
  <c r="T287" i="5"/>
  <c r="V287" i="5" s="1"/>
  <c r="T288" i="5"/>
  <c r="V288" i="5" s="1"/>
  <c r="T289" i="5"/>
  <c r="V289" i="5" s="1"/>
  <c r="T290" i="5"/>
  <c r="V290" i="5" s="1"/>
  <c r="T291" i="5"/>
  <c r="V291" i="5" s="1"/>
  <c r="T292" i="5"/>
  <c r="V292" i="5" s="1"/>
  <c r="T293" i="5"/>
  <c r="V293" i="5" s="1"/>
  <c r="T294" i="5"/>
  <c r="V294" i="5" s="1"/>
  <c r="T295" i="5"/>
  <c r="V295" i="5" s="1"/>
  <c r="T296" i="5"/>
  <c r="V296" i="5" s="1"/>
  <c r="T297" i="5"/>
  <c r="V297" i="5" s="1"/>
  <c r="T298" i="5"/>
  <c r="V298" i="5" s="1"/>
  <c r="T299" i="5"/>
  <c r="V299" i="5" s="1"/>
  <c r="T300" i="5"/>
  <c r="V300" i="5" s="1"/>
  <c r="T301" i="5"/>
  <c r="V301" i="5" s="1"/>
  <c r="T302" i="5"/>
  <c r="V302" i="5" s="1"/>
  <c r="T303" i="5"/>
  <c r="V303" i="5" s="1"/>
  <c r="T304" i="5"/>
  <c r="V304" i="5" s="1"/>
  <c r="T305" i="5"/>
  <c r="V305" i="5" s="1"/>
  <c r="T306" i="5"/>
  <c r="V306" i="5" s="1"/>
  <c r="T307" i="5"/>
  <c r="V307" i="5" s="1"/>
  <c r="T308" i="5"/>
  <c r="V308" i="5" s="1"/>
  <c r="T309" i="5"/>
  <c r="V309" i="5" s="1"/>
  <c r="T310" i="5"/>
  <c r="V310" i="5" s="1"/>
  <c r="T311" i="5"/>
  <c r="V311" i="5" s="1"/>
  <c r="T312" i="5"/>
  <c r="V312" i="5" s="1"/>
  <c r="T313" i="5"/>
  <c r="V313" i="5" s="1"/>
  <c r="T314" i="5"/>
  <c r="V314" i="5" s="1"/>
  <c r="T315" i="5"/>
  <c r="V315" i="5" s="1"/>
  <c r="T316" i="5"/>
  <c r="V316" i="5" s="1"/>
  <c r="T317" i="5"/>
  <c r="V317" i="5" s="1"/>
  <c r="T318" i="5"/>
  <c r="V318" i="5" s="1"/>
  <c r="T319" i="5"/>
  <c r="V319" i="5" s="1"/>
  <c r="T320" i="5"/>
  <c r="V320" i="5" s="1"/>
  <c r="T321" i="5"/>
  <c r="V321" i="5" s="1"/>
  <c r="T322" i="5"/>
  <c r="V322" i="5" s="1"/>
  <c r="T323" i="5"/>
  <c r="V323" i="5" s="1"/>
  <c r="T324" i="5"/>
  <c r="V324" i="5" s="1"/>
  <c r="T325" i="5"/>
  <c r="V325" i="5" s="1"/>
  <c r="T326" i="5"/>
  <c r="V326" i="5" s="1"/>
  <c r="T327" i="5"/>
  <c r="V327" i="5" s="1"/>
  <c r="T328" i="5"/>
  <c r="V328" i="5" s="1"/>
  <c r="T329" i="5"/>
  <c r="V329" i="5" s="1"/>
  <c r="T330" i="5"/>
  <c r="V330" i="5" s="1"/>
  <c r="T331" i="5"/>
  <c r="V331" i="5" s="1"/>
  <c r="T332" i="5"/>
  <c r="V332" i="5" s="1"/>
  <c r="T333" i="5"/>
  <c r="V333" i="5" s="1"/>
  <c r="T334" i="5"/>
  <c r="V334" i="5" s="1"/>
  <c r="T335" i="5"/>
  <c r="V335" i="5" s="1"/>
  <c r="T336" i="5"/>
  <c r="V336" i="5" s="1"/>
  <c r="T337" i="5"/>
  <c r="V337" i="5" s="1"/>
  <c r="T338" i="5"/>
  <c r="V338" i="5" s="1"/>
  <c r="T339" i="5"/>
  <c r="V339" i="5" s="1"/>
  <c r="T340" i="5"/>
  <c r="V340" i="5" s="1"/>
  <c r="T341" i="5"/>
  <c r="V341" i="5" s="1"/>
  <c r="T342" i="5"/>
  <c r="V342" i="5" s="1"/>
  <c r="T343" i="5"/>
  <c r="V343" i="5" s="1"/>
  <c r="T344" i="5"/>
  <c r="V344" i="5" s="1"/>
  <c r="T345" i="5"/>
  <c r="V345" i="5" s="1"/>
  <c r="T346" i="5"/>
  <c r="V346" i="5" s="1"/>
  <c r="T347" i="5"/>
  <c r="V347" i="5" s="1"/>
  <c r="T348" i="5"/>
  <c r="V348" i="5" s="1"/>
  <c r="T349" i="5"/>
  <c r="V349" i="5" s="1"/>
  <c r="T350" i="5"/>
  <c r="V350" i="5" s="1"/>
  <c r="T351" i="5"/>
  <c r="V351" i="5" s="1"/>
  <c r="T352" i="5"/>
  <c r="V352" i="5" s="1"/>
  <c r="T353" i="5"/>
  <c r="V353" i="5" s="1"/>
  <c r="T354" i="5"/>
  <c r="V354" i="5" s="1"/>
  <c r="T355" i="5"/>
  <c r="V355" i="5" s="1"/>
  <c r="T356" i="5"/>
  <c r="V356" i="5" s="1"/>
  <c r="T357" i="5"/>
  <c r="V357" i="5" s="1"/>
  <c r="T358" i="5"/>
  <c r="V358" i="5" s="1"/>
  <c r="T359" i="5"/>
  <c r="V359" i="5" s="1"/>
  <c r="T360" i="5"/>
  <c r="V360" i="5" s="1"/>
  <c r="J12" i="5"/>
  <c r="L12" i="5" s="1"/>
  <c r="J13" i="5"/>
  <c r="L13" i="5" s="1"/>
  <c r="J14" i="5"/>
  <c r="L14" i="5" s="1"/>
  <c r="J15" i="5"/>
  <c r="L15" i="5" s="1"/>
  <c r="J16" i="5"/>
  <c r="L16" i="5" s="1"/>
  <c r="J17" i="5"/>
  <c r="L17" i="5" s="1"/>
  <c r="J18" i="5"/>
  <c r="L18" i="5" s="1"/>
  <c r="J19" i="5"/>
  <c r="L19" i="5" s="1"/>
  <c r="J20" i="5"/>
  <c r="L20" i="5" s="1"/>
  <c r="J21" i="5"/>
  <c r="L21" i="5" s="1"/>
  <c r="J22" i="5"/>
  <c r="L22" i="5" s="1"/>
  <c r="J23" i="5"/>
  <c r="L23" i="5" s="1"/>
  <c r="J24" i="5"/>
  <c r="L24" i="5" s="1"/>
  <c r="J25" i="5"/>
  <c r="L25" i="5" s="1"/>
  <c r="J26" i="5"/>
  <c r="L26" i="5" s="1"/>
  <c r="J27" i="5"/>
  <c r="L27" i="5" s="1"/>
  <c r="J28" i="5"/>
  <c r="L28" i="5" s="1"/>
  <c r="J29" i="5"/>
  <c r="L29" i="5" s="1"/>
  <c r="J30" i="5"/>
  <c r="L30" i="5" s="1"/>
  <c r="J31" i="5"/>
  <c r="L31" i="5" s="1"/>
  <c r="J32" i="5"/>
  <c r="L32" i="5" s="1"/>
  <c r="J33" i="5"/>
  <c r="L33" i="5" s="1"/>
  <c r="J34" i="5"/>
  <c r="L34" i="5" s="1"/>
  <c r="J35" i="5"/>
  <c r="L35" i="5" s="1"/>
  <c r="J36" i="5"/>
  <c r="L36" i="5" s="1"/>
  <c r="J37" i="5"/>
  <c r="L37" i="5" s="1"/>
  <c r="J38" i="5"/>
  <c r="L38" i="5" s="1"/>
  <c r="J39" i="5"/>
  <c r="L39" i="5" s="1"/>
  <c r="J40" i="5"/>
  <c r="L40" i="5" s="1"/>
  <c r="J41" i="5"/>
  <c r="L41" i="5" s="1"/>
  <c r="J43" i="5"/>
  <c r="L43" i="5" s="1"/>
  <c r="J44" i="5"/>
  <c r="L44" i="5" s="1"/>
  <c r="J46" i="5"/>
  <c r="L46" i="5" s="1"/>
  <c r="J47" i="5"/>
  <c r="L47" i="5" s="1"/>
  <c r="J48" i="5"/>
  <c r="L48" i="5" s="1"/>
  <c r="J49" i="5"/>
  <c r="L49" i="5" s="1"/>
  <c r="J50" i="5"/>
  <c r="L50" i="5" s="1"/>
  <c r="J51" i="5"/>
  <c r="L51" i="5" s="1"/>
  <c r="J53" i="5"/>
  <c r="L53" i="5" s="1"/>
  <c r="J54" i="5"/>
  <c r="L54" i="5" s="1"/>
  <c r="J55" i="5"/>
  <c r="L55" i="5" s="1"/>
  <c r="J56" i="5"/>
  <c r="L56" i="5" s="1"/>
  <c r="J57" i="5"/>
  <c r="L57" i="5" s="1"/>
  <c r="J58" i="5"/>
  <c r="L58" i="5" s="1"/>
  <c r="J59" i="5"/>
  <c r="L59" i="5" s="1"/>
  <c r="J60" i="5"/>
  <c r="L60" i="5" s="1"/>
  <c r="J61" i="5"/>
  <c r="L61" i="5" s="1"/>
  <c r="J62" i="5"/>
  <c r="L62" i="5" s="1"/>
  <c r="J63" i="5"/>
  <c r="L63" i="5" s="1"/>
  <c r="J64" i="5"/>
  <c r="L64" i="5" s="1"/>
  <c r="J65" i="5"/>
  <c r="L65" i="5" s="1"/>
  <c r="J66" i="5"/>
  <c r="L66" i="5" s="1"/>
  <c r="J67" i="5"/>
  <c r="L67" i="5" s="1"/>
  <c r="J69" i="5"/>
  <c r="L69" i="5" s="1"/>
  <c r="J71" i="5"/>
  <c r="L71" i="5" s="1"/>
  <c r="J72" i="5"/>
  <c r="L72" i="5" s="1"/>
  <c r="J73" i="5"/>
  <c r="L73" i="5" s="1"/>
  <c r="J74" i="5"/>
  <c r="L74" i="5" s="1"/>
  <c r="J75" i="5"/>
  <c r="L75" i="5" s="1"/>
  <c r="J76" i="5"/>
  <c r="L76" i="5" s="1"/>
  <c r="J77" i="5"/>
  <c r="L77" i="5" s="1"/>
  <c r="J78" i="5"/>
  <c r="L78" i="5" s="1"/>
  <c r="J79" i="5"/>
  <c r="L79" i="5" s="1"/>
  <c r="J80" i="5"/>
  <c r="L80" i="5" s="1"/>
  <c r="J81" i="5"/>
  <c r="L81" i="5" s="1"/>
  <c r="J82" i="5"/>
  <c r="L82" i="5" s="1"/>
  <c r="J83" i="5"/>
  <c r="L83" i="5" s="1"/>
  <c r="J84" i="5"/>
  <c r="L84" i="5" s="1"/>
  <c r="J85" i="5"/>
  <c r="L85" i="5" s="1"/>
  <c r="J86" i="5"/>
  <c r="L86" i="5" s="1"/>
  <c r="J87" i="5"/>
  <c r="L87" i="5" s="1"/>
  <c r="J88" i="5"/>
  <c r="L88" i="5" s="1"/>
  <c r="J89" i="5"/>
  <c r="L89" i="5" s="1"/>
  <c r="J90" i="5"/>
  <c r="L90" i="5" s="1"/>
  <c r="J91" i="5"/>
  <c r="L91" i="5" s="1"/>
  <c r="J92" i="5"/>
  <c r="L92" i="5" s="1"/>
  <c r="J93" i="5"/>
  <c r="L93" i="5" s="1"/>
  <c r="J94" i="5"/>
  <c r="L94" i="5" s="1"/>
  <c r="J95" i="5"/>
  <c r="L95" i="5" s="1"/>
  <c r="J96" i="5"/>
  <c r="L96" i="5" s="1"/>
  <c r="J97" i="5"/>
  <c r="L97" i="5" s="1"/>
  <c r="J98" i="5"/>
  <c r="L98" i="5" s="1"/>
  <c r="J99" i="5"/>
  <c r="L99" i="5" s="1"/>
  <c r="J100" i="5"/>
  <c r="L100" i="5" s="1"/>
  <c r="J101" i="5"/>
  <c r="L101" i="5" s="1"/>
  <c r="J102" i="5"/>
  <c r="L102" i="5" s="1"/>
  <c r="J103" i="5"/>
  <c r="L103" i="5" s="1"/>
  <c r="J104" i="5"/>
  <c r="L104" i="5" s="1"/>
  <c r="J105" i="5"/>
  <c r="L105" i="5" s="1"/>
  <c r="J106" i="5"/>
  <c r="L106" i="5" s="1"/>
  <c r="J107" i="5"/>
  <c r="L107" i="5" s="1"/>
  <c r="J108" i="5"/>
  <c r="L108" i="5" s="1"/>
  <c r="J109" i="5"/>
  <c r="L109" i="5" s="1"/>
  <c r="J111" i="5"/>
  <c r="L111" i="5" s="1"/>
  <c r="J112" i="5"/>
  <c r="L112" i="5" s="1"/>
  <c r="J113" i="5"/>
  <c r="L113" i="5" s="1"/>
  <c r="J115" i="5"/>
  <c r="L115" i="5" s="1"/>
  <c r="J116" i="5"/>
  <c r="L116" i="5" s="1"/>
  <c r="J117" i="5"/>
  <c r="L117" i="5" s="1"/>
  <c r="J118" i="5"/>
  <c r="L118" i="5" s="1"/>
  <c r="J119" i="5"/>
  <c r="L119" i="5" s="1"/>
  <c r="J120" i="5"/>
  <c r="L120" i="5" s="1"/>
  <c r="J121" i="5"/>
  <c r="L121" i="5" s="1"/>
  <c r="J122" i="5"/>
  <c r="L122" i="5" s="1"/>
  <c r="J123" i="5"/>
  <c r="L123" i="5" s="1"/>
  <c r="J124" i="5"/>
  <c r="L124" i="5" s="1"/>
  <c r="J125" i="5"/>
  <c r="L125" i="5" s="1"/>
  <c r="J126" i="5"/>
  <c r="L126" i="5" s="1"/>
  <c r="J129" i="5"/>
  <c r="L129" i="5" s="1"/>
  <c r="J130" i="5"/>
  <c r="L130" i="5" s="1"/>
  <c r="J131" i="5"/>
  <c r="L131" i="5" s="1"/>
  <c r="J132" i="5"/>
  <c r="L132" i="5" s="1"/>
  <c r="J133" i="5"/>
  <c r="L133" i="5" s="1"/>
  <c r="J134" i="5"/>
  <c r="L134" i="5" s="1"/>
  <c r="J135" i="5"/>
  <c r="L135" i="5" s="1"/>
  <c r="J136" i="5"/>
  <c r="L136" i="5" s="1"/>
  <c r="J137" i="5"/>
  <c r="L137" i="5" s="1"/>
  <c r="J138" i="5"/>
  <c r="L138" i="5" s="1"/>
  <c r="J139" i="5"/>
  <c r="L139" i="5" s="1"/>
  <c r="J140" i="5"/>
  <c r="L140" i="5" s="1"/>
  <c r="J142" i="5"/>
  <c r="L142" i="5" s="1"/>
  <c r="J143" i="5"/>
  <c r="L143" i="5" s="1"/>
  <c r="J144" i="5"/>
  <c r="L144" i="5" s="1"/>
  <c r="J145" i="5"/>
  <c r="L145" i="5" s="1"/>
  <c r="J147" i="5"/>
  <c r="L147" i="5" s="1"/>
  <c r="J148" i="5"/>
  <c r="L148" i="5" s="1"/>
  <c r="J149" i="5"/>
  <c r="L149" i="5" s="1"/>
  <c r="J151" i="5"/>
  <c r="L151" i="5" s="1"/>
  <c r="J152" i="5"/>
  <c r="L152" i="5" s="1"/>
  <c r="J153" i="5"/>
  <c r="L153" i="5" s="1"/>
  <c r="J154" i="5"/>
  <c r="L154" i="5" s="1"/>
  <c r="J155" i="5"/>
  <c r="L155" i="5" s="1"/>
  <c r="J156" i="5"/>
  <c r="L156" i="5" s="1"/>
  <c r="J157" i="5"/>
  <c r="L157" i="5" s="1"/>
  <c r="J158" i="5"/>
  <c r="L158" i="5" s="1"/>
  <c r="J159" i="5"/>
  <c r="L159" i="5" s="1"/>
  <c r="J160" i="5"/>
  <c r="L160" i="5" s="1"/>
  <c r="J161" i="5"/>
  <c r="L161" i="5" s="1"/>
  <c r="J162" i="5"/>
  <c r="L162" i="5" s="1"/>
  <c r="J163" i="5"/>
  <c r="L163" i="5" s="1"/>
  <c r="J164" i="5"/>
  <c r="L164" i="5" s="1"/>
  <c r="J165" i="5"/>
  <c r="L165" i="5" s="1"/>
  <c r="J167" i="5"/>
  <c r="L167" i="5" s="1"/>
  <c r="J168" i="5"/>
  <c r="L168" i="5" s="1"/>
  <c r="J169" i="5"/>
  <c r="L169" i="5" s="1"/>
  <c r="J171" i="5"/>
  <c r="L171" i="5" s="1"/>
  <c r="J172" i="5"/>
  <c r="L172" i="5" s="1"/>
  <c r="J173" i="5"/>
  <c r="L173" i="5" s="1"/>
  <c r="J174" i="5"/>
  <c r="L174" i="5" s="1"/>
  <c r="J175" i="5"/>
  <c r="L175" i="5" s="1"/>
  <c r="J176" i="5"/>
  <c r="L176" i="5" s="1"/>
  <c r="J177" i="5"/>
  <c r="L177" i="5" s="1"/>
  <c r="J178" i="5"/>
  <c r="L178" i="5" s="1"/>
  <c r="J179" i="5"/>
  <c r="L179" i="5" s="1"/>
  <c r="J180" i="5"/>
  <c r="L180" i="5" s="1"/>
  <c r="J182" i="5"/>
  <c r="L182" i="5" s="1"/>
  <c r="J183" i="5"/>
  <c r="L183" i="5" s="1"/>
  <c r="J184" i="5"/>
  <c r="L184" i="5" s="1"/>
  <c r="J185" i="5"/>
  <c r="L185" i="5" s="1"/>
  <c r="J186" i="5"/>
  <c r="L186" i="5" s="1"/>
  <c r="J187" i="5"/>
  <c r="L187" i="5" s="1"/>
  <c r="J188" i="5"/>
  <c r="L188" i="5" s="1"/>
  <c r="J189" i="5"/>
  <c r="L189" i="5" s="1"/>
  <c r="J190" i="5"/>
  <c r="L190" i="5" s="1"/>
  <c r="J191" i="5"/>
  <c r="L191" i="5" s="1"/>
  <c r="J192" i="5"/>
  <c r="L192" i="5" s="1"/>
  <c r="J193" i="5"/>
  <c r="L193" i="5" s="1"/>
  <c r="J194" i="5"/>
  <c r="L194" i="5" s="1"/>
  <c r="J195" i="5"/>
  <c r="L195" i="5" s="1"/>
  <c r="J196" i="5"/>
  <c r="L196" i="5" s="1"/>
  <c r="J197" i="5"/>
  <c r="L197" i="5" s="1"/>
  <c r="J198" i="5"/>
  <c r="L198" i="5" s="1"/>
  <c r="J199" i="5"/>
  <c r="L199" i="5" s="1"/>
  <c r="J200" i="5"/>
  <c r="L200" i="5" s="1"/>
  <c r="J201" i="5"/>
  <c r="L201" i="5" s="1"/>
  <c r="J202" i="5"/>
  <c r="L202" i="5" s="1"/>
  <c r="J203" i="5"/>
  <c r="L203" i="5" s="1"/>
  <c r="J204" i="5"/>
  <c r="L204" i="5" s="1"/>
  <c r="J205" i="5"/>
  <c r="L205" i="5" s="1"/>
  <c r="J206" i="5"/>
  <c r="L206" i="5" s="1"/>
  <c r="J208" i="5"/>
  <c r="L208" i="5" s="1"/>
  <c r="J209" i="5"/>
  <c r="L209" i="5" s="1"/>
  <c r="J210" i="5"/>
  <c r="L210" i="5" s="1"/>
  <c r="J211" i="5"/>
  <c r="L211" i="5" s="1"/>
  <c r="J212" i="5"/>
  <c r="L212" i="5" s="1"/>
  <c r="J213" i="5"/>
  <c r="L213" i="5" s="1"/>
  <c r="J214" i="5"/>
  <c r="L214" i="5" s="1"/>
  <c r="J215" i="5"/>
  <c r="L215" i="5" s="1"/>
  <c r="J216" i="5"/>
  <c r="L216" i="5" s="1"/>
  <c r="J217" i="5"/>
  <c r="L217" i="5" s="1"/>
  <c r="J218" i="5"/>
  <c r="L218" i="5" s="1"/>
  <c r="J219" i="5"/>
  <c r="L219" i="5" s="1"/>
  <c r="J221" i="5"/>
  <c r="L221" i="5" s="1"/>
  <c r="J222" i="5"/>
  <c r="L222" i="5" s="1"/>
  <c r="J223" i="5"/>
  <c r="L223" i="5" s="1"/>
  <c r="J224" i="5"/>
  <c r="L224" i="5" s="1"/>
  <c r="J225" i="5"/>
  <c r="L225" i="5" s="1"/>
  <c r="J226" i="5"/>
  <c r="L226" i="5" s="1"/>
  <c r="J227" i="5"/>
  <c r="L227" i="5" s="1"/>
  <c r="J228" i="5"/>
  <c r="L228" i="5" s="1"/>
  <c r="J229" i="5"/>
  <c r="L229" i="5" s="1"/>
  <c r="J230" i="5"/>
  <c r="L230" i="5" s="1"/>
  <c r="J231" i="5"/>
  <c r="L231" i="5" s="1"/>
  <c r="J232" i="5"/>
  <c r="L232" i="5" s="1"/>
  <c r="J233" i="5"/>
  <c r="L233" i="5" s="1"/>
  <c r="J234" i="5"/>
  <c r="L234" i="5" s="1"/>
  <c r="J235" i="5"/>
  <c r="L235" i="5" s="1"/>
  <c r="J236" i="5"/>
  <c r="L236" i="5" s="1"/>
  <c r="J237" i="5"/>
  <c r="L237" i="5" s="1"/>
  <c r="J239" i="5"/>
  <c r="L239" i="5" s="1"/>
  <c r="J240" i="5"/>
  <c r="L240" i="5" s="1"/>
  <c r="J241" i="5"/>
  <c r="L241" i="5" s="1"/>
  <c r="J242" i="5"/>
  <c r="L242" i="5" s="1"/>
  <c r="J243" i="5"/>
  <c r="L243" i="5" s="1"/>
  <c r="J244" i="5"/>
  <c r="L244" i="5" s="1"/>
  <c r="J245" i="5"/>
  <c r="L245" i="5" s="1"/>
  <c r="J246" i="5"/>
  <c r="L246" i="5" s="1"/>
  <c r="J247" i="5"/>
  <c r="L247" i="5" s="1"/>
  <c r="J248" i="5"/>
  <c r="L248" i="5" s="1"/>
  <c r="J249" i="5"/>
  <c r="L249" i="5" s="1"/>
  <c r="J250" i="5"/>
  <c r="L250" i="5" s="1"/>
  <c r="J251" i="5"/>
  <c r="L251" i="5" s="1"/>
  <c r="J252" i="5"/>
  <c r="L252" i="5" s="1"/>
  <c r="J253" i="5"/>
  <c r="L253" i="5" s="1"/>
  <c r="J254" i="5"/>
  <c r="L254" i="5" s="1"/>
  <c r="J255" i="5"/>
  <c r="L255" i="5" s="1"/>
  <c r="J256" i="5"/>
  <c r="L256" i="5" s="1"/>
  <c r="J257" i="5"/>
  <c r="L257" i="5" s="1"/>
  <c r="J258" i="5"/>
  <c r="L258" i="5" s="1"/>
  <c r="J259" i="5"/>
  <c r="L259" i="5" s="1"/>
  <c r="J260" i="5"/>
  <c r="L260" i="5" s="1"/>
  <c r="J262" i="5"/>
  <c r="L262" i="5" s="1"/>
  <c r="J263" i="5"/>
  <c r="L263" i="5" s="1"/>
  <c r="J264" i="5"/>
  <c r="L264" i="5" s="1"/>
  <c r="J265" i="5"/>
  <c r="L265" i="5" s="1"/>
  <c r="J266" i="5"/>
  <c r="L266" i="5" s="1"/>
  <c r="J268" i="5"/>
  <c r="L268" i="5" s="1"/>
  <c r="J269" i="5"/>
  <c r="L269" i="5" s="1"/>
  <c r="J270" i="5"/>
  <c r="L270" i="5" s="1"/>
  <c r="J271" i="5"/>
  <c r="L271" i="5" s="1"/>
  <c r="J272" i="5"/>
  <c r="L272" i="5" s="1"/>
  <c r="J273" i="5"/>
  <c r="L273" i="5" s="1"/>
  <c r="J274" i="5"/>
  <c r="L274" i="5" s="1"/>
  <c r="J275" i="5"/>
  <c r="L275" i="5" s="1"/>
  <c r="J276" i="5"/>
  <c r="L276" i="5" s="1"/>
  <c r="J277" i="5"/>
  <c r="L277" i="5" s="1"/>
  <c r="J278" i="5"/>
  <c r="L278" i="5" s="1"/>
  <c r="J279" i="5"/>
  <c r="L279" i="5" s="1"/>
  <c r="J280" i="5"/>
  <c r="L280" i="5" s="1"/>
  <c r="J281" i="5"/>
  <c r="L281" i="5" s="1"/>
  <c r="J283" i="5"/>
  <c r="L283" i="5" s="1"/>
  <c r="J285" i="5"/>
  <c r="L285" i="5" s="1"/>
  <c r="J286" i="5"/>
  <c r="L286" i="5" s="1"/>
  <c r="J287" i="5"/>
  <c r="L287" i="5" s="1"/>
  <c r="J288" i="5"/>
  <c r="L288" i="5" s="1"/>
  <c r="J289" i="5"/>
  <c r="L289" i="5" s="1"/>
  <c r="J290" i="5"/>
  <c r="L290" i="5" s="1"/>
  <c r="J291" i="5"/>
  <c r="L291" i="5" s="1"/>
  <c r="J292" i="5"/>
  <c r="L292" i="5" s="1"/>
  <c r="J293" i="5"/>
  <c r="L293" i="5" s="1"/>
  <c r="J294" i="5"/>
  <c r="L294" i="5" s="1"/>
  <c r="J295" i="5"/>
  <c r="L295" i="5" s="1"/>
  <c r="J296" i="5"/>
  <c r="L296" i="5" s="1"/>
  <c r="J297" i="5"/>
  <c r="L297" i="5" s="1"/>
  <c r="J298" i="5"/>
  <c r="L298" i="5" s="1"/>
  <c r="J299" i="5"/>
  <c r="L299" i="5" s="1"/>
  <c r="J300" i="5"/>
  <c r="L300" i="5" s="1"/>
  <c r="J301" i="5"/>
  <c r="L301" i="5" s="1"/>
  <c r="J302" i="5"/>
  <c r="L302" i="5" s="1"/>
  <c r="J303" i="5"/>
  <c r="L303" i="5" s="1"/>
  <c r="J304" i="5"/>
  <c r="L304" i="5" s="1"/>
  <c r="J305" i="5"/>
  <c r="L305" i="5" s="1"/>
  <c r="J306" i="5"/>
  <c r="L306" i="5" s="1"/>
  <c r="J307" i="5"/>
  <c r="L307" i="5" s="1"/>
  <c r="J308" i="5"/>
  <c r="L308" i="5" s="1"/>
  <c r="J309" i="5"/>
  <c r="L309" i="5" s="1"/>
  <c r="J310" i="5"/>
  <c r="L310" i="5" s="1"/>
  <c r="J311" i="5"/>
  <c r="L311" i="5" s="1"/>
  <c r="J312" i="5"/>
  <c r="L312" i="5" s="1"/>
  <c r="J313" i="5"/>
  <c r="L313" i="5" s="1"/>
  <c r="J314" i="5"/>
  <c r="L314" i="5" s="1"/>
  <c r="J315" i="5"/>
  <c r="L315" i="5" s="1"/>
  <c r="J316" i="5"/>
  <c r="L316" i="5" s="1"/>
  <c r="J317" i="5"/>
  <c r="L317" i="5" s="1"/>
  <c r="J318" i="5"/>
  <c r="L318" i="5" s="1"/>
  <c r="J320" i="5"/>
  <c r="L320" i="5" s="1"/>
  <c r="J321" i="5"/>
  <c r="L321" i="5" s="1"/>
  <c r="J322" i="5"/>
  <c r="L322" i="5" s="1"/>
  <c r="J323" i="5"/>
  <c r="L323" i="5" s="1"/>
  <c r="J324" i="5"/>
  <c r="L324" i="5" s="1"/>
  <c r="J325" i="5"/>
  <c r="L325" i="5" s="1"/>
  <c r="J326" i="5"/>
  <c r="L326" i="5" s="1"/>
  <c r="J327" i="5"/>
  <c r="L327" i="5" s="1"/>
  <c r="J328" i="5"/>
  <c r="L328" i="5" s="1"/>
  <c r="J329" i="5"/>
  <c r="L329" i="5" s="1"/>
  <c r="J330" i="5"/>
  <c r="L330" i="5" s="1"/>
  <c r="J331" i="5"/>
  <c r="L331" i="5" s="1"/>
  <c r="J332" i="5"/>
  <c r="L332" i="5" s="1"/>
  <c r="J333" i="5"/>
  <c r="L333" i="5" s="1"/>
  <c r="J334" i="5"/>
  <c r="L334" i="5" s="1"/>
  <c r="J335" i="5"/>
  <c r="L335" i="5" s="1"/>
  <c r="J336" i="5"/>
  <c r="L336" i="5" s="1"/>
  <c r="J337" i="5"/>
  <c r="L337" i="5" s="1"/>
  <c r="J338" i="5"/>
  <c r="L338" i="5" s="1"/>
  <c r="J339" i="5"/>
  <c r="L339" i="5" s="1"/>
  <c r="J340" i="5"/>
  <c r="L340" i="5" s="1"/>
  <c r="J341" i="5"/>
  <c r="L341" i="5" s="1"/>
  <c r="J342" i="5"/>
  <c r="L342" i="5" s="1"/>
  <c r="J343" i="5"/>
  <c r="L343" i="5" s="1"/>
  <c r="J344" i="5"/>
  <c r="L344" i="5" s="1"/>
  <c r="J345" i="5"/>
  <c r="L345" i="5" s="1"/>
  <c r="J346" i="5"/>
  <c r="L346" i="5" s="1"/>
  <c r="J347" i="5"/>
  <c r="L347" i="5" s="1"/>
  <c r="J348" i="5"/>
  <c r="L348" i="5" s="1"/>
  <c r="J349" i="5"/>
  <c r="L349" i="5" s="1"/>
  <c r="J351" i="5"/>
  <c r="L351" i="5" s="1"/>
  <c r="J352" i="5"/>
  <c r="L352" i="5" s="1"/>
  <c r="J353" i="5"/>
  <c r="L353" i="5" s="1"/>
  <c r="J354" i="5"/>
  <c r="L354" i="5" s="1"/>
  <c r="J355" i="5"/>
  <c r="L355" i="5" s="1"/>
  <c r="J356" i="5"/>
  <c r="L356" i="5" s="1"/>
  <c r="J357" i="5"/>
  <c r="L357" i="5" s="1"/>
  <c r="J358" i="5"/>
  <c r="L358" i="5" s="1"/>
  <c r="J359" i="5"/>
  <c r="L359" i="5" s="1"/>
  <c r="J360" i="5"/>
  <c r="L360" i="5" s="1"/>
  <c r="J11" i="5"/>
  <c r="L11" i="5" s="1"/>
  <c r="E340" i="14"/>
  <c r="G340" i="14"/>
  <c r="M340" i="14"/>
  <c r="O340" i="14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O349" i="15"/>
  <c r="G349" i="15"/>
  <c r="E349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I285" i="15"/>
  <c r="I286" i="15"/>
  <c r="I287" i="15"/>
  <c r="I288" i="15"/>
  <c r="I289" i="15"/>
  <c r="I290" i="15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320" i="15"/>
  <c r="I321" i="15"/>
  <c r="I322" i="15"/>
  <c r="I323" i="15"/>
  <c r="I324" i="15"/>
  <c r="I325" i="15"/>
  <c r="I326" i="15"/>
  <c r="I327" i="15"/>
  <c r="I328" i="15"/>
  <c r="I329" i="15"/>
  <c r="I330" i="15"/>
  <c r="I331" i="15"/>
  <c r="I332" i="15"/>
  <c r="I333" i="15"/>
  <c r="I334" i="15"/>
  <c r="I335" i="15"/>
  <c r="I336" i="15"/>
  <c r="I337" i="15"/>
  <c r="I338" i="15"/>
  <c r="I339" i="15"/>
  <c r="I340" i="15"/>
  <c r="I341" i="15"/>
  <c r="I342" i="15"/>
  <c r="I343" i="15"/>
  <c r="I344" i="15"/>
  <c r="I345" i="15"/>
  <c r="I346" i="15"/>
  <c r="I348" i="15"/>
  <c r="I8" i="15"/>
  <c r="Q342" i="15"/>
  <c r="Q343" i="15"/>
  <c r="Q344" i="15"/>
  <c r="Q345" i="15"/>
  <c r="Q346" i="15"/>
  <c r="Q348" i="15"/>
  <c r="Q185" i="18"/>
  <c r="K185" i="18"/>
  <c r="I185" i="18"/>
  <c r="S169" i="18"/>
  <c r="S170" i="18"/>
  <c r="S171" i="18"/>
  <c r="S172" i="18"/>
  <c r="S173" i="18"/>
  <c r="S174" i="18"/>
  <c r="S175" i="18"/>
  <c r="S176" i="18"/>
  <c r="S177" i="18"/>
  <c r="S178" i="18"/>
  <c r="S179" i="18"/>
  <c r="S180" i="18"/>
  <c r="S181" i="18"/>
  <c r="S184" i="18"/>
  <c r="M168" i="18"/>
  <c r="M169" i="18"/>
  <c r="M170" i="18"/>
  <c r="D128" i="5" s="1"/>
  <c r="J128" i="5" s="1"/>
  <c r="L128" i="5" s="1"/>
  <c r="M171" i="18"/>
  <c r="D166" i="5" s="1"/>
  <c r="J166" i="5" s="1"/>
  <c r="L166" i="5" s="1"/>
  <c r="M172" i="18"/>
  <c r="D146" i="5" s="1"/>
  <c r="J146" i="5" s="1"/>
  <c r="L146" i="5" s="1"/>
  <c r="M173" i="18"/>
  <c r="D52" i="5" s="1"/>
  <c r="J52" i="5" s="1"/>
  <c r="L52" i="5" s="1"/>
  <c r="M174" i="18"/>
  <c r="D350" i="5" s="1"/>
  <c r="M175" i="18"/>
  <c r="D45" i="5" s="1"/>
  <c r="J45" i="5" s="1"/>
  <c r="L45" i="5" s="1"/>
  <c r="M176" i="18"/>
  <c r="D284" i="5" s="1"/>
  <c r="J284" i="5" s="1"/>
  <c r="L284" i="5" s="1"/>
  <c r="M177" i="18"/>
  <c r="M178" i="18"/>
  <c r="D141" i="5" s="1"/>
  <c r="J141" i="5" s="1"/>
  <c r="L141" i="5" s="1"/>
  <c r="M179" i="18"/>
  <c r="D261" i="5" s="1"/>
  <c r="J261" i="5" s="1"/>
  <c r="L261" i="5" s="1"/>
  <c r="M180" i="18"/>
  <c r="D68" i="5" s="1"/>
  <c r="J68" i="5" s="1"/>
  <c r="L68" i="5" s="1"/>
  <c r="M181" i="18"/>
  <c r="M184" i="18"/>
  <c r="D110" i="5" s="1"/>
  <c r="J110" i="5" s="1"/>
  <c r="L110" i="5" s="1"/>
  <c r="W343" i="1"/>
  <c r="U343" i="1"/>
  <c r="O343" i="1"/>
  <c r="K343" i="1"/>
  <c r="G343" i="1"/>
  <c r="E343" i="1"/>
  <c r="C13" i="7"/>
  <c r="I13" i="7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62" i="14"/>
  <c r="Q263" i="14"/>
  <c r="Q264" i="14"/>
  <c r="Q265" i="14"/>
  <c r="Q266" i="14"/>
  <c r="Q267" i="14"/>
  <c r="Q268" i="14"/>
  <c r="Q269" i="14"/>
  <c r="Q270" i="14"/>
  <c r="Q271" i="14"/>
  <c r="Q272" i="14"/>
  <c r="Q273" i="14"/>
  <c r="Q274" i="14"/>
  <c r="Q275" i="14"/>
  <c r="Q276" i="14"/>
  <c r="Q277" i="14"/>
  <c r="Q278" i="14"/>
  <c r="Q279" i="14"/>
  <c r="Q280" i="14"/>
  <c r="Q281" i="14"/>
  <c r="Q282" i="14"/>
  <c r="Q283" i="14"/>
  <c r="Q284" i="14"/>
  <c r="Q285" i="14"/>
  <c r="Q286" i="14"/>
  <c r="Q287" i="14"/>
  <c r="Q288" i="14"/>
  <c r="Q289" i="14"/>
  <c r="Q290" i="14"/>
  <c r="Q291" i="14"/>
  <c r="Q292" i="14"/>
  <c r="Q293" i="14"/>
  <c r="Q294" i="14"/>
  <c r="Q295" i="14"/>
  <c r="Q296" i="14"/>
  <c r="Q297" i="14"/>
  <c r="Q298" i="14"/>
  <c r="Q299" i="14"/>
  <c r="Q300" i="14"/>
  <c r="Q301" i="14"/>
  <c r="Q302" i="14"/>
  <c r="Q303" i="14"/>
  <c r="Q304" i="14"/>
  <c r="Q305" i="14"/>
  <c r="Q306" i="14"/>
  <c r="Q307" i="14"/>
  <c r="Q308" i="14"/>
  <c r="Q309" i="14"/>
  <c r="Q310" i="14"/>
  <c r="Q311" i="14"/>
  <c r="Q312" i="14"/>
  <c r="Q313" i="14"/>
  <c r="Q314" i="14"/>
  <c r="Q315" i="14"/>
  <c r="Q316" i="14"/>
  <c r="Q317" i="14"/>
  <c r="Q318" i="14"/>
  <c r="Q319" i="14"/>
  <c r="Q320" i="14"/>
  <c r="Q321" i="14"/>
  <c r="Q322" i="14"/>
  <c r="Q323" i="14"/>
  <c r="Q324" i="14"/>
  <c r="Q325" i="14"/>
  <c r="Q326" i="14"/>
  <c r="Q327" i="14"/>
  <c r="Q328" i="14"/>
  <c r="Q329" i="14"/>
  <c r="Q330" i="14"/>
  <c r="Q331" i="14"/>
  <c r="Q332" i="14"/>
  <c r="Q333" i="14"/>
  <c r="Q334" i="14"/>
  <c r="Q335" i="14"/>
  <c r="Q156" i="15"/>
  <c r="Q157" i="15"/>
  <c r="Q158" i="15"/>
  <c r="Q159" i="15"/>
  <c r="Q160" i="15"/>
  <c r="Q161" i="15"/>
  <c r="Q162" i="15"/>
  <c r="Q163" i="15"/>
  <c r="Q164" i="15"/>
  <c r="Q165" i="15"/>
  <c r="Q166" i="15"/>
  <c r="Q167" i="15"/>
  <c r="Q168" i="15"/>
  <c r="Q169" i="15"/>
  <c r="Q170" i="15"/>
  <c r="Q171" i="15"/>
  <c r="Q172" i="15"/>
  <c r="Q173" i="15"/>
  <c r="Q174" i="15"/>
  <c r="Q175" i="15"/>
  <c r="Q176" i="15"/>
  <c r="Q177" i="15"/>
  <c r="Q178" i="15"/>
  <c r="Q179" i="15"/>
  <c r="Q180" i="15"/>
  <c r="Q181" i="15"/>
  <c r="Q182" i="15"/>
  <c r="Q183" i="15"/>
  <c r="Q184" i="15"/>
  <c r="Q185" i="15"/>
  <c r="Q186" i="15"/>
  <c r="Q187" i="15"/>
  <c r="Q188" i="15"/>
  <c r="Q189" i="15"/>
  <c r="Q190" i="15"/>
  <c r="Q191" i="15"/>
  <c r="Q192" i="15"/>
  <c r="Q193" i="15"/>
  <c r="Q194" i="15"/>
  <c r="Q195" i="15"/>
  <c r="Q196" i="15"/>
  <c r="Q197" i="15"/>
  <c r="Q198" i="15"/>
  <c r="Q199" i="15"/>
  <c r="Q200" i="15"/>
  <c r="Q201" i="15"/>
  <c r="Q202" i="15"/>
  <c r="Q203" i="15"/>
  <c r="Q204" i="15"/>
  <c r="Q205" i="15"/>
  <c r="Q206" i="15"/>
  <c r="Q207" i="15"/>
  <c r="Q208" i="15"/>
  <c r="Q209" i="15"/>
  <c r="Q210" i="15"/>
  <c r="Q211" i="15"/>
  <c r="Q212" i="15"/>
  <c r="Q213" i="15"/>
  <c r="Q214" i="15"/>
  <c r="Q215" i="15"/>
  <c r="Q216" i="15"/>
  <c r="Q217" i="15"/>
  <c r="Q218" i="15"/>
  <c r="Q219" i="15"/>
  <c r="Q220" i="15"/>
  <c r="Q221" i="15"/>
  <c r="Q222" i="15"/>
  <c r="Q223" i="15"/>
  <c r="Q224" i="15"/>
  <c r="Q225" i="15"/>
  <c r="Q226" i="15"/>
  <c r="Q227" i="15"/>
  <c r="Q228" i="15"/>
  <c r="Q229" i="15"/>
  <c r="Q230" i="15"/>
  <c r="Q231" i="15"/>
  <c r="Q232" i="15"/>
  <c r="Q233" i="15"/>
  <c r="Q234" i="15"/>
  <c r="Q235" i="15"/>
  <c r="Q236" i="15"/>
  <c r="Q237" i="15"/>
  <c r="Q238" i="15"/>
  <c r="Q239" i="15"/>
  <c r="Q240" i="15"/>
  <c r="Q241" i="15"/>
  <c r="Q242" i="15"/>
  <c r="Q243" i="15"/>
  <c r="Q244" i="15"/>
  <c r="Q245" i="15"/>
  <c r="Q246" i="15"/>
  <c r="Q247" i="15"/>
  <c r="Q248" i="15"/>
  <c r="Q249" i="15"/>
  <c r="Q250" i="15"/>
  <c r="Q251" i="15"/>
  <c r="Q252" i="15"/>
  <c r="Q253" i="15"/>
  <c r="Q254" i="15"/>
  <c r="Q255" i="15"/>
  <c r="Q256" i="15"/>
  <c r="Q257" i="15"/>
  <c r="Q258" i="15"/>
  <c r="Q259" i="15"/>
  <c r="Q260" i="15"/>
  <c r="Q261" i="15"/>
  <c r="Q262" i="15"/>
  <c r="Q263" i="15"/>
  <c r="Q264" i="15"/>
  <c r="Q265" i="15"/>
  <c r="Q266" i="15"/>
  <c r="Q267" i="15"/>
  <c r="Q268" i="15"/>
  <c r="Q269" i="15"/>
  <c r="Q270" i="15"/>
  <c r="Q271" i="15"/>
  <c r="Q272" i="15"/>
  <c r="Q273" i="15"/>
  <c r="Q274" i="15"/>
  <c r="Q275" i="15"/>
  <c r="Q276" i="15"/>
  <c r="Q277" i="15"/>
  <c r="Q278" i="15"/>
  <c r="Q279" i="15"/>
  <c r="Q280" i="15"/>
  <c r="Q281" i="15"/>
  <c r="Q282" i="15"/>
  <c r="Q283" i="15"/>
  <c r="Q284" i="15"/>
  <c r="Q285" i="15"/>
  <c r="Q286" i="15"/>
  <c r="Q287" i="15"/>
  <c r="Q288" i="15"/>
  <c r="Q289" i="15"/>
  <c r="Q290" i="15"/>
  <c r="Q291" i="15"/>
  <c r="Q292" i="15"/>
  <c r="Q293" i="15"/>
  <c r="Q294" i="15"/>
  <c r="Q295" i="15"/>
  <c r="Q296" i="15"/>
  <c r="Q297" i="15"/>
  <c r="Q298" i="15"/>
  <c r="Q299" i="15"/>
  <c r="Q300" i="15"/>
  <c r="Q301" i="15"/>
  <c r="Q302" i="15"/>
  <c r="Q303" i="15"/>
  <c r="Q304" i="15"/>
  <c r="Q305" i="15"/>
  <c r="Q306" i="15"/>
  <c r="Q307" i="15"/>
  <c r="Q308" i="15"/>
  <c r="Q309" i="15"/>
  <c r="Q310" i="15"/>
  <c r="Q311" i="15"/>
  <c r="Q312" i="15"/>
  <c r="Q313" i="15"/>
  <c r="Q314" i="15"/>
  <c r="Q315" i="15"/>
  <c r="Q316" i="15"/>
  <c r="Q317" i="15"/>
  <c r="Q318" i="15"/>
  <c r="Q319" i="15"/>
  <c r="Q320" i="15"/>
  <c r="Q321" i="15"/>
  <c r="Q322" i="15"/>
  <c r="Q323" i="15"/>
  <c r="Q324" i="15"/>
  <c r="Q325" i="15"/>
  <c r="Q326" i="15"/>
  <c r="Q327" i="15"/>
  <c r="Q328" i="15"/>
  <c r="Q329" i="15"/>
  <c r="Q330" i="15"/>
  <c r="Q331" i="15"/>
  <c r="Q332" i="15"/>
  <c r="Q333" i="15"/>
  <c r="Q334" i="15"/>
  <c r="Q335" i="15"/>
  <c r="Q336" i="15"/>
  <c r="Q337" i="15"/>
  <c r="Q338" i="15"/>
  <c r="Q339" i="15"/>
  <c r="Q340" i="15"/>
  <c r="Q341" i="15"/>
  <c r="Q9" i="15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Q42" i="15"/>
  <c r="Q43" i="15"/>
  <c r="Q44" i="15"/>
  <c r="Q45" i="15"/>
  <c r="Q46" i="15"/>
  <c r="Q47" i="15"/>
  <c r="Q48" i="15"/>
  <c r="Q49" i="15"/>
  <c r="R76" i="5" s="1"/>
  <c r="R376" i="5" s="1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M9" i="13"/>
  <c r="M10" i="13"/>
  <c r="M11" i="13"/>
  <c r="M101" i="18"/>
  <c r="S101" i="18"/>
  <c r="M163" i="18"/>
  <c r="M164" i="18"/>
  <c r="M165" i="18"/>
  <c r="M166" i="18"/>
  <c r="M167" i="18"/>
  <c r="S163" i="18"/>
  <c r="S164" i="18"/>
  <c r="S165" i="18"/>
  <c r="S166" i="18"/>
  <c r="S167" i="18"/>
  <c r="S168" i="18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42" i="1"/>
  <c r="Z343" i="1"/>
  <c r="Q8" i="15"/>
  <c r="S159" i="18"/>
  <c r="S160" i="18"/>
  <c r="S161" i="18"/>
  <c r="S162" i="18"/>
  <c r="M159" i="18"/>
  <c r="M160" i="18"/>
  <c r="M161" i="18"/>
  <c r="M162" i="18"/>
  <c r="T76" i="5" l="1"/>
  <c r="V76" i="5" s="1"/>
  <c r="D376" i="5"/>
  <c r="J70" i="5"/>
  <c r="L70" i="5" s="1"/>
  <c r="J350" i="5"/>
  <c r="I349" i="15"/>
  <c r="Q349" i="15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12" i="14"/>
  <c r="I113" i="14"/>
  <c r="I114" i="14"/>
  <c r="I115" i="14"/>
  <c r="I116" i="14"/>
  <c r="I117" i="14"/>
  <c r="I118" i="14"/>
  <c r="I119" i="14"/>
  <c r="I120" i="14"/>
  <c r="I121" i="14"/>
  <c r="I122" i="14"/>
  <c r="I123" i="14"/>
  <c r="I124" i="14"/>
  <c r="I125" i="14"/>
  <c r="I126" i="14"/>
  <c r="I127" i="14"/>
  <c r="I128" i="14"/>
  <c r="I129" i="14"/>
  <c r="I130" i="14"/>
  <c r="I131" i="14"/>
  <c r="I132" i="14"/>
  <c r="I133" i="14"/>
  <c r="I134" i="14"/>
  <c r="I135" i="14"/>
  <c r="I136" i="14"/>
  <c r="I137" i="14"/>
  <c r="I138" i="14"/>
  <c r="I139" i="14"/>
  <c r="I140" i="14"/>
  <c r="I141" i="14"/>
  <c r="I142" i="14"/>
  <c r="I143" i="14"/>
  <c r="I144" i="14"/>
  <c r="I145" i="14"/>
  <c r="I146" i="14"/>
  <c r="I147" i="14"/>
  <c r="I148" i="14"/>
  <c r="I149" i="14"/>
  <c r="I150" i="14"/>
  <c r="I151" i="14"/>
  <c r="I152" i="14"/>
  <c r="I153" i="14"/>
  <c r="I154" i="14"/>
  <c r="I155" i="14"/>
  <c r="I156" i="14"/>
  <c r="I157" i="14"/>
  <c r="I158" i="14"/>
  <c r="I159" i="14"/>
  <c r="I160" i="14"/>
  <c r="I161" i="14"/>
  <c r="I162" i="14"/>
  <c r="I163" i="14"/>
  <c r="I164" i="14"/>
  <c r="I165" i="14"/>
  <c r="I166" i="14"/>
  <c r="I167" i="14"/>
  <c r="I168" i="14"/>
  <c r="I169" i="14"/>
  <c r="I170" i="14"/>
  <c r="I171" i="14"/>
  <c r="I172" i="14"/>
  <c r="I173" i="14"/>
  <c r="I174" i="14"/>
  <c r="I175" i="14"/>
  <c r="I176" i="14"/>
  <c r="I177" i="14"/>
  <c r="I178" i="14"/>
  <c r="I179" i="14"/>
  <c r="I180" i="14"/>
  <c r="I181" i="14"/>
  <c r="I182" i="14"/>
  <c r="I183" i="14"/>
  <c r="I184" i="14"/>
  <c r="I185" i="14"/>
  <c r="I186" i="14"/>
  <c r="I187" i="14"/>
  <c r="I188" i="14"/>
  <c r="I189" i="14"/>
  <c r="I190" i="14"/>
  <c r="I191" i="14"/>
  <c r="I192" i="14"/>
  <c r="I193" i="14"/>
  <c r="I194" i="14"/>
  <c r="I195" i="14"/>
  <c r="I196" i="14"/>
  <c r="I197" i="14"/>
  <c r="I198" i="14"/>
  <c r="I199" i="14"/>
  <c r="I200" i="14"/>
  <c r="I201" i="14"/>
  <c r="I202" i="14"/>
  <c r="I203" i="14"/>
  <c r="I204" i="14"/>
  <c r="I205" i="14"/>
  <c r="I206" i="14"/>
  <c r="I207" i="14"/>
  <c r="I208" i="14"/>
  <c r="I209" i="14"/>
  <c r="I210" i="14"/>
  <c r="I211" i="14"/>
  <c r="I212" i="14"/>
  <c r="I213" i="14"/>
  <c r="I214" i="14"/>
  <c r="I215" i="14"/>
  <c r="I216" i="14"/>
  <c r="I217" i="14"/>
  <c r="I218" i="14"/>
  <c r="I219" i="14"/>
  <c r="I220" i="14"/>
  <c r="I221" i="14"/>
  <c r="I222" i="14"/>
  <c r="I223" i="14"/>
  <c r="I224" i="14"/>
  <c r="I225" i="14"/>
  <c r="I226" i="14"/>
  <c r="I227" i="14"/>
  <c r="I228" i="14"/>
  <c r="I229" i="14"/>
  <c r="I230" i="14"/>
  <c r="I231" i="14"/>
  <c r="I232" i="14"/>
  <c r="I233" i="14"/>
  <c r="I234" i="14"/>
  <c r="I235" i="14"/>
  <c r="I236" i="14"/>
  <c r="I237" i="14"/>
  <c r="I238" i="14"/>
  <c r="I239" i="14"/>
  <c r="I240" i="14"/>
  <c r="I241" i="14"/>
  <c r="I242" i="14"/>
  <c r="I243" i="14"/>
  <c r="I244" i="14"/>
  <c r="I245" i="14"/>
  <c r="I246" i="14"/>
  <c r="I247" i="14"/>
  <c r="I248" i="14"/>
  <c r="I249" i="14"/>
  <c r="I250" i="14"/>
  <c r="I251" i="14"/>
  <c r="I252" i="14"/>
  <c r="I253" i="14"/>
  <c r="I254" i="14"/>
  <c r="I255" i="14"/>
  <c r="I256" i="14"/>
  <c r="I257" i="14"/>
  <c r="I258" i="14"/>
  <c r="I259" i="14"/>
  <c r="I260" i="14"/>
  <c r="I261" i="14"/>
  <c r="I262" i="14"/>
  <c r="I263" i="14"/>
  <c r="I264" i="14"/>
  <c r="I265" i="14"/>
  <c r="I266" i="14"/>
  <c r="I267" i="14"/>
  <c r="I268" i="14"/>
  <c r="I269" i="14"/>
  <c r="I270" i="14"/>
  <c r="I271" i="14"/>
  <c r="I272" i="14"/>
  <c r="I273" i="14"/>
  <c r="I274" i="14"/>
  <c r="I275" i="14"/>
  <c r="I276" i="14"/>
  <c r="I277" i="14"/>
  <c r="I278" i="14"/>
  <c r="I279" i="14"/>
  <c r="I280" i="14"/>
  <c r="I281" i="14"/>
  <c r="I282" i="14"/>
  <c r="I283" i="14"/>
  <c r="I284" i="14"/>
  <c r="I285" i="14"/>
  <c r="I286" i="14"/>
  <c r="I287" i="14"/>
  <c r="I288" i="14"/>
  <c r="I289" i="14"/>
  <c r="I290" i="14"/>
  <c r="I291" i="14"/>
  <c r="I292" i="14"/>
  <c r="I293" i="14"/>
  <c r="I294" i="14"/>
  <c r="I295" i="14"/>
  <c r="I296" i="14"/>
  <c r="I297" i="14"/>
  <c r="I298" i="14"/>
  <c r="I299" i="14"/>
  <c r="I300" i="14"/>
  <c r="I301" i="14"/>
  <c r="I302" i="14"/>
  <c r="I303" i="14"/>
  <c r="I304" i="14"/>
  <c r="I305" i="14"/>
  <c r="I306" i="14"/>
  <c r="I307" i="14"/>
  <c r="I308" i="14"/>
  <c r="I309" i="14"/>
  <c r="I310" i="14"/>
  <c r="I311" i="14"/>
  <c r="I312" i="14"/>
  <c r="I313" i="14"/>
  <c r="I314" i="14"/>
  <c r="I315" i="14"/>
  <c r="I316" i="14"/>
  <c r="I317" i="14"/>
  <c r="I318" i="14"/>
  <c r="I319" i="14"/>
  <c r="I320" i="14"/>
  <c r="I321" i="14"/>
  <c r="I322" i="14"/>
  <c r="I323" i="14"/>
  <c r="I324" i="14"/>
  <c r="I325" i="14"/>
  <c r="I326" i="14"/>
  <c r="I327" i="14"/>
  <c r="I328" i="14"/>
  <c r="I329" i="14"/>
  <c r="I330" i="14"/>
  <c r="I331" i="14"/>
  <c r="I332" i="14"/>
  <c r="I333" i="14"/>
  <c r="I334" i="14"/>
  <c r="I335" i="14"/>
  <c r="I336" i="14"/>
  <c r="I339" i="14"/>
  <c r="J376" i="5" l="1"/>
  <c r="L350" i="5"/>
  <c r="Q354" i="15"/>
  <c r="S10" i="18" l="1"/>
  <c r="S11" i="18"/>
  <c r="S12" i="18"/>
  <c r="S13" i="18"/>
  <c r="S14" i="18"/>
  <c r="S15" i="18"/>
  <c r="S16" i="18"/>
  <c r="S17" i="18"/>
  <c r="S18" i="18"/>
  <c r="S19" i="18"/>
  <c r="S20" i="18"/>
  <c r="S21" i="18"/>
  <c r="S22" i="1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71" i="18"/>
  <c r="S72" i="18"/>
  <c r="S73" i="18"/>
  <c r="S74" i="18"/>
  <c r="S75" i="18"/>
  <c r="S76" i="18"/>
  <c r="S77" i="18"/>
  <c r="S78" i="18"/>
  <c r="S79" i="18"/>
  <c r="S80" i="18"/>
  <c r="S81" i="18"/>
  <c r="S82" i="18"/>
  <c r="S83" i="18"/>
  <c r="S84" i="18"/>
  <c r="S85" i="18"/>
  <c r="S86" i="18"/>
  <c r="S87" i="18"/>
  <c r="S88" i="18"/>
  <c r="S89" i="18"/>
  <c r="S90" i="18"/>
  <c r="S91" i="18"/>
  <c r="S92" i="18"/>
  <c r="S93" i="18"/>
  <c r="S94" i="18"/>
  <c r="S95" i="18"/>
  <c r="S96" i="18"/>
  <c r="S97" i="18"/>
  <c r="S98" i="18"/>
  <c r="S99" i="18"/>
  <c r="S100" i="18"/>
  <c r="S102" i="18"/>
  <c r="S103" i="18"/>
  <c r="S104" i="18"/>
  <c r="S105" i="18"/>
  <c r="S106" i="18"/>
  <c r="S107" i="18"/>
  <c r="S108" i="18"/>
  <c r="S109" i="18"/>
  <c r="S110" i="18"/>
  <c r="S111" i="18"/>
  <c r="S112" i="18"/>
  <c r="S113" i="18"/>
  <c r="S114" i="18"/>
  <c r="S115" i="18"/>
  <c r="S116" i="18"/>
  <c r="S117" i="18"/>
  <c r="S118" i="18"/>
  <c r="S119" i="18"/>
  <c r="S120" i="18"/>
  <c r="S121" i="18"/>
  <c r="S122" i="18"/>
  <c r="S123" i="18"/>
  <c r="S124" i="18"/>
  <c r="S125" i="18"/>
  <c r="S126" i="18"/>
  <c r="S127" i="18"/>
  <c r="S128" i="18"/>
  <c r="S129" i="18"/>
  <c r="S130" i="18"/>
  <c r="S131" i="18"/>
  <c r="S132" i="18"/>
  <c r="S133" i="18"/>
  <c r="S134" i="18"/>
  <c r="S135" i="18"/>
  <c r="S136" i="18"/>
  <c r="S137" i="18"/>
  <c r="S138" i="18"/>
  <c r="S139" i="18"/>
  <c r="S140" i="18"/>
  <c r="S141" i="18"/>
  <c r="S142" i="18"/>
  <c r="S143" i="18"/>
  <c r="S144" i="18"/>
  <c r="S145" i="18"/>
  <c r="S146" i="18"/>
  <c r="S147" i="18"/>
  <c r="S148" i="18"/>
  <c r="S149" i="18"/>
  <c r="S150" i="18"/>
  <c r="S151" i="18"/>
  <c r="S152" i="18"/>
  <c r="S153" i="18"/>
  <c r="S154" i="18"/>
  <c r="S155" i="18"/>
  <c r="S156" i="18"/>
  <c r="S157" i="18"/>
  <c r="S158" i="18"/>
  <c r="M157" i="18"/>
  <c r="M158" i="18"/>
  <c r="M150" i="18"/>
  <c r="E13" i="7"/>
  <c r="M148" i="18"/>
  <c r="M149" i="18"/>
  <c r="M151" i="18"/>
  <c r="M152" i="18"/>
  <c r="M153" i="18"/>
  <c r="M154" i="18"/>
  <c r="M155" i="18"/>
  <c r="M156" i="18"/>
  <c r="G14" i="2"/>
  <c r="E14" i="2"/>
  <c r="C14" i="2"/>
  <c r="M10" i="18" l="1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M100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9" i="18"/>
  <c r="S9" i="18"/>
  <c r="S185" i="18" s="1"/>
  <c r="W346" i="1"/>
  <c r="U346" i="1"/>
  <c r="Q346" i="1"/>
  <c r="Q348" i="1" s="1"/>
  <c r="O347" i="1"/>
  <c r="M346" i="1"/>
  <c r="M348" i="1" s="1"/>
  <c r="K347" i="1"/>
  <c r="I346" i="1"/>
  <c r="I348" i="1" s="1"/>
  <c r="G348" i="1"/>
  <c r="E348" i="1"/>
  <c r="C348" i="1"/>
  <c r="M185" i="18" l="1"/>
  <c r="Z345" i="1" l="1"/>
  <c r="Z347" i="1"/>
  <c r="Z11" i="1"/>
  <c r="M11" i="11" l="1"/>
  <c r="Z344" i="1" l="1"/>
  <c r="Z346" i="1" l="1"/>
  <c r="Z348" i="1" l="1"/>
  <c r="E6" i="8" l="1"/>
  <c r="G12" i="13" l="1"/>
  <c r="T11" i="5"/>
  <c r="T376" i="5" l="1"/>
  <c r="E8" i="11" s="1"/>
  <c r="G8" i="11" s="1"/>
  <c r="V11" i="5"/>
  <c r="V376" i="5" s="1"/>
  <c r="I8" i="11" l="1"/>
  <c r="C6" i="8"/>
  <c r="C7" i="7"/>
  <c r="C7" i="6"/>
  <c r="I8" i="14" l="1"/>
  <c r="I340" i="14" s="1"/>
  <c r="G7" i="7" l="1"/>
  <c r="K7" i="6"/>
  <c r="N7" i="5"/>
  <c r="C11" i="8" l="1"/>
  <c r="M8" i="13"/>
  <c r="A3" i="6" l="1"/>
  <c r="Q8" i="14" l="1"/>
  <c r="Q340" i="14" s="1"/>
  <c r="A3" i="17" l="1"/>
  <c r="A3" i="2"/>
  <c r="A3" i="11" s="1"/>
  <c r="K12" i="13" l="1"/>
  <c r="I12" i="13"/>
  <c r="E12" i="13"/>
  <c r="C12" i="13"/>
  <c r="M12" i="13" l="1"/>
  <c r="E11" i="8"/>
  <c r="L376" i="5" l="1"/>
  <c r="XFD13" i="7" l="1"/>
  <c r="B3" i="5"/>
  <c r="C6" i="15" l="1"/>
  <c r="C6" i="13"/>
  <c r="K6" i="15"/>
  <c r="I6" i="13"/>
  <c r="Y7" i="17"/>
  <c r="E6" i="11" s="1"/>
  <c r="M7" i="17"/>
  <c r="C7" i="2" s="1"/>
  <c r="I7" i="2" l="1"/>
  <c r="A3" i="8" l="1"/>
  <c r="A3" i="7" l="1"/>
  <c r="A3" i="13"/>
  <c r="E11" i="11" l="1"/>
  <c r="E10" i="11"/>
  <c r="C12" i="6"/>
  <c r="I11" i="6"/>
  <c r="Q11" i="6"/>
  <c r="I10" i="11" l="1"/>
  <c r="I12" i="11" s="1"/>
  <c r="A3" i="18" l="1"/>
  <c r="A3" i="15" l="1"/>
  <c r="Q12" i="6" l="1"/>
  <c r="O12" i="6"/>
  <c r="E9" i="11" l="1"/>
  <c r="E12" i="11" s="1"/>
  <c r="M12" i="6"/>
  <c r="AG10" i="17" l="1"/>
  <c r="G12" i="11" l="1"/>
  <c r="AE11" i="17"/>
  <c r="AC11" i="17"/>
  <c r="W11" i="17"/>
  <c r="T11" i="17"/>
  <c r="O11" i="17"/>
  <c r="Q11" i="17"/>
  <c r="E12" i="6" l="1"/>
  <c r="G12" i="6"/>
  <c r="AG11" i="17" l="1"/>
  <c r="I12" i="6" l="1"/>
  <c r="L12" i="13" l="1"/>
  <c r="D12" i="6" l="1"/>
  <c r="F12" i="6"/>
  <c r="H12" i="6"/>
  <c r="J12" i="6"/>
  <c r="XCX198" i="5" l="1"/>
  <c r="XET340" i="14" l="1"/>
  <c r="XDV349" i="15" l="1"/>
  <c r="XER349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Mehri Ghasabi</author>
  </authors>
  <commentList>
    <comment ref="A353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Mehri Ghasabi: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<sst xmlns="http://schemas.openxmlformats.org/spreadsheetml/2006/main" count="1943" uniqueCount="547">
  <si>
    <t>بهای تمام شده</t>
  </si>
  <si>
    <t>شرکت</t>
  </si>
  <si>
    <t>جمع</t>
  </si>
  <si>
    <t>تعداد</t>
  </si>
  <si>
    <t>خرید طی دوره</t>
  </si>
  <si>
    <t>فروش طی دوره</t>
  </si>
  <si>
    <t>مبلغ</t>
  </si>
  <si>
    <t>تغییرات طی دوره</t>
  </si>
  <si>
    <t>سپرده های بانکی</t>
  </si>
  <si>
    <t>درآمد سود سهام</t>
  </si>
  <si>
    <t>درآمد تغییر ارزش</t>
  </si>
  <si>
    <t>درآمد فروش</t>
  </si>
  <si>
    <t>درآمد سود اوراق</t>
  </si>
  <si>
    <t>نام سپرده</t>
  </si>
  <si>
    <t>سود سپرده بانکی و گواهی سپرده</t>
  </si>
  <si>
    <t>درصد سود به میانگین سپرده</t>
  </si>
  <si>
    <t>درصد از کل درآمدها</t>
  </si>
  <si>
    <t>نام سپرده بانکی</t>
  </si>
  <si>
    <t>خالص ارزش فروش</t>
  </si>
  <si>
    <t>درصد به کل دارایی‌ها</t>
  </si>
  <si>
    <t>تاریخ سررسید</t>
  </si>
  <si>
    <t>سهام</t>
  </si>
  <si>
    <t>1- سرمایه گذاری ها</t>
  </si>
  <si>
    <t>1-1-سرمایه‌گذاری در سهام و حق تقدم سهام</t>
  </si>
  <si>
    <t>2- درآمد حاصل از سرمایه گذاری ها</t>
  </si>
  <si>
    <t>1-2-درآمد حاصل از سرمایه­گذاری در سهام و حق تقدم سهام:</t>
  </si>
  <si>
    <t>2-2-درآمد حاصل از سرمایه­گذاری در اوراق بهادار با درآمد ثابت:</t>
  </si>
  <si>
    <t>3-2-درآمد حاصل از سرمایه­گذاری در سپرده بانکی و گواهی سپرده:</t>
  </si>
  <si>
    <t>4-2-سایر درآمدها:</t>
  </si>
  <si>
    <t>سایر درآمدها</t>
  </si>
  <si>
    <t>افزایش</t>
  </si>
  <si>
    <t>کاهش</t>
  </si>
  <si>
    <t>شرح</t>
  </si>
  <si>
    <t>یادداشت</t>
  </si>
  <si>
    <t>هزینه تنزیل</t>
  </si>
  <si>
    <t>خالص درآمد</t>
  </si>
  <si>
    <t>ارزش دفتری</t>
  </si>
  <si>
    <t>ارزش دفتری برابر است با میانگین موزون خالص ارزش فروش هر سهم/ورقه در ابتدای دوره با خرید طی دوره ضربدر تعداد در پایان دوره</t>
  </si>
  <si>
    <t>درآمد حاصل از سرمایه گذاری در سهام و حق تقدم سهام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</si>
  <si>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</si>
  <si>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</si>
  <si>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مبلغ فروش</t>
  </si>
  <si>
    <t xml:space="preserve">صورت وضعیت پرتفوی </t>
  </si>
  <si>
    <t>3-1- سرمایه‌گذاری در  سپرده‌ بانکی</t>
  </si>
  <si>
    <t>2-2</t>
  </si>
  <si>
    <t xml:space="preserve">صورت وضعیت درآمدها </t>
  </si>
  <si>
    <t xml:space="preserve">درآمد سود </t>
  </si>
  <si>
    <t xml:space="preserve"> </t>
  </si>
  <si>
    <t>یادداشت الف</t>
  </si>
  <si>
    <t>یادداشت ب</t>
  </si>
  <si>
    <t>یادداشت ج</t>
  </si>
  <si>
    <t>یادداشت د</t>
  </si>
  <si>
    <t>2-1-سرمایه‌گذاری در اوراق بهادار با درآمد ثابت یا علی‌الحساب</t>
  </si>
  <si>
    <t>اطلاعات اوراق بهادار با درآمد ثابت</t>
  </si>
  <si>
    <t>نام اوراق</t>
  </si>
  <si>
    <t>دارای مجوز از سازمان</t>
  </si>
  <si>
    <t>تاریخ انتشار اوراق</t>
  </si>
  <si>
    <t>نرخ سود اسمی</t>
  </si>
  <si>
    <t>قیمت بازار هر ورقه</t>
  </si>
  <si>
    <t>گزارش وضعیت پرتفوی ماهانه</t>
  </si>
  <si>
    <t>‫پذیرفته شده در بورس یا فرابورس</t>
  </si>
  <si>
    <t>‫درآمد سود سهام</t>
  </si>
  <si>
    <t>‫اطلاعات مجمع</t>
  </si>
  <si>
    <t>‫نام سهام</t>
  </si>
  <si>
    <t>‫سود متعلق به هر سهم</t>
  </si>
  <si>
    <t>‫جمع درآمد سود سهام</t>
  </si>
  <si>
    <t>‫هزینه تنزیل</t>
  </si>
  <si>
    <t>‫خالص درآمد سود سهام</t>
  </si>
  <si>
    <t>درصد از کل داراییها</t>
  </si>
  <si>
    <t>درآمدها</t>
  </si>
  <si>
    <t>-</t>
  </si>
  <si>
    <t>تعدیل کارمزد کارگزاری‫</t>
  </si>
  <si>
    <t>صندوق سرمایه گذاری قابل معامله شاخصی  کیان</t>
  </si>
  <si>
    <t>صندوق سرمایه گذاری قابل معامله شاخصی کیان</t>
  </si>
  <si>
    <t>صندوق سرمایه گذاری  قابل معامله شاخصی کیان</t>
  </si>
  <si>
    <t>سالمین (غسالم)</t>
  </si>
  <si>
    <t>بیمه آسیا (آسیا)</t>
  </si>
  <si>
    <t>تراکتورسازی (تایرا)</t>
  </si>
  <si>
    <t>کاشی حافظ (کحافظ)</t>
  </si>
  <si>
    <t>معدنی املاح ایران (شاملا)</t>
  </si>
  <si>
    <t>مدیریت صنعت شوینده ت.ص بهشهر (شوینده)</t>
  </si>
  <si>
    <t>لیزینگ صنعت و معدن (ولصنم)</t>
  </si>
  <si>
    <t>آلومینیوم ایران (فایرا)</t>
  </si>
  <si>
    <t>فرآورده های نسوز آذر (کاذر)</t>
  </si>
  <si>
    <t>فرآورده های نسوز ایران (کفرا)</t>
  </si>
  <si>
    <t>حفاری شمال (حفاری)</t>
  </si>
  <si>
    <t>سیمان صوفیان (سصوفی)</t>
  </si>
  <si>
    <t>صنعتی بهشهر (غبشهر)</t>
  </si>
  <si>
    <t>سیمان فارس و خوزستان (سفارس)</t>
  </si>
  <si>
    <t>پارس دارو (دپارس)</t>
  </si>
  <si>
    <t>ایرکا پارت صنعت (خکار)</t>
  </si>
  <si>
    <t>بیمه ما (ما)</t>
  </si>
  <si>
    <t>نورد قطعات فولادی (فنورد)</t>
  </si>
  <si>
    <t>بهساز کاشانه تهران (ثبهساز)</t>
  </si>
  <si>
    <t>کارت اعتباری ایران کیش (رکیش)</t>
  </si>
  <si>
    <t>س.ص. بازنشستگی کارکنان بانکها (وسکاب)</t>
  </si>
  <si>
    <t>ارتباطات سیار (همراه)</t>
  </si>
  <si>
    <t>فولاد کاوه جنوب کیش (کاوه)</t>
  </si>
  <si>
    <t>مواد داروپخش (دتماد)</t>
  </si>
  <si>
    <t>سر. شاهد (ثشاهد)</t>
  </si>
  <si>
    <t>صنعتی بارز (پکرمان)</t>
  </si>
  <si>
    <t>سر. صدر تامین (تاصیکو)</t>
  </si>
  <si>
    <t>پتروشیمی شیراز (شیراز)</t>
  </si>
  <si>
    <t>کاشی سینا (کساوه)</t>
  </si>
  <si>
    <t>باما (کاما)</t>
  </si>
  <si>
    <t>ماشین سازی اراک (فاراک)</t>
  </si>
  <si>
    <t>خاک چینی ایران (کخاک)</t>
  </si>
  <si>
    <t>واسپاری ملت (ولملت)</t>
  </si>
  <si>
    <t>سر. ملی (ونیکی)</t>
  </si>
  <si>
    <t>فولادخراسان (فخاس)</t>
  </si>
  <si>
    <t>بانک ملت (وبملت)</t>
  </si>
  <si>
    <t>سیمان تهران (ستران)</t>
  </si>
  <si>
    <t>گروه مپنا (رمپنا)</t>
  </si>
  <si>
    <t>سر. ایران خودرو (خگستر)</t>
  </si>
  <si>
    <t>دارو فارابی (دفارا)</t>
  </si>
  <si>
    <t>صنایع شیمیایی ایران (شیران)</t>
  </si>
  <si>
    <t>خدمات انفورماتیک (رانفور)</t>
  </si>
  <si>
    <t>نفت سپاهان (شسپا)</t>
  </si>
  <si>
    <t>کاغذ پارس (چکاپا)</t>
  </si>
  <si>
    <t>فروسیلیس ایران (فروس)</t>
  </si>
  <si>
    <t>صنعتی سپاهان (فسپا)</t>
  </si>
  <si>
    <t>لیزینگ کارآفرین (ولکار)</t>
  </si>
  <si>
    <t>تاید واتر خاورمیانه (حتاید)</t>
  </si>
  <si>
    <t>سر. غدیر (وغدیر)</t>
  </si>
  <si>
    <t>سر. صندوق بازنشستگی (وصندوق)</t>
  </si>
  <si>
    <t>سر. دارویی تامین (تیپیکو)</t>
  </si>
  <si>
    <t>قطعات اتومبیل (ختوقا)</t>
  </si>
  <si>
    <t>سر. سایپا (وساپا)</t>
  </si>
  <si>
    <t>کاشی الوند (کلوند)</t>
  </si>
  <si>
    <t>کاشی پارس (کپارس)</t>
  </si>
  <si>
    <t>داروپخش (وپخش)</t>
  </si>
  <si>
    <t>نوسازی و ساختمان تهران (ثنوسا)</t>
  </si>
  <si>
    <t>آذراب (فاذر)</t>
  </si>
  <si>
    <t>موتورسازان تراکتور (خموتور)</t>
  </si>
  <si>
    <t>لیزینگ رایان سایپا (ولساپا)</t>
  </si>
  <si>
    <t>دارو جابرابن حیان (دجابر)</t>
  </si>
  <si>
    <t>مهرام (غمهرا)</t>
  </si>
  <si>
    <t>کشت و صنعت چین چین (غچین)</t>
  </si>
  <si>
    <t>رینگ سازی مشهد (خرینگ)</t>
  </si>
  <si>
    <t>کالسیمین (فاسمین)</t>
  </si>
  <si>
    <t>سر. توسعه صنعتی ایران (وتوصا)</t>
  </si>
  <si>
    <t>دارو اکسیر (دلر)</t>
  </si>
  <si>
    <t>پدیده شیمی قرن (قرن)</t>
  </si>
  <si>
    <t>سیمان مازندران (سمازن)</t>
  </si>
  <si>
    <t>پتروشیمی جم (جم)</t>
  </si>
  <si>
    <t>سیمان هگمتان (سهگمت)</t>
  </si>
  <si>
    <t>مبین انرژی خلیج فارس (مبین)</t>
  </si>
  <si>
    <t>ایران ترانسفو (بترانس)</t>
  </si>
  <si>
    <t>فولاد مبارکه اصفهان (فولاد)</t>
  </si>
  <si>
    <t>کیمیدارو (دکیمی)</t>
  </si>
  <si>
    <t>مس باهنر (فباهنر)</t>
  </si>
  <si>
    <t>سر. شفا دارو (شفا)</t>
  </si>
  <si>
    <t>سیمان خاش (سخاش)</t>
  </si>
  <si>
    <t>تامین سرمایه نوین (تنوین)</t>
  </si>
  <si>
    <t>فنرسازی زر (خزر)</t>
  </si>
  <si>
    <t>لاستیک سهند (پسهند)</t>
  </si>
  <si>
    <t>سر. توسعه ملی (وتوسم)</t>
  </si>
  <si>
    <t>سر. پارس توشه (وتوشه)</t>
  </si>
  <si>
    <t>فولاد امیرکبیر کاشان (فجر)</t>
  </si>
  <si>
    <t>قند هگمتان (قهکمت)</t>
  </si>
  <si>
    <t>پمپ ایران (تپمپی)</t>
  </si>
  <si>
    <t>صنعت غذایی کورش (غکورش)</t>
  </si>
  <si>
    <t>بانک خاورمیانه (وخاور)</t>
  </si>
  <si>
    <t>سپید ماکیان (سپید)</t>
  </si>
  <si>
    <t>توسعه معدنی و صنعتی صبانور (کنور)</t>
  </si>
  <si>
    <t>گروه بهمن (خبهمن)</t>
  </si>
  <si>
    <t>شهد ایران (غشهد)</t>
  </si>
  <si>
    <t>کویر تایر (پکویر)</t>
  </si>
  <si>
    <t>شیشه همدان (کهمدا)</t>
  </si>
  <si>
    <t>به پرداخت ملت (پرداخت)</t>
  </si>
  <si>
    <t>قند قزوین (قزوین)</t>
  </si>
  <si>
    <t>توسعه و عمران امید (ثامید)</t>
  </si>
  <si>
    <t>قند لرستان (قلرست)</t>
  </si>
  <si>
    <t>فرآورده نسوز پارس (کفپارس)</t>
  </si>
  <si>
    <t>فرابورس</t>
  </si>
  <si>
    <t>شیشه دارویی رازی (کرازی)</t>
  </si>
  <si>
    <t>پگاه اصفهان (غشصفا)</t>
  </si>
  <si>
    <t>پگاه خراسان (غشان)</t>
  </si>
  <si>
    <t>لامپ پارس شهاب (بشهاب)</t>
  </si>
  <si>
    <t>فنرسازی خاور (خفنر)</t>
  </si>
  <si>
    <t>سر. نفت (ونفت)</t>
  </si>
  <si>
    <t>کشتیرانی ایران (حکشتی)</t>
  </si>
  <si>
    <t>ذغالسنگ نگین (کطبس)</t>
  </si>
  <si>
    <t>موتوژن (بموتو)</t>
  </si>
  <si>
    <t>دوده صنعتی پارس (شدوص)</t>
  </si>
  <si>
    <t>پارس مینو (غپینو)</t>
  </si>
  <si>
    <t>پارس خزر (لخزر)</t>
  </si>
  <si>
    <t>ندارد</t>
  </si>
  <si>
    <t>ریخته گری تراکتور (ختراک)</t>
  </si>
  <si>
    <t>حمل و نقل توکا (حتوکا)</t>
  </si>
  <si>
    <t>سود و زیان ناشی
از فروش</t>
  </si>
  <si>
    <t>خالص ارزش
فروش</t>
  </si>
  <si>
    <t>سود و زیان ناشی
از تغییر قیمت</t>
  </si>
  <si>
    <t>ارزش دفتری برابر است با میانگین موزون خالص ارزش فروش هر سهم/ورقه در ابتدای دوره با خرید طی دوره ضربدر تعداد در پایان</t>
  </si>
  <si>
    <t>قیمت بازار
هر سهم</t>
  </si>
  <si>
    <t>درصد به 
کل دارایی‌ها</t>
  </si>
  <si>
    <t>‫تاریخ تشکیل
مجمع</t>
  </si>
  <si>
    <t>‫تعداد سهام متعلقه
در زمان مجمع</t>
  </si>
  <si>
    <t>برق آبادان (آبادا)</t>
  </si>
  <si>
    <t>بورس اوراق بهادار تهران (بورس)</t>
  </si>
  <si>
    <t>بورس کالای ایران (کالا)</t>
  </si>
  <si>
    <t>جوشکاب یزد (بکاب)</t>
  </si>
  <si>
    <t>چدن سازان (چدن)</t>
  </si>
  <si>
    <t>دارویی برکت (برکت)</t>
  </si>
  <si>
    <t>زامیاد (خزامیا)</t>
  </si>
  <si>
    <t>سر. مسکن (ثمسکن)</t>
  </si>
  <si>
    <t>سیمرغ (سیمرغ)</t>
  </si>
  <si>
    <t>شهد (قشهد)</t>
  </si>
  <si>
    <t>شهید قندی (بکام)</t>
  </si>
  <si>
    <t>کارخانجات داروپخش (دارو)</t>
  </si>
  <si>
    <t>نفت بهران (شبهرن)</t>
  </si>
  <si>
    <t>نیروکلر (شکلر)</t>
  </si>
  <si>
    <t>ایران یاسا (پاسا)</t>
  </si>
  <si>
    <t>زر ماکارون (غزر)</t>
  </si>
  <si>
    <t>سیمان آبیک (سآبیک)</t>
  </si>
  <si>
    <t>پتروشیمی فن آوران (شفن)</t>
  </si>
  <si>
    <t>انتقال داده های آسیاتک (اسیاتک)</t>
  </si>
  <si>
    <t>مخابرات ایران (اخابر)</t>
  </si>
  <si>
    <t>پالایش نفت تبریز (شبریز)</t>
  </si>
  <si>
    <t>توسعه ساختمان (ثاخت)</t>
  </si>
  <si>
    <t>دارو رازک (درازک)</t>
  </si>
  <si>
    <t>سر. تامین اجتماعی (شستا)</t>
  </si>
  <si>
    <t>سر. توکا فولاد (وتوکا)</t>
  </si>
  <si>
    <t>کربن ایران (شکربن)</t>
  </si>
  <si>
    <t>پارس فولاد سبزوار (فسبزوار)</t>
  </si>
  <si>
    <t>دارو لقمان (دلقما)</t>
  </si>
  <si>
    <t>سیمان شرق (سشرق)</t>
  </si>
  <si>
    <t>سیمان شمال (سشمال)</t>
  </si>
  <si>
    <t>سینادارو (دسینا)</t>
  </si>
  <si>
    <t>الکتریک خودرو شرق (خشرق)</t>
  </si>
  <si>
    <t>آهنگری تراکتور (خاهن)</t>
  </si>
  <si>
    <t>پتروشیمی شازند (شاراک)</t>
  </si>
  <si>
    <t>تامین سرمایه لوتوس پارسیان (لوتوس)</t>
  </si>
  <si>
    <t>تجارت الکترونیک پارسیان (رتاپ)</t>
  </si>
  <si>
    <t>داروسازی دانا (ددانا)</t>
  </si>
  <si>
    <t>رادیاتور ایران (ختور)</t>
  </si>
  <si>
    <t>سر. گروه توسعه ملی (وبانک)</t>
  </si>
  <si>
    <t>صبا فولاد خلیج فارس (فصبا)</t>
  </si>
  <si>
    <t>صنایع غذایی مینو شرق (غمینو)</t>
  </si>
  <si>
    <t>آریان کیمیا تک (کیمیاتک)</t>
  </si>
  <si>
    <t>بیمه اتکائی امین (اتکام)</t>
  </si>
  <si>
    <t>پاکسان (شپاکسا)</t>
  </si>
  <si>
    <t>داده پردازی ایران (مداران)</t>
  </si>
  <si>
    <t>داده گستر عصر نوین - های وب (های وب)</t>
  </si>
  <si>
    <t>صنعتی بوتان (لبوتان)</t>
  </si>
  <si>
    <t>نیرو ترانس (بنیرو)</t>
  </si>
  <si>
    <t>بانک سینا (وسینا)</t>
  </si>
  <si>
    <t>پست بانک ایران (وپست)</t>
  </si>
  <si>
    <t>سازه پویش (خپویش)</t>
  </si>
  <si>
    <t>سر. ساختمان ایران (وساخت)</t>
  </si>
  <si>
    <t>سیمان ارومیه (ساروم)</t>
  </si>
  <si>
    <t>سیمان شاهرود (سرود)</t>
  </si>
  <si>
    <t>فرآورده تزریقی (دفرا)</t>
  </si>
  <si>
    <t>معادن منگنز ایران (کمنگنز)</t>
  </si>
  <si>
    <t>مگسال (زمگسا)</t>
  </si>
  <si>
    <t>کشاورزی و دامپروری بینالود (زبینا)</t>
  </si>
  <si>
    <t>نفت پارس (شنفت)</t>
  </si>
  <si>
    <t>ایران خودرو (خودرو)</t>
  </si>
  <si>
    <t>دارو ابوریحان (دابور)</t>
  </si>
  <si>
    <t>گروه دارویی سبحان (دسبحا)</t>
  </si>
  <si>
    <t>سیمان خوزستان (سخوز)</t>
  </si>
  <si>
    <t>افست (چافست)</t>
  </si>
  <si>
    <t>بانک تجارت (وتجارت)</t>
  </si>
  <si>
    <t>بانک صادرات ایران (وبصادر)</t>
  </si>
  <si>
    <t>بهنوش (غبهنوش)</t>
  </si>
  <si>
    <t>بیمه کارآفرین (وآفری)</t>
  </si>
  <si>
    <t>پالایش نفت بندر عباس (شبندر)</t>
  </si>
  <si>
    <t>پخش هجرت (هجرت)</t>
  </si>
  <si>
    <t>پرداخت الکترونیک بانک پاسارگاد (پی پاد)</t>
  </si>
  <si>
    <t>توریستی و رفاهی آبادگران ایران (آباد)</t>
  </si>
  <si>
    <t>چرخشگر (خچرخش)</t>
  </si>
  <si>
    <t>خدمات کشاورزی (تکشا)</t>
  </si>
  <si>
    <t>سر. توسعه آذربایجان (وآذر)</t>
  </si>
  <si>
    <t>سر. توسعه صنعت و تجارت (وصنعت)</t>
  </si>
  <si>
    <t>سر. توسعه معادن و فلزات (ومعادن)</t>
  </si>
  <si>
    <t>سر. صنعت بیمه (وبیمه)</t>
  </si>
  <si>
    <t>سیمان خزر (سخزر)</t>
  </si>
  <si>
    <t>صنعتی مینو (خرمدره) (غصینو)</t>
  </si>
  <si>
    <t>غلتک سازان سپاهان (فسازان)</t>
  </si>
  <si>
    <t>فجر انرژی خلیج فارس (بفجر)</t>
  </si>
  <si>
    <t>قند ثابت خراسان (قثابت)</t>
  </si>
  <si>
    <t>کارتن ایران (چکارن)</t>
  </si>
  <si>
    <t>کاغذ سازی کاوه (چکاوه)</t>
  </si>
  <si>
    <t>کشت و صنعت پیاذر (غاذر)</t>
  </si>
  <si>
    <t>کشت و صنعت و دامپروری پارس (زپارس)</t>
  </si>
  <si>
    <t>کیمیای زنجان گستران (کیمیا)</t>
  </si>
  <si>
    <t>گروه مالی صبا تامین (صبا)</t>
  </si>
  <si>
    <t>گلتاش (شگل)</t>
  </si>
  <si>
    <t>لامیران (فلامی)</t>
  </si>
  <si>
    <t>لعابیران (شلعاب)</t>
  </si>
  <si>
    <t>ملی سرب و روی (فسرب)</t>
  </si>
  <si>
    <t>نصیر ماشین (خنصیر)</t>
  </si>
  <si>
    <t>نیرو محرکه (خمحرکه)</t>
  </si>
  <si>
    <t>سیمان فارس نو (سفانو)</t>
  </si>
  <si>
    <t>سر. خوارزمی (وخارزم)</t>
  </si>
  <si>
    <t>سایپا (خساپا)</t>
  </si>
  <si>
    <t>سر. بهمن (وبهمن)</t>
  </si>
  <si>
    <t>بانک اقتصاد نوین (ونوین)</t>
  </si>
  <si>
    <t>فرآوری مواد معدنی (فرآور)</t>
  </si>
  <si>
    <t>ایران مرینوس (نمرینو)</t>
  </si>
  <si>
    <t>قند پیرانشهر (قپیرا)</t>
  </si>
  <si>
    <t>بهار رز عالیس چناران (عالیس)</t>
  </si>
  <si>
    <t>سر. پردیس (پردیس)</t>
  </si>
  <si>
    <t>سیمان ایلام (سیلام)</t>
  </si>
  <si>
    <t>سیمان اردستان (اردستان)</t>
  </si>
  <si>
    <t>گروه توسعه مالی مهر آیندگان (ومهان)</t>
  </si>
  <si>
    <t>تکميلی پتروشیمی خلیج فارس (پترول)</t>
  </si>
  <si>
    <t>معدنی دماوند (کدما)</t>
  </si>
  <si>
    <t>معادن بافق (کبافق)</t>
  </si>
  <si>
    <t>کابل البرز (بالبر)</t>
  </si>
  <si>
    <t>آما (فاما)</t>
  </si>
  <si>
    <t>گروه مالی شهر (شهر)</t>
  </si>
  <si>
    <t>کمک فنر ایندامین (خکمک)</t>
  </si>
  <si>
    <t>فیبر ایران (چفیبر)</t>
  </si>
  <si>
    <t>سر. آتیه دماوند (واتی)</t>
  </si>
  <si>
    <t>سر. کشاورزی کوثر (زکوثر)</t>
  </si>
  <si>
    <t>فولاد خوزستان (فخوز)</t>
  </si>
  <si>
    <t>لیزینگ خودرو غدیر (ولغدر)</t>
  </si>
  <si>
    <t>سایپا آذین (خاذین)</t>
  </si>
  <si>
    <t>ساروج بوشهر (ساروج)</t>
  </si>
  <si>
    <t xml:space="preserve"> سود(زیان) حاصل از فروش سهام</t>
  </si>
  <si>
    <t xml:space="preserve"> سود سپرده بانکی</t>
  </si>
  <si>
    <t>کوتاه مدت سامان 864-810-4013857-1</t>
  </si>
  <si>
    <t>کوتاه مدت پاسارگاد 209.8100.18499402.1</t>
  </si>
  <si>
    <t>کوتاه مدت خاورمیانه 1005-10-810-707074271</t>
  </si>
  <si>
    <t>ب- درآمد ناشی از تغییر قیمت سهام</t>
  </si>
  <si>
    <t>سیمان غرب (سغرب)</t>
  </si>
  <si>
    <t>زاگرس فارمد پارس (ددام)</t>
  </si>
  <si>
    <t>نورد آلومینیوم (فنوال)</t>
  </si>
  <si>
    <t>لنت ترمز (خلنت)</t>
  </si>
  <si>
    <t>سبحان دارو (دسبحان)</t>
  </si>
  <si>
    <t>ایران دارو (دیران)</t>
  </si>
  <si>
    <t>سر. رنا (ورنا)</t>
  </si>
  <si>
    <t>البرزدارو (دالبر)</t>
  </si>
  <si>
    <t>سر. سیمان تامین (سیتا)</t>
  </si>
  <si>
    <t>قند مرودشت (قمرو)</t>
  </si>
  <si>
    <t>ایران تایر (پتایر)</t>
  </si>
  <si>
    <t>سرامیک اردکان (کسرا)</t>
  </si>
  <si>
    <t>تامین سرمایه کاردان (تکاردان)</t>
  </si>
  <si>
    <t>سر. پتروشیمی (وپترو)</t>
  </si>
  <si>
    <t>پتروشیمی غدیر (شغدیر)</t>
  </si>
  <si>
    <t>کشت و صنعت شریف آباد (زشریف)</t>
  </si>
  <si>
    <t>محورسازان (خوساز)</t>
  </si>
  <si>
    <t>نوش مازندران (غنوش)</t>
  </si>
  <si>
    <t>درخشان تهران (پدرخش)</t>
  </si>
  <si>
    <t>بیسکویت گرجی (غگرجی)</t>
  </si>
  <si>
    <t>پارس الکتریک (لپارس)</t>
  </si>
  <si>
    <t>پگاه آذربایجان (غشاذر)</t>
  </si>
  <si>
    <t>سر. امید (وامید)</t>
  </si>
  <si>
    <t>آلومراد (فمراد)</t>
  </si>
  <si>
    <t>بین المللی محصولات پارس (شپارس)</t>
  </si>
  <si>
    <t>روز دارو (دروز)</t>
  </si>
  <si>
    <t>شیمیایی سینا (شسینا)</t>
  </si>
  <si>
    <t>تامین ماسه ریخته گری (کماسه)</t>
  </si>
  <si>
    <t>سر. اعتبار ایران (واعتبار)</t>
  </si>
  <si>
    <t>مهرکام پارس (خمهر)</t>
  </si>
  <si>
    <t>خوراک دام پارس (غدام)</t>
  </si>
  <si>
    <t>پخش البرز (پخش)</t>
  </si>
  <si>
    <t>توسعه صنایع بهشهر (وبشهر)</t>
  </si>
  <si>
    <t>سیمان سپاهان (سپاها)</t>
  </si>
  <si>
    <t>کاشی تکسرام (کترام)</t>
  </si>
  <si>
    <t>گسترش سوخت سبز زاگرس (شگستر)</t>
  </si>
  <si>
    <t>چادرملو (کچاد)</t>
  </si>
  <si>
    <t>شیشه و گاز (کگاز)</t>
  </si>
  <si>
    <t>تکنوتار (تکنو)</t>
  </si>
  <si>
    <t>آبسال (لابسا)</t>
  </si>
  <si>
    <t>ملی صنایع مس ایران (فملی)</t>
  </si>
  <si>
    <t>پارس سرام (کسرام)</t>
  </si>
  <si>
    <t>جام دارو (فجام)</t>
  </si>
  <si>
    <t>داروسازی کوثر (دکوثر)</t>
  </si>
  <si>
    <t>قند نیشابور (قنیشا)</t>
  </si>
  <si>
    <t>دارو زهراوی (دزهراوی)</t>
  </si>
  <si>
    <t>دشت مرغاب (غدشت)</t>
  </si>
  <si>
    <t>پلاسکوکار سایپا (پلاسک)</t>
  </si>
  <si>
    <t>فولاد شاهرود (فرود)</t>
  </si>
  <si>
    <t>سایپا شیشه (کساپا)</t>
  </si>
  <si>
    <t>بیمه دانا (دانا)</t>
  </si>
  <si>
    <t>دارو اسوه (داسوه)</t>
  </si>
  <si>
    <t>سیمان کرمان (سکرما)</t>
  </si>
  <si>
    <t>شکر شاهرود (قشکر)</t>
  </si>
  <si>
    <t>دارویی و نهاده های زاگرس دارو (دزاگرس)</t>
  </si>
  <si>
    <t>سر. البرز (والبر)</t>
  </si>
  <si>
    <t>تامین سرمایه امین (امین)</t>
  </si>
  <si>
    <t>کاشی سعدی (کسعدی)</t>
  </si>
  <si>
    <t>کمباین سازی (تکمبا)</t>
  </si>
  <si>
    <t>بانک پاسارگاد (وپاسار)</t>
  </si>
  <si>
    <t>توسعه نیشکر و صنایع جانبی (نیشکر)</t>
  </si>
  <si>
    <t>پویا زرکان آق دره (فزر)</t>
  </si>
  <si>
    <t>صنایع الکترونیک مادیران (الکتروماد)</t>
  </si>
  <si>
    <t>تولید انرژی برق شمس پاسارگاد (شمس)</t>
  </si>
  <si>
    <t>ایمن خودرو شرق (خیمن)</t>
  </si>
  <si>
    <t>سر. توسعه معادن و فلزات (حق تقدم) (ومعادنح)</t>
  </si>
  <si>
    <t>پتروشیمی پردیس (شپدیس)</t>
  </si>
  <si>
    <t>معدنکاران نسوز (کانسار)</t>
  </si>
  <si>
    <t>نساجی هدیه البرز مشهد (محتشم)</t>
  </si>
  <si>
    <t>آلومینای ایران (آلومینا)</t>
  </si>
  <si>
    <t>حمل و نقل بین المللی خلیج فارس (حفارس)</t>
  </si>
  <si>
    <t>لیزینگ پارسیان (ولپارس)</t>
  </si>
  <si>
    <t>پلی پروپیلن جم (جم پیلن)</t>
  </si>
  <si>
    <t>گ مدیریت ارزش سرمایه ص ب کشوری (ومدیر)</t>
  </si>
  <si>
    <t>سر. پایا تدبیر پارسا (وپایا)</t>
  </si>
  <si>
    <t>1404/04/31</t>
  </si>
  <si>
    <t>سر. گروه بهشهر (وصنا)</t>
  </si>
  <si>
    <t>سر. توسعه شهری توس گستر (وتوس)</t>
  </si>
  <si>
    <t>دارو عبیدی (دعبید)</t>
  </si>
  <si>
    <t>صنایع پتروشیمی خلیج فارس (فارس)</t>
  </si>
  <si>
    <t>توسعه سرمایه و صنعت غدیر (سغدیر)</t>
  </si>
  <si>
    <t>دارو امین (دامین)</t>
  </si>
  <si>
    <t>سر. بوعلی (وبوعلی)</t>
  </si>
  <si>
    <t>سر. نفت و گاز تامین (تاپیکو)</t>
  </si>
  <si>
    <t>سر. توسعه ملی (حق تقدم) (وتوسمح)</t>
  </si>
  <si>
    <t>سر. البرز (حق تقدم) (والبرح)</t>
  </si>
  <si>
    <t>لعابیران (حق تقدم) (شلعابح)</t>
  </si>
  <si>
    <t>کاغذ پارس (حق تقدم) (چکاپاح)</t>
  </si>
  <si>
    <t>لیزینگ بانک اقتصاد نوین (ولنوین)</t>
  </si>
  <si>
    <t>گروه مالی کیان (کیانا)</t>
  </si>
  <si>
    <t>سر. مهر (مهر)</t>
  </si>
  <si>
    <t>1404/04/01</t>
  </si>
  <si>
    <t>1404/04/02</t>
  </si>
  <si>
    <t>1404/04/04</t>
  </si>
  <si>
    <t>1404/04/05</t>
  </si>
  <si>
    <t>1404/04/07</t>
  </si>
  <si>
    <t>1404/04/10</t>
  </si>
  <si>
    <t>1404/04/11</t>
  </si>
  <si>
    <t>1404/04/12</t>
  </si>
  <si>
    <t>1404/04/16</t>
  </si>
  <si>
    <t>1404/04/17</t>
  </si>
  <si>
    <t>1404/04/18</t>
  </si>
  <si>
    <t>1404/04/19</t>
  </si>
  <si>
    <t>1404/04/21</t>
  </si>
  <si>
    <t>1404/04/22</t>
  </si>
  <si>
    <t>1404/04/23</t>
  </si>
  <si>
    <t>1404/04/24</t>
  </si>
  <si>
    <t>1404/04/25</t>
  </si>
  <si>
    <t>1404/04/26</t>
  </si>
  <si>
    <t>1404/04/28</t>
  </si>
  <si>
    <t>1404/04/29</t>
  </si>
  <si>
    <t>1404/04/30</t>
  </si>
  <si>
    <t>کوتاه مدت پاسارگاد</t>
  </si>
  <si>
    <t xml:space="preserve">کوتاه مدت خاورمیانه </t>
  </si>
  <si>
    <t>کوتاه مدت سامان</t>
  </si>
  <si>
    <t>2-1</t>
  </si>
  <si>
    <t>2-3</t>
  </si>
  <si>
    <t>2-4</t>
  </si>
  <si>
    <t>کوتاه مدت ملت 2971071709</t>
  </si>
  <si>
    <t>1404/05/01</t>
  </si>
  <si>
    <t>1404/05/02</t>
  </si>
  <si>
    <t>1404/05/04</t>
  </si>
  <si>
    <t>1404/05/05</t>
  </si>
  <si>
    <t>1404/05/07</t>
  </si>
  <si>
    <t>1404/05/08</t>
  </si>
  <si>
    <t>1404/05/09</t>
  </si>
  <si>
    <t>1404/05/11</t>
  </si>
  <si>
    <t>1404/05/12</t>
  </si>
  <si>
    <t>1404/05/13</t>
  </si>
  <si>
    <t>1404/05/14</t>
  </si>
  <si>
    <t>1404/05/15</t>
  </si>
  <si>
    <t>1404/05/25</t>
  </si>
  <si>
    <t>1404/05/27</t>
  </si>
  <si>
    <t>1404/05/28</t>
  </si>
  <si>
    <t>1404/05/29</t>
  </si>
  <si>
    <t>1404/06/31</t>
  </si>
  <si>
    <t>گسترش نفت و گاز پارسیان (پارسان)</t>
  </si>
  <si>
    <t>قند اصفهان (قصفها)</t>
  </si>
  <si>
    <t>سیمان هرمزگان (سهرمز)</t>
  </si>
  <si>
    <t>تکمیلی پتروشیمی خلیج فارس (پترول)</t>
  </si>
  <si>
    <t>1404/06/03</t>
  </si>
  <si>
    <t>1404/06/09</t>
  </si>
  <si>
    <t>1404/06/17</t>
  </si>
  <si>
    <t>1404/06/23</t>
  </si>
  <si>
    <t>1404/06/25</t>
  </si>
  <si>
    <t>1404/06/26</t>
  </si>
  <si>
    <t>1404/06/30</t>
  </si>
  <si>
    <t>ملت</t>
  </si>
  <si>
    <t>2971071709 ملت</t>
  </si>
  <si>
    <t>1404/07/30</t>
  </si>
  <si>
    <t>گروه صنعتی پاکشو (پاکشو)</t>
  </si>
  <si>
    <t>لبنیات کالبر (غالبر)</t>
  </si>
  <si>
    <t>عمران و توسعه فارس (ثفارس)</t>
  </si>
  <si>
    <t>سرماآفرین (لسرما)</t>
  </si>
  <si>
    <t>بیمه البرز (البرز)</t>
  </si>
  <si>
    <t>سر. ملی (حق تقدم) (ونیکیح)</t>
  </si>
  <si>
    <t>همکاران سیستم (سیستم)</t>
  </si>
  <si>
    <t>پتروشیمی پارس (پارس)</t>
  </si>
  <si>
    <t>فروشگاه های افق کوروش (افق)</t>
  </si>
  <si>
    <t>پرداخت الکترونیک بانک پاسارگاد (حق تقدم) (پی پادح)</t>
  </si>
  <si>
    <t>فرآورده های دامی ولبنی دالاهو (غانیزان)</t>
  </si>
  <si>
    <t>1404/07/02</t>
  </si>
  <si>
    <t>1404/07/06</t>
  </si>
  <si>
    <t>1404/07/15</t>
  </si>
  <si>
    <t>1404/07/20</t>
  </si>
  <si>
    <t>1404/07/26</t>
  </si>
  <si>
    <t>1404/07/29</t>
  </si>
  <si>
    <t>0.00</t>
  </si>
  <si>
    <t>پالایش نفت اصفهان (شپنا)</t>
  </si>
  <si>
    <t>گروه مالی مهرگان تامین پارس (مهرگان)</t>
  </si>
  <si>
    <t>1404/08/04</t>
  </si>
  <si>
    <t>1404/08/13</t>
  </si>
  <si>
    <t>1404/08/24</t>
  </si>
  <si>
    <t>1404/08/27</t>
  </si>
  <si>
    <t>برای ماه منتهی به 1404/09/30</t>
  </si>
  <si>
    <t>لوله و ماشین سازی (فلوله)</t>
  </si>
  <si>
    <t>شیمیایی فارس (شفارس)</t>
  </si>
  <si>
    <t>مهندسی حمل و نقل پتروشیمی (حپترو)</t>
  </si>
  <si>
    <t>صنایع ریخته گری ایران (خریخت)</t>
  </si>
  <si>
    <t>گروه صنعتی ملی (هلدینگ) (وملی)</t>
  </si>
  <si>
    <t>سیمان هرمزگان (حق تقدم) (سهرمزح)</t>
  </si>
  <si>
    <t>سر. امید (حق تقدم) (وامیدح)</t>
  </si>
  <si>
    <t>ایران ترانسفو (حق تقدم) (بترانسح)</t>
  </si>
  <si>
    <t>کیمیا کالای رازی (کیمازی)</t>
  </si>
  <si>
    <t>1404/09/05</t>
  </si>
  <si>
    <t>1404/09/11</t>
  </si>
  <si>
    <t>1404/09/15</t>
  </si>
  <si>
    <t>1404/09/17</t>
  </si>
  <si>
    <t>1404/09/22</t>
  </si>
  <si>
    <t>0.41</t>
  </si>
  <si>
    <t>2.48</t>
  </si>
  <si>
    <t>2.94</t>
  </si>
  <si>
    <t>1.50</t>
  </si>
  <si>
    <t>منتهی به 1404/10/30</t>
  </si>
  <si>
    <t>پتروشیمی نوری (نوری)</t>
  </si>
  <si>
    <t>محورخودرو (خمحور)</t>
  </si>
  <si>
    <t>سیمان دورود (سدور)</t>
  </si>
  <si>
    <t>بانک پارسیان (وپارس)</t>
  </si>
  <si>
    <t>گل گهر (کگل)</t>
  </si>
  <si>
    <t>کاسپین تامین (کاسپین)</t>
  </si>
  <si>
    <t>پتروشیمی بوعلی سینا (بوعلی)</t>
  </si>
  <si>
    <t>فرآورده های نسوز ایران (حق تقدم) (کفراح)</t>
  </si>
  <si>
    <t>سیمان شمال (حق تقدم) (سشمالح)</t>
  </si>
  <si>
    <t>توزیع داروپخش (دتوزیع)</t>
  </si>
  <si>
    <t>پتروشیمی اروند (اروند)</t>
  </si>
  <si>
    <t>گروه مالی نماد غدیر (نماد)</t>
  </si>
  <si>
    <t>1404/10/02</t>
  </si>
  <si>
    <t>1404/10/09</t>
  </si>
  <si>
    <t>1404/10/10</t>
  </si>
  <si>
    <t>1404/10/11</t>
  </si>
  <si>
    <t>1404/10/23</t>
  </si>
  <si>
    <t>1404/10/28</t>
  </si>
  <si>
    <t>1404/10/29</t>
  </si>
  <si>
    <t>1404/10/30</t>
  </si>
  <si>
    <t>برای ماه منتهی به 1404/10/30</t>
  </si>
  <si>
    <t>1403/9/30</t>
  </si>
  <si>
    <t>کالا</t>
  </si>
  <si>
    <t>وصنعت</t>
  </si>
  <si>
    <t>کل دارایی</t>
  </si>
  <si>
    <t>طی دی ماه</t>
  </si>
  <si>
    <t>از ابتدای سال مالی تا پایان دی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</si>
</sst>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#,##0_-;[Red]\(#,##0\)"/>
  </numFmts>
  <fonts count="5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178"/>
      <scheme val="minor"/>
    </font>
    <font>
      <b/>
      <sz val="20"/>
      <color theme="1"/>
      <name val="B Mitra"/>
      <charset val="178"/>
    </font>
    <font>
      <sz val="20"/>
      <color theme="1"/>
      <name val="B Mitra"/>
      <charset val="178"/>
    </font>
    <font>
      <sz val="14"/>
      <color theme="1"/>
      <name val="B Mitra"/>
      <charset val="178"/>
    </font>
    <font>
      <b/>
      <sz val="10"/>
      <color theme="1"/>
      <name val="B Mitra"/>
      <charset val="178"/>
    </font>
    <font>
      <sz val="11"/>
      <color theme="1"/>
      <name val="B Mitra"/>
      <charset val="178"/>
    </font>
    <font>
      <sz val="10"/>
      <color theme="1"/>
      <name val="B Mitra"/>
      <charset val="178"/>
    </font>
    <font>
      <b/>
      <sz val="12"/>
      <color theme="1"/>
      <name val="B Mitra"/>
      <charset val="178"/>
    </font>
    <font>
      <sz val="12"/>
      <color theme="1"/>
      <name val="B Mitra"/>
      <charset val="178"/>
    </font>
    <font>
      <b/>
      <sz val="12"/>
      <color rgb="FFC00000"/>
      <name val="B Mitra"/>
      <charset val="178"/>
    </font>
    <font>
      <b/>
      <sz val="26"/>
      <color theme="1"/>
      <name val="B Mitra"/>
      <charset val="178"/>
    </font>
    <font>
      <b/>
      <sz val="12"/>
      <color theme="1"/>
      <name val="B Nazanin"/>
      <charset val="178"/>
    </font>
    <font>
      <sz val="11"/>
      <color indexed="8"/>
      <name val="B Nazanin"/>
      <charset val="178"/>
    </font>
    <font>
      <b/>
      <sz val="12"/>
      <color rgb="FF0062AC"/>
      <name val="B Nazanin"/>
      <charset val="178"/>
    </font>
    <font>
      <u/>
      <sz val="11"/>
      <color theme="10"/>
      <name val="Calibri"/>
      <family val="2"/>
      <scheme val="minor"/>
    </font>
    <font>
      <sz val="16"/>
      <color rgb="FFFF0000"/>
      <name val="B Mitra"/>
      <charset val="178"/>
    </font>
    <font>
      <b/>
      <sz val="16"/>
      <color theme="1"/>
      <name val="B Nazanin"/>
      <charset val="178"/>
    </font>
    <font>
      <sz val="8"/>
      <name val="Calibri"/>
      <family val="2"/>
      <charset val="178"/>
      <scheme val="minor"/>
    </font>
    <font>
      <u/>
      <sz val="11"/>
      <color theme="1"/>
      <name val="B Mitra"/>
      <charset val="178"/>
    </font>
    <font>
      <sz val="20"/>
      <color theme="1" tint="0.14999847407452621"/>
      <name val="B Mitra"/>
      <charset val="178"/>
    </font>
    <font>
      <sz val="14"/>
      <color theme="1" tint="0.14999847407452621"/>
      <name val="B Mitra"/>
      <charset val="178"/>
    </font>
    <font>
      <sz val="22"/>
      <color theme="1"/>
      <name val="B Mitra"/>
      <charset val="178"/>
    </font>
    <font>
      <sz val="20"/>
      <color theme="2" tint="-0.89999084444715716"/>
      <name val="B Mitra"/>
      <charset val="178"/>
    </font>
    <font>
      <b/>
      <sz val="20"/>
      <color theme="2" tint="-0.89999084444715716"/>
      <name val="B Mitra"/>
      <charset val="178"/>
    </font>
    <font>
      <b/>
      <sz val="16"/>
      <color theme="2" tint="-0.89999084444715716"/>
      <name val="B Mitra"/>
      <charset val="178"/>
    </font>
    <font>
      <sz val="14"/>
      <color theme="2" tint="-0.89999084444715716"/>
      <name val="B Mitra"/>
      <charset val="178"/>
    </font>
    <font>
      <b/>
      <sz val="10"/>
      <color theme="2" tint="-0.89999084444715716"/>
      <name val="B Mitra"/>
      <charset val="178"/>
    </font>
    <font>
      <sz val="18"/>
      <color theme="2" tint="-0.89999084444715716"/>
      <name val="B Mitra"/>
      <charset val="178"/>
    </font>
    <font>
      <b/>
      <sz val="12"/>
      <color theme="2" tint="-0.89999084444715716"/>
      <name val="B Mitra"/>
      <charset val="178"/>
    </font>
    <font>
      <sz val="12"/>
      <color theme="2" tint="-0.89999084444715716"/>
      <name val="B Mitra"/>
      <charset val="178"/>
    </font>
    <font>
      <sz val="11"/>
      <color theme="2" tint="-0.89999084444715716"/>
      <name val="B Mitra"/>
      <charset val="178"/>
    </font>
    <font>
      <b/>
      <sz val="14"/>
      <color theme="2" tint="-0.89999084444715716"/>
      <name val="B Mitra"/>
      <charset val="178"/>
    </font>
    <font>
      <sz val="12"/>
      <color theme="2" tint="-0.89999084444715716"/>
      <name val="B Nazanin"/>
      <charset val="178"/>
    </font>
    <font>
      <b/>
      <sz val="12"/>
      <name val="B Mitra"/>
      <charset val="178"/>
    </font>
    <font>
      <sz val="12"/>
      <name val="B Mitra"/>
      <charset val="178"/>
    </font>
    <font>
      <sz val="10"/>
      <name val="B Mitra"/>
      <charset val="178"/>
    </font>
    <font>
      <sz val="14"/>
      <name val="B Mitra"/>
      <charset val="178"/>
    </font>
    <font>
      <b/>
      <sz val="16"/>
      <name val="B Mitra"/>
      <charset val="178"/>
    </font>
    <font>
      <sz val="16"/>
      <name val="B Mitra"/>
      <charset val="178"/>
    </font>
    <font>
      <b/>
      <sz val="16"/>
      <color rgb="FF0070C0"/>
      <name val="B Mitra"/>
      <charset val="178"/>
    </font>
    <font>
      <b/>
      <sz val="12"/>
      <color rgb="FF0070C0"/>
      <name val="B Mitra"/>
      <charset val="178"/>
    </font>
    <font>
      <sz val="16"/>
      <color theme="1"/>
      <name val="B Mitra"/>
      <charset val="178"/>
    </font>
    <font>
      <b/>
      <sz val="14"/>
      <color theme="1"/>
      <name val="B Mitra"/>
      <charset val="178"/>
    </font>
    <font>
      <sz val="9"/>
      <color theme="1"/>
      <name val="WYekan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0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2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39">
    <xf numFmtId="0" fontId="0" fillId="0" borderId="0" xfId="0"/>
    <xf numFmtId="0" fontId="9" fillId="0" borderId="0" xfId="0" applyFont="1"/>
    <xf numFmtId="0" fontId="14" fillId="0" borderId="0" xfId="0" applyFont="1"/>
    <xf numFmtId="165" fontId="8" fillId="0" borderId="0" xfId="1" applyNumberFormat="1" applyFont="1" applyFill="1" applyAlignment="1">
      <alignment vertical="center"/>
    </xf>
    <xf numFmtId="38" fontId="15" fillId="0" borderId="13" xfId="1" applyNumberFormat="1" applyFont="1" applyFill="1" applyBorder="1" applyAlignment="1">
      <alignment horizontal="right" vertical="center" readingOrder="2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9" fillId="0" borderId="0" xfId="1" applyNumberFormat="1" applyFont="1" applyFill="1"/>
    <xf numFmtId="0" fontId="11" fillId="0" borderId="0" xfId="0" applyFont="1"/>
    <xf numFmtId="165" fontId="11" fillId="0" borderId="0" xfId="0" applyNumberFormat="1" applyFont="1"/>
    <xf numFmtId="165" fontId="21" fillId="0" borderId="0" xfId="1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0" fontId="24" fillId="0" borderId="0" xfId="0" applyFont="1"/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readingOrder="2"/>
    </xf>
    <xf numFmtId="165" fontId="22" fillId="0" borderId="0" xfId="0" applyNumberFormat="1" applyFont="1" applyAlignment="1">
      <alignment vertical="center" wrapText="1"/>
    </xf>
    <xf numFmtId="3" fontId="11" fillId="0" borderId="0" xfId="0" applyNumberFormat="1" applyFont="1"/>
    <xf numFmtId="0" fontId="18" fillId="0" borderId="0" xfId="0" applyFont="1"/>
    <xf numFmtId="165" fontId="26" fillId="0" borderId="0" xfId="1" applyNumberFormat="1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12" fillId="0" borderId="0" xfId="0" applyFont="1"/>
    <xf numFmtId="0" fontId="27" fillId="0" borderId="0" xfId="0" applyFont="1" applyAlignment="1">
      <alignment vertical="center"/>
    </xf>
    <xf numFmtId="0" fontId="13" fillId="0" borderId="0" xfId="0" applyFont="1"/>
    <xf numFmtId="165" fontId="9" fillId="0" borderId="0" xfId="1" applyNumberFormat="1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165" fontId="28" fillId="0" borderId="0" xfId="1" applyNumberFormat="1" applyFont="1" applyFill="1" applyAlignment="1">
      <alignment horizontal="center" vertical="center"/>
    </xf>
    <xf numFmtId="165" fontId="28" fillId="0" borderId="0" xfId="1" applyNumberFormat="1" applyFont="1" applyFill="1" applyAlignment="1">
      <alignment vertical="center"/>
    </xf>
    <xf numFmtId="10" fontId="28" fillId="0" borderId="0" xfId="2" applyNumberFormat="1" applyFont="1" applyFill="1" applyAlignment="1">
      <alignment horizontal="center" vertical="center"/>
    </xf>
    <xf numFmtId="0" fontId="31" fillId="0" borderId="0" xfId="0" applyFont="1"/>
    <xf numFmtId="165" fontId="28" fillId="0" borderId="0" xfId="1" applyNumberFormat="1" applyFont="1" applyFill="1" applyAlignment="1">
      <alignment vertical="center" wrapText="1"/>
    </xf>
    <xf numFmtId="0" fontId="34" fillId="0" borderId="0" xfId="0" applyFont="1" applyAlignment="1">
      <alignment horizontal="center"/>
    </xf>
    <xf numFmtId="0" fontId="35" fillId="0" borderId="0" xfId="0" applyFont="1"/>
    <xf numFmtId="165" fontId="35" fillId="0" borderId="1" xfId="1" applyNumberFormat="1" applyFont="1" applyFill="1" applyBorder="1"/>
    <xf numFmtId="0" fontId="35" fillId="0" borderId="0" xfId="0" applyFont="1" applyAlignment="1">
      <alignment horizontal="center"/>
    </xf>
    <xf numFmtId="165" fontId="35" fillId="0" borderId="0" xfId="1" applyNumberFormat="1" applyFont="1" applyFill="1" applyAlignment="1">
      <alignment vertical="center"/>
    </xf>
    <xf numFmtId="0" fontId="34" fillId="0" borderId="0" xfId="0" applyFont="1" applyAlignment="1">
      <alignment horizontal="right" vertical="center" readingOrder="2"/>
    </xf>
    <xf numFmtId="0" fontId="34" fillId="0" borderId="0" xfId="0" applyFont="1" applyAlignment="1">
      <alignment vertical="center" readingOrder="2"/>
    </xf>
    <xf numFmtId="0" fontId="35" fillId="0" borderId="1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1" xfId="0" applyFont="1" applyBorder="1" applyAlignment="1">
      <alignment horizontal="center"/>
    </xf>
    <xf numFmtId="165" fontId="35" fillId="0" borderId="1" xfId="1" applyNumberFormat="1" applyFont="1" applyFill="1" applyBorder="1" applyAlignment="1">
      <alignment horizontal="center"/>
    </xf>
    <xf numFmtId="49" fontId="35" fillId="0" borderId="0" xfId="0" applyNumberFormat="1" applyFont="1" applyAlignment="1">
      <alignment horizontal="center" vertical="center" readingOrder="2"/>
    </xf>
    <xf numFmtId="165" fontId="34" fillId="0" borderId="0" xfId="1" applyNumberFormat="1" applyFont="1" applyFill="1" applyAlignment="1">
      <alignment horizontal="center" readingOrder="2"/>
    </xf>
    <xf numFmtId="10" fontId="34" fillId="0" borderId="0" xfId="2" applyNumberFormat="1" applyFont="1" applyFill="1" applyAlignment="1">
      <alignment horizontal="center" vertical="center" wrapText="1" readingOrder="2"/>
    </xf>
    <xf numFmtId="0" fontId="34" fillId="0" borderId="0" xfId="0" applyFont="1" applyAlignment="1">
      <alignment horizontal="center" vertical="center" readingOrder="2"/>
    </xf>
    <xf numFmtId="165" fontId="34" fillId="0" borderId="0" xfId="1" applyNumberFormat="1" applyFont="1" applyFill="1" applyAlignment="1">
      <alignment vertical="center" readingOrder="2"/>
    </xf>
    <xf numFmtId="40" fontId="34" fillId="0" borderId="0" xfId="0" applyNumberFormat="1" applyFont="1" applyAlignment="1">
      <alignment horizontal="center" vertical="center" wrapText="1" readingOrder="2"/>
    </xf>
    <xf numFmtId="165" fontId="34" fillId="0" borderId="1" xfId="1" applyNumberFormat="1" applyFont="1" applyFill="1" applyBorder="1" applyAlignment="1">
      <alignment vertical="center" readingOrder="2"/>
    </xf>
    <xf numFmtId="0" fontId="35" fillId="0" borderId="0" xfId="0" applyFont="1" applyAlignment="1">
      <alignment horizontal="right" vertical="center"/>
    </xf>
    <xf numFmtId="165" fontId="34" fillId="0" borderId="10" xfId="1" applyNumberFormat="1" applyFont="1" applyFill="1" applyBorder="1" applyAlignment="1">
      <alignment vertical="center" readingOrder="2"/>
    </xf>
    <xf numFmtId="9" fontId="34" fillId="0" borderId="3" xfId="2" applyFont="1" applyFill="1" applyBorder="1" applyAlignment="1">
      <alignment horizontal="center" vertical="center" readingOrder="2"/>
    </xf>
    <xf numFmtId="10" fontId="34" fillId="0" borderId="3" xfId="2" applyNumberFormat="1" applyFont="1" applyFill="1" applyBorder="1" applyAlignment="1">
      <alignment horizontal="center" vertical="center" readingOrder="2"/>
    </xf>
    <xf numFmtId="0" fontId="36" fillId="0" borderId="0" xfId="0" applyFont="1" applyAlignment="1">
      <alignment horizontal="right" vertical="center"/>
    </xf>
    <xf numFmtId="0" fontId="36" fillId="0" borderId="0" xfId="0" applyFont="1"/>
    <xf numFmtId="165" fontId="36" fillId="0" borderId="0" xfId="1" applyNumberFormat="1" applyFont="1" applyFill="1"/>
    <xf numFmtId="165" fontId="31" fillId="0" borderId="0" xfId="1" applyNumberFormat="1" applyFont="1" applyFill="1" applyAlignment="1">
      <alignment vertical="center"/>
    </xf>
    <xf numFmtId="165" fontId="34" fillId="0" borderId="8" xfId="1" applyNumberFormat="1" applyFont="1" applyFill="1" applyBorder="1" applyAlignment="1">
      <alignment vertical="center"/>
    </xf>
    <xf numFmtId="165" fontId="31" fillId="0" borderId="0" xfId="1" applyNumberFormat="1" applyFont="1" applyFill="1" applyBorder="1" applyAlignment="1">
      <alignment vertical="center" wrapText="1" readingOrder="2"/>
    </xf>
    <xf numFmtId="165" fontId="32" fillId="0" borderId="8" xfId="1" applyNumberFormat="1" applyFont="1" applyFill="1" applyBorder="1" applyAlignment="1">
      <alignment vertical="center"/>
    </xf>
    <xf numFmtId="165" fontId="31" fillId="0" borderId="0" xfId="1" applyNumberFormat="1" applyFont="1" applyFill="1"/>
    <xf numFmtId="0" fontId="37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1" xfId="0" applyFont="1" applyBorder="1" applyAlignment="1">
      <alignment horizontal="right" vertical="center" wrapText="1" readingOrder="2"/>
    </xf>
    <xf numFmtId="0" fontId="34" fillId="0" borderId="0" xfId="0" applyFont="1" applyAlignment="1">
      <alignment vertical="center" wrapText="1" readingOrder="2"/>
    </xf>
    <xf numFmtId="37" fontId="34" fillId="0" borderId="1" xfId="0" applyNumberFormat="1" applyFont="1" applyBorder="1" applyAlignment="1">
      <alignment horizontal="center" vertical="center" wrapText="1" readingOrder="2"/>
    </xf>
    <xf numFmtId="0" fontId="35" fillId="0" borderId="0" xfId="0" applyFont="1" applyAlignment="1">
      <alignment vertical="center" wrapText="1"/>
    </xf>
    <xf numFmtId="0" fontId="34" fillId="0" borderId="0" xfId="0" applyFont="1" applyAlignment="1">
      <alignment horizontal="center" vertical="center" wrapText="1" readingOrder="2"/>
    </xf>
    <xf numFmtId="0" fontId="35" fillId="0" borderId="0" xfId="0" applyFont="1" applyAlignment="1">
      <alignment horizontal="center" vertical="center" wrapText="1" readingOrder="2"/>
    </xf>
    <xf numFmtId="37" fontId="35" fillId="0" borderId="0" xfId="0" quotePrefix="1" applyNumberFormat="1" applyFont="1" applyAlignment="1">
      <alignment horizontal="center" vertical="center" wrapText="1"/>
    </xf>
    <xf numFmtId="0" fontId="35" fillId="0" borderId="0" xfId="0" applyFont="1" applyAlignment="1">
      <alignment horizontal="right" vertical="center" wrapText="1" readingOrder="2"/>
    </xf>
    <xf numFmtId="165" fontId="35" fillId="0" borderId="0" xfId="0" applyNumberFormat="1" applyFont="1"/>
    <xf numFmtId="0" fontId="34" fillId="0" borderId="0" xfId="0" applyFont="1"/>
    <xf numFmtId="0" fontId="35" fillId="0" borderId="1" xfId="0" applyFont="1" applyBorder="1"/>
    <xf numFmtId="0" fontId="34" fillId="0" borderId="14" xfId="0" applyFont="1" applyBorder="1" applyAlignment="1">
      <alignment horizontal="center" vertical="center" wrapText="1" readingOrder="2"/>
    </xf>
    <xf numFmtId="165" fontId="34" fillId="0" borderId="14" xfId="1" applyNumberFormat="1" applyFont="1" applyFill="1" applyBorder="1" applyAlignment="1">
      <alignment horizontal="center" vertical="center" wrapText="1" readingOrder="2"/>
    </xf>
    <xf numFmtId="165" fontId="35" fillId="0" borderId="0" xfId="1" applyNumberFormat="1" applyFont="1" applyFill="1" applyAlignment="1">
      <alignment vertical="center" wrapText="1"/>
    </xf>
    <xf numFmtId="165" fontId="35" fillId="0" borderId="3" xfId="1" applyNumberFormat="1" applyFont="1" applyFill="1" applyBorder="1" applyAlignment="1">
      <alignment vertical="center" wrapText="1"/>
    </xf>
    <xf numFmtId="37" fontId="38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horizontal="right" vertical="center" wrapText="1" readingOrder="2"/>
    </xf>
    <xf numFmtId="0" fontId="31" fillId="0" borderId="0" xfId="0" applyFont="1" applyAlignment="1">
      <alignment vertical="center" wrapText="1"/>
    </xf>
    <xf numFmtId="0" fontId="34" fillId="0" borderId="1" xfId="0" applyFont="1" applyBorder="1" applyAlignment="1">
      <alignment vertical="center" wrapText="1" readingOrder="2"/>
    </xf>
    <xf numFmtId="37" fontId="35" fillId="0" borderId="0" xfId="0" applyNumberFormat="1" applyFont="1" applyAlignment="1">
      <alignment horizontal="right" vertical="center" wrapText="1"/>
    </xf>
    <xf numFmtId="165" fontId="31" fillId="0" borderId="0" xfId="0" applyNumberFormat="1" applyFont="1"/>
    <xf numFmtId="3" fontId="31" fillId="0" borderId="0" xfId="0" applyNumberFormat="1" applyFont="1"/>
    <xf numFmtId="0" fontId="28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 readingOrder="2"/>
    </xf>
    <xf numFmtId="0" fontId="32" fillId="0" borderId="0" xfId="0" applyFont="1" applyAlignment="1">
      <alignment horizontal="center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 readingOrder="2"/>
    </xf>
    <xf numFmtId="0" fontId="30" fillId="0" borderId="0" xfId="0" applyFont="1" applyAlignment="1">
      <alignment horizontal="center" wrapText="1"/>
    </xf>
    <xf numFmtId="0" fontId="30" fillId="0" borderId="0" xfId="0" applyFont="1" applyAlignment="1">
      <alignment horizontal="center" vertical="center" readingOrder="2"/>
    </xf>
    <xf numFmtId="0" fontId="30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5" fontId="32" fillId="0" borderId="0" xfId="0" applyNumberFormat="1" applyFont="1" applyAlignment="1">
      <alignment horizontal="center" vertical="center"/>
    </xf>
    <xf numFmtId="37" fontId="33" fillId="0" borderId="0" xfId="0" quotePrefix="1" applyNumberFormat="1" applyFont="1" applyAlignment="1">
      <alignment horizontal="right" vertical="center" wrapText="1"/>
    </xf>
    <xf numFmtId="0" fontId="28" fillId="0" borderId="0" xfId="0" applyFont="1" applyAlignment="1">
      <alignment horizontal="center" vertical="center"/>
    </xf>
    <xf numFmtId="37" fontId="28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 readingOrder="2"/>
    </xf>
    <xf numFmtId="165" fontId="28" fillId="0" borderId="2" xfId="0" applyNumberFormat="1" applyFont="1" applyBorder="1" applyAlignment="1">
      <alignment horizontal="center" vertical="center" readingOrder="2"/>
    </xf>
    <xf numFmtId="10" fontId="28" fillId="0" borderId="8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10" fontId="35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/>
    </xf>
    <xf numFmtId="0" fontId="40" fillId="0" borderId="0" xfId="0" applyFont="1"/>
    <xf numFmtId="165" fontId="40" fillId="0" borderId="1" xfId="1" applyNumberFormat="1" applyFont="1" applyFill="1" applyBorder="1"/>
    <xf numFmtId="0" fontId="40" fillId="0" borderId="1" xfId="0" applyFont="1" applyBorder="1"/>
    <xf numFmtId="0" fontId="39" fillId="0" borderId="0" xfId="0" applyFont="1" applyAlignment="1">
      <alignment horizontal="center" vertical="center" wrapText="1" readingOrder="2"/>
    </xf>
    <xf numFmtId="165" fontId="39" fillId="0" borderId="1" xfId="1" applyNumberFormat="1" applyFont="1" applyFill="1" applyBorder="1" applyAlignment="1">
      <alignment horizontal="center" vertical="center" wrapText="1" readingOrder="2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horizontal="center" vertical="center" wrapText="1" readingOrder="2"/>
    </xf>
    <xf numFmtId="0" fontId="40" fillId="0" borderId="0" xfId="0" applyFont="1" applyAlignment="1">
      <alignment vertical="center" wrapText="1" readingOrder="2"/>
    </xf>
    <xf numFmtId="165" fontId="40" fillId="0" borderId="0" xfId="1" applyNumberFormat="1" applyFont="1" applyFill="1" applyBorder="1" applyAlignment="1">
      <alignment horizontal="center" vertical="center" readingOrder="2"/>
    </xf>
    <xf numFmtId="0" fontId="40" fillId="0" borderId="0" xfId="0" applyFont="1" applyAlignment="1">
      <alignment horizontal="center"/>
    </xf>
    <xf numFmtId="165" fontId="40" fillId="0" borderId="0" xfId="1" applyNumberFormat="1" applyFont="1" applyFill="1"/>
    <xf numFmtId="37" fontId="40" fillId="0" borderId="0" xfId="0" applyNumberFormat="1" applyFont="1" applyAlignment="1">
      <alignment horizontal="center" vertical="center" wrapText="1"/>
    </xf>
    <xf numFmtId="165" fontId="40" fillId="0" borderId="2" xfId="1" applyNumberFormat="1" applyFont="1" applyFill="1" applyBorder="1" applyAlignment="1">
      <alignment horizontal="center" vertical="center" readingOrder="2"/>
    </xf>
    <xf numFmtId="10" fontId="40" fillId="0" borderId="8" xfId="2" applyNumberFormat="1" applyFont="1" applyFill="1" applyBorder="1" applyAlignment="1">
      <alignment horizontal="center" vertical="center"/>
    </xf>
    <xf numFmtId="0" fontId="41" fillId="0" borderId="0" xfId="0" applyFont="1"/>
    <xf numFmtId="165" fontId="41" fillId="0" borderId="0" xfId="1" applyNumberFormat="1" applyFont="1" applyFill="1"/>
    <xf numFmtId="165" fontId="44" fillId="0" borderId="0" xfId="1" applyNumberFormat="1" applyFont="1" applyFill="1" applyAlignment="1">
      <alignment horizontal="center"/>
    </xf>
    <xf numFmtId="165" fontId="44" fillId="0" borderId="0" xfId="1" applyNumberFormat="1" applyFont="1" applyFill="1"/>
    <xf numFmtId="165" fontId="44" fillId="0" borderId="4" xfId="1" applyNumberFormat="1" applyFont="1" applyFill="1" applyBorder="1" applyAlignment="1">
      <alignment horizontal="center" vertical="center" wrapText="1"/>
    </xf>
    <xf numFmtId="165" fontId="44" fillId="0" borderId="0" xfId="1" applyNumberFormat="1" applyFont="1" applyFill="1" applyAlignment="1">
      <alignment horizontal="center" vertical="center" wrapText="1"/>
    </xf>
    <xf numFmtId="165" fontId="42" fillId="0" borderId="0" xfId="1" applyNumberFormat="1" applyFont="1" applyFill="1" applyAlignment="1">
      <alignment vertical="center"/>
    </xf>
    <xf numFmtId="165" fontId="42" fillId="0" borderId="8" xfId="1" applyNumberFormat="1" applyFont="1" applyFill="1" applyBorder="1" applyAlignment="1">
      <alignment vertical="center"/>
    </xf>
    <xf numFmtId="165" fontId="44" fillId="0" borderId="8" xfId="1" applyNumberFormat="1" applyFont="1" applyFill="1" applyBorder="1" applyAlignment="1">
      <alignment horizontal="right" vertical="center" wrapText="1" readingOrder="2"/>
    </xf>
    <xf numFmtId="0" fontId="43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44" fillId="0" borderId="0" xfId="0" applyFont="1"/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0" fontId="42" fillId="0" borderId="0" xfId="0" applyFont="1"/>
    <xf numFmtId="0" fontId="42" fillId="0" borderId="0" xfId="0" applyFont="1" applyAlignment="1">
      <alignment horizontal="right" vertical="center"/>
    </xf>
    <xf numFmtId="0" fontId="25" fillId="2" borderId="0" xfId="0" applyFont="1" applyFill="1" applyAlignment="1">
      <alignment vertical="center"/>
    </xf>
    <xf numFmtId="165" fontId="9" fillId="0" borderId="0" xfId="0" applyNumberFormat="1" applyFont="1"/>
    <xf numFmtId="0" fontId="11" fillId="2" borderId="0" xfId="0" applyFont="1" applyFill="1"/>
    <xf numFmtId="3" fontId="14" fillId="0" borderId="0" xfId="0" applyNumberFormat="1" applyFont="1"/>
    <xf numFmtId="165" fontId="14" fillId="0" borderId="0" xfId="0" applyNumberFormat="1" applyFont="1"/>
    <xf numFmtId="0" fontId="46" fillId="0" borderId="0" xfId="0" applyFont="1" applyAlignment="1">
      <alignment horizontal="right" vertical="center" readingOrder="2"/>
    </xf>
    <xf numFmtId="0" fontId="40" fillId="0" borderId="0" xfId="0" applyFont="1" applyAlignment="1">
      <alignment horizontal="center" vertical="center" wrapText="1"/>
    </xf>
    <xf numFmtId="0" fontId="40" fillId="0" borderId="0" xfId="0" applyFont="1" applyAlignment="1">
      <alignment horizontal="right" vertical="center"/>
    </xf>
    <xf numFmtId="165" fontId="40" fillId="0" borderId="0" xfId="1" applyNumberFormat="1" applyFont="1" applyBorder="1" applyAlignment="1">
      <alignment horizontal="right" vertical="center"/>
    </xf>
    <xf numFmtId="0" fontId="40" fillId="0" borderId="0" xfId="0" applyFont="1" applyAlignment="1">
      <alignment horizontal="right" vertical="center" readingOrder="2"/>
    </xf>
    <xf numFmtId="165" fontId="40" fillId="0" borderId="0" xfId="1" applyNumberFormat="1" applyFont="1" applyBorder="1" applyAlignment="1">
      <alignment horizontal="right" vertical="center" readingOrder="2"/>
    </xf>
    <xf numFmtId="165" fontId="8" fillId="0" borderId="0" xfId="1" applyNumberFormat="1" applyFont="1" applyFill="1" applyAlignment="1">
      <alignment horizontal="center" vertical="center"/>
    </xf>
    <xf numFmtId="165" fontId="32" fillId="0" borderId="2" xfId="2" applyNumberFormat="1" applyFont="1" applyFill="1" applyBorder="1" applyAlignment="1">
      <alignment horizontal="right" vertical="center" wrapText="1" readingOrder="2"/>
    </xf>
    <xf numFmtId="0" fontId="8" fillId="2" borderId="0" xfId="0" applyFont="1" applyFill="1" applyAlignment="1">
      <alignment horizontal="center" vertical="center"/>
    </xf>
    <xf numFmtId="9" fontId="35" fillId="0" borderId="0" xfId="0" applyNumberFormat="1" applyFont="1" applyAlignment="1">
      <alignment horizontal="center" vertical="center"/>
    </xf>
    <xf numFmtId="165" fontId="32" fillId="0" borderId="2" xfId="2" applyNumberFormat="1" applyFont="1" applyFill="1" applyBorder="1" applyAlignment="1">
      <alignment horizontal="center" vertical="center" wrapText="1" readingOrder="2"/>
    </xf>
    <xf numFmtId="0" fontId="25" fillId="3" borderId="0" xfId="0" applyFont="1" applyFill="1" applyAlignment="1">
      <alignment vertical="center"/>
    </xf>
    <xf numFmtId="3" fontId="40" fillId="0" borderId="0" xfId="0" applyNumberFormat="1" applyFont="1" applyAlignment="1">
      <alignment horizontal="right" vertical="center" readingOrder="2"/>
    </xf>
    <xf numFmtId="0" fontId="11" fillId="3" borderId="0" xfId="0" applyFont="1" applyFill="1"/>
    <xf numFmtId="0" fontId="8" fillId="3" borderId="0" xfId="0" applyFont="1" applyFill="1" applyAlignment="1">
      <alignment horizontal="center" vertical="center"/>
    </xf>
    <xf numFmtId="10" fontId="40" fillId="0" borderId="0" xfId="2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0" fontId="8" fillId="0" borderId="0" xfId="2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 readingOrder="2"/>
    </xf>
    <xf numFmtId="0" fontId="7" fillId="0" borderId="0" xfId="0" applyFont="1" applyAlignment="1">
      <alignment vertical="center" wrapText="1" readingOrder="2"/>
    </xf>
    <xf numFmtId="165" fontId="7" fillId="0" borderId="0" xfId="1" applyNumberFormat="1" applyFont="1" applyFill="1" applyBorder="1" applyAlignment="1">
      <alignment vertical="center" wrapText="1" readingOrder="2"/>
    </xf>
    <xf numFmtId="165" fontId="8" fillId="0" borderId="1" xfId="1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readingOrder="2"/>
    </xf>
    <xf numFmtId="0" fontId="8" fillId="0" borderId="0" xfId="0" applyFont="1" applyAlignment="1">
      <alignment vertical="center" wrapText="1" readingOrder="2"/>
    </xf>
    <xf numFmtId="165" fontId="8" fillId="0" borderId="0" xfId="1" applyNumberFormat="1" applyFont="1" applyFill="1" applyBorder="1" applyAlignment="1">
      <alignment horizontal="center" vertical="center" readingOrder="2"/>
    </xf>
    <xf numFmtId="165" fontId="8" fillId="0" borderId="3" xfId="1" applyNumberFormat="1" applyFont="1" applyFill="1" applyBorder="1" applyAlignment="1">
      <alignment horizontal="center" vertical="center"/>
    </xf>
    <xf numFmtId="165" fontId="8" fillId="0" borderId="0" xfId="1" applyNumberFormat="1" applyFont="1" applyFill="1" applyBorder="1" applyAlignment="1">
      <alignment horizontal="center" vertical="center" wrapText="1" readingOrder="2"/>
    </xf>
    <xf numFmtId="0" fontId="8" fillId="0" borderId="0" xfId="0" applyFont="1" applyAlignment="1">
      <alignment horizontal="center" vertical="center" readingOrder="2"/>
    </xf>
    <xf numFmtId="165" fontId="8" fillId="0" borderId="1" xfId="1" applyNumberFormat="1" applyFont="1" applyFill="1" applyBorder="1" applyAlignment="1">
      <alignment horizontal="center" vertical="center" wrapText="1" readingOrder="2"/>
    </xf>
    <xf numFmtId="165" fontId="8" fillId="0" borderId="0" xfId="5" applyNumberFormat="1" applyFont="1" applyFill="1" applyAlignment="1">
      <alignment horizontal="center" vertical="center"/>
    </xf>
    <xf numFmtId="165" fontId="8" fillId="0" borderId="0" xfId="5" applyNumberFormat="1" applyFont="1" applyFill="1" applyAlignment="1">
      <alignment horizontal="left" vertical="center"/>
    </xf>
    <xf numFmtId="37" fontId="8" fillId="0" borderId="0" xfId="0" applyNumberFormat="1" applyFont="1" applyAlignment="1">
      <alignment horizontal="center" vertical="center"/>
    </xf>
    <xf numFmtId="37" fontId="8" fillId="0" borderId="0" xfId="0" quotePrefix="1" applyNumberFormat="1" applyFont="1" applyAlignment="1">
      <alignment horizontal="right" vertical="center" wrapText="1"/>
    </xf>
    <xf numFmtId="165" fontId="8" fillId="0" borderId="0" xfId="5" applyNumberFormat="1" applyFont="1" applyFill="1" applyBorder="1" applyAlignment="1">
      <alignment horizontal="center" vertical="center"/>
    </xf>
    <xf numFmtId="165" fontId="8" fillId="0" borderId="0" xfId="5" applyNumberFormat="1" applyFont="1" applyFill="1" applyBorder="1" applyAlignment="1">
      <alignment horizontal="left" vertical="center"/>
    </xf>
    <xf numFmtId="165" fontId="8" fillId="0" borderId="0" xfId="1" applyNumberFormat="1" applyFont="1" applyFill="1" applyBorder="1" applyAlignment="1">
      <alignment horizontal="center" vertical="center"/>
    </xf>
    <xf numFmtId="3" fontId="8" fillId="0" borderId="0" xfId="1" applyNumberFormat="1" applyFont="1" applyFill="1" applyAlignment="1">
      <alignment horizontal="right" vertical="center"/>
    </xf>
    <xf numFmtId="165" fontId="8" fillId="0" borderId="0" xfId="1" applyNumberFormat="1" applyFont="1" applyFill="1" applyBorder="1" applyAlignment="1">
      <alignment vertical="center"/>
    </xf>
    <xf numFmtId="165" fontId="8" fillId="0" borderId="0" xfId="1" applyNumberFormat="1" applyFont="1" applyFill="1" applyBorder="1" applyAlignment="1">
      <alignment vertical="center" readingOrder="2"/>
    </xf>
    <xf numFmtId="165" fontId="8" fillId="0" borderId="0" xfId="1" applyNumberFormat="1" applyFont="1" applyFill="1" applyAlignment="1">
      <alignment horizontal="right" vertical="center"/>
    </xf>
    <xf numFmtId="165" fontId="8" fillId="0" borderId="2" xfId="5" applyNumberFormat="1" applyFont="1" applyFill="1" applyBorder="1" applyAlignment="1">
      <alignment horizontal="center" vertical="center"/>
    </xf>
    <xf numFmtId="3" fontId="8" fillId="0" borderId="0" xfId="1" applyNumberFormat="1" applyFont="1" applyFill="1" applyAlignment="1">
      <alignment horizontal="center" vertical="center"/>
    </xf>
    <xf numFmtId="10" fontId="8" fillId="0" borderId="8" xfId="2" applyNumberFormat="1" applyFont="1" applyFill="1" applyBorder="1" applyAlignment="1">
      <alignment horizontal="center" vertical="center"/>
    </xf>
    <xf numFmtId="165" fontId="8" fillId="0" borderId="0" xfId="0" applyNumberFormat="1" applyFont="1" applyAlignment="1">
      <alignment vertical="center"/>
    </xf>
    <xf numFmtId="10" fontId="8" fillId="0" borderId="0" xfId="0" applyNumberFormat="1" applyFont="1" applyAlignment="1">
      <alignment horizontal="center" vertical="center"/>
    </xf>
    <xf numFmtId="166" fontId="8" fillId="0" borderId="0" xfId="1" applyNumberFormat="1" applyFont="1" applyFill="1" applyAlignment="1">
      <alignment vertical="center"/>
    </xf>
    <xf numFmtId="166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165" fontId="7" fillId="0" borderId="3" xfId="1" applyNumberFormat="1" applyFont="1" applyFill="1" applyBorder="1" applyAlignment="1">
      <alignment horizontal="center" vertical="center" wrapText="1" readingOrder="2"/>
    </xf>
    <xf numFmtId="166" fontId="7" fillId="0" borderId="3" xfId="1" applyNumberFormat="1" applyFont="1" applyFill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165" fontId="7" fillId="0" borderId="0" xfId="1" applyNumberFormat="1" applyFont="1" applyFill="1" applyBorder="1" applyAlignment="1">
      <alignment horizontal="center" vertical="center" wrapText="1" readingOrder="2"/>
    </xf>
    <xf numFmtId="166" fontId="7" fillId="0" borderId="0" xfId="1" applyNumberFormat="1" applyFont="1" applyFill="1" applyBorder="1" applyAlignment="1">
      <alignment horizontal="center" vertical="center" wrapText="1" readingOrder="2"/>
    </xf>
    <xf numFmtId="166" fontId="8" fillId="0" borderId="1" xfId="1" applyNumberFormat="1" applyFont="1" applyFill="1" applyBorder="1" applyAlignment="1">
      <alignment horizontal="center" vertical="center" wrapText="1" readingOrder="2"/>
    </xf>
    <xf numFmtId="166" fontId="7" fillId="0" borderId="4" xfId="0" applyNumberFormat="1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166" fontId="7" fillId="0" borderId="4" xfId="1" applyNumberFormat="1" applyFont="1" applyFill="1" applyBorder="1" applyAlignment="1">
      <alignment horizontal="center" vertical="center" wrapText="1" readingOrder="2"/>
    </xf>
    <xf numFmtId="0" fontId="8" fillId="0" borderId="0" xfId="0" applyFont="1" applyAlignment="1">
      <alignment horizontal="right" vertical="center" wrapText="1"/>
    </xf>
    <xf numFmtId="165" fontId="7" fillId="0" borderId="0" xfId="1" applyNumberFormat="1" applyFont="1" applyFill="1" applyBorder="1" applyAlignment="1">
      <alignment horizontal="center" vertical="center" readingOrder="2"/>
    </xf>
    <xf numFmtId="0" fontId="7" fillId="0" borderId="0" xfId="0" applyFont="1" applyAlignment="1">
      <alignment vertical="center"/>
    </xf>
    <xf numFmtId="37" fontId="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right" vertical="center" wrapText="1"/>
    </xf>
    <xf numFmtId="0" fontId="27" fillId="0" borderId="0" xfId="0" applyFont="1" applyAlignment="1">
      <alignment horizontal="center" vertical="center" wrapText="1"/>
    </xf>
    <xf numFmtId="165" fontId="27" fillId="0" borderId="8" xfId="1" applyNumberFormat="1" applyFont="1" applyFill="1" applyBorder="1" applyAlignment="1">
      <alignment horizontal="center" vertical="center" readingOrder="2"/>
    </xf>
    <xf numFmtId="165" fontId="27" fillId="0" borderId="0" xfId="1" applyNumberFormat="1" applyFont="1" applyFill="1" applyBorder="1" applyAlignment="1">
      <alignment horizontal="center" vertical="center" readingOrder="2"/>
    </xf>
    <xf numFmtId="165" fontId="27" fillId="0" borderId="8" xfId="1" applyNumberFormat="1" applyFont="1" applyFill="1" applyBorder="1" applyAlignment="1">
      <alignment horizontal="left" vertical="center" readingOrder="2"/>
    </xf>
    <xf numFmtId="10" fontId="27" fillId="0" borderId="8" xfId="0" applyNumberFormat="1" applyFont="1" applyBorder="1" applyAlignment="1">
      <alignment horizontal="center" vertical="center"/>
    </xf>
    <xf numFmtId="10" fontId="27" fillId="0" borderId="0" xfId="0" applyNumberFormat="1" applyFont="1" applyAlignment="1">
      <alignment horizontal="center" vertical="center"/>
    </xf>
    <xf numFmtId="166" fontId="27" fillId="0" borderId="0" xfId="1" applyNumberFormat="1" applyFont="1" applyFill="1" applyBorder="1" applyAlignment="1">
      <alignment horizontal="center" vertical="center" wrapText="1" readingOrder="2"/>
    </xf>
    <xf numFmtId="166" fontId="8" fillId="0" borderId="0" xfId="0" applyNumberFormat="1" applyFont="1" applyAlignment="1">
      <alignment vertical="center"/>
    </xf>
    <xf numFmtId="0" fontId="48" fillId="0" borderId="0" xfId="0" applyFont="1" applyAlignment="1">
      <alignment horizontal="center"/>
    </xf>
    <xf numFmtId="37" fontId="13" fillId="0" borderId="11" xfId="0" applyNumberFormat="1" applyFont="1" applyBorder="1" applyAlignment="1">
      <alignment horizontal="center" vertical="center"/>
    </xf>
    <xf numFmtId="37" fontId="13" fillId="0" borderId="11" xfId="0" applyNumberFormat="1" applyFont="1" applyBorder="1" applyAlignment="1">
      <alignment horizontal="center" vertical="center" wrapText="1"/>
    </xf>
    <xf numFmtId="3" fontId="13" fillId="0" borderId="11" xfId="0" applyNumberFormat="1" applyFont="1" applyBorder="1" applyAlignment="1">
      <alignment horizontal="center" vertical="center" wrapText="1"/>
    </xf>
    <xf numFmtId="37" fontId="14" fillId="0" borderId="0" xfId="0" quotePrefix="1" applyNumberFormat="1" applyFont="1" applyAlignment="1">
      <alignment horizontal="right" vertical="center" wrapText="1"/>
    </xf>
    <xf numFmtId="0" fontId="9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37" fontId="14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 wrapText="1"/>
    </xf>
    <xf numFmtId="165" fontId="14" fillId="0" borderId="0" xfId="1" applyNumberFormat="1" applyFont="1" applyFill="1" applyAlignment="1">
      <alignment horizontal="center" vertical="center" wrapText="1" shrinkToFit="1"/>
    </xf>
    <xf numFmtId="165" fontId="14" fillId="0" borderId="0" xfId="1" applyNumberFormat="1" applyFont="1" applyFill="1" applyAlignment="1">
      <alignment vertical="center"/>
    </xf>
    <xf numFmtId="165" fontId="14" fillId="0" borderId="0" xfId="1" applyNumberFormat="1" applyFont="1" applyFill="1" applyBorder="1" applyAlignment="1">
      <alignment horizontal="center" vertical="center" wrapText="1" shrinkToFit="1"/>
    </xf>
    <xf numFmtId="165" fontId="14" fillId="0" borderId="0" xfId="1" applyNumberFormat="1" applyFont="1" applyFill="1" applyBorder="1" applyAlignment="1">
      <alignment vertical="center"/>
    </xf>
    <xf numFmtId="165" fontId="14" fillId="0" borderId="8" xfId="1" applyNumberFormat="1" applyFont="1" applyFill="1" applyBorder="1" applyAlignment="1">
      <alignment vertical="center"/>
    </xf>
    <xf numFmtId="0" fontId="48" fillId="0" borderId="0" xfId="0" applyFont="1" applyAlignment="1">
      <alignment vertical="center" readingOrder="2"/>
    </xf>
    <xf numFmtId="166" fontId="48" fillId="0" borderId="0" xfId="1" applyNumberFormat="1" applyFont="1" applyFill="1" applyAlignment="1">
      <alignment vertical="center" readingOrder="2"/>
    </xf>
    <xf numFmtId="166" fontId="9" fillId="0" borderId="0" xfId="1" applyNumberFormat="1" applyFont="1" applyFill="1"/>
    <xf numFmtId="0" fontId="9" fillId="0" borderId="1" xfId="0" applyFont="1" applyBorder="1" applyAlignment="1">
      <alignment horizontal="center" vertical="center"/>
    </xf>
    <xf numFmtId="165" fontId="9" fillId="0" borderId="1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Alignment="1">
      <alignment horizontal="center" vertical="center"/>
    </xf>
    <xf numFmtId="165" fontId="9" fillId="0" borderId="1" xfId="1" applyNumberFormat="1" applyFont="1" applyFill="1" applyBorder="1" applyAlignment="1">
      <alignment horizontal="center" vertical="center"/>
    </xf>
    <xf numFmtId="166" fontId="9" fillId="0" borderId="1" xfId="1" applyNumberFormat="1" applyFont="1" applyFill="1" applyBorder="1" applyAlignment="1">
      <alignment horizontal="center" vertical="center" wrapText="1"/>
    </xf>
    <xf numFmtId="166" fontId="9" fillId="0" borderId="1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Alignment="1">
      <alignment horizontal="center" vertical="center"/>
    </xf>
    <xf numFmtId="0" fontId="9" fillId="0" borderId="0" xfId="0" quotePrefix="1" applyFont="1" applyAlignment="1">
      <alignment horizontal="right"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Fill="1" applyAlignment="1">
      <alignment vertical="center"/>
    </xf>
    <xf numFmtId="165" fontId="9" fillId="0" borderId="8" xfId="1" applyNumberFormat="1" applyFont="1" applyFill="1" applyBorder="1" applyAlignment="1">
      <alignment vertical="center" wrapText="1"/>
    </xf>
    <xf numFmtId="166" fontId="11" fillId="0" borderId="0" xfId="1" applyNumberFormat="1" applyFont="1" applyFill="1"/>
    <xf numFmtId="165" fontId="47" fillId="0" borderId="0" xfId="1" applyNumberFormat="1" applyFont="1" applyFill="1" applyAlignment="1">
      <alignment vertical="center"/>
    </xf>
    <xf numFmtId="3" fontId="49" fillId="0" borderId="0" xfId="0" applyNumberFormat="1" applyFont="1"/>
    <xf numFmtId="2" fontId="9" fillId="0" borderId="9" xfId="0" applyNumberFormat="1" applyFont="1" applyBorder="1" applyAlignment="1">
      <alignment vertical="center"/>
    </xf>
    <xf numFmtId="165" fontId="11" fillId="0" borderId="0" xfId="1" applyNumberFormat="1" applyFont="1" applyFill="1"/>
    <xf numFmtId="0" fontId="13" fillId="0" borderId="0" xfId="0" applyFont="1" applyAlignment="1">
      <alignment horizontal="right" vertical="center" readingOrder="2"/>
    </xf>
    <xf numFmtId="166" fontId="48" fillId="0" borderId="1" xfId="1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9" fillId="0" borderId="0" xfId="1" applyNumberFormat="1" applyFont="1" applyFill="1" applyAlignment="1">
      <alignment horizontal="right" vertical="center"/>
    </xf>
    <xf numFmtId="165" fontId="48" fillId="0" borderId="8" xfId="1" applyNumberFormat="1" applyFont="1" applyFill="1" applyBorder="1" applyAlignment="1">
      <alignment vertical="center"/>
    </xf>
    <xf numFmtId="166" fontId="48" fillId="0" borderId="0" xfId="1" applyNumberFormat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165" fontId="7" fillId="0" borderId="1" xfId="1" applyNumberFormat="1" applyFont="1" applyFill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165" fontId="8" fillId="0" borderId="3" xfId="1" applyNumberFormat="1" applyFont="1" applyFill="1" applyBorder="1" applyAlignment="1">
      <alignment horizontal="center" vertical="center" wrapText="1" readingOrder="2"/>
    </xf>
    <xf numFmtId="165" fontId="8" fillId="0" borderId="0" xfId="1" applyNumberFormat="1" applyFont="1" applyFill="1" applyBorder="1" applyAlignment="1">
      <alignment horizontal="center" vertical="center" wrapText="1" readingOrder="2"/>
    </xf>
    <xf numFmtId="165" fontId="8" fillId="0" borderId="1" xfId="1" applyNumberFormat="1" applyFont="1" applyFill="1" applyBorder="1" applyAlignment="1">
      <alignment horizontal="center" vertical="center" wrapText="1" readingOrder="2"/>
    </xf>
    <xf numFmtId="10" fontId="8" fillId="0" borderId="3" xfId="2" applyNumberFormat="1" applyFont="1" applyFill="1" applyBorder="1" applyAlignment="1">
      <alignment horizontal="center" vertical="center" wrapText="1" readingOrder="2"/>
    </xf>
    <xf numFmtId="10" fontId="8" fillId="0" borderId="1" xfId="2" applyNumberFormat="1" applyFont="1" applyFill="1" applyBorder="1" applyAlignment="1">
      <alignment horizontal="center" vertical="center" wrapText="1" readingOrder="2"/>
    </xf>
    <xf numFmtId="0" fontId="7" fillId="0" borderId="0" xfId="0" applyFont="1" applyAlignment="1">
      <alignment horizontal="center" vertical="center"/>
    </xf>
    <xf numFmtId="0" fontId="8" fillId="0" borderId="15" xfId="0" applyFont="1" applyBorder="1" applyAlignment="1">
      <alignment horizontal="center" vertical="center" wrapText="1" readingOrder="2"/>
    </xf>
    <xf numFmtId="0" fontId="8" fillId="0" borderId="16" xfId="0" applyFont="1" applyBorder="1" applyAlignment="1">
      <alignment horizontal="center" vertical="center" wrapText="1" readingOrder="2"/>
    </xf>
    <xf numFmtId="165" fontId="8" fillId="0" borderId="3" xfId="1" applyNumberFormat="1" applyFont="1" applyFill="1" applyBorder="1" applyAlignment="1">
      <alignment horizontal="center" vertical="center"/>
    </xf>
    <xf numFmtId="165" fontId="8" fillId="0" borderId="3" xfId="1" applyNumberFormat="1" applyFont="1" applyFill="1" applyBorder="1" applyAlignment="1">
      <alignment horizontal="center" vertical="center" readingOrder="2"/>
    </xf>
    <xf numFmtId="165" fontId="8" fillId="0" borderId="1" xfId="1" applyNumberFormat="1" applyFont="1" applyFill="1" applyBorder="1" applyAlignment="1">
      <alignment horizontal="center" vertical="center" readingOrder="2"/>
    </xf>
    <xf numFmtId="0" fontId="7" fillId="0" borderId="0" xfId="0" applyFont="1" applyAlignment="1">
      <alignment horizontal="right" vertical="center" readingOrder="2"/>
    </xf>
    <xf numFmtId="165" fontId="8" fillId="0" borderId="1" xfId="1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 readingOrder="2"/>
    </xf>
    <xf numFmtId="0" fontId="30" fillId="0" borderId="3" xfId="0" applyFont="1" applyBorder="1" applyAlignment="1">
      <alignment horizontal="center" vertical="center" wrapText="1" readingOrder="2"/>
    </xf>
    <xf numFmtId="0" fontId="30" fillId="0" borderId="1" xfId="0" applyFont="1" applyBorder="1" applyAlignment="1">
      <alignment horizontal="center" vertical="center" wrapText="1" readingOrder="2"/>
    </xf>
    <xf numFmtId="0" fontId="30" fillId="0" borderId="0" xfId="0" applyFont="1" applyAlignment="1">
      <alignment horizontal="center"/>
    </xf>
    <xf numFmtId="0" fontId="30" fillId="0" borderId="3" xfId="0" applyFont="1" applyBorder="1" applyAlignment="1">
      <alignment horizontal="center" vertical="center" readingOrder="2"/>
    </xf>
    <xf numFmtId="0" fontId="30" fillId="0" borderId="1" xfId="0" applyFont="1" applyBorder="1" applyAlignment="1">
      <alignment horizontal="center" vertical="center" readingOrder="2"/>
    </xf>
    <xf numFmtId="0" fontId="30" fillId="0" borderId="3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45" fillId="0" borderId="0" xfId="0" applyFont="1" applyAlignment="1">
      <alignment horizontal="right" vertical="center" readingOrder="2"/>
    </xf>
    <xf numFmtId="0" fontId="30" fillId="0" borderId="1" xfId="0" applyFont="1" applyBorder="1" applyAlignment="1">
      <alignment horizontal="center"/>
    </xf>
    <xf numFmtId="0" fontId="40" fillId="0" borderId="3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0" fillId="0" borderId="3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right" vertical="center" readingOrder="2"/>
    </xf>
    <xf numFmtId="0" fontId="39" fillId="0" borderId="1" xfId="0" applyFont="1" applyBorder="1" applyAlignment="1">
      <alignment horizontal="center" vertical="center" wrapText="1" readingOrder="2"/>
    </xf>
    <xf numFmtId="0" fontId="40" fillId="0" borderId="3" xfId="0" applyFont="1" applyBorder="1" applyAlignment="1">
      <alignment horizontal="center" vertical="center" readingOrder="2"/>
    </xf>
    <xf numFmtId="0" fontId="40" fillId="0" borderId="1" xfId="0" applyFont="1" applyBorder="1" applyAlignment="1">
      <alignment horizontal="center" vertical="center" readingOrder="2"/>
    </xf>
    <xf numFmtId="0" fontId="40" fillId="0" borderId="0" xfId="0" applyFont="1" applyAlignment="1">
      <alignment horizontal="center" vertical="center" wrapText="1" readingOrder="2"/>
    </xf>
    <xf numFmtId="0" fontId="40" fillId="0" borderId="1" xfId="0" applyFont="1" applyBorder="1" applyAlignment="1">
      <alignment horizontal="center" vertical="center" wrapText="1" readingOrder="2"/>
    </xf>
    <xf numFmtId="165" fontId="40" fillId="0" borderId="0" xfId="1" applyNumberFormat="1" applyFont="1" applyFill="1" applyBorder="1" applyAlignment="1">
      <alignment horizontal="center" vertical="center" readingOrder="2"/>
    </xf>
    <xf numFmtId="165" fontId="40" fillId="0" borderId="1" xfId="1" applyNumberFormat="1" applyFont="1" applyFill="1" applyBorder="1" applyAlignment="1">
      <alignment horizontal="center" vertical="center" readingOrder="2"/>
    </xf>
    <xf numFmtId="0" fontId="34" fillId="0" borderId="1" xfId="0" applyFont="1" applyBorder="1" applyAlignment="1">
      <alignment horizontal="center" vertical="center" wrapText="1" readingOrder="2"/>
    </xf>
    <xf numFmtId="0" fontId="34" fillId="0" borderId="0" xfId="0" applyFont="1" applyAlignment="1">
      <alignment horizontal="center"/>
    </xf>
    <xf numFmtId="37" fontId="7" fillId="0" borderId="1" xfId="0" applyNumberFormat="1" applyFont="1" applyBorder="1" applyAlignment="1">
      <alignment horizontal="center" vertical="center" wrapText="1" readingOrder="2"/>
    </xf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7" fillId="0" borderId="3" xfId="1" applyNumberFormat="1" applyFont="1" applyFill="1" applyBorder="1" applyAlignment="1">
      <alignment horizontal="center" vertical="center" wrapText="1" readingOrder="2"/>
    </xf>
    <xf numFmtId="165" fontId="7" fillId="0" borderId="0" xfId="1" applyNumberFormat="1" applyFont="1" applyFill="1" applyBorder="1" applyAlignment="1">
      <alignment horizontal="center" vertical="center" wrapText="1" readingOrder="2"/>
    </xf>
    <xf numFmtId="166" fontId="7" fillId="0" borderId="3" xfId="1" applyNumberFormat="1" applyFont="1" applyFill="1" applyBorder="1" applyAlignment="1">
      <alignment horizontal="center" vertical="center" wrapText="1" readingOrder="2"/>
    </xf>
    <xf numFmtId="166" fontId="7" fillId="0" borderId="0" xfId="1" applyNumberFormat="1" applyFont="1" applyFill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35" fillId="0" borderId="3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34" fillId="0" borderId="3" xfId="0" applyFont="1" applyBorder="1" applyAlignment="1">
      <alignment horizontal="center" vertical="center" wrapText="1" readingOrder="2"/>
    </xf>
    <xf numFmtId="0" fontId="34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center"/>
    </xf>
    <xf numFmtId="0" fontId="34" fillId="0" borderId="0" xfId="0" applyFont="1" applyAlignment="1">
      <alignment horizontal="right" vertical="center" readingOrder="2"/>
    </xf>
    <xf numFmtId="37" fontId="34" fillId="0" borderId="1" xfId="0" applyNumberFormat="1" applyFont="1" applyBorder="1" applyAlignment="1">
      <alignment horizontal="center" vertical="center" wrapText="1" readingOrder="2"/>
    </xf>
    <xf numFmtId="165" fontId="34" fillId="0" borderId="1" xfId="0" applyNumberFormat="1" applyFont="1" applyBorder="1" applyAlignment="1">
      <alignment horizontal="center" vertical="center" wrapText="1" readingOrder="2"/>
    </xf>
    <xf numFmtId="0" fontId="34" fillId="0" borderId="4" xfId="0" applyFont="1" applyBorder="1" applyAlignment="1">
      <alignment horizontal="center" vertical="center" wrapText="1" readingOrder="2"/>
    </xf>
    <xf numFmtId="165" fontId="34" fillId="0" borderId="4" xfId="1" applyNumberFormat="1" applyFont="1" applyFill="1" applyBorder="1" applyAlignment="1">
      <alignment horizontal="center" vertical="center" wrapText="1"/>
    </xf>
    <xf numFmtId="37" fontId="34" fillId="0" borderId="4" xfId="0" applyNumberFormat="1" applyFont="1" applyBorder="1" applyAlignment="1">
      <alignment horizontal="center" vertical="center" wrapText="1" readingOrder="2"/>
    </xf>
    <xf numFmtId="37" fontId="13" fillId="0" borderId="11" xfId="0" applyNumberFormat="1" applyFont="1" applyBorder="1" applyAlignment="1">
      <alignment horizontal="center" vertical="center"/>
    </xf>
    <xf numFmtId="0" fontId="11" fillId="0" borderId="12" xfId="0" applyFont="1" applyBorder="1"/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right" vertical="center" readingOrder="2"/>
    </xf>
    <xf numFmtId="166" fontId="48" fillId="0" borderId="0" xfId="1" applyNumberFormat="1" applyFont="1" applyFill="1" applyAlignment="1">
      <alignment horizontal="right" vertical="center" readingOrder="2"/>
    </xf>
    <xf numFmtId="165" fontId="43" fillId="0" borderId="1" xfId="1" applyNumberFormat="1" applyFont="1" applyFill="1" applyBorder="1" applyAlignment="1">
      <alignment horizontal="center" vertical="center" wrapText="1" readingOrder="2"/>
    </xf>
    <xf numFmtId="0" fontId="43" fillId="0" borderId="0" xfId="0" applyFont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6" fontId="48" fillId="0" borderId="1" xfId="1" applyNumberFormat="1" applyFont="1" applyFill="1" applyBorder="1" applyAlignment="1">
      <alignment horizontal="center" vertical="center" wrapText="1" readingOrder="2"/>
    </xf>
    <xf numFmtId="37" fontId="48" fillId="0" borderId="1" xfId="0" applyNumberFormat="1" applyFont="1" applyBorder="1" applyAlignment="1">
      <alignment horizontal="center" vertical="center" wrapText="1" readingOrder="2"/>
    </xf>
    <xf numFmtId="0" fontId="48" fillId="0" borderId="1" xfId="0" applyFont="1" applyBorder="1" applyAlignment="1">
      <alignment horizontal="center" vertical="center" wrapText="1" readingOrder="2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166" fontId="48" fillId="0" borderId="1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 readingOrder="2"/>
    </xf>
  </cellXfs>
  <cellStyles count="10">
    <cellStyle name="Comma" xfId="1" builtinId="3"/>
    <cellStyle name="Comma 2" xfId="5" xr:uid="{00000000-0005-0000-0000-000001000000}"/>
    <cellStyle name="Comma 3" xfId="7" xr:uid="{00000000-0005-0000-0000-000002000000}"/>
    <cellStyle name="Comma 4" xfId="9" xr:uid="{00000000-0005-0000-0000-000003000000}"/>
    <cellStyle name="Hyperlink 2" xfId="4" xr:uid="{00000000-0005-0000-0000-000004000000}"/>
    <cellStyle name="Normal" xfId="0" builtinId="0"/>
    <cellStyle name="Normal 2" xfId="3" xr:uid="{00000000-0005-0000-0000-000006000000}"/>
    <cellStyle name="Normal 3" xfId="6" xr:uid="{00000000-0005-0000-0000-000007000000}"/>
    <cellStyle name="Normal 4" xfId="8" xr:uid="{00000000-0005-0000-0000-000008000000}"/>
    <cellStyle name="Percent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408</xdr:col>
      <xdr:colOff>215265</xdr:colOff>
      <xdr:row>0</xdr:row>
      <xdr:rowOff>1</xdr:rowOff>
    </xdr:from>
    <xdr:to>
      <xdr:col>420</xdr:col>
      <xdr:colOff>69566</xdr:colOff>
      <xdr:row>45</xdr:row>
      <xdr:rowOff>153143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427583-F1C3-8DB6-8890-71949C6D7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4876194" y="1"/>
          <a:ext cx="7352381" cy="9304762"/>
        </a:xfrm>
        <a:prstGeom prst="rect">
          <a:avLst/>
        </a:prstGeom>
      </xdr:spPr>
    </xdr:pic>
    <xdr:clientData/>
  </xdr:twoCellAnchor>
  <xdr:twoCellAnchor editAs="oneCell">
    <xdr:from>
      <xdr:col>407</xdr:col>
      <xdr:colOff>240030</xdr:colOff>
      <xdr:row>6</xdr:row>
      <xdr:rowOff>0</xdr:rowOff>
    </xdr:from>
    <xdr:to>
      <xdr:col>428</xdr:col>
      <xdr:colOff>318390</xdr:colOff>
      <xdr:row>89</xdr:row>
      <xdr:rowOff>115974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11B5A49-1B50-AF30-0B8A-24577AA6D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9628650" y="2114550"/>
          <a:ext cx="13200000" cy="170857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152399</xdr:colOff>
      <xdr:row>36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8AF089-362B-A722-90C4-4F11F6F32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30352921" y="0"/>
          <a:ext cx="6583679" cy="7315200"/>
        </a:xfrm>
        <a:prstGeom prst="rect">
          <a:avLst/>
        </a:prstGeom>
      </xdr:spPr>
    </xdr:pic>
    <xdr:clientData/>
  </xdr:twoCellAnchor>
  <xdr:twoCellAnchor editAs="oneCell">
    <xdr:from>
      <xdr:col>1</xdr:col>
      <xdr:colOff>274319</xdr:colOff>
      <xdr:row>0</xdr:row>
      <xdr:rowOff>0</xdr:rowOff>
    </xdr:from>
    <xdr:to>
      <xdr:col>10</xdr:col>
      <xdr:colOff>393616</xdr:colOff>
      <xdr:row>36</xdr:row>
      <xdr:rowOff>15240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45385A-D236-8ED8-8EED-41F5163D7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30736544" y="0"/>
          <a:ext cx="5742857" cy="7315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5:M26"/>
  <sheetViews>
    <sheetView rightToLeft="1" tabSelected="1" view="pageBreakPreview" topLeftCell="A19" zoomScaleNormal="100" zoomScaleSheetLayoutView="100" workbookViewId="0">
      <selection activeCell="G39" sqref="G39"/>
    </sheetView>
  </sheetViews>
  <sheetFormatPr defaultColWidth="9.109375" defaultRowHeight="16.2"/>
  <cols>
    <col min="1" max="1" width="2.6640625" style="11" customWidth="1"/>
    <col min="2" max="16384" width="9.109375" style="11"/>
  </cols>
  <sheetData>
    <row r="5" spans="2:13">
      <c r="J5"/>
    </row>
    <row r="7" spans="2:13">
      <c r="F7"/>
    </row>
    <row r="8" spans="2:13">
      <c r="M8" s="11" t="s">
        <v>47</v>
      </c>
    </row>
    <row r="10" spans="2:13">
      <c r="G10"/>
      <c r="J10" s="15"/>
    </row>
    <row r="12" spans="2:13">
      <c r="F12"/>
    </row>
    <row r="13" spans="2:13">
      <c r="M13"/>
    </row>
    <row r="14" spans="2:13" ht="15" customHeight="1">
      <c r="B14" s="258" t="s">
        <v>59</v>
      </c>
      <c r="C14" s="258"/>
      <c r="D14" s="258"/>
      <c r="E14" s="258"/>
      <c r="F14" s="258"/>
      <c r="G14" s="258"/>
      <c r="H14" s="258"/>
      <c r="I14" s="258"/>
      <c r="J14" s="258"/>
      <c r="K14" s="258"/>
    </row>
    <row r="15" spans="2:13" ht="15" customHeight="1">
      <c r="B15" s="258"/>
      <c r="C15" s="258"/>
      <c r="D15" s="258"/>
      <c r="E15" s="258"/>
      <c r="F15" s="258"/>
      <c r="G15" s="258"/>
      <c r="H15" s="258"/>
      <c r="I15" s="258"/>
      <c r="J15" s="258"/>
      <c r="K15" s="258"/>
    </row>
    <row r="16" spans="2:13" ht="15" customHeight="1">
      <c r="B16" s="258"/>
      <c r="C16" s="258"/>
      <c r="D16" s="258"/>
      <c r="E16" s="258"/>
      <c r="F16" s="258"/>
      <c r="G16" s="258"/>
      <c r="H16" s="258"/>
      <c r="I16" s="258"/>
      <c r="J16" s="258"/>
      <c r="K16" s="258"/>
    </row>
    <row r="18" spans="2:11" ht="15" customHeight="1">
      <c r="B18" s="258" t="s">
        <v>519</v>
      </c>
      <c r="C18" s="258"/>
      <c r="D18" s="258"/>
      <c r="E18" s="258"/>
      <c r="F18" s="258"/>
      <c r="G18" s="258"/>
      <c r="H18" s="258"/>
      <c r="I18" s="258"/>
      <c r="J18" s="258"/>
      <c r="K18" s="258"/>
    </row>
    <row r="19" spans="2:11" ht="15" customHeight="1">
      <c r="B19" s="258"/>
      <c r="C19" s="258"/>
      <c r="D19" s="258"/>
      <c r="E19" s="258"/>
      <c r="F19" s="258"/>
      <c r="G19" s="258"/>
      <c r="H19" s="258"/>
      <c r="I19" s="258"/>
      <c r="J19" s="258"/>
      <c r="K19" s="258"/>
    </row>
    <row r="20" spans="2:11" ht="15" customHeight="1">
      <c r="B20" s="258"/>
      <c r="C20" s="258"/>
      <c r="D20" s="258"/>
      <c r="E20" s="258"/>
      <c r="F20" s="258"/>
      <c r="G20" s="258"/>
      <c r="H20" s="258"/>
      <c r="I20" s="258"/>
      <c r="J20" s="258"/>
      <c r="K20" s="258"/>
    </row>
    <row r="21" spans="2:11" ht="15" customHeight="1"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4" spans="2:11">
      <c r="G24"/>
    </row>
    <row r="26" spans="2:11">
      <c r="G26"/>
    </row>
  </sheetData>
  <mergeCells count="2">
    <mergeCell ref="B14:K16"/>
    <mergeCell ref="B18:K20"/>
  </mergeCells>
  <printOptions horizontalCentered="1"/>
  <pageMargins left="0.25" right="0.25" top="0.75" bottom="0.75" header="0" footer="0"/>
  <pageSetup paperSize="9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V186"/>
  <sheetViews>
    <sheetView rightToLeft="1" view="pageBreakPreview" zoomScale="80" zoomScaleNormal="100" zoomScaleSheetLayoutView="80" workbookViewId="0">
      <pane ySplit="8" topLeftCell="A181" activePane="bottomLeft" state="frozen"/>
      <selection activeCell="G354" sqref="G354"/>
      <selection pane="bottomLeft" activeCell="G354" sqref="G354"/>
    </sheetView>
  </sheetViews>
  <sheetFormatPr defaultColWidth="9.109375" defaultRowHeight="16.2"/>
  <cols>
    <col min="1" max="1" width="35.109375" style="11" customWidth="1"/>
    <col min="2" max="2" width="0.5546875" style="11" customWidth="1"/>
    <col min="3" max="3" width="11.33203125" style="11" customWidth="1"/>
    <col min="4" max="4" width="0.88671875" style="11" customWidth="1"/>
    <col min="5" max="5" width="16" style="20" customWidth="1"/>
    <col min="6" max="6" width="0.6640625" style="11" customWidth="1"/>
    <col min="7" max="7" width="9.44140625" style="11" bestFit="1" customWidth="1"/>
    <col min="8" max="8" width="0.5546875" style="11" customWidth="1"/>
    <col min="9" max="9" width="15.88671875" style="11" bestFit="1" customWidth="1"/>
    <col min="10" max="10" width="1" style="11" customWidth="1"/>
    <col min="11" max="11" width="13.5546875" style="11" customWidth="1"/>
    <col min="12" max="12" width="1.109375" style="11" customWidth="1"/>
    <col min="13" max="13" width="15.44140625" style="11" customWidth="1"/>
    <col min="14" max="14" width="1" style="11" customWidth="1"/>
    <col min="15" max="15" width="17.109375" style="11" customWidth="1"/>
    <col min="16" max="16" width="1.109375" style="11" customWidth="1"/>
    <col min="17" max="17" width="16.33203125" style="11" bestFit="1" customWidth="1"/>
    <col min="18" max="18" width="1.109375" style="11" customWidth="1"/>
    <col min="19" max="19" width="17.88671875" style="11" customWidth="1"/>
    <col min="20" max="16384" width="9.109375" style="11"/>
  </cols>
  <sheetData>
    <row r="1" spans="1:19" ht="21.6">
      <c r="A1" s="323" t="s">
        <v>73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</row>
    <row r="2" spans="1:19" ht="21.6">
      <c r="A2" s="323" t="s">
        <v>45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  <c r="S2" s="323"/>
    </row>
    <row r="3" spans="1:19" ht="21.6">
      <c r="A3" s="323" t="str">
        <f>روکش!B18</f>
        <v>منتهی به 1404/10/30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</row>
    <row r="4" spans="1:19" ht="21.6">
      <c r="A4" s="219"/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</row>
    <row r="5" spans="1:19" ht="21.6">
      <c r="A5" s="324" t="s">
        <v>61</v>
      </c>
      <c r="B5" s="324"/>
      <c r="C5" s="324"/>
      <c r="D5" s="324"/>
      <c r="E5" s="324"/>
      <c r="F5" s="324"/>
      <c r="G5" s="324"/>
      <c r="H5" s="324"/>
      <c r="I5" s="325"/>
      <c r="J5" s="325"/>
      <c r="K5" s="325"/>
      <c r="L5" s="325"/>
      <c r="M5" s="325"/>
      <c r="N5" s="325"/>
      <c r="O5" s="325"/>
      <c r="P5" s="325"/>
      <c r="Q5" s="324"/>
      <c r="R5" s="324"/>
      <c r="S5" s="324"/>
    </row>
    <row r="6" spans="1:19">
      <c r="E6" s="11"/>
    </row>
    <row r="7" spans="1:19" ht="18.600000000000001">
      <c r="C7" s="321" t="s">
        <v>62</v>
      </c>
      <c r="D7" s="322"/>
      <c r="E7" s="322"/>
      <c r="F7" s="322"/>
      <c r="G7" s="322"/>
      <c r="I7" s="321" t="s">
        <v>545</v>
      </c>
      <c r="J7" s="322"/>
      <c r="K7" s="322"/>
      <c r="L7" s="322"/>
      <c r="M7" s="322"/>
      <c r="O7" s="321" t="s">
        <v>546</v>
      </c>
      <c r="P7" s="322"/>
      <c r="Q7" s="322"/>
      <c r="R7" s="322"/>
      <c r="S7" s="322"/>
    </row>
    <row r="8" spans="1:19" ht="55.8">
      <c r="A8" s="220" t="s">
        <v>63</v>
      </c>
      <c r="C8" s="221" t="s">
        <v>196</v>
      </c>
      <c r="E8" s="222" t="s">
        <v>197</v>
      </c>
      <c r="G8" s="221" t="s">
        <v>64</v>
      </c>
      <c r="I8" s="221" t="s">
        <v>65</v>
      </c>
      <c r="K8" s="221" t="s">
        <v>66</v>
      </c>
      <c r="M8" s="221" t="s">
        <v>67</v>
      </c>
      <c r="O8" s="221" t="s">
        <v>65</v>
      </c>
      <c r="Q8" s="221" t="s">
        <v>66</v>
      </c>
      <c r="S8" s="221" t="s">
        <v>67</v>
      </c>
    </row>
    <row r="9" spans="1:19" ht="21">
      <c r="A9" s="223" t="s">
        <v>182</v>
      </c>
      <c r="B9" s="224"/>
      <c r="C9" s="225" t="s">
        <v>417</v>
      </c>
      <c r="D9" s="226"/>
      <c r="E9" s="227">
        <v>25730124</v>
      </c>
      <c r="F9" s="226"/>
      <c r="G9" s="228">
        <v>480</v>
      </c>
      <c r="H9" s="226"/>
      <c r="I9" s="229">
        <v>0</v>
      </c>
      <c r="J9" s="229"/>
      <c r="K9" s="229">
        <v>0</v>
      </c>
      <c r="L9" s="229"/>
      <c r="M9" s="229">
        <f>I9+K9</f>
        <v>0</v>
      </c>
      <c r="N9" s="229"/>
      <c r="O9" s="229">
        <v>12350459520</v>
      </c>
      <c r="P9" s="229"/>
      <c r="Q9" s="229">
        <v>0</v>
      </c>
      <c r="R9" s="229"/>
      <c r="S9" s="229">
        <f>O9+Q9</f>
        <v>12350459520</v>
      </c>
    </row>
    <row r="10" spans="1:19" ht="21">
      <c r="A10" s="223" t="s">
        <v>252</v>
      </c>
      <c r="B10" s="224"/>
      <c r="C10" s="225" t="s">
        <v>418</v>
      </c>
      <c r="D10" s="226"/>
      <c r="E10" s="227">
        <v>1422004</v>
      </c>
      <c r="F10" s="226"/>
      <c r="G10" s="228">
        <v>1540</v>
      </c>
      <c r="H10" s="226"/>
      <c r="I10" s="229">
        <v>0</v>
      </c>
      <c r="J10" s="229"/>
      <c r="K10" s="229">
        <v>0</v>
      </c>
      <c r="L10" s="229"/>
      <c r="M10" s="229">
        <f t="shared" ref="M10:M73" si="0">I10+K10</f>
        <v>0</v>
      </c>
      <c r="N10" s="229"/>
      <c r="O10" s="229">
        <v>2189886160</v>
      </c>
      <c r="P10" s="229"/>
      <c r="Q10" s="229">
        <v>0</v>
      </c>
      <c r="R10" s="229"/>
      <c r="S10" s="229">
        <f t="shared" ref="S10:S73" si="1">O10+Q10</f>
        <v>2189886160</v>
      </c>
    </row>
    <row r="11" spans="1:19" ht="21">
      <c r="A11" s="223" t="s">
        <v>106</v>
      </c>
      <c r="B11" s="224"/>
      <c r="C11" s="225" t="s">
        <v>419</v>
      </c>
      <c r="D11" s="226">
        <v>2821</v>
      </c>
      <c r="E11" s="227">
        <v>2017992</v>
      </c>
      <c r="F11" s="226"/>
      <c r="G11" s="228">
        <v>2300</v>
      </c>
      <c r="H11" s="226"/>
      <c r="I11" s="229">
        <v>0</v>
      </c>
      <c r="J11" s="229"/>
      <c r="K11" s="229">
        <v>0</v>
      </c>
      <c r="L11" s="229"/>
      <c r="M11" s="229">
        <f t="shared" si="0"/>
        <v>0</v>
      </c>
      <c r="N11" s="229"/>
      <c r="O11" s="229">
        <v>4641381600</v>
      </c>
      <c r="P11" s="229"/>
      <c r="Q11" s="229">
        <v>0</v>
      </c>
      <c r="R11" s="229"/>
      <c r="S11" s="229">
        <f t="shared" si="1"/>
        <v>4641381600</v>
      </c>
    </row>
    <row r="12" spans="1:19" ht="21">
      <c r="A12" s="223" t="s">
        <v>147</v>
      </c>
      <c r="B12" s="224"/>
      <c r="C12" s="225" t="s">
        <v>420</v>
      </c>
      <c r="D12" s="226">
        <v>1290936</v>
      </c>
      <c r="E12" s="227">
        <v>13196922</v>
      </c>
      <c r="F12" s="226"/>
      <c r="G12" s="228">
        <v>135</v>
      </c>
      <c r="H12" s="226"/>
      <c r="I12" s="229">
        <v>0</v>
      </c>
      <c r="J12" s="229"/>
      <c r="K12" s="229">
        <v>0</v>
      </c>
      <c r="L12" s="229"/>
      <c r="M12" s="229">
        <f t="shared" si="0"/>
        <v>0</v>
      </c>
      <c r="N12" s="229"/>
      <c r="O12" s="229">
        <v>1781584470</v>
      </c>
      <c r="P12" s="229"/>
      <c r="Q12" s="229">
        <v>0</v>
      </c>
      <c r="R12" s="229"/>
      <c r="S12" s="229">
        <f t="shared" si="1"/>
        <v>1781584470</v>
      </c>
    </row>
    <row r="13" spans="1:19" ht="21">
      <c r="A13" s="223" t="s">
        <v>373</v>
      </c>
      <c r="B13" s="224"/>
      <c r="C13" s="225" t="s">
        <v>421</v>
      </c>
      <c r="D13" s="226"/>
      <c r="E13" s="227">
        <v>2236683</v>
      </c>
      <c r="F13" s="226"/>
      <c r="G13" s="228">
        <v>6</v>
      </c>
      <c r="H13" s="226"/>
      <c r="I13" s="229">
        <v>0</v>
      </c>
      <c r="J13" s="229"/>
      <c r="K13" s="229">
        <v>0</v>
      </c>
      <c r="L13" s="229"/>
      <c r="M13" s="229">
        <f t="shared" si="0"/>
        <v>0</v>
      </c>
      <c r="N13" s="229"/>
      <c r="O13" s="229">
        <v>13420098</v>
      </c>
      <c r="P13" s="229"/>
      <c r="Q13" s="229">
        <v>0</v>
      </c>
      <c r="R13" s="229"/>
      <c r="S13" s="229">
        <f t="shared" si="1"/>
        <v>13420098</v>
      </c>
    </row>
    <row r="14" spans="1:19" ht="21">
      <c r="A14" s="223" t="s">
        <v>170</v>
      </c>
      <c r="B14" s="224"/>
      <c r="C14" s="225" t="s">
        <v>421</v>
      </c>
      <c r="D14" s="226"/>
      <c r="E14" s="227">
        <v>5813381</v>
      </c>
      <c r="F14" s="226"/>
      <c r="G14" s="228">
        <v>1000</v>
      </c>
      <c r="H14" s="226"/>
      <c r="I14" s="229">
        <v>0</v>
      </c>
      <c r="J14" s="229"/>
      <c r="K14" s="229">
        <v>0</v>
      </c>
      <c r="L14" s="229"/>
      <c r="M14" s="229">
        <f t="shared" si="0"/>
        <v>0</v>
      </c>
      <c r="N14" s="229"/>
      <c r="O14" s="229">
        <v>5813381000</v>
      </c>
      <c r="P14" s="229"/>
      <c r="Q14" s="229">
        <v>0</v>
      </c>
      <c r="R14" s="229"/>
      <c r="S14" s="229">
        <f t="shared" si="1"/>
        <v>5813381000</v>
      </c>
    </row>
    <row r="15" spans="1:19" ht="21">
      <c r="A15" s="223" t="s">
        <v>119</v>
      </c>
      <c r="B15" s="224"/>
      <c r="C15" s="225" t="s">
        <v>422</v>
      </c>
      <c r="D15" s="226"/>
      <c r="E15" s="227">
        <v>11462239</v>
      </c>
      <c r="F15" s="226"/>
      <c r="G15" s="228">
        <v>30</v>
      </c>
      <c r="H15" s="226"/>
      <c r="I15" s="229">
        <v>0</v>
      </c>
      <c r="J15" s="229"/>
      <c r="K15" s="229">
        <v>0</v>
      </c>
      <c r="L15" s="229"/>
      <c r="M15" s="229">
        <f t="shared" si="0"/>
        <v>0</v>
      </c>
      <c r="N15" s="229"/>
      <c r="O15" s="229">
        <v>343867170</v>
      </c>
      <c r="P15" s="229"/>
      <c r="Q15" s="229">
        <v>0</v>
      </c>
      <c r="R15" s="229"/>
      <c r="S15" s="229">
        <f t="shared" si="1"/>
        <v>343867170</v>
      </c>
    </row>
    <row r="16" spans="1:19" ht="21">
      <c r="A16" s="223" t="s">
        <v>104</v>
      </c>
      <c r="B16" s="224"/>
      <c r="C16" s="225" t="s">
        <v>423</v>
      </c>
      <c r="D16" s="226">
        <v>1119769</v>
      </c>
      <c r="E16" s="227">
        <v>10788229</v>
      </c>
      <c r="F16" s="226"/>
      <c r="G16" s="228">
        <v>54</v>
      </c>
      <c r="H16" s="226"/>
      <c r="I16" s="229">
        <v>0</v>
      </c>
      <c r="J16" s="229"/>
      <c r="K16" s="229">
        <v>0</v>
      </c>
      <c r="L16" s="229"/>
      <c r="M16" s="229">
        <f t="shared" si="0"/>
        <v>0</v>
      </c>
      <c r="N16" s="229"/>
      <c r="O16" s="229">
        <v>582564366</v>
      </c>
      <c r="P16" s="229"/>
      <c r="Q16" s="229">
        <v>0</v>
      </c>
      <c r="R16" s="229"/>
      <c r="S16" s="229">
        <f t="shared" si="1"/>
        <v>582564366</v>
      </c>
    </row>
    <row r="17" spans="1:19" ht="21">
      <c r="A17" s="223" t="s">
        <v>217</v>
      </c>
      <c r="B17" s="224"/>
      <c r="C17" s="225" t="s">
        <v>424</v>
      </c>
      <c r="D17" s="226"/>
      <c r="E17" s="227">
        <v>64698689</v>
      </c>
      <c r="F17" s="226"/>
      <c r="G17" s="228">
        <v>40</v>
      </c>
      <c r="H17" s="226"/>
      <c r="I17" s="229">
        <v>0</v>
      </c>
      <c r="J17" s="229"/>
      <c r="K17" s="229">
        <v>0</v>
      </c>
      <c r="L17" s="229"/>
      <c r="M17" s="229">
        <f t="shared" si="0"/>
        <v>0</v>
      </c>
      <c r="N17" s="229"/>
      <c r="O17" s="229">
        <v>2587947560</v>
      </c>
      <c r="P17" s="229"/>
      <c r="Q17" s="229">
        <v>0</v>
      </c>
      <c r="R17" s="229"/>
      <c r="S17" s="229">
        <f t="shared" si="1"/>
        <v>2587947560</v>
      </c>
    </row>
    <row r="18" spans="1:19" ht="21">
      <c r="A18" s="223" t="s">
        <v>239</v>
      </c>
      <c r="B18" s="224"/>
      <c r="C18" s="225" t="s">
        <v>425</v>
      </c>
      <c r="D18" s="226">
        <v>125122</v>
      </c>
      <c r="E18" s="227">
        <v>2953158</v>
      </c>
      <c r="F18" s="226"/>
      <c r="G18" s="228">
        <v>600</v>
      </c>
      <c r="H18" s="226"/>
      <c r="I18" s="229">
        <v>0</v>
      </c>
      <c r="J18" s="229"/>
      <c r="K18" s="229">
        <v>0</v>
      </c>
      <c r="L18" s="229"/>
      <c r="M18" s="229">
        <f t="shared" si="0"/>
        <v>0</v>
      </c>
      <c r="N18" s="229"/>
      <c r="O18" s="229">
        <v>1771894800</v>
      </c>
      <c r="P18" s="229"/>
      <c r="Q18" s="229">
        <v>0</v>
      </c>
      <c r="R18" s="229"/>
      <c r="S18" s="229">
        <f t="shared" si="1"/>
        <v>1771894800</v>
      </c>
    </row>
    <row r="19" spans="1:19" ht="21">
      <c r="A19" s="223" t="s">
        <v>228</v>
      </c>
      <c r="B19" s="224"/>
      <c r="C19" s="225" t="s">
        <v>425</v>
      </c>
      <c r="D19" s="226">
        <v>302497</v>
      </c>
      <c r="E19" s="227">
        <v>1019446</v>
      </c>
      <c r="F19" s="226"/>
      <c r="G19" s="230">
        <v>2440</v>
      </c>
      <c r="H19" s="226"/>
      <c r="I19" s="231">
        <v>0</v>
      </c>
      <c r="J19" s="231"/>
      <c r="K19" s="231">
        <v>0</v>
      </c>
      <c r="L19" s="231"/>
      <c r="M19" s="229">
        <f t="shared" si="0"/>
        <v>0</v>
      </c>
      <c r="N19" s="231"/>
      <c r="O19" s="231">
        <v>2487448240</v>
      </c>
      <c r="P19" s="231"/>
      <c r="Q19" s="231">
        <v>0</v>
      </c>
      <c r="R19" s="231"/>
      <c r="S19" s="229">
        <f t="shared" si="1"/>
        <v>2487448240</v>
      </c>
    </row>
    <row r="20" spans="1:19" ht="21">
      <c r="A20" s="223" t="s">
        <v>388</v>
      </c>
      <c r="B20" s="224"/>
      <c r="C20" s="225" t="s">
        <v>426</v>
      </c>
      <c r="D20" s="226">
        <v>4644799</v>
      </c>
      <c r="E20" s="227">
        <v>1500000</v>
      </c>
      <c r="F20" s="226"/>
      <c r="G20" s="228">
        <v>150</v>
      </c>
      <c r="H20" s="226"/>
      <c r="I20" s="229">
        <v>0</v>
      </c>
      <c r="J20" s="229"/>
      <c r="K20" s="229">
        <v>0</v>
      </c>
      <c r="L20" s="229"/>
      <c r="M20" s="229">
        <f t="shared" si="0"/>
        <v>0</v>
      </c>
      <c r="N20" s="229"/>
      <c r="O20" s="229">
        <v>225000000</v>
      </c>
      <c r="P20" s="229"/>
      <c r="Q20" s="229">
        <v>0</v>
      </c>
      <c r="R20" s="229"/>
      <c r="S20" s="229">
        <f t="shared" si="1"/>
        <v>225000000</v>
      </c>
    </row>
    <row r="21" spans="1:19" ht="21">
      <c r="A21" s="223" t="s">
        <v>109</v>
      </c>
      <c r="B21" s="224"/>
      <c r="C21" s="225" t="s">
        <v>426</v>
      </c>
      <c r="D21" s="226"/>
      <c r="E21" s="227">
        <v>22711408</v>
      </c>
      <c r="F21" s="226"/>
      <c r="G21" s="228">
        <v>280</v>
      </c>
      <c r="H21" s="226"/>
      <c r="I21" s="229">
        <v>0</v>
      </c>
      <c r="J21" s="229"/>
      <c r="K21" s="229">
        <v>0</v>
      </c>
      <c r="L21" s="229"/>
      <c r="M21" s="229">
        <f t="shared" si="0"/>
        <v>0</v>
      </c>
      <c r="N21" s="229"/>
      <c r="O21" s="229">
        <v>6359194240</v>
      </c>
      <c r="P21" s="229"/>
      <c r="Q21" s="229">
        <v>0</v>
      </c>
      <c r="R21" s="229"/>
      <c r="S21" s="229">
        <f t="shared" si="1"/>
        <v>6359194240</v>
      </c>
    </row>
    <row r="22" spans="1:19" ht="21">
      <c r="A22" s="223" t="s">
        <v>121</v>
      </c>
      <c r="B22" s="224"/>
      <c r="C22" s="225" t="s">
        <v>427</v>
      </c>
      <c r="D22" s="226">
        <v>521923</v>
      </c>
      <c r="E22" s="227">
        <v>11300899</v>
      </c>
      <c r="F22" s="226"/>
      <c r="G22" s="228">
        <v>366</v>
      </c>
      <c r="H22" s="226"/>
      <c r="I22" s="229">
        <v>0</v>
      </c>
      <c r="J22" s="229"/>
      <c r="K22" s="229">
        <v>0</v>
      </c>
      <c r="L22" s="229"/>
      <c r="M22" s="229">
        <f t="shared" si="0"/>
        <v>0</v>
      </c>
      <c r="N22" s="229"/>
      <c r="O22" s="229">
        <v>4136129034</v>
      </c>
      <c r="P22" s="229"/>
      <c r="Q22" s="229">
        <v>0</v>
      </c>
      <c r="R22" s="229"/>
      <c r="S22" s="229">
        <f t="shared" si="1"/>
        <v>4136129034</v>
      </c>
    </row>
    <row r="23" spans="1:19" ht="21">
      <c r="A23" s="223" t="s">
        <v>164</v>
      </c>
      <c r="B23" s="224"/>
      <c r="C23" s="225" t="s">
        <v>428</v>
      </c>
      <c r="D23" s="226"/>
      <c r="E23" s="227">
        <v>4089150</v>
      </c>
      <c r="F23" s="226"/>
      <c r="G23" s="228">
        <v>650</v>
      </c>
      <c r="H23" s="226"/>
      <c r="I23" s="229">
        <v>0</v>
      </c>
      <c r="J23" s="229"/>
      <c r="K23" s="229">
        <v>0</v>
      </c>
      <c r="L23" s="229"/>
      <c r="M23" s="229">
        <f t="shared" si="0"/>
        <v>0</v>
      </c>
      <c r="N23" s="229"/>
      <c r="O23" s="229">
        <v>2657947500</v>
      </c>
      <c r="P23" s="229"/>
      <c r="Q23" s="229">
        <v>0</v>
      </c>
      <c r="R23" s="229"/>
      <c r="S23" s="229">
        <f t="shared" si="1"/>
        <v>2657947500</v>
      </c>
    </row>
    <row r="24" spans="1:19" ht="21">
      <c r="A24" s="223" t="s">
        <v>375</v>
      </c>
      <c r="B24" s="224"/>
      <c r="C24" s="225" t="s">
        <v>427</v>
      </c>
      <c r="D24" s="226"/>
      <c r="E24" s="227">
        <v>4065049</v>
      </c>
      <c r="F24" s="226"/>
      <c r="G24" s="228">
        <v>14</v>
      </c>
      <c r="H24" s="226"/>
      <c r="I24" s="229">
        <v>0</v>
      </c>
      <c r="J24" s="229"/>
      <c r="K24" s="229">
        <v>0</v>
      </c>
      <c r="L24" s="229"/>
      <c r="M24" s="229">
        <f t="shared" si="0"/>
        <v>0</v>
      </c>
      <c r="N24" s="229"/>
      <c r="O24" s="229">
        <v>56910686</v>
      </c>
      <c r="P24" s="229"/>
      <c r="Q24" s="229">
        <v>0</v>
      </c>
      <c r="R24" s="229"/>
      <c r="S24" s="229">
        <f t="shared" si="1"/>
        <v>56910686</v>
      </c>
    </row>
    <row r="25" spans="1:19" ht="21">
      <c r="A25" s="223" t="s">
        <v>265</v>
      </c>
      <c r="B25" s="224"/>
      <c r="C25" s="225" t="s">
        <v>428</v>
      </c>
      <c r="D25" s="226"/>
      <c r="E25" s="227">
        <v>12332119</v>
      </c>
      <c r="F25" s="226"/>
      <c r="G25" s="228">
        <v>220</v>
      </c>
      <c r="H25" s="226"/>
      <c r="I25" s="229">
        <v>0</v>
      </c>
      <c r="J25" s="229"/>
      <c r="K25" s="229">
        <v>0</v>
      </c>
      <c r="L25" s="229"/>
      <c r="M25" s="229">
        <f t="shared" si="0"/>
        <v>0</v>
      </c>
      <c r="N25" s="229"/>
      <c r="O25" s="229">
        <v>2713066180</v>
      </c>
      <c r="P25" s="229"/>
      <c r="Q25" s="229">
        <v>0</v>
      </c>
      <c r="R25" s="229"/>
      <c r="S25" s="229">
        <f t="shared" si="1"/>
        <v>2713066180</v>
      </c>
    </row>
    <row r="26" spans="1:19" ht="21">
      <c r="A26" s="223" t="s">
        <v>100</v>
      </c>
      <c r="B26" s="224"/>
      <c r="C26" s="225" t="s">
        <v>428</v>
      </c>
      <c r="D26" s="226"/>
      <c r="E26" s="227">
        <v>4148296</v>
      </c>
      <c r="F26" s="226"/>
      <c r="G26" s="228">
        <v>1430</v>
      </c>
      <c r="H26" s="226"/>
      <c r="I26" s="229">
        <v>0</v>
      </c>
      <c r="J26" s="229"/>
      <c r="K26" s="229">
        <v>0</v>
      </c>
      <c r="L26" s="229"/>
      <c r="M26" s="229">
        <f t="shared" si="0"/>
        <v>0</v>
      </c>
      <c r="N26" s="229"/>
      <c r="O26" s="229">
        <v>5932063280</v>
      </c>
      <c r="P26" s="229"/>
      <c r="Q26" s="229">
        <v>0</v>
      </c>
      <c r="R26" s="229"/>
      <c r="S26" s="229">
        <f t="shared" si="1"/>
        <v>5932063280</v>
      </c>
    </row>
    <row r="27" spans="1:19" ht="21">
      <c r="A27" s="223" t="s">
        <v>305</v>
      </c>
      <c r="B27" s="224"/>
      <c r="C27" s="225" t="s">
        <v>429</v>
      </c>
      <c r="D27" s="226">
        <v>105355</v>
      </c>
      <c r="E27" s="227">
        <v>4752603</v>
      </c>
      <c r="F27" s="226"/>
      <c r="G27" s="228">
        <v>800</v>
      </c>
      <c r="H27" s="226"/>
      <c r="I27" s="229">
        <v>0</v>
      </c>
      <c r="J27" s="229"/>
      <c r="K27" s="229">
        <v>0</v>
      </c>
      <c r="L27" s="229"/>
      <c r="M27" s="229">
        <f t="shared" si="0"/>
        <v>0</v>
      </c>
      <c r="N27" s="229"/>
      <c r="O27" s="229">
        <v>3802082400</v>
      </c>
      <c r="P27" s="229"/>
      <c r="Q27" s="229">
        <v>0</v>
      </c>
      <c r="R27" s="229"/>
      <c r="S27" s="229">
        <f t="shared" si="1"/>
        <v>3802082400</v>
      </c>
    </row>
    <row r="28" spans="1:19" ht="21">
      <c r="A28" s="223" t="s">
        <v>407</v>
      </c>
      <c r="B28" s="224"/>
      <c r="C28" s="225" t="s">
        <v>427</v>
      </c>
      <c r="D28" s="226">
        <v>870763</v>
      </c>
      <c r="E28" s="227">
        <v>1764044</v>
      </c>
      <c r="F28" s="226"/>
      <c r="G28" s="228">
        <v>21</v>
      </c>
      <c r="H28" s="226"/>
      <c r="I28" s="229">
        <v>0</v>
      </c>
      <c r="J28" s="229"/>
      <c r="K28" s="229">
        <v>0</v>
      </c>
      <c r="L28" s="229"/>
      <c r="M28" s="229">
        <f t="shared" si="0"/>
        <v>0</v>
      </c>
      <c r="N28" s="229"/>
      <c r="O28" s="229">
        <v>37044924</v>
      </c>
      <c r="P28" s="229"/>
      <c r="Q28" s="229">
        <v>0</v>
      </c>
      <c r="R28" s="229"/>
      <c r="S28" s="229">
        <f t="shared" si="1"/>
        <v>37044924</v>
      </c>
    </row>
    <row r="29" spans="1:19" ht="21">
      <c r="A29" s="223" t="s">
        <v>208</v>
      </c>
      <c r="B29" s="224"/>
      <c r="C29" s="225" t="s">
        <v>429</v>
      </c>
      <c r="D29" s="226"/>
      <c r="E29" s="227">
        <v>3516217</v>
      </c>
      <c r="F29" s="226"/>
      <c r="G29" s="228">
        <v>11</v>
      </c>
      <c r="H29" s="226"/>
      <c r="I29" s="229">
        <v>0</v>
      </c>
      <c r="J29" s="229"/>
      <c r="K29" s="229">
        <v>0</v>
      </c>
      <c r="L29" s="229"/>
      <c r="M29" s="229">
        <f t="shared" si="0"/>
        <v>0</v>
      </c>
      <c r="N29" s="229"/>
      <c r="O29" s="229">
        <v>38678387</v>
      </c>
      <c r="P29" s="229"/>
      <c r="Q29" s="229">
        <v>0</v>
      </c>
      <c r="R29" s="229"/>
      <c r="S29" s="229">
        <f t="shared" si="1"/>
        <v>38678387</v>
      </c>
    </row>
    <row r="30" spans="1:19" ht="21">
      <c r="A30" s="223" t="s">
        <v>291</v>
      </c>
      <c r="B30" s="224"/>
      <c r="C30" s="225" t="s">
        <v>430</v>
      </c>
      <c r="D30" s="226">
        <v>6436755</v>
      </c>
      <c r="E30" s="227">
        <v>13020130</v>
      </c>
      <c r="F30" s="226"/>
      <c r="G30" s="228">
        <v>40</v>
      </c>
      <c r="H30" s="226"/>
      <c r="I30" s="229">
        <v>0</v>
      </c>
      <c r="J30" s="229"/>
      <c r="K30" s="229">
        <v>0</v>
      </c>
      <c r="L30" s="229"/>
      <c r="M30" s="229">
        <f t="shared" si="0"/>
        <v>0</v>
      </c>
      <c r="N30" s="229"/>
      <c r="O30" s="229">
        <v>520805200</v>
      </c>
      <c r="P30" s="229"/>
      <c r="Q30" s="229">
        <v>0</v>
      </c>
      <c r="R30" s="229"/>
      <c r="S30" s="229">
        <f t="shared" si="1"/>
        <v>520805200</v>
      </c>
    </row>
    <row r="31" spans="1:19" ht="21">
      <c r="A31" s="223" t="s">
        <v>297</v>
      </c>
      <c r="B31" s="224"/>
      <c r="C31" s="225" t="s">
        <v>430</v>
      </c>
      <c r="D31" s="226">
        <v>922577</v>
      </c>
      <c r="E31" s="227">
        <v>14735084</v>
      </c>
      <c r="F31" s="226"/>
      <c r="G31" s="228">
        <v>240</v>
      </c>
      <c r="H31" s="226"/>
      <c r="I31" s="229">
        <v>0</v>
      </c>
      <c r="J31" s="229"/>
      <c r="K31" s="229">
        <v>0</v>
      </c>
      <c r="L31" s="229"/>
      <c r="M31" s="229">
        <f t="shared" si="0"/>
        <v>0</v>
      </c>
      <c r="N31" s="229"/>
      <c r="O31" s="229">
        <v>3536420160</v>
      </c>
      <c r="P31" s="229"/>
      <c r="Q31" s="229">
        <v>0</v>
      </c>
      <c r="R31" s="229"/>
      <c r="S31" s="229">
        <f t="shared" si="1"/>
        <v>3536420160</v>
      </c>
    </row>
    <row r="32" spans="1:19" ht="21">
      <c r="A32" s="223" t="s">
        <v>235</v>
      </c>
      <c r="B32" s="224"/>
      <c r="C32" s="225" t="s">
        <v>430</v>
      </c>
      <c r="D32" s="226">
        <v>69093</v>
      </c>
      <c r="E32" s="227">
        <v>21227133</v>
      </c>
      <c r="F32" s="226"/>
      <c r="G32" s="228">
        <v>40</v>
      </c>
      <c r="H32" s="226"/>
      <c r="I32" s="229">
        <v>0</v>
      </c>
      <c r="J32" s="229"/>
      <c r="K32" s="229">
        <v>0</v>
      </c>
      <c r="L32" s="229"/>
      <c r="M32" s="229">
        <f t="shared" si="0"/>
        <v>0</v>
      </c>
      <c r="N32" s="229"/>
      <c r="O32" s="229">
        <v>849085320</v>
      </c>
      <c r="P32" s="229"/>
      <c r="Q32" s="229">
        <v>0</v>
      </c>
      <c r="R32" s="229"/>
      <c r="S32" s="229">
        <f t="shared" si="1"/>
        <v>849085320</v>
      </c>
    </row>
    <row r="33" spans="1:19" ht="21">
      <c r="A33" s="223" t="s">
        <v>89</v>
      </c>
      <c r="B33" s="224"/>
      <c r="C33" s="225" t="s">
        <v>431</v>
      </c>
      <c r="D33" s="226"/>
      <c r="E33" s="227">
        <v>1407238</v>
      </c>
      <c r="F33" s="226"/>
      <c r="G33" s="228">
        <v>12050</v>
      </c>
      <c r="H33" s="226"/>
      <c r="I33" s="229">
        <v>0</v>
      </c>
      <c r="J33" s="229"/>
      <c r="K33" s="229">
        <v>0</v>
      </c>
      <c r="L33" s="229"/>
      <c r="M33" s="229">
        <f t="shared" si="0"/>
        <v>0</v>
      </c>
      <c r="N33" s="229"/>
      <c r="O33" s="229">
        <v>16957217900</v>
      </c>
      <c r="P33" s="229"/>
      <c r="Q33" s="229">
        <v>0</v>
      </c>
      <c r="R33" s="229"/>
      <c r="S33" s="229">
        <f t="shared" si="1"/>
        <v>16957217900</v>
      </c>
    </row>
    <row r="34" spans="1:19" ht="21">
      <c r="A34" s="223" t="s">
        <v>352</v>
      </c>
      <c r="B34" s="224"/>
      <c r="C34" s="225" t="s">
        <v>430</v>
      </c>
      <c r="D34" s="226"/>
      <c r="E34" s="227">
        <v>7495701</v>
      </c>
      <c r="F34" s="226"/>
      <c r="G34" s="228">
        <v>155</v>
      </c>
      <c r="H34" s="226"/>
      <c r="I34" s="229">
        <v>0</v>
      </c>
      <c r="J34" s="229"/>
      <c r="K34" s="229">
        <v>0</v>
      </c>
      <c r="L34" s="229"/>
      <c r="M34" s="229">
        <f t="shared" si="0"/>
        <v>0</v>
      </c>
      <c r="N34" s="229"/>
      <c r="O34" s="229">
        <v>1161833655</v>
      </c>
      <c r="P34" s="229"/>
      <c r="Q34" s="229">
        <v>0</v>
      </c>
      <c r="R34" s="229"/>
      <c r="S34" s="229">
        <f t="shared" si="1"/>
        <v>1161833655</v>
      </c>
    </row>
    <row r="35" spans="1:19" ht="21">
      <c r="A35" s="223" t="s">
        <v>362</v>
      </c>
      <c r="B35" s="224"/>
      <c r="C35" s="225" t="s">
        <v>431</v>
      </c>
      <c r="D35" s="226">
        <v>727710</v>
      </c>
      <c r="E35" s="227">
        <v>34943809</v>
      </c>
      <c r="F35" s="226"/>
      <c r="G35" s="228">
        <v>380</v>
      </c>
      <c r="H35" s="226"/>
      <c r="I35" s="229">
        <v>0</v>
      </c>
      <c r="J35" s="229"/>
      <c r="K35" s="229">
        <v>0</v>
      </c>
      <c r="L35" s="229"/>
      <c r="M35" s="229">
        <f t="shared" si="0"/>
        <v>0</v>
      </c>
      <c r="N35" s="229"/>
      <c r="O35" s="229">
        <v>13278647420</v>
      </c>
      <c r="P35" s="229"/>
      <c r="Q35" s="229">
        <v>0</v>
      </c>
      <c r="R35" s="229"/>
      <c r="S35" s="229">
        <f t="shared" si="1"/>
        <v>13278647420</v>
      </c>
    </row>
    <row r="36" spans="1:19" ht="21">
      <c r="A36" s="223" t="s">
        <v>199</v>
      </c>
      <c r="B36" s="224"/>
      <c r="C36" s="225" t="s">
        <v>432</v>
      </c>
      <c r="D36" s="226">
        <v>882636</v>
      </c>
      <c r="E36" s="227">
        <v>3329553</v>
      </c>
      <c r="F36" s="226"/>
      <c r="G36" s="228">
        <v>20</v>
      </c>
      <c r="H36" s="226"/>
      <c r="I36" s="229">
        <v>0</v>
      </c>
      <c r="J36" s="229"/>
      <c r="K36" s="229">
        <v>0</v>
      </c>
      <c r="L36" s="229"/>
      <c r="M36" s="229">
        <f t="shared" si="0"/>
        <v>0</v>
      </c>
      <c r="N36" s="229"/>
      <c r="O36" s="229">
        <v>66591060</v>
      </c>
      <c r="P36" s="229"/>
      <c r="Q36" s="229">
        <v>0</v>
      </c>
      <c r="R36" s="229"/>
      <c r="S36" s="229">
        <f t="shared" si="1"/>
        <v>66591060</v>
      </c>
    </row>
    <row r="37" spans="1:19" ht="21">
      <c r="A37" s="223" t="s">
        <v>270</v>
      </c>
      <c r="B37" s="224"/>
      <c r="C37" s="225" t="s">
        <v>432</v>
      </c>
      <c r="D37" s="226"/>
      <c r="E37" s="227">
        <v>1882198</v>
      </c>
      <c r="F37" s="226"/>
      <c r="G37" s="228">
        <v>31</v>
      </c>
      <c r="H37" s="226"/>
      <c r="I37" s="229">
        <v>0</v>
      </c>
      <c r="J37" s="229"/>
      <c r="K37" s="229">
        <v>0</v>
      </c>
      <c r="L37" s="229"/>
      <c r="M37" s="229">
        <f t="shared" si="0"/>
        <v>0</v>
      </c>
      <c r="N37" s="229"/>
      <c r="O37" s="229">
        <v>58348138</v>
      </c>
      <c r="P37" s="229"/>
      <c r="Q37" s="229">
        <v>0</v>
      </c>
      <c r="R37" s="229"/>
      <c r="S37" s="229">
        <f t="shared" si="1"/>
        <v>58348138</v>
      </c>
    </row>
    <row r="38" spans="1:19" ht="21">
      <c r="A38" s="223" t="s">
        <v>304</v>
      </c>
      <c r="B38" s="224"/>
      <c r="C38" s="225" t="s">
        <v>432</v>
      </c>
      <c r="D38" s="226"/>
      <c r="E38" s="227">
        <v>1306069</v>
      </c>
      <c r="F38" s="226"/>
      <c r="G38" s="228">
        <v>3400</v>
      </c>
      <c r="H38" s="226"/>
      <c r="I38" s="229">
        <v>0</v>
      </c>
      <c r="J38" s="229"/>
      <c r="K38" s="229">
        <v>0</v>
      </c>
      <c r="L38" s="229"/>
      <c r="M38" s="229">
        <f t="shared" si="0"/>
        <v>0</v>
      </c>
      <c r="N38" s="229"/>
      <c r="O38" s="229">
        <v>4440634600</v>
      </c>
      <c r="P38" s="229"/>
      <c r="Q38" s="229">
        <v>0</v>
      </c>
      <c r="R38" s="229"/>
      <c r="S38" s="229">
        <f t="shared" si="1"/>
        <v>4440634600</v>
      </c>
    </row>
    <row r="39" spans="1:19" ht="21">
      <c r="A39" s="223" t="s">
        <v>202</v>
      </c>
      <c r="B39" s="224"/>
      <c r="C39" s="225" t="s">
        <v>433</v>
      </c>
      <c r="D39" s="226"/>
      <c r="E39" s="227">
        <v>53259437</v>
      </c>
      <c r="F39" s="226"/>
      <c r="G39" s="228">
        <v>120</v>
      </c>
      <c r="H39" s="226"/>
      <c r="I39" s="229">
        <v>0</v>
      </c>
      <c r="J39" s="229"/>
      <c r="K39" s="229">
        <v>0</v>
      </c>
      <c r="L39" s="229"/>
      <c r="M39" s="229">
        <f t="shared" si="0"/>
        <v>0</v>
      </c>
      <c r="N39" s="229"/>
      <c r="O39" s="229">
        <v>6391132440</v>
      </c>
      <c r="P39" s="229"/>
      <c r="Q39" s="229">
        <v>0</v>
      </c>
      <c r="R39" s="229"/>
      <c r="S39" s="229">
        <f t="shared" si="1"/>
        <v>6391132440</v>
      </c>
    </row>
    <row r="40" spans="1:19" ht="21">
      <c r="A40" s="223" t="s">
        <v>142</v>
      </c>
      <c r="B40" s="224"/>
      <c r="C40" s="225" t="s">
        <v>433</v>
      </c>
      <c r="D40" s="226">
        <v>1045247</v>
      </c>
      <c r="E40" s="227">
        <v>4660137</v>
      </c>
      <c r="F40" s="226"/>
      <c r="G40" s="228">
        <v>900</v>
      </c>
      <c r="H40" s="226"/>
      <c r="I40" s="229">
        <v>0</v>
      </c>
      <c r="J40" s="229"/>
      <c r="K40" s="229">
        <v>0</v>
      </c>
      <c r="L40" s="229"/>
      <c r="M40" s="229">
        <f t="shared" si="0"/>
        <v>0</v>
      </c>
      <c r="N40" s="229"/>
      <c r="O40" s="229">
        <v>4194123300</v>
      </c>
      <c r="P40" s="229"/>
      <c r="Q40" s="229">
        <v>0</v>
      </c>
      <c r="R40" s="229"/>
      <c r="S40" s="229">
        <f t="shared" si="1"/>
        <v>4194123300</v>
      </c>
    </row>
    <row r="41" spans="1:19" ht="21">
      <c r="A41" s="223" t="s">
        <v>126</v>
      </c>
      <c r="B41" s="224"/>
      <c r="C41" s="225" t="s">
        <v>433</v>
      </c>
      <c r="D41" s="226">
        <v>642599</v>
      </c>
      <c r="E41" s="227">
        <v>3309340</v>
      </c>
      <c r="F41" s="226"/>
      <c r="G41" s="228">
        <v>20</v>
      </c>
      <c r="H41" s="226"/>
      <c r="I41" s="229">
        <v>0</v>
      </c>
      <c r="J41" s="229"/>
      <c r="K41" s="229">
        <v>0</v>
      </c>
      <c r="L41" s="229"/>
      <c r="M41" s="229">
        <f t="shared" si="0"/>
        <v>0</v>
      </c>
      <c r="N41" s="229"/>
      <c r="O41" s="229">
        <v>66186800</v>
      </c>
      <c r="P41" s="229"/>
      <c r="Q41" s="229">
        <v>0</v>
      </c>
      <c r="R41" s="229"/>
      <c r="S41" s="229">
        <f t="shared" si="1"/>
        <v>66186800</v>
      </c>
    </row>
    <row r="42" spans="1:19" ht="21">
      <c r="A42" s="223" t="s">
        <v>245</v>
      </c>
      <c r="B42" s="224"/>
      <c r="C42" s="225" t="s">
        <v>434</v>
      </c>
      <c r="D42" s="226"/>
      <c r="E42" s="227">
        <v>14419572</v>
      </c>
      <c r="F42" s="226"/>
      <c r="G42" s="228">
        <v>110</v>
      </c>
      <c r="H42" s="226"/>
      <c r="I42" s="229">
        <v>0</v>
      </c>
      <c r="J42" s="229"/>
      <c r="K42" s="229">
        <v>0</v>
      </c>
      <c r="L42" s="229"/>
      <c r="M42" s="229">
        <f t="shared" si="0"/>
        <v>0</v>
      </c>
      <c r="N42" s="229"/>
      <c r="O42" s="229">
        <v>1586152920</v>
      </c>
      <c r="P42" s="229"/>
      <c r="Q42" s="229">
        <v>0</v>
      </c>
      <c r="R42" s="229"/>
      <c r="S42" s="229">
        <f t="shared" si="1"/>
        <v>1586152920</v>
      </c>
    </row>
    <row r="43" spans="1:19" ht="21">
      <c r="A43" s="223" t="s">
        <v>231</v>
      </c>
      <c r="B43" s="224"/>
      <c r="C43" s="225" t="s">
        <v>434</v>
      </c>
      <c r="D43" s="226"/>
      <c r="E43" s="227">
        <v>1951261</v>
      </c>
      <c r="F43" s="226"/>
      <c r="G43" s="228">
        <v>300</v>
      </c>
      <c r="H43" s="226"/>
      <c r="I43" s="229">
        <v>0</v>
      </c>
      <c r="J43" s="229"/>
      <c r="K43" s="229">
        <v>0</v>
      </c>
      <c r="L43" s="229"/>
      <c r="M43" s="229">
        <f t="shared" si="0"/>
        <v>0</v>
      </c>
      <c r="N43" s="229"/>
      <c r="O43" s="229">
        <v>585378300</v>
      </c>
      <c r="P43" s="229"/>
      <c r="Q43" s="229">
        <v>0</v>
      </c>
      <c r="R43" s="229"/>
      <c r="S43" s="229">
        <f t="shared" si="1"/>
        <v>585378300</v>
      </c>
    </row>
    <row r="44" spans="1:19" ht="21">
      <c r="A44" s="223" t="s">
        <v>254</v>
      </c>
      <c r="B44" s="224"/>
      <c r="C44" s="225" t="s">
        <v>434</v>
      </c>
      <c r="D44" s="226">
        <v>3166253</v>
      </c>
      <c r="E44" s="227">
        <v>1395651</v>
      </c>
      <c r="F44" s="226"/>
      <c r="G44" s="228">
        <v>4100</v>
      </c>
      <c r="H44" s="226"/>
      <c r="I44" s="229">
        <v>0</v>
      </c>
      <c r="J44" s="229"/>
      <c r="K44" s="229">
        <v>0</v>
      </c>
      <c r="L44" s="229"/>
      <c r="M44" s="229">
        <f t="shared" si="0"/>
        <v>0</v>
      </c>
      <c r="N44" s="229"/>
      <c r="O44" s="229">
        <v>5722169100</v>
      </c>
      <c r="P44" s="229"/>
      <c r="Q44" s="229">
        <v>0</v>
      </c>
      <c r="R44" s="229"/>
      <c r="S44" s="229">
        <f t="shared" si="1"/>
        <v>5722169100</v>
      </c>
    </row>
    <row r="45" spans="1:19" ht="21">
      <c r="A45" s="223" t="s">
        <v>166</v>
      </c>
      <c r="B45" s="224"/>
      <c r="C45" s="225" t="s">
        <v>435</v>
      </c>
      <c r="D45" s="226"/>
      <c r="E45" s="227">
        <v>9702982</v>
      </c>
      <c r="F45" s="226"/>
      <c r="G45" s="228">
        <v>400</v>
      </c>
      <c r="H45" s="226"/>
      <c r="I45" s="229">
        <v>0</v>
      </c>
      <c r="J45" s="229"/>
      <c r="K45" s="229">
        <v>0</v>
      </c>
      <c r="L45" s="229"/>
      <c r="M45" s="229">
        <f t="shared" si="0"/>
        <v>0</v>
      </c>
      <c r="N45" s="229"/>
      <c r="O45" s="229">
        <v>3881192800</v>
      </c>
      <c r="P45" s="229"/>
      <c r="Q45" s="229">
        <v>0</v>
      </c>
      <c r="R45" s="229"/>
      <c r="S45" s="229">
        <f t="shared" si="1"/>
        <v>3881192800</v>
      </c>
    </row>
    <row r="46" spans="1:19" ht="21">
      <c r="A46" s="223" t="s">
        <v>111</v>
      </c>
      <c r="B46" s="224"/>
      <c r="C46" s="225" t="s">
        <v>435</v>
      </c>
      <c r="D46" s="226">
        <v>240173</v>
      </c>
      <c r="E46" s="227">
        <v>8918958</v>
      </c>
      <c r="F46" s="226"/>
      <c r="G46" s="228">
        <v>1050</v>
      </c>
      <c r="H46" s="226"/>
      <c r="I46" s="229">
        <v>0</v>
      </c>
      <c r="J46" s="229"/>
      <c r="K46" s="229">
        <v>0</v>
      </c>
      <c r="L46" s="229"/>
      <c r="M46" s="229">
        <f t="shared" si="0"/>
        <v>0</v>
      </c>
      <c r="N46" s="229"/>
      <c r="O46" s="229">
        <v>9364905900</v>
      </c>
      <c r="P46" s="229"/>
      <c r="Q46" s="229">
        <v>0</v>
      </c>
      <c r="R46" s="229"/>
      <c r="S46" s="229">
        <f t="shared" si="1"/>
        <v>9364905900</v>
      </c>
    </row>
    <row r="47" spans="1:19" ht="21">
      <c r="A47" s="223" t="s">
        <v>154</v>
      </c>
      <c r="B47" s="224"/>
      <c r="C47" s="225" t="s">
        <v>435</v>
      </c>
      <c r="D47" s="226"/>
      <c r="E47" s="227">
        <v>24271859</v>
      </c>
      <c r="F47" s="226"/>
      <c r="G47" s="228">
        <v>50</v>
      </c>
      <c r="H47" s="226"/>
      <c r="I47" s="229">
        <v>0</v>
      </c>
      <c r="J47" s="229"/>
      <c r="K47" s="229">
        <v>0</v>
      </c>
      <c r="L47" s="229"/>
      <c r="M47" s="229">
        <f t="shared" si="0"/>
        <v>0</v>
      </c>
      <c r="N47" s="229"/>
      <c r="O47" s="229">
        <v>1213592950</v>
      </c>
      <c r="P47" s="229"/>
      <c r="Q47" s="229">
        <v>0</v>
      </c>
      <c r="R47" s="229"/>
      <c r="S47" s="229">
        <f t="shared" si="1"/>
        <v>1213592950</v>
      </c>
    </row>
    <row r="48" spans="1:19" ht="21">
      <c r="A48" s="223" t="s">
        <v>134</v>
      </c>
      <c r="B48" s="224"/>
      <c r="C48" s="225" t="s">
        <v>435</v>
      </c>
      <c r="D48" s="226"/>
      <c r="E48" s="227">
        <v>39075834</v>
      </c>
      <c r="F48" s="226"/>
      <c r="G48" s="228">
        <v>5</v>
      </c>
      <c r="H48" s="226"/>
      <c r="I48" s="229">
        <v>0</v>
      </c>
      <c r="J48" s="229"/>
      <c r="K48" s="229">
        <v>0</v>
      </c>
      <c r="L48" s="229"/>
      <c r="M48" s="229">
        <f t="shared" si="0"/>
        <v>0</v>
      </c>
      <c r="N48" s="229"/>
      <c r="O48" s="229">
        <v>195379170</v>
      </c>
      <c r="P48" s="229"/>
      <c r="Q48" s="229">
        <v>0</v>
      </c>
      <c r="R48" s="229"/>
      <c r="S48" s="229">
        <f t="shared" si="1"/>
        <v>195379170</v>
      </c>
    </row>
    <row r="49" spans="1:19" ht="21">
      <c r="A49" s="223" t="s">
        <v>128</v>
      </c>
      <c r="B49" s="224"/>
      <c r="C49" s="225" t="s">
        <v>435</v>
      </c>
      <c r="D49" s="226"/>
      <c r="E49" s="227">
        <v>16912063</v>
      </c>
      <c r="F49" s="226"/>
      <c r="G49" s="228">
        <v>800</v>
      </c>
      <c r="H49" s="226"/>
      <c r="I49" s="229">
        <v>0</v>
      </c>
      <c r="J49" s="229"/>
      <c r="K49" s="229">
        <v>0</v>
      </c>
      <c r="L49" s="229"/>
      <c r="M49" s="229">
        <f t="shared" si="0"/>
        <v>0</v>
      </c>
      <c r="N49" s="229"/>
      <c r="O49" s="229">
        <v>13529650400</v>
      </c>
      <c r="P49" s="229"/>
      <c r="Q49" s="229">
        <v>0</v>
      </c>
      <c r="R49" s="229"/>
      <c r="S49" s="229">
        <f t="shared" si="1"/>
        <v>13529650400</v>
      </c>
    </row>
    <row r="50" spans="1:19" ht="21">
      <c r="A50" s="223" t="s">
        <v>225</v>
      </c>
      <c r="B50" s="224"/>
      <c r="C50" s="225" t="s">
        <v>435</v>
      </c>
      <c r="D50" s="226"/>
      <c r="E50" s="227">
        <v>2276824</v>
      </c>
      <c r="F50" s="226"/>
      <c r="G50" s="228">
        <v>114</v>
      </c>
      <c r="H50" s="226"/>
      <c r="I50" s="229">
        <v>0</v>
      </c>
      <c r="J50" s="229"/>
      <c r="K50" s="229">
        <v>0</v>
      </c>
      <c r="L50" s="229"/>
      <c r="M50" s="229">
        <f t="shared" si="0"/>
        <v>0</v>
      </c>
      <c r="N50" s="229"/>
      <c r="O50" s="229">
        <v>259557936</v>
      </c>
      <c r="P50" s="229"/>
      <c r="Q50" s="229">
        <v>-9422895</v>
      </c>
      <c r="R50" s="229"/>
      <c r="S50" s="229">
        <f t="shared" si="1"/>
        <v>250135041</v>
      </c>
    </row>
    <row r="51" spans="1:19" ht="21">
      <c r="A51" s="223" t="s">
        <v>246</v>
      </c>
      <c r="B51" s="224"/>
      <c r="C51" s="225" t="s">
        <v>435</v>
      </c>
      <c r="D51" s="226"/>
      <c r="E51" s="227">
        <v>20910715</v>
      </c>
      <c r="F51" s="226"/>
      <c r="G51" s="228">
        <v>60</v>
      </c>
      <c r="H51" s="226"/>
      <c r="I51" s="229">
        <v>0</v>
      </c>
      <c r="J51" s="229"/>
      <c r="K51" s="229">
        <v>0</v>
      </c>
      <c r="L51" s="229"/>
      <c r="M51" s="229">
        <f t="shared" si="0"/>
        <v>0</v>
      </c>
      <c r="N51" s="229"/>
      <c r="O51" s="229">
        <v>1254642900</v>
      </c>
      <c r="P51" s="229"/>
      <c r="Q51" s="229">
        <v>0</v>
      </c>
      <c r="R51" s="229"/>
      <c r="S51" s="229">
        <f t="shared" si="1"/>
        <v>1254642900</v>
      </c>
    </row>
    <row r="52" spans="1:19" ht="21">
      <c r="A52" s="223" t="s">
        <v>301</v>
      </c>
      <c r="B52" s="224"/>
      <c r="C52" s="225" t="s">
        <v>435</v>
      </c>
      <c r="D52" s="226"/>
      <c r="E52" s="227">
        <v>6377048</v>
      </c>
      <c r="F52" s="226"/>
      <c r="G52" s="228">
        <v>248</v>
      </c>
      <c r="H52" s="226"/>
      <c r="I52" s="229">
        <v>0</v>
      </c>
      <c r="J52" s="229"/>
      <c r="K52" s="229">
        <v>0</v>
      </c>
      <c r="L52" s="229"/>
      <c r="M52" s="229">
        <f t="shared" si="0"/>
        <v>0</v>
      </c>
      <c r="N52" s="229"/>
      <c r="O52" s="229">
        <v>1581507904</v>
      </c>
      <c r="P52" s="229"/>
      <c r="Q52" s="229">
        <v>0</v>
      </c>
      <c r="R52" s="229"/>
      <c r="S52" s="229">
        <f t="shared" si="1"/>
        <v>1581507904</v>
      </c>
    </row>
    <row r="53" spans="1:19" ht="21">
      <c r="A53" s="223" t="s">
        <v>159</v>
      </c>
      <c r="B53" s="224"/>
      <c r="C53" s="225" t="s">
        <v>435</v>
      </c>
      <c r="D53" s="226"/>
      <c r="E53" s="227">
        <v>8695114</v>
      </c>
      <c r="F53" s="226"/>
      <c r="G53" s="228">
        <v>700</v>
      </c>
      <c r="H53" s="226"/>
      <c r="I53" s="229">
        <v>0</v>
      </c>
      <c r="J53" s="229"/>
      <c r="K53" s="229">
        <v>0</v>
      </c>
      <c r="L53" s="229"/>
      <c r="M53" s="229">
        <f t="shared" si="0"/>
        <v>0</v>
      </c>
      <c r="N53" s="229"/>
      <c r="O53" s="229">
        <v>6086579800</v>
      </c>
      <c r="P53" s="229"/>
      <c r="Q53" s="229">
        <v>0</v>
      </c>
      <c r="R53" s="229"/>
      <c r="S53" s="229">
        <f t="shared" si="1"/>
        <v>6086579800</v>
      </c>
    </row>
    <row r="54" spans="1:19" ht="21">
      <c r="A54" s="223" t="s">
        <v>144</v>
      </c>
      <c r="B54" s="224"/>
      <c r="C54" s="225" t="s">
        <v>435</v>
      </c>
      <c r="D54" s="226"/>
      <c r="E54" s="227">
        <v>732100</v>
      </c>
      <c r="F54" s="226"/>
      <c r="G54" s="228">
        <v>4200</v>
      </c>
      <c r="H54" s="226"/>
      <c r="I54" s="229">
        <v>0</v>
      </c>
      <c r="J54" s="229"/>
      <c r="K54" s="229">
        <v>0</v>
      </c>
      <c r="L54" s="229"/>
      <c r="M54" s="229">
        <f t="shared" si="0"/>
        <v>0</v>
      </c>
      <c r="N54" s="229"/>
      <c r="O54" s="229">
        <v>3074820000</v>
      </c>
      <c r="P54" s="229"/>
      <c r="Q54" s="229">
        <v>0</v>
      </c>
      <c r="R54" s="229"/>
      <c r="S54" s="229">
        <f t="shared" si="1"/>
        <v>3074820000</v>
      </c>
    </row>
    <row r="55" spans="1:19" ht="21">
      <c r="A55" s="223" t="s">
        <v>122</v>
      </c>
      <c r="B55" s="224"/>
      <c r="C55" s="225" t="s">
        <v>435</v>
      </c>
      <c r="D55" s="226"/>
      <c r="E55" s="227">
        <v>5612721</v>
      </c>
      <c r="F55" s="226"/>
      <c r="G55" s="228">
        <v>1000</v>
      </c>
      <c r="H55" s="226"/>
      <c r="I55" s="229">
        <v>0</v>
      </c>
      <c r="J55" s="229"/>
      <c r="K55" s="229">
        <v>0</v>
      </c>
      <c r="L55" s="229"/>
      <c r="M55" s="229">
        <f t="shared" si="0"/>
        <v>0</v>
      </c>
      <c r="N55" s="229"/>
      <c r="O55" s="229">
        <v>5612721000</v>
      </c>
      <c r="P55" s="229"/>
      <c r="Q55" s="229">
        <v>0</v>
      </c>
      <c r="R55" s="229"/>
      <c r="S55" s="229">
        <f t="shared" si="1"/>
        <v>5612721000</v>
      </c>
    </row>
    <row r="56" spans="1:19" ht="21">
      <c r="A56" s="223" t="s">
        <v>113</v>
      </c>
      <c r="B56" s="224"/>
      <c r="C56" s="225" t="s">
        <v>435</v>
      </c>
      <c r="D56" s="226">
        <v>1677595</v>
      </c>
      <c r="E56" s="227">
        <v>4767849</v>
      </c>
      <c r="F56" s="226"/>
      <c r="G56" s="228">
        <v>7</v>
      </c>
      <c r="H56" s="226"/>
      <c r="I56" s="229">
        <v>0</v>
      </c>
      <c r="J56" s="229"/>
      <c r="K56" s="229">
        <v>0</v>
      </c>
      <c r="L56" s="229"/>
      <c r="M56" s="229">
        <f t="shared" si="0"/>
        <v>0</v>
      </c>
      <c r="N56" s="229"/>
      <c r="O56" s="229">
        <v>33374943</v>
      </c>
      <c r="P56" s="229"/>
      <c r="Q56" s="229">
        <v>0</v>
      </c>
      <c r="R56" s="229"/>
      <c r="S56" s="229">
        <f t="shared" si="1"/>
        <v>33374943</v>
      </c>
    </row>
    <row r="57" spans="1:19" ht="21">
      <c r="A57" s="223" t="s">
        <v>218</v>
      </c>
      <c r="B57" s="224"/>
      <c r="C57" s="225" t="s">
        <v>435</v>
      </c>
      <c r="D57" s="226"/>
      <c r="E57" s="227">
        <v>9056635</v>
      </c>
      <c r="F57" s="226"/>
      <c r="G57" s="228">
        <v>1997</v>
      </c>
      <c r="H57" s="226"/>
      <c r="I57" s="229">
        <v>0</v>
      </c>
      <c r="J57" s="229"/>
      <c r="K57" s="229">
        <v>0</v>
      </c>
      <c r="L57" s="229"/>
      <c r="M57" s="229">
        <f t="shared" si="0"/>
        <v>0</v>
      </c>
      <c r="N57" s="229"/>
      <c r="O57" s="229">
        <v>18086100095</v>
      </c>
      <c r="P57" s="229"/>
      <c r="Q57" s="229">
        <v>0</v>
      </c>
      <c r="R57" s="229"/>
      <c r="S57" s="229">
        <f t="shared" si="1"/>
        <v>18086100095</v>
      </c>
    </row>
    <row r="58" spans="1:19" ht="21">
      <c r="A58" s="223" t="s">
        <v>242</v>
      </c>
      <c r="B58" s="224"/>
      <c r="C58" s="225" t="s">
        <v>436</v>
      </c>
      <c r="D58" s="226"/>
      <c r="E58" s="227">
        <v>8550599</v>
      </c>
      <c r="F58" s="226"/>
      <c r="G58" s="228">
        <v>600</v>
      </c>
      <c r="H58" s="226"/>
      <c r="I58" s="229">
        <v>0</v>
      </c>
      <c r="J58" s="229"/>
      <c r="K58" s="229">
        <v>0</v>
      </c>
      <c r="L58" s="229"/>
      <c r="M58" s="229">
        <f t="shared" si="0"/>
        <v>0</v>
      </c>
      <c r="N58" s="229"/>
      <c r="O58" s="229">
        <v>5130359400</v>
      </c>
      <c r="P58" s="229"/>
      <c r="Q58" s="229">
        <v>0</v>
      </c>
      <c r="R58" s="229"/>
      <c r="S58" s="229">
        <f t="shared" si="1"/>
        <v>5130359400</v>
      </c>
    </row>
    <row r="59" spans="1:19" ht="21">
      <c r="A59" s="223" t="s">
        <v>274</v>
      </c>
      <c r="B59" s="224"/>
      <c r="C59" s="225" t="s">
        <v>436</v>
      </c>
      <c r="D59" s="226"/>
      <c r="E59" s="227">
        <v>53021124</v>
      </c>
      <c r="F59" s="226"/>
      <c r="G59" s="228">
        <v>170</v>
      </c>
      <c r="H59" s="226"/>
      <c r="I59" s="229">
        <v>0</v>
      </c>
      <c r="J59" s="229"/>
      <c r="K59" s="229">
        <v>0</v>
      </c>
      <c r="L59" s="229"/>
      <c r="M59" s="229">
        <f t="shared" si="0"/>
        <v>0</v>
      </c>
      <c r="N59" s="229"/>
      <c r="O59" s="229">
        <v>9013591080</v>
      </c>
      <c r="P59" s="229"/>
      <c r="Q59" s="229">
        <v>0</v>
      </c>
      <c r="R59" s="229"/>
      <c r="S59" s="229">
        <f t="shared" si="1"/>
        <v>9013591080</v>
      </c>
    </row>
    <row r="60" spans="1:19" ht="21">
      <c r="A60" s="223" t="s">
        <v>103</v>
      </c>
      <c r="B60" s="224"/>
      <c r="C60" s="225" t="s">
        <v>436</v>
      </c>
      <c r="D60" s="226"/>
      <c r="E60" s="227">
        <v>4126219</v>
      </c>
      <c r="F60" s="226"/>
      <c r="G60" s="228">
        <v>1300</v>
      </c>
      <c r="H60" s="226"/>
      <c r="I60" s="229">
        <v>0</v>
      </c>
      <c r="J60" s="229"/>
      <c r="K60" s="229">
        <v>0</v>
      </c>
      <c r="L60" s="229"/>
      <c r="M60" s="229">
        <f t="shared" si="0"/>
        <v>0</v>
      </c>
      <c r="N60" s="229"/>
      <c r="O60" s="229">
        <v>5364084700</v>
      </c>
      <c r="P60" s="229"/>
      <c r="Q60" s="229">
        <v>0</v>
      </c>
      <c r="R60" s="229"/>
      <c r="S60" s="229">
        <f t="shared" si="1"/>
        <v>5364084700</v>
      </c>
    </row>
    <row r="61" spans="1:19" ht="21">
      <c r="A61" s="223" t="s">
        <v>253</v>
      </c>
      <c r="B61" s="224"/>
      <c r="C61" s="225" t="s">
        <v>436</v>
      </c>
      <c r="D61" s="226"/>
      <c r="E61" s="227">
        <v>7142885</v>
      </c>
      <c r="F61" s="226"/>
      <c r="G61" s="228">
        <v>220</v>
      </c>
      <c r="H61" s="226"/>
      <c r="I61" s="229">
        <v>0</v>
      </c>
      <c r="J61" s="229"/>
      <c r="K61" s="229">
        <v>0</v>
      </c>
      <c r="L61" s="229"/>
      <c r="M61" s="229">
        <f t="shared" si="0"/>
        <v>0</v>
      </c>
      <c r="N61" s="229"/>
      <c r="O61" s="229">
        <v>1571434700</v>
      </c>
      <c r="P61" s="229"/>
      <c r="Q61" s="229">
        <v>0</v>
      </c>
      <c r="R61" s="229"/>
      <c r="S61" s="229">
        <f t="shared" si="1"/>
        <v>1571434700</v>
      </c>
    </row>
    <row r="62" spans="1:19" ht="21">
      <c r="A62" s="223" t="s">
        <v>289</v>
      </c>
      <c r="B62" s="224"/>
      <c r="C62" s="225" t="s">
        <v>436</v>
      </c>
      <c r="D62" s="226"/>
      <c r="E62" s="227">
        <v>16191387</v>
      </c>
      <c r="F62" s="226"/>
      <c r="G62" s="228">
        <v>48</v>
      </c>
      <c r="H62" s="226"/>
      <c r="I62" s="229">
        <v>0</v>
      </c>
      <c r="J62" s="229"/>
      <c r="K62" s="229">
        <v>0</v>
      </c>
      <c r="L62" s="229"/>
      <c r="M62" s="229">
        <f t="shared" si="0"/>
        <v>0</v>
      </c>
      <c r="N62" s="229"/>
      <c r="O62" s="229">
        <v>777186576</v>
      </c>
      <c r="P62" s="229"/>
      <c r="Q62" s="229">
        <v>0</v>
      </c>
      <c r="R62" s="229"/>
      <c r="S62" s="229">
        <f t="shared" si="1"/>
        <v>777186576</v>
      </c>
    </row>
    <row r="63" spans="1:19" ht="21">
      <c r="A63" s="223" t="s">
        <v>216</v>
      </c>
      <c r="B63" s="224"/>
      <c r="C63" s="225" t="s">
        <v>436</v>
      </c>
      <c r="D63" s="226"/>
      <c r="E63" s="227">
        <v>15367604</v>
      </c>
      <c r="F63" s="226"/>
      <c r="G63" s="228">
        <v>280</v>
      </c>
      <c r="H63" s="226"/>
      <c r="I63" s="229">
        <v>0</v>
      </c>
      <c r="J63" s="229"/>
      <c r="K63" s="229">
        <v>0</v>
      </c>
      <c r="L63" s="229"/>
      <c r="M63" s="229">
        <f t="shared" si="0"/>
        <v>0</v>
      </c>
      <c r="N63" s="229"/>
      <c r="O63" s="229">
        <v>4302929120</v>
      </c>
      <c r="P63" s="229"/>
      <c r="Q63" s="229">
        <v>0</v>
      </c>
      <c r="R63" s="229"/>
      <c r="S63" s="229">
        <f t="shared" si="1"/>
        <v>4302929120</v>
      </c>
    </row>
    <row r="64" spans="1:19" ht="21">
      <c r="A64" s="223" t="s">
        <v>285</v>
      </c>
      <c r="B64" s="224"/>
      <c r="C64" s="225" t="s">
        <v>436</v>
      </c>
      <c r="D64" s="226">
        <v>4047359</v>
      </c>
      <c r="E64" s="227">
        <v>21303694</v>
      </c>
      <c r="F64" s="226"/>
      <c r="G64" s="228">
        <v>80</v>
      </c>
      <c r="H64" s="226"/>
      <c r="I64" s="229">
        <v>0</v>
      </c>
      <c r="J64" s="229"/>
      <c r="K64" s="229">
        <v>0</v>
      </c>
      <c r="L64" s="229"/>
      <c r="M64" s="229">
        <f t="shared" si="0"/>
        <v>0</v>
      </c>
      <c r="N64" s="229"/>
      <c r="O64" s="229">
        <v>1704295520</v>
      </c>
      <c r="P64" s="229"/>
      <c r="Q64" s="229">
        <v>0</v>
      </c>
      <c r="R64" s="229"/>
      <c r="S64" s="229">
        <f t="shared" si="1"/>
        <v>1704295520</v>
      </c>
    </row>
    <row r="65" spans="1:19" ht="21">
      <c r="A65" s="223" t="s">
        <v>247</v>
      </c>
      <c r="B65" s="224"/>
      <c r="C65" s="225" t="s">
        <v>436</v>
      </c>
      <c r="D65" s="226">
        <v>355050</v>
      </c>
      <c r="E65" s="227">
        <v>15376056</v>
      </c>
      <c r="F65" s="226"/>
      <c r="G65" s="228">
        <v>1624</v>
      </c>
      <c r="H65" s="226"/>
      <c r="I65" s="229">
        <v>0</v>
      </c>
      <c r="J65" s="229"/>
      <c r="K65" s="229">
        <v>0</v>
      </c>
      <c r="L65" s="229"/>
      <c r="M65" s="229">
        <f t="shared" si="0"/>
        <v>0</v>
      </c>
      <c r="N65" s="229"/>
      <c r="O65" s="229">
        <v>24970714944</v>
      </c>
      <c r="P65" s="229"/>
      <c r="Q65" s="229">
        <v>0</v>
      </c>
      <c r="R65" s="229"/>
      <c r="S65" s="229">
        <f t="shared" si="1"/>
        <v>24970714944</v>
      </c>
    </row>
    <row r="66" spans="1:19" ht="21">
      <c r="A66" s="223" t="s">
        <v>85</v>
      </c>
      <c r="B66" s="224"/>
      <c r="C66" s="225" t="s">
        <v>436</v>
      </c>
      <c r="D66" s="226"/>
      <c r="E66" s="227">
        <v>3907065</v>
      </c>
      <c r="F66" s="226"/>
      <c r="G66" s="228">
        <v>750</v>
      </c>
      <c r="H66" s="226"/>
      <c r="I66" s="229">
        <v>0</v>
      </c>
      <c r="J66" s="229"/>
      <c r="K66" s="229">
        <v>0</v>
      </c>
      <c r="L66" s="229"/>
      <c r="M66" s="229">
        <f t="shared" si="0"/>
        <v>0</v>
      </c>
      <c r="N66" s="229"/>
      <c r="O66" s="229">
        <v>2930298750</v>
      </c>
      <c r="P66" s="229"/>
      <c r="Q66" s="229">
        <v>0</v>
      </c>
      <c r="R66" s="229"/>
      <c r="S66" s="229">
        <f t="shared" si="1"/>
        <v>2930298750</v>
      </c>
    </row>
    <row r="67" spans="1:19" ht="21">
      <c r="A67" s="223" t="s">
        <v>244</v>
      </c>
      <c r="B67" s="224"/>
      <c r="C67" s="225" t="s">
        <v>437</v>
      </c>
      <c r="D67" s="226"/>
      <c r="E67" s="227">
        <v>3694702</v>
      </c>
      <c r="F67" s="226"/>
      <c r="G67" s="228">
        <v>140</v>
      </c>
      <c r="H67" s="226"/>
      <c r="I67" s="229">
        <v>0</v>
      </c>
      <c r="J67" s="229"/>
      <c r="K67" s="229">
        <v>0</v>
      </c>
      <c r="L67" s="229"/>
      <c r="M67" s="229">
        <f t="shared" si="0"/>
        <v>0</v>
      </c>
      <c r="N67" s="229"/>
      <c r="O67" s="229">
        <v>517258280</v>
      </c>
      <c r="P67" s="229"/>
      <c r="Q67" s="229">
        <v>0</v>
      </c>
      <c r="R67" s="229"/>
      <c r="S67" s="229">
        <f t="shared" si="1"/>
        <v>517258280</v>
      </c>
    </row>
    <row r="68" spans="1:19" ht="21">
      <c r="A68" s="223" t="s">
        <v>75</v>
      </c>
      <c r="B68" s="224"/>
      <c r="C68" s="225" t="s">
        <v>437</v>
      </c>
      <c r="D68" s="226"/>
      <c r="E68" s="227">
        <v>9700429</v>
      </c>
      <c r="F68" s="226"/>
      <c r="G68" s="228">
        <v>350</v>
      </c>
      <c r="H68" s="226"/>
      <c r="I68" s="229">
        <v>0</v>
      </c>
      <c r="J68" s="229"/>
      <c r="K68" s="229">
        <v>0</v>
      </c>
      <c r="L68" s="229"/>
      <c r="M68" s="229">
        <f t="shared" si="0"/>
        <v>0</v>
      </c>
      <c r="N68" s="229"/>
      <c r="O68" s="229">
        <v>3395150150</v>
      </c>
      <c r="P68" s="229"/>
      <c r="Q68" s="229">
        <v>0</v>
      </c>
      <c r="R68" s="229"/>
      <c r="S68" s="229">
        <f t="shared" si="1"/>
        <v>3395150150</v>
      </c>
    </row>
    <row r="69" spans="1:19" ht="21">
      <c r="A69" s="223" t="s">
        <v>120</v>
      </c>
      <c r="B69" s="224"/>
      <c r="C69" s="225" t="s">
        <v>437</v>
      </c>
      <c r="D69" s="226">
        <v>7379981</v>
      </c>
      <c r="E69" s="227">
        <v>43016033</v>
      </c>
      <c r="F69" s="226"/>
      <c r="G69" s="228">
        <v>500</v>
      </c>
      <c r="H69" s="226"/>
      <c r="I69" s="229">
        <v>0</v>
      </c>
      <c r="J69" s="229"/>
      <c r="K69" s="229">
        <v>0</v>
      </c>
      <c r="L69" s="229"/>
      <c r="M69" s="229">
        <f t="shared" si="0"/>
        <v>0</v>
      </c>
      <c r="N69" s="229"/>
      <c r="O69" s="229">
        <v>21508016500</v>
      </c>
      <c r="P69" s="229"/>
      <c r="Q69" s="229">
        <v>0</v>
      </c>
      <c r="R69" s="229"/>
      <c r="S69" s="229">
        <f t="shared" si="1"/>
        <v>21508016500</v>
      </c>
    </row>
    <row r="70" spans="1:19" ht="21">
      <c r="A70" s="223" t="s">
        <v>127</v>
      </c>
      <c r="B70" s="224"/>
      <c r="C70" s="225" t="s">
        <v>437</v>
      </c>
      <c r="D70" s="226"/>
      <c r="E70" s="227">
        <v>4028814</v>
      </c>
      <c r="F70" s="226"/>
      <c r="G70" s="228">
        <v>28</v>
      </c>
      <c r="H70" s="226"/>
      <c r="I70" s="229">
        <v>0</v>
      </c>
      <c r="J70" s="229"/>
      <c r="K70" s="229">
        <v>0</v>
      </c>
      <c r="L70" s="229"/>
      <c r="M70" s="229">
        <f t="shared" si="0"/>
        <v>0</v>
      </c>
      <c r="N70" s="229"/>
      <c r="O70" s="229">
        <v>112806792</v>
      </c>
      <c r="P70" s="229"/>
      <c r="Q70" s="229">
        <v>0</v>
      </c>
      <c r="R70" s="229"/>
      <c r="S70" s="229">
        <f t="shared" si="1"/>
        <v>112806792</v>
      </c>
    </row>
    <row r="71" spans="1:19" ht="21">
      <c r="A71" s="223" t="s">
        <v>210</v>
      </c>
      <c r="B71" s="224"/>
      <c r="C71" s="225" t="s">
        <v>437</v>
      </c>
      <c r="D71" s="226"/>
      <c r="E71" s="227">
        <v>2254242</v>
      </c>
      <c r="F71" s="226"/>
      <c r="G71" s="228">
        <v>1050</v>
      </c>
      <c r="H71" s="226"/>
      <c r="I71" s="229">
        <v>0</v>
      </c>
      <c r="J71" s="229"/>
      <c r="K71" s="229">
        <v>0</v>
      </c>
      <c r="L71" s="229"/>
      <c r="M71" s="229">
        <f t="shared" si="0"/>
        <v>0</v>
      </c>
      <c r="N71" s="229"/>
      <c r="O71" s="229">
        <v>2366954100</v>
      </c>
      <c r="P71" s="229"/>
      <c r="Q71" s="229">
        <v>0</v>
      </c>
      <c r="R71" s="229"/>
      <c r="S71" s="229">
        <f t="shared" si="1"/>
        <v>2366954100</v>
      </c>
    </row>
    <row r="72" spans="1:19" ht="21">
      <c r="A72" s="223" t="s">
        <v>279</v>
      </c>
      <c r="B72" s="224"/>
      <c r="C72" s="225" t="s">
        <v>437</v>
      </c>
      <c r="D72" s="226"/>
      <c r="E72" s="227">
        <v>1855058</v>
      </c>
      <c r="F72" s="226"/>
      <c r="G72" s="228">
        <v>3000</v>
      </c>
      <c r="H72" s="226"/>
      <c r="I72" s="229">
        <v>0</v>
      </c>
      <c r="J72" s="229"/>
      <c r="K72" s="229">
        <v>0</v>
      </c>
      <c r="L72" s="229"/>
      <c r="M72" s="229">
        <f t="shared" si="0"/>
        <v>0</v>
      </c>
      <c r="N72" s="229"/>
      <c r="O72" s="229">
        <v>5565174000</v>
      </c>
      <c r="P72" s="229"/>
      <c r="Q72" s="229">
        <v>0</v>
      </c>
      <c r="R72" s="229"/>
      <c r="S72" s="229">
        <f t="shared" si="1"/>
        <v>5565174000</v>
      </c>
    </row>
    <row r="73" spans="1:19" ht="21">
      <c r="A73" s="223" t="s">
        <v>204</v>
      </c>
      <c r="B73" s="224"/>
      <c r="C73" s="225" t="s">
        <v>437</v>
      </c>
      <c r="D73" s="226"/>
      <c r="E73" s="227">
        <v>17049450</v>
      </c>
      <c r="F73" s="226"/>
      <c r="G73" s="228">
        <v>114</v>
      </c>
      <c r="H73" s="226"/>
      <c r="I73" s="229">
        <v>0</v>
      </c>
      <c r="J73" s="229"/>
      <c r="K73" s="229">
        <v>0</v>
      </c>
      <c r="L73" s="229"/>
      <c r="M73" s="229">
        <f t="shared" si="0"/>
        <v>0</v>
      </c>
      <c r="N73" s="229"/>
      <c r="O73" s="229">
        <v>1943637300</v>
      </c>
      <c r="P73" s="229"/>
      <c r="Q73" s="229">
        <v>0</v>
      </c>
      <c r="R73" s="229"/>
      <c r="S73" s="229">
        <f t="shared" si="1"/>
        <v>1943637300</v>
      </c>
    </row>
    <row r="74" spans="1:19" ht="21">
      <c r="A74" s="223" t="s">
        <v>180</v>
      </c>
      <c r="B74" s="224"/>
      <c r="C74" s="225" t="s">
        <v>437</v>
      </c>
      <c r="D74" s="226"/>
      <c r="E74" s="227">
        <v>8593594</v>
      </c>
      <c r="F74" s="226"/>
      <c r="G74" s="228">
        <v>270</v>
      </c>
      <c r="H74" s="226"/>
      <c r="I74" s="229">
        <v>0</v>
      </c>
      <c r="J74" s="229"/>
      <c r="K74" s="229">
        <v>0</v>
      </c>
      <c r="L74" s="229"/>
      <c r="M74" s="229">
        <f t="shared" ref="M74:M137" si="2">I74+K74</f>
        <v>0</v>
      </c>
      <c r="N74" s="229"/>
      <c r="O74" s="229">
        <v>2320270380</v>
      </c>
      <c r="P74" s="229"/>
      <c r="Q74" s="229">
        <v>0</v>
      </c>
      <c r="R74" s="229"/>
      <c r="S74" s="229">
        <f t="shared" ref="S74:S137" si="3">O74+Q74</f>
        <v>2320270380</v>
      </c>
    </row>
    <row r="75" spans="1:19" ht="21">
      <c r="A75" s="223" t="s">
        <v>368</v>
      </c>
      <c r="B75" s="224"/>
      <c r="C75" s="225" t="s">
        <v>437</v>
      </c>
      <c r="D75" s="226">
        <v>2009331</v>
      </c>
      <c r="E75" s="227">
        <v>5313566</v>
      </c>
      <c r="F75" s="226"/>
      <c r="G75" s="228">
        <v>870</v>
      </c>
      <c r="H75" s="226"/>
      <c r="I75" s="229">
        <v>0</v>
      </c>
      <c r="J75" s="229"/>
      <c r="K75" s="229">
        <v>0</v>
      </c>
      <c r="L75" s="229"/>
      <c r="M75" s="229">
        <f t="shared" si="2"/>
        <v>0</v>
      </c>
      <c r="N75" s="229"/>
      <c r="O75" s="229">
        <v>4622802420</v>
      </c>
      <c r="P75" s="229"/>
      <c r="Q75" s="229">
        <v>0</v>
      </c>
      <c r="R75" s="229"/>
      <c r="S75" s="229">
        <f t="shared" si="3"/>
        <v>4622802420</v>
      </c>
    </row>
    <row r="76" spans="1:19" ht="21">
      <c r="A76" s="223" t="s">
        <v>236</v>
      </c>
      <c r="B76" s="224"/>
      <c r="C76" s="225" t="s">
        <v>437</v>
      </c>
      <c r="D76" s="226"/>
      <c r="E76" s="227">
        <v>25746045</v>
      </c>
      <c r="F76" s="226"/>
      <c r="G76" s="228">
        <v>2000</v>
      </c>
      <c r="H76" s="226"/>
      <c r="I76" s="229">
        <v>0</v>
      </c>
      <c r="J76" s="229"/>
      <c r="K76" s="229">
        <v>0</v>
      </c>
      <c r="L76" s="229"/>
      <c r="M76" s="229">
        <f t="shared" si="2"/>
        <v>0</v>
      </c>
      <c r="N76" s="229"/>
      <c r="O76" s="229">
        <v>51492090000</v>
      </c>
      <c r="P76" s="229"/>
      <c r="Q76" s="229">
        <v>0</v>
      </c>
      <c r="R76" s="229"/>
      <c r="S76" s="229">
        <f t="shared" si="3"/>
        <v>51492090000</v>
      </c>
    </row>
    <row r="77" spans="1:19" ht="21">
      <c r="A77" s="223" t="s">
        <v>312</v>
      </c>
      <c r="B77" s="224"/>
      <c r="C77" s="225" t="s">
        <v>437</v>
      </c>
      <c r="D77" s="226"/>
      <c r="E77" s="227">
        <v>4263580</v>
      </c>
      <c r="F77" s="226"/>
      <c r="G77" s="228">
        <v>2</v>
      </c>
      <c r="H77" s="226"/>
      <c r="I77" s="229">
        <v>0</v>
      </c>
      <c r="J77" s="229"/>
      <c r="K77" s="229">
        <v>0</v>
      </c>
      <c r="L77" s="229"/>
      <c r="M77" s="229">
        <f t="shared" si="2"/>
        <v>0</v>
      </c>
      <c r="N77" s="229"/>
      <c r="O77" s="229">
        <v>8527160</v>
      </c>
      <c r="P77" s="229"/>
      <c r="Q77" s="229">
        <v>0</v>
      </c>
      <c r="R77" s="229"/>
      <c r="S77" s="229">
        <f t="shared" si="3"/>
        <v>8527160</v>
      </c>
    </row>
    <row r="78" spans="1:19" ht="21">
      <c r="A78" s="223" t="s">
        <v>162</v>
      </c>
      <c r="B78" s="224"/>
      <c r="C78" s="225" t="s">
        <v>401</v>
      </c>
      <c r="D78" s="226">
        <v>707643</v>
      </c>
      <c r="E78" s="227">
        <v>12752542</v>
      </c>
      <c r="F78" s="226"/>
      <c r="G78" s="228">
        <v>250</v>
      </c>
      <c r="H78" s="226"/>
      <c r="I78" s="229">
        <v>0</v>
      </c>
      <c r="J78" s="229"/>
      <c r="K78" s="229">
        <v>0</v>
      </c>
      <c r="L78" s="229"/>
      <c r="M78" s="229">
        <f t="shared" si="2"/>
        <v>0</v>
      </c>
      <c r="N78" s="229"/>
      <c r="O78" s="229">
        <v>3188135500</v>
      </c>
      <c r="P78" s="229"/>
      <c r="Q78" s="229">
        <v>0</v>
      </c>
      <c r="R78" s="229"/>
      <c r="S78" s="229">
        <f t="shared" si="3"/>
        <v>3188135500</v>
      </c>
    </row>
    <row r="79" spans="1:19" ht="21">
      <c r="A79" s="223" t="s">
        <v>376</v>
      </c>
      <c r="B79" s="224"/>
      <c r="C79" s="225" t="s">
        <v>437</v>
      </c>
      <c r="D79" s="226"/>
      <c r="E79" s="227">
        <v>12579450</v>
      </c>
      <c r="F79" s="226"/>
      <c r="G79" s="228">
        <v>62</v>
      </c>
      <c r="H79" s="226"/>
      <c r="I79" s="229">
        <v>0</v>
      </c>
      <c r="J79" s="229"/>
      <c r="K79" s="229">
        <v>0</v>
      </c>
      <c r="L79" s="229"/>
      <c r="M79" s="229">
        <f t="shared" si="2"/>
        <v>0</v>
      </c>
      <c r="N79" s="229"/>
      <c r="O79" s="229">
        <v>779925900</v>
      </c>
      <c r="P79" s="229"/>
      <c r="Q79" s="229">
        <v>0</v>
      </c>
      <c r="R79" s="229"/>
      <c r="S79" s="229">
        <f t="shared" si="3"/>
        <v>779925900</v>
      </c>
    </row>
    <row r="80" spans="1:19" ht="21">
      <c r="A80" s="223" t="s">
        <v>298</v>
      </c>
      <c r="B80" s="224"/>
      <c r="C80" s="225" t="s">
        <v>437</v>
      </c>
      <c r="D80" s="226"/>
      <c r="E80" s="227">
        <v>5143227</v>
      </c>
      <c r="F80" s="226"/>
      <c r="G80" s="228">
        <v>800</v>
      </c>
      <c r="H80" s="226"/>
      <c r="I80" s="229">
        <v>0</v>
      </c>
      <c r="J80" s="229"/>
      <c r="K80" s="229">
        <v>0</v>
      </c>
      <c r="L80" s="229"/>
      <c r="M80" s="229">
        <f t="shared" si="2"/>
        <v>0</v>
      </c>
      <c r="N80" s="229"/>
      <c r="O80" s="229">
        <v>4114581600</v>
      </c>
      <c r="P80" s="229"/>
      <c r="Q80" s="229">
        <v>0</v>
      </c>
      <c r="R80" s="229"/>
      <c r="S80" s="229">
        <f t="shared" si="3"/>
        <v>4114581600</v>
      </c>
    </row>
    <row r="81" spans="1:22" ht="21">
      <c r="A81" s="223" t="s">
        <v>161</v>
      </c>
      <c r="B81" s="224"/>
      <c r="C81" s="225" t="s">
        <v>437</v>
      </c>
      <c r="D81" s="226">
        <v>3293765</v>
      </c>
      <c r="E81" s="227">
        <v>19963565</v>
      </c>
      <c r="F81" s="226"/>
      <c r="G81" s="230">
        <v>550</v>
      </c>
      <c r="H81" s="226"/>
      <c r="I81" s="231">
        <v>0</v>
      </c>
      <c r="J81" s="231"/>
      <c r="K81" s="231">
        <v>0</v>
      </c>
      <c r="L81" s="231"/>
      <c r="M81" s="229">
        <f t="shared" si="2"/>
        <v>0</v>
      </c>
      <c r="N81" s="231"/>
      <c r="O81" s="231">
        <v>10979960750</v>
      </c>
      <c r="P81" s="231"/>
      <c r="Q81" s="231">
        <v>0</v>
      </c>
      <c r="R81" s="231"/>
      <c r="S81" s="229">
        <f t="shared" si="3"/>
        <v>10979960750</v>
      </c>
    </row>
    <row r="82" spans="1:22" ht="21">
      <c r="A82" s="223" t="s">
        <v>361</v>
      </c>
      <c r="B82" s="224"/>
      <c r="C82" s="225" t="s">
        <v>437</v>
      </c>
      <c r="D82" s="226"/>
      <c r="E82" s="227">
        <v>120822653</v>
      </c>
      <c r="F82" s="226"/>
      <c r="G82" s="228">
        <v>20</v>
      </c>
      <c r="H82" s="226"/>
      <c r="I82" s="229">
        <v>0</v>
      </c>
      <c r="J82" s="229"/>
      <c r="K82" s="229">
        <v>0</v>
      </c>
      <c r="L82" s="229"/>
      <c r="M82" s="229">
        <f t="shared" si="2"/>
        <v>0</v>
      </c>
      <c r="N82" s="229"/>
      <c r="O82" s="229">
        <v>2416453060</v>
      </c>
      <c r="P82" s="229"/>
      <c r="Q82" s="229">
        <v>0</v>
      </c>
      <c r="R82" s="229"/>
      <c r="S82" s="229">
        <f t="shared" si="3"/>
        <v>2416453060</v>
      </c>
    </row>
    <row r="83" spans="1:22" ht="21">
      <c r="A83" s="223" t="s">
        <v>310</v>
      </c>
      <c r="B83" s="224"/>
      <c r="C83" s="225" t="s">
        <v>401</v>
      </c>
      <c r="D83" s="226">
        <v>813670</v>
      </c>
      <c r="E83" s="227">
        <v>26237533</v>
      </c>
      <c r="F83" s="226"/>
      <c r="G83" s="228">
        <v>310</v>
      </c>
      <c r="H83" s="226"/>
      <c r="I83" s="229">
        <v>0</v>
      </c>
      <c r="J83" s="229"/>
      <c r="K83" s="229">
        <v>0</v>
      </c>
      <c r="L83" s="229"/>
      <c r="M83" s="229">
        <f t="shared" si="2"/>
        <v>0</v>
      </c>
      <c r="N83" s="229"/>
      <c r="O83" s="229">
        <v>8133635230</v>
      </c>
      <c r="P83" s="229"/>
      <c r="Q83" s="229">
        <v>0</v>
      </c>
      <c r="R83" s="229"/>
      <c r="S83" s="229">
        <f t="shared" si="3"/>
        <v>8133635230</v>
      </c>
    </row>
    <row r="84" spans="1:22" ht="21">
      <c r="A84" s="223" t="s">
        <v>130</v>
      </c>
      <c r="B84" s="224"/>
      <c r="C84" s="225" t="s">
        <v>401</v>
      </c>
      <c r="D84" s="226">
        <v>271970</v>
      </c>
      <c r="E84" s="227">
        <v>1466922</v>
      </c>
      <c r="F84" s="226"/>
      <c r="G84" s="228">
        <v>1440</v>
      </c>
      <c r="H84" s="226"/>
      <c r="I84" s="229">
        <v>0</v>
      </c>
      <c r="J84" s="229"/>
      <c r="K84" s="229">
        <v>0</v>
      </c>
      <c r="L84" s="229"/>
      <c r="M84" s="229">
        <f t="shared" si="2"/>
        <v>0</v>
      </c>
      <c r="N84" s="229"/>
      <c r="O84" s="229">
        <v>2112367680</v>
      </c>
      <c r="P84" s="229"/>
      <c r="Q84" s="229">
        <v>0</v>
      </c>
      <c r="R84" s="229"/>
      <c r="S84" s="229">
        <f t="shared" si="3"/>
        <v>2112367680</v>
      </c>
    </row>
    <row r="85" spans="1:22" ht="21">
      <c r="A85" s="223" t="s">
        <v>213</v>
      </c>
      <c r="B85" s="224"/>
      <c r="C85" s="225" t="s">
        <v>401</v>
      </c>
      <c r="D85" s="226">
        <v>1048281</v>
      </c>
      <c r="E85" s="227">
        <v>51696868</v>
      </c>
      <c r="F85" s="226"/>
      <c r="G85" s="228">
        <v>50</v>
      </c>
      <c r="H85" s="226"/>
      <c r="I85" s="229">
        <v>0</v>
      </c>
      <c r="J85" s="229"/>
      <c r="K85" s="229">
        <v>0</v>
      </c>
      <c r="L85" s="229"/>
      <c r="M85" s="229">
        <f t="shared" si="2"/>
        <v>0</v>
      </c>
      <c r="N85" s="229"/>
      <c r="O85" s="229">
        <v>2584843400</v>
      </c>
      <c r="P85" s="229"/>
      <c r="Q85" s="229">
        <v>0</v>
      </c>
      <c r="R85" s="229"/>
      <c r="S85" s="229">
        <f t="shared" si="3"/>
        <v>2584843400</v>
      </c>
    </row>
    <row r="86" spans="1:22" ht="21">
      <c r="A86" s="223" t="s">
        <v>328</v>
      </c>
      <c r="B86" s="224"/>
      <c r="C86" s="225" t="s">
        <v>401</v>
      </c>
      <c r="D86" s="226"/>
      <c r="E86" s="227">
        <v>29933675</v>
      </c>
      <c r="F86" s="226"/>
      <c r="G86" s="228">
        <v>450</v>
      </c>
      <c r="H86" s="226"/>
      <c r="I86" s="229">
        <v>0</v>
      </c>
      <c r="J86" s="229"/>
      <c r="K86" s="229">
        <v>0</v>
      </c>
      <c r="L86" s="229"/>
      <c r="M86" s="229">
        <f t="shared" si="2"/>
        <v>0</v>
      </c>
      <c r="N86" s="229"/>
      <c r="O86" s="229">
        <v>13470153750</v>
      </c>
      <c r="P86" s="229"/>
      <c r="Q86" s="229">
        <v>0</v>
      </c>
      <c r="R86" s="229"/>
      <c r="S86" s="229">
        <f t="shared" si="3"/>
        <v>13470153750</v>
      </c>
    </row>
    <row r="87" spans="1:22" s="144" customFormat="1" ht="21">
      <c r="A87" s="223" t="s">
        <v>200</v>
      </c>
      <c r="B87" s="224"/>
      <c r="C87" s="225" t="s">
        <v>401</v>
      </c>
      <c r="D87" s="226"/>
      <c r="E87" s="227">
        <v>2123519</v>
      </c>
      <c r="F87" s="226"/>
      <c r="G87" s="228">
        <v>165</v>
      </c>
      <c r="H87" s="226"/>
      <c r="I87" s="229">
        <v>0</v>
      </c>
      <c r="J87" s="229"/>
      <c r="K87" s="229">
        <v>0</v>
      </c>
      <c r="L87" s="229"/>
      <c r="M87" s="229">
        <f t="shared" si="2"/>
        <v>0</v>
      </c>
      <c r="N87" s="229"/>
      <c r="O87" s="229">
        <v>350380635</v>
      </c>
      <c r="P87" s="229"/>
      <c r="Q87" s="229">
        <v>0</v>
      </c>
      <c r="R87" s="229"/>
      <c r="S87" s="229">
        <f t="shared" si="3"/>
        <v>350380635</v>
      </c>
      <c r="T87" s="11"/>
      <c r="U87" s="11"/>
      <c r="V87" s="11"/>
    </row>
    <row r="88" spans="1:22" ht="21">
      <c r="A88" s="223" t="s">
        <v>110</v>
      </c>
      <c r="B88" s="224"/>
      <c r="C88" s="225" t="s">
        <v>401</v>
      </c>
      <c r="D88" s="226">
        <v>221685</v>
      </c>
      <c r="E88" s="227">
        <v>25723255</v>
      </c>
      <c r="F88" s="226"/>
      <c r="G88" s="228">
        <v>90</v>
      </c>
      <c r="H88" s="226"/>
      <c r="I88" s="229">
        <v>0</v>
      </c>
      <c r="J88" s="229"/>
      <c r="K88" s="229">
        <v>0</v>
      </c>
      <c r="L88" s="229"/>
      <c r="M88" s="229">
        <f t="shared" si="2"/>
        <v>0</v>
      </c>
      <c r="N88" s="229"/>
      <c r="O88" s="229">
        <v>2315092950</v>
      </c>
      <c r="P88" s="229"/>
      <c r="Q88" s="229">
        <v>0</v>
      </c>
      <c r="R88" s="229"/>
      <c r="S88" s="229">
        <f t="shared" si="3"/>
        <v>2315092950</v>
      </c>
    </row>
    <row r="89" spans="1:22" ht="21">
      <c r="A89" s="223" t="s">
        <v>248</v>
      </c>
      <c r="B89" s="224"/>
      <c r="C89" s="225" t="s">
        <v>401</v>
      </c>
      <c r="D89" s="226"/>
      <c r="E89" s="227">
        <v>2764004</v>
      </c>
      <c r="F89" s="226"/>
      <c r="G89" s="228">
        <v>50</v>
      </c>
      <c r="H89" s="226"/>
      <c r="I89" s="229">
        <v>0</v>
      </c>
      <c r="J89" s="229"/>
      <c r="K89" s="229">
        <v>0</v>
      </c>
      <c r="L89" s="229"/>
      <c r="M89" s="229">
        <f t="shared" si="2"/>
        <v>0</v>
      </c>
      <c r="N89" s="229"/>
      <c r="O89" s="229">
        <v>138200200</v>
      </c>
      <c r="P89" s="229"/>
      <c r="Q89" s="229">
        <v>0</v>
      </c>
      <c r="R89" s="229"/>
      <c r="S89" s="229">
        <f t="shared" si="3"/>
        <v>138200200</v>
      </c>
    </row>
    <row r="90" spans="1:22" ht="21">
      <c r="A90" s="223" t="s">
        <v>138</v>
      </c>
      <c r="B90" s="224"/>
      <c r="C90" s="225" t="s">
        <v>401</v>
      </c>
      <c r="D90" s="226"/>
      <c r="E90" s="227">
        <v>3754219</v>
      </c>
      <c r="F90" s="226"/>
      <c r="G90" s="228">
        <v>80</v>
      </c>
      <c r="H90" s="226"/>
      <c r="I90" s="229">
        <v>0</v>
      </c>
      <c r="J90" s="229"/>
      <c r="K90" s="229">
        <v>0</v>
      </c>
      <c r="L90" s="229"/>
      <c r="M90" s="229">
        <f t="shared" si="2"/>
        <v>0</v>
      </c>
      <c r="N90" s="229"/>
      <c r="O90" s="229">
        <v>300337520</v>
      </c>
      <c r="P90" s="229"/>
      <c r="Q90" s="229">
        <v>0</v>
      </c>
      <c r="R90" s="229"/>
      <c r="S90" s="229">
        <f t="shared" si="3"/>
        <v>300337520</v>
      </c>
    </row>
    <row r="91" spans="1:22" ht="21">
      <c r="A91" s="223" t="s">
        <v>165</v>
      </c>
      <c r="B91" s="224"/>
      <c r="C91" s="225" t="s">
        <v>401</v>
      </c>
      <c r="D91" s="226"/>
      <c r="E91" s="227">
        <v>16955525</v>
      </c>
      <c r="F91" s="226"/>
      <c r="G91" s="228">
        <v>115</v>
      </c>
      <c r="H91" s="226"/>
      <c r="I91" s="229">
        <v>0</v>
      </c>
      <c r="J91" s="229"/>
      <c r="K91" s="229">
        <v>0</v>
      </c>
      <c r="L91" s="229"/>
      <c r="M91" s="229">
        <f t="shared" si="2"/>
        <v>0</v>
      </c>
      <c r="N91" s="229"/>
      <c r="O91" s="229">
        <v>1949885375</v>
      </c>
      <c r="P91" s="229"/>
      <c r="Q91" s="229">
        <v>0</v>
      </c>
      <c r="R91" s="229"/>
      <c r="S91" s="229">
        <f t="shared" si="3"/>
        <v>1949885375</v>
      </c>
    </row>
    <row r="92" spans="1:22" ht="21">
      <c r="A92" s="223" t="s">
        <v>88</v>
      </c>
      <c r="B92" s="224"/>
      <c r="C92" s="225" t="s">
        <v>401</v>
      </c>
      <c r="D92" s="226">
        <v>633854</v>
      </c>
      <c r="E92" s="227">
        <v>6569715</v>
      </c>
      <c r="F92" s="226"/>
      <c r="G92" s="228">
        <v>2070</v>
      </c>
      <c r="H92" s="226"/>
      <c r="I92" s="229">
        <v>4613</v>
      </c>
      <c r="J92" s="229"/>
      <c r="K92" s="229">
        <v>0</v>
      </c>
      <c r="L92" s="229"/>
      <c r="M92" s="229">
        <f t="shared" si="2"/>
        <v>4613</v>
      </c>
      <c r="N92" s="229"/>
      <c r="O92" s="229">
        <v>13599314663</v>
      </c>
      <c r="P92" s="229"/>
      <c r="Q92" s="229">
        <v>0</v>
      </c>
      <c r="R92" s="229"/>
      <c r="S92" s="229">
        <f t="shared" si="3"/>
        <v>13599314663</v>
      </c>
    </row>
    <row r="93" spans="1:22" ht="21">
      <c r="A93" s="223" t="s">
        <v>76</v>
      </c>
      <c r="B93" s="224"/>
      <c r="C93" s="225" t="s">
        <v>401</v>
      </c>
      <c r="D93" s="226"/>
      <c r="E93" s="227">
        <v>25613609</v>
      </c>
      <c r="F93" s="226"/>
      <c r="G93" s="228">
        <v>30</v>
      </c>
      <c r="H93" s="226"/>
      <c r="I93" s="229">
        <v>0</v>
      </c>
      <c r="J93" s="229"/>
      <c r="K93" s="229">
        <v>0</v>
      </c>
      <c r="L93" s="229"/>
      <c r="M93" s="229">
        <f t="shared" si="2"/>
        <v>0</v>
      </c>
      <c r="N93" s="229"/>
      <c r="O93" s="229">
        <v>768408270</v>
      </c>
      <c r="P93" s="229"/>
      <c r="Q93" s="229">
        <v>0</v>
      </c>
      <c r="R93" s="229"/>
      <c r="S93" s="229">
        <f t="shared" si="3"/>
        <v>768408270</v>
      </c>
    </row>
    <row r="94" spans="1:22" ht="21">
      <c r="A94" s="223" t="s">
        <v>263</v>
      </c>
      <c r="B94" s="224"/>
      <c r="C94" s="225" t="s">
        <v>401</v>
      </c>
      <c r="D94" s="226"/>
      <c r="E94" s="227">
        <v>54754692</v>
      </c>
      <c r="F94" s="226"/>
      <c r="G94" s="228">
        <v>15</v>
      </c>
      <c r="H94" s="226"/>
      <c r="I94" s="229">
        <v>0</v>
      </c>
      <c r="J94" s="229"/>
      <c r="K94" s="229">
        <v>0</v>
      </c>
      <c r="L94" s="229"/>
      <c r="M94" s="229">
        <f t="shared" si="2"/>
        <v>0</v>
      </c>
      <c r="N94" s="229"/>
      <c r="O94" s="229">
        <v>821320380</v>
      </c>
      <c r="P94" s="229"/>
      <c r="Q94" s="229">
        <v>0</v>
      </c>
      <c r="R94" s="229"/>
      <c r="S94" s="229">
        <f t="shared" si="3"/>
        <v>821320380</v>
      </c>
    </row>
    <row r="95" spans="1:22" ht="21">
      <c r="A95" s="223" t="s">
        <v>358</v>
      </c>
      <c r="B95" s="224"/>
      <c r="C95" s="225" t="s">
        <v>401</v>
      </c>
      <c r="D95" s="226"/>
      <c r="E95" s="227">
        <v>3159585</v>
      </c>
      <c r="F95" s="226"/>
      <c r="G95" s="228">
        <v>360</v>
      </c>
      <c r="H95" s="226"/>
      <c r="I95" s="229">
        <v>0</v>
      </c>
      <c r="J95" s="229"/>
      <c r="K95" s="229">
        <v>0</v>
      </c>
      <c r="L95" s="229"/>
      <c r="M95" s="229">
        <f t="shared" si="2"/>
        <v>0</v>
      </c>
      <c r="N95" s="229"/>
      <c r="O95" s="229">
        <v>1137450600</v>
      </c>
      <c r="P95" s="229"/>
      <c r="Q95" s="229">
        <v>0</v>
      </c>
      <c r="R95" s="229"/>
      <c r="S95" s="229">
        <f t="shared" si="3"/>
        <v>1137450600</v>
      </c>
    </row>
    <row r="96" spans="1:22" ht="21">
      <c r="A96" s="223" t="s">
        <v>117</v>
      </c>
      <c r="B96" s="224"/>
      <c r="C96" s="225" t="s">
        <v>401</v>
      </c>
      <c r="D96" s="226"/>
      <c r="E96" s="227">
        <v>2641868</v>
      </c>
      <c r="F96" s="226"/>
      <c r="G96" s="228">
        <v>800</v>
      </c>
      <c r="H96" s="226"/>
      <c r="I96" s="229">
        <v>0</v>
      </c>
      <c r="J96" s="229"/>
      <c r="K96" s="229">
        <v>0</v>
      </c>
      <c r="L96" s="229"/>
      <c r="M96" s="229">
        <f t="shared" si="2"/>
        <v>0</v>
      </c>
      <c r="N96" s="229"/>
      <c r="O96" s="229">
        <v>2113494400</v>
      </c>
      <c r="P96" s="229"/>
      <c r="Q96" s="229">
        <v>0</v>
      </c>
      <c r="R96" s="229"/>
      <c r="S96" s="229">
        <f t="shared" si="3"/>
        <v>2113494400</v>
      </c>
    </row>
    <row r="97" spans="1:22" ht="21">
      <c r="A97" s="223" t="s">
        <v>97</v>
      </c>
      <c r="B97" s="224"/>
      <c r="C97" s="225" t="s">
        <v>401</v>
      </c>
      <c r="D97" s="226"/>
      <c r="E97" s="227">
        <v>8517710</v>
      </c>
      <c r="F97" s="226"/>
      <c r="G97" s="228">
        <v>420</v>
      </c>
      <c r="H97" s="226"/>
      <c r="I97" s="229">
        <v>0</v>
      </c>
      <c r="J97" s="229"/>
      <c r="K97" s="229">
        <v>0</v>
      </c>
      <c r="L97" s="229"/>
      <c r="M97" s="229">
        <f t="shared" si="2"/>
        <v>0</v>
      </c>
      <c r="N97" s="229"/>
      <c r="O97" s="229">
        <v>3577438200</v>
      </c>
      <c r="P97" s="229"/>
      <c r="Q97" s="229">
        <v>0</v>
      </c>
      <c r="R97" s="229"/>
      <c r="S97" s="229">
        <f t="shared" si="3"/>
        <v>3577438200</v>
      </c>
    </row>
    <row r="98" spans="1:22" ht="21">
      <c r="A98" s="223" t="s">
        <v>262</v>
      </c>
      <c r="B98" s="224"/>
      <c r="C98" s="225" t="s">
        <v>401</v>
      </c>
      <c r="D98" s="226"/>
      <c r="E98" s="227">
        <v>69141869</v>
      </c>
      <c r="F98" s="226"/>
      <c r="G98" s="228">
        <v>11</v>
      </c>
      <c r="H98" s="226"/>
      <c r="I98" s="229">
        <v>0</v>
      </c>
      <c r="J98" s="229"/>
      <c r="K98" s="229">
        <v>0</v>
      </c>
      <c r="L98" s="229"/>
      <c r="M98" s="229">
        <f t="shared" si="2"/>
        <v>0</v>
      </c>
      <c r="N98" s="229"/>
      <c r="O98" s="229">
        <v>760560559</v>
      </c>
      <c r="P98" s="229"/>
      <c r="Q98" s="229">
        <v>0</v>
      </c>
      <c r="R98" s="229"/>
      <c r="S98" s="229">
        <f t="shared" si="3"/>
        <v>760560559</v>
      </c>
    </row>
    <row r="99" spans="1:22" ht="21">
      <c r="A99" s="223" t="s">
        <v>337</v>
      </c>
      <c r="B99" s="224"/>
      <c r="C99" s="225" t="s">
        <v>401</v>
      </c>
      <c r="D99" s="226"/>
      <c r="E99" s="227">
        <v>4354389</v>
      </c>
      <c r="F99" s="226"/>
      <c r="G99" s="228">
        <v>55</v>
      </c>
      <c r="H99" s="226"/>
      <c r="I99" s="229">
        <v>0</v>
      </c>
      <c r="J99" s="229"/>
      <c r="K99" s="229">
        <v>0</v>
      </c>
      <c r="L99" s="229"/>
      <c r="M99" s="229">
        <f t="shared" si="2"/>
        <v>0</v>
      </c>
      <c r="N99" s="229"/>
      <c r="O99" s="229">
        <v>239491395</v>
      </c>
      <c r="P99" s="229"/>
      <c r="Q99" s="229">
        <v>0</v>
      </c>
      <c r="R99" s="229"/>
      <c r="S99" s="229">
        <f t="shared" si="3"/>
        <v>239491395</v>
      </c>
    </row>
    <row r="100" spans="1:22" ht="21">
      <c r="A100" s="223" t="s">
        <v>366</v>
      </c>
      <c r="B100" s="224"/>
      <c r="C100" s="225" t="s">
        <v>401</v>
      </c>
      <c r="D100" s="226"/>
      <c r="E100" s="227">
        <v>2338045</v>
      </c>
      <c r="F100" s="226"/>
      <c r="G100" s="228">
        <v>370</v>
      </c>
      <c r="H100" s="226"/>
      <c r="I100" s="229">
        <v>0</v>
      </c>
      <c r="J100" s="229"/>
      <c r="K100" s="229">
        <v>0</v>
      </c>
      <c r="L100" s="229"/>
      <c r="M100" s="229">
        <f t="shared" si="2"/>
        <v>0</v>
      </c>
      <c r="N100" s="229"/>
      <c r="O100" s="229">
        <v>865076650</v>
      </c>
      <c r="P100" s="229"/>
      <c r="Q100" s="229">
        <v>0</v>
      </c>
      <c r="R100" s="229"/>
      <c r="S100" s="229">
        <f t="shared" si="3"/>
        <v>865076650</v>
      </c>
    </row>
    <row r="101" spans="1:22" s="144" customFormat="1" ht="21">
      <c r="A101" s="223" t="s">
        <v>271</v>
      </c>
      <c r="B101" s="224"/>
      <c r="C101" s="225" t="s">
        <v>445</v>
      </c>
      <c r="D101" s="226"/>
      <c r="E101" s="227">
        <v>3441486</v>
      </c>
      <c r="F101" s="226"/>
      <c r="G101" s="228">
        <v>46</v>
      </c>
      <c r="H101" s="226"/>
      <c r="I101" s="229">
        <v>0</v>
      </c>
      <c r="J101" s="229"/>
      <c r="K101" s="229">
        <v>0</v>
      </c>
      <c r="L101" s="229"/>
      <c r="M101" s="229">
        <f t="shared" si="2"/>
        <v>0</v>
      </c>
      <c r="N101" s="229"/>
      <c r="O101" s="229">
        <v>158308356</v>
      </c>
      <c r="P101" s="229"/>
      <c r="Q101" s="229">
        <v>0</v>
      </c>
      <c r="R101" s="229"/>
      <c r="S101" s="229">
        <f>O101+Q101</f>
        <v>158308356</v>
      </c>
      <c r="T101" s="11"/>
      <c r="U101" s="11"/>
      <c r="V101" s="11"/>
    </row>
    <row r="102" spans="1:22" ht="21">
      <c r="A102" s="223" t="s">
        <v>136</v>
      </c>
      <c r="B102" s="224"/>
      <c r="C102" s="225" t="s">
        <v>401</v>
      </c>
      <c r="D102" s="226"/>
      <c r="E102" s="227">
        <v>7238363</v>
      </c>
      <c r="F102" s="226"/>
      <c r="G102" s="228">
        <v>1000</v>
      </c>
      <c r="H102" s="226"/>
      <c r="I102" s="229">
        <v>0</v>
      </c>
      <c r="J102" s="229"/>
      <c r="K102" s="229">
        <v>0</v>
      </c>
      <c r="L102" s="229"/>
      <c r="M102" s="229">
        <f t="shared" si="2"/>
        <v>0</v>
      </c>
      <c r="N102" s="229"/>
      <c r="O102" s="229">
        <v>7238363000</v>
      </c>
      <c r="P102" s="229"/>
      <c r="Q102" s="229">
        <v>0</v>
      </c>
      <c r="R102" s="229"/>
      <c r="S102" s="229">
        <f t="shared" si="3"/>
        <v>7238363000</v>
      </c>
    </row>
    <row r="103" spans="1:22" ht="21">
      <c r="A103" s="223" t="s">
        <v>384</v>
      </c>
      <c r="B103" s="224"/>
      <c r="C103" s="225" t="s">
        <v>401</v>
      </c>
      <c r="D103" s="226"/>
      <c r="E103" s="227">
        <v>3861210</v>
      </c>
      <c r="F103" s="226"/>
      <c r="G103" s="228">
        <v>570</v>
      </c>
      <c r="H103" s="226"/>
      <c r="I103" s="229">
        <v>0</v>
      </c>
      <c r="J103" s="229"/>
      <c r="K103" s="229">
        <v>0</v>
      </c>
      <c r="L103" s="229"/>
      <c r="M103" s="229">
        <f t="shared" si="2"/>
        <v>0</v>
      </c>
      <c r="N103" s="229"/>
      <c r="O103" s="229">
        <v>2200889700</v>
      </c>
      <c r="P103" s="229"/>
      <c r="Q103" s="229">
        <v>0</v>
      </c>
      <c r="R103" s="229"/>
      <c r="S103" s="229">
        <f t="shared" si="3"/>
        <v>2200889700</v>
      </c>
    </row>
    <row r="104" spans="1:22" ht="21">
      <c r="A104" s="223" t="s">
        <v>255</v>
      </c>
      <c r="B104" s="224"/>
      <c r="C104" s="225" t="s">
        <v>446</v>
      </c>
      <c r="D104" s="226"/>
      <c r="E104" s="227">
        <v>12857719</v>
      </c>
      <c r="F104" s="226"/>
      <c r="G104" s="228">
        <v>660</v>
      </c>
      <c r="H104" s="226"/>
      <c r="I104" s="229">
        <v>0</v>
      </c>
      <c r="J104" s="229"/>
      <c r="K104" s="229">
        <v>0</v>
      </c>
      <c r="L104" s="229"/>
      <c r="M104" s="229">
        <f t="shared" si="2"/>
        <v>0</v>
      </c>
      <c r="N104" s="229"/>
      <c r="O104" s="229">
        <v>8486094540</v>
      </c>
      <c r="P104" s="229"/>
      <c r="Q104" s="229">
        <v>0</v>
      </c>
      <c r="R104" s="229"/>
      <c r="S104" s="229">
        <f t="shared" si="3"/>
        <v>8486094540</v>
      </c>
    </row>
    <row r="105" spans="1:22" ht="21">
      <c r="A105" s="223" t="s">
        <v>396</v>
      </c>
      <c r="B105" s="224"/>
      <c r="C105" s="225" t="s">
        <v>401</v>
      </c>
      <c r="D105" s="226"/>
      <c r="E105" s="227">
        <v>9525373</v>
      </c>
      <c r="F105" s="226"/>
      <c r="G105" s="228">
        <v>3</v>
      </c>
      <c r="H105" s="226"/>
      <c r="I105" s="229">
        <v>0</v>
      </c>
      <c r="J105" s="229"/>
      <c r="K105" s="229">
        <v>0</v>
      </c>
      <c r="L105" s="229"/>
      <c r="M105" s="229">
        <f t="shared" si="2"/>
        <v>0</v>
      </c>
      <c r="N105" s="229"/>
      <c r="O105" s="229">
        <v>28576119</v>
      </c>
      <c r="P105" s="229"/>
      <c r="Q105" s="229">
        <v>0</v>
      </c>
      <c r="R105" s="229"/>
      <c r="S105" s="229">
        <f t="shared" si="3"/>
        <v>28576119</v>
      </c>
    </row>
    <row r="106" spans="1:22" ht="21">
      <c r="A106" s="223" t="s">
        <v>223</v>
      </c>
      <c r="B106" s="224"/>
      <c r="C106" s="225" t="s">
        <v>447</v>
      </c>
      <c r="D106" s="226"/>
      <c r="E106" s="227">
        <v>4914489</v>
      </c>
      <c r="F106" s="226"/>
      <c r="G106" s="228">
        <v>1400</v>
      </c>
      <c r="H106" s="226"/>
      <c r="I106" s="229">
        <v>0</v>
      </c>
      <c r="J106" s="229"/>
      <c r="K106" s="229">
        <v>0</v>
      </c>
      <c r="L106" s="229"/>
      <c r="M106" s="229">
        <f t="shared" si="2"/>
        <v>0</v>
      </c>
      <c r="N106" s="229"/>
      <c r="O106" s="229">
        <v>6880284600</v>
      </c>
      <c r="P106" s="229"/>
      <c r="Q106" s="229">
        <v>0</v>
      </c>
      <c r="R106" s="229"/>
      <c r="S106" s="229">
        <f t="shared" si="3"/>
        <v>6880284600</v>
      </c>
    </row>
    <row r="107" spans="1:22" ht="21">
      <c r="A107" s="223" t="s">
        <v>77</v>
      </c>
      <c r="B107" s="224"/>
      <c r="C107" s="225" t="s">
        <v>447</v>
      </c>
      <c r="D107" s="226"/>
      <c r="E107" s="227">
        <v>8092650</v>
      </c>
      <c r="F107" s="226"/>
      <c r="G107" s="228">
        <v>460</v>
      </c>
      <c r="H107" s="226"/>
      <c r="I107" s="229">
        <v>0</v>
      </c>
      <c r="J107" s="229"/>
      <c r="K107" s="229">
        <v>0</v>
      </c>
      <c r="L107" s="229"/>
      <c r="M107" s="229">
        <f t="shared" si="2"/>
        <v>0</v>
      </c>
      <c r="N107" s="229"/>
      <c r="O107" s="229">
        <v>3722619000</v>
      </c>
      <c r="P107" s="229"/>
      <c r="Q107" s="229">
        <v>0</v>
      </c>
      <c r="R107" s="229"/>
      <c r="S107" s="229">
        <f t="shared" si="3"/>
        <v>3722619000</v>
      </c>
    </row>
    <row r="108" spans="1:22" ht="21">
      <c r="A108" s="223" t="s">
        <v>308</v>
      </c>
      <c r="B108" s="224"/>
      <c r="C108" s="225" t="s">
        <v>448</v>
      </c>
      <c r="D108" s="226"/>
      <c r="E108" s="227">
        <v>762614</v>
      </c>
      <c r="F108" s="226"/>
      <c r="G108" s="228">
        <v>179</v>
      </c>
      <c r="H108" s="226"/>
      <c r="I108" s="229">
        <v>0</v>
      </c>
      <c r="J108" s="229"/>
      <c r="K108" s="229">
        <v>0</v>
      </c>
      <c r="L108" s="229"/>
      <c r="M108" s="229">
        <f t="shared" si="2"/>
        <v>0</v>
      </c>
      <c r="N108" s="229"/>
      <c r="O108" s="229">
        <v>136507906</v>
      </c>
      <c r="P108" s="229"/>
      <c r="Q108" s="229">
        <v>0</v>
      </c>
      <c r="R108" s="229"/>
      <c r="S108" s="229">
        <f t="shared" si="3"/>
        <v>136507906</v>
      </c>
    </row>
    <row r="109" spans="1:22" ht="21">
      <c r="A109" s="223" t="s">
        <v>415</v>
      </c>
      <c r="B109" s="224"/>
      <c r="C109" s="225" t="s">
        <v>448</v>
      </c>
      <c r="D109" s="226"/>
      <c r="E109" s="227">
        <v>8001033</v>
      </c>
      <c r="F109" s="226"/>
      <c r="G109" s="228">
        <v>300</v>
      </c>
      <c r="H109" s="226"/>
      <c r="I109" s="229">
        <v>0</v>
      </c>
      <c r="J109" s="229"/>
      <c r="K109" s="229">
        <v>0</v>
      </c>
      <c r="L109" s="229"/>
      <c r="M109" s="229">
        <f t="shared" si="2"/>
        <v>0</v>
      </c>
      <c r="N109" s="229"/>
      <c r="O109" s="229">
        <v>2400309900</v>
      </c>
      <c r="P109" s="229"/>
      <c r="Q109" s="229">
        <v>0</v>
      </c>
      <c r="R109" s="229"/>
      <c r="S109" s="229">
        <f t="shared" si="3"/>
        <v>2400309900</v>
      </c>
    </row>
    <row r="110" spans="1:22" ht="21">
      <c r="A110" s="223" t="s">
        <v>146</v>
      </c>
      <c r="B110" s="224"/>
      <c r="C110" s="225" t="s">
        <v>449</v>
      </c>
      <c r="D110" s="226"/>
      <c r="E110" s="227">
        <v>2227901</v>
      </c>
      <c r="F110" s="226"/>
      <c r="G110" s="228">
        <v>2223</v>
      </c>
      <c r="H110" s="226"/>
      <c r="I110" s="229">
        <v>0</v>
      </c>
      <c r="J110" s="229"/>
      <c r="K110" s="229">
        <v>0</v>
      </c>
      <c r="L110" s="229"/>
      <c r="M110" s="229">
        <f t="shared" si="2"/>
        <v>0</v>
      </c>
      <c r="N110" s="229"/>
      <c r="O110" s="229">
        <v>4952623923</v>
      </c>
      <c r="P110" s="229"/>
      <c r="Q110" s="229">
        <v>0</v>
      </c>
      <c r="R110" s="229"/>
      <c r="S110" s="229">
        <f t="shared" si="3"/>
        <v>4952623923</v>
      </c>
    </row>
    <row r="111" spans="1:22" ht="21">
      <c r="A111" s="223" t="s">
        <v>340</v>
      </c>
      <c r="B111" s="224"/>
      <c r="C111" s="225" t="s">
        <v>449</v>
      </c>
      <c r="D111" s="226"/>
      <c r="E111" s="227">
        <v>615888</v>
      </c>
      <c r="F111" s="226"/>
      <c r="G111" s="228">
        <v>2500</v>
      </c>
      <c r="H111" s="226"/>
      <c r="I111" s="229">
        <v>0</v>
      </c>
      <c r="J111" s="229"/>
      <c r="K111" s="229">
        <v>0</v>
      </c>
      <c r="L111" s="229"/>
      <c r="M111" s="229">
        <f t="shared" si="2"/>
        <v>0</v>
      </c>
      <c r="N111" s="229"/>
      <c r="O111" s="229">
        <v>1539720000</v>
      </c>
      <c r="P111" s="229"/>
      <c r="Q111" s="229">
        <v>0</v>
      </c>
      <c r="R111" s="229"/>
      <c r="S111" s="229">
        <f t="shared" si="3"/>
        <v>1539720000</v>
      </c>
    </row>
    <row r="112" spans="1:22" ht="21">
      <c r="A112" s="223" t="s">
        <v>336</v>
      </c>
      <c r="B112" s="224"/>
      <c r="C112" s="225" t="s">
        <v>449</v>
      </c>
      <c r="D112" s="226"/>
      <c r="E112" s="227">
        <v>22073036</v>
      </c>
      <c r="F112" s="226"/>
      <c r="G112" s="228">
        <v>230</v>
      </c>
      <c r="H112" s="226"/>
      <c r="I112" s="229">
        <v>0</v>
      </c>
      <c r="J112" s="229"/>
      <c r="K112" s="229">
        <v>0</v>
      </c>
      <c r="L112" s="229"/>
      <c r="M112" s="229">
        <f t="shared" si="2"/>
        <v>0</v>
      </c>
      <c r="N112" s="229"/>
      <c r="O112" s="229">
        <v>5076798280</v>
      </c>
      <c r="P112" s="229"/>
      <c r="Q112" s="229">
        <v>0</v>
      </c>
      <c r="R112" s="229"/>
      <c r="S112" s="229">
        <f t="shared" si="3"/>
        <v>5076798280</v>
      </c>
    </row>
    <row r="113" spans="1:19" ht="21">
      <c r="A113" s="223" t="s">
        <v>215</v>
      </c>
      <c r="B113" s="224"/>
      <c r="C113" s="225" t="s">
        <v>450</v>
      </c>
      <c r="D113" s="226"/>
      <c r="E113" s="227">
        <v>1544055</v>
      </c>
      <c r="F113" s="226"/>
      <c r="G113" s="228">
        <v>500</v>
      </c>
      <c r="H113" s="226"/>
      <c r="I113" s="229">
        <v>0</v>
      </c>
      <c r="J113" s="229"/>
      <c r="K113" s="229">
        <v>0</v>
      </c>
      <c r="L113" s="229"/>
      <c r="M113" s="229">
        <f t="shared" si="2"/>
        <v>0</v>
      </c>
      <c r="N113" s="229"/>
      <c r="O113" s="229">
        <v>772027500</v>
      </c>
      <c r="P113" s="229"/>
      <c r="Q113" s="229">
        <v>0</v>
      </c>
      <c r="R113" s="229"/>
      <c r="S113" s="229">
        <f t="shared" si="3"/>
        <v>772027500</v>
      </c>
    </row>
    <row r="114" spans="1:19" ht="21">
      <c r="A114" s="223" t="s">
        <v>266</v>
      </c>
      <c r="B114" s="224"/>
      <c r="C114" s="225" t="s">
        <v>450</v>
      </c>
      <c r="D114" s="226"/>
      <c r="E114" s="227">
        <v>13585421</v>
      </c>
      <c r="F114" s="226"/>
      <c r="G114" s="228">
        <v>936</v>
      </c>
      <c r="H114" s="226"/>
      <c r="I114" s="229">
        <v>0</v>
      </c>
      <c r="J114" s="229"/>
      <c r="K114" s="229">
        <v>0</v>
      </c>
      <c r="L114" s="229"/>
      <c r="M114" s="229">
        <f t="shared" si="2"/>
        <v>0</v>
      </c>
      <c r="N114" s="229"/>
      <c r="O114" s="229">
        <v>12715954056</v>
      </c>
      <c r="P114" s="229"/>
      <c r="Q114" s="229">
        <v>0</v>
      </c>
      <c r="R114" s="229"/>
      <c r="S114" s="229">
        <f t="shared" si="3"/>
        <v>12715954056</v>
      </c>
    </row>
    <row r="115" spans="1:19" ht="21">
      <c r="A115" s="223" t="s">
        <v>393</v>
      </c>
      <c r="B115" s="224"/>
      <c r="C115" s="225" t="s">
        <v>450</v>
      </c>
      <c r="D115" s="226"/>
      <c r="E115" s="227">
        <v>175000</v>
      </c>
      <c r="F115" s="226"/>
      <c r="G115" s="228">
        <v>1500</v>
      </c>
      <c r="H115" s="226"/>
      <c r="I115" s="229">
        <v>0</v>
      </c>
      <c r="J115" s="229"/>
      <c r="K115" s="229">
        <v>0</v>
      </c>
      <c r="L115" s="229"/>
      <c r="M115" s="229">
        <f t="shared" si="2"/>
        <v>0</v>
      </c>
      <c r="N115" s="229"/>
      <c r="O115" s="229">
        <v>262500000</v>
      </c>
      <c r="P115" s="229"/>
      <c r="Q115" s="229">
        <v>0</v>
      </c>
      <c r="R115" s="229"/>
      <c r="S115" s="229">
        <f t="shared" si="3"/>
        <v>262500000</v>
      </c>
    </row>
    <row r="116" spans="1:19" ht="21">
      <c r="A116" s="223" t="s">
        <v>365</v>
      </c>
      <c r="B116" s="224"/>
      <c r="C116" s="225" t="s">
        <v>451</v>
      </c>
      <c r="D116" s="226"/>
      <c r="E116" s="227">
        <v>2273040</v>
      </c>
      <c r="F116" s="226"/>
      <c r="G116" s="228">
        <v>38</v>
      </c>
      <c r="H116" s="226"/>
      <c r="I116" s="229">
        <v>0</v>
      </c>
      <c r="J116" s="229"/>
      <c r="K116" s="229">
        <v>0</v>
      </c>
      <c r="L116" s="229"/>
      <c r="M116" s="229">
        <f t="shared" si="2"/>
        <v>0</v>
      </c>
      <c r="N116" s="229"/>
      <c r="O116" s="229">
        <v>86375520</v>
      </c>
      <c r="P116" s="229"/>
      <c r="Q116" s="229">
        <v>0</v>
      </c>
      <c r="R116" s="229"/>
      <c r="S116" s="229">
        <f t="shared" si="3"/>
        <v>86375520</v>
      </c>
    </row>
    <row r="117" spans="1:19" ht="21">
      <c r="A117" s="223" t="s">
        <v>186</v>
      </c>
      <c r="B117" s="224"/>
      <c r="C117" s="225" t="s">
        <v>451</v>
      </c>
      <c r="D117" s="226"/>
      <c r="E117" s="227">
        <v>21132770</v>
      </c>
      <c r="F117" s="226"/>
      <c r="G117" s="228">
        <v>400</v>
      </c>
      <c r="H117" s="226"/>
      <c r="I117" s="229">
        <v>0</v>
      </c>
      <c r="J117" s="229"/>
      <c r="K117" s="229">
        <v>0</v>
      </c>
      <c r="L117" s="229"/>
      <c r="M117" s="229">
        <f t="shared" si="2"/>
        <v>0</v>
      </c>
      <c r="N117" s="229"/>
      <c r="O117" s="229">
        <v>8453108000</v>
      </c>
      <c r="P117" s="229"/>
      <c r="Q117" s="229">
        <v>0</v>
      </c>
      <c r="R117" s="229"/>
      <c r="S117" s="229">
        <f t="shared" si="3"/>
        <v>8453108000</v>
      </c>
    </row>
    <row r="118" spans="1:19" ht="21">
      <c r="A118" s="223" t="s">
        <v>102</v>
      </c>
      <c r="B118" s="224"/>
      <c r="C118" s="225" t="s">
        <v>452</v>
      </c>
      <c r="D118" s="226"/>
      <c r="E118" s="227">
        <v>5219426</v>
      </c>
      <c r="F118" s="226"/>
      <c r="G118" s="228">
        <v>4984</v>
      </c>
      <c r="H118" s="226"/>
      <c r="I118" s="229">
        <v>0</v>
      </c>
      <c r="J118" s="229"/>
      <c r="K118" s="229">
        <v>0</v>
      </c>
      <c r="L118" s="229"/>
      <c r="M118" s="229">
        <f t="shared" si="2"/>
        <v>0</v>
      </c>
      <c r="N118" s="229"/>
      <c r="O118" s="229">
        <v>26013619184</v>
      </c>
      <c r="P118" s="229"/>
      <c r="Q118" s="229">
        <v>0</v>
      </c>
      <c r="R118" s="229"/>
      <c r="S118" s="229">
        <f t="shared" si="3"/>
        <v>26013619184</v>
      </c>
    </row>
    <row r="119" spans="1:19" ht="21">
      <c r="A119" s="223" t="s">
        <v>175</v>
      </c>
      <c r="B119" s="224"/>
      <c r="C119" s="225" t="s">
        <v>453</v>
      </c>
      <c r="D119" s="226"/>
      <c r="E119" s="227">
        <v>22767432</v>
      </c>
      <c r="F119" s="226"/>
      <c r="G119" s="228">
        <v>20</v>
      </c>
      <c r="H119" s="226"/>
      <c r="I119" s="229">
        <v>0</v>
      </c>
      <c r="J119" s="229"/>
      <c r="K119" s="229">
        <v>0</v>
      </c>
      <c r="L119" s="229"/>
      <c r="M119" s="229">
        <f t="shared" si="2"/>
        <v>0</v>
      </c>
      <c r="N119" s="229"/>
      <c r="O119" s="229">
        <v>455348640</v>
      </c>
      <c r="P119" s="229"/>
      <c r="Q119" s="229">
        <v>0</v>
      </c>
      <c r="R119" s="229"/>
      <c r="S119" s="229">
        <f t="shared" si="3"/>
        <v>455348640</v>
      </c>
    </row>
    <row r="120" spans="1:19" ht="21">
      <c r="A120" s="223" t="s">
        <v>178</v>
      </c>
      <c r="B120" s="224"/>
      <c r="C120" s="225" t="s">
        <v>453</v>
      </c>
      <c r="D120" s="226"/>
      <c r="E120" s="227">
        <v>8076341</v>
      </c>
      <c r="F120" s="226"/>
      <c r="G120" s="228">
        <v>300</v>
      </c>
      <c r="H120" s="226"/>
      <c r="I120" s="229">
        <v>0</v>
      </c>
      <c r="J120" s="229"/>
      <c r="K120" s="229">
        <v>0</v>
      </c>
      <c r="L120" s="229"/>
      <c r="M120" s="229">
        <f t="shared" si="2"/>
        <v>0</v>
      </c>
      <c r="N120" s="229"/>
      <c r="O120" s="229">
        <v>2422902300</v>
      </c>
      <c r="P120" s="229"/>
      <c r="Q120" s="229">
        <v>0</v>
      </c>
      <c r="R120" s="229"/>
      <c r="S120" s="229">
        <f t="shared" si="3"/>
        <v>2422902300</v>
      </c>
    </row>
    <row r="121" spans="1:19" ht="21">
      <c r="A121" s="223" t="s">
        <v>394</v>
      </c>
      <c r="B121" s="224"/>
      <c r="C121" s="225" t="s">
        <v>453</v>
      </c>
      <c r="D121" s="226"/>
      <c r="E121" s="227">
        <v>74589</v>
      </c>
      <c r="F121" s="226"/>
      <c r="G121" s="228">
        <v>400</v>
      </c>
      <c r="H121" s="226"/>
      <c r="I121" s="229">
        <v>0</v>
      </c>
      <c r="J121" s="229"/>
      <c r="K121" s="229">
        <v>0</v>
      </c>
      <c r="L121" s="229"/>
      <c r="M121" s="229">
        <f t="shared" si="2"/>
        <v>0</v>
      </c>
      <c r="N121" s="229"/>
      <c r="O121" s="229">
        <v>29835600</v>
      </c>
      <c r="P121" s="229"/>
      <c r="Q121" s="229">
        <v>0</v>
      </c>
      <c r="R121" s="229"/>
      <c r="S121" s="229">
        <f t="shared" si="3"/>
        <v>29835600</v>
      </c>
    </row>
    <row r="122" spans="1:19" ht="21">
      <c r="A122" s="223" t="s">
        <v>124</v>
      </c>
      <c r="B122" s="224"/>
      <c r="C122" s="225" t="s">
        <v>453</v>
      </c>
      <c r="D122" s="226"/>
      <c r="E122" s="227">
        <v>9044399</v>
      </c>
      <c r="F122" s="226"/>
      <c r="G122" s="228">
        <v>2390</v>
      </c>
      <c r="H122" s="226"/>
      <c r="I122" s="229">
        <v>0</v>
      </c>
      <c r="J122" s="229"/>
      <c r="K122" s="229">
        <v>0</v>
      </c>
      <c r="L122" s="229"/>
      <c r="M122" s="229">
        <f t="shared" si="2"/>
        <v>0</v>
      </c>
      <c r="N122" s="229"/>
      <c r="O122" s="229">
        <v>21616113610</v>
      </c>
      <c r="P122" s="229"/>
      <c r="Q122" s="229">
        <v>0</v>
      </c>
      <c r="R122" s="229"/>
      <c r="S122" s="229">
        <f t="shared" si="3"/>
        <v>21616113610</v>
      </c>
    </row>
    <row r="123" spans="1:19" ht="21">
      <c r="A123" s="223" t="s">
        <v>329</v>
      </c>
      <c r="B123" s="224"/>
      <c r="C123" s="225" t="s">
        <v>454</v>
      </c>
      <c r="D123" s="226"/>
      <c r="E123" s="227">
        <v>3448851</v>
      </c>
      <c r="F123" s="226"/>
      <c r="G123" s="228">
        <v>74</v>
      </c>
      <c r="H123" s="226"/>
      <c r="I123" s="229">
        <v>0</v>
      </c>
      <c r="J123" s="229"/>
      <c r="K123" s="229">
        <v>0</v>
      </c>
      <c r="L123" s="229"/>
      <c r="M123" s="229">
        <f t="shared" si="2"/>
        <v>0</v>
      </c>
      <c r="N123" s="229"/>
      <c r="O123" s="229">
        <v>255214974</v>
      </c>
      <c r="P123" s="229"/>
      <c r="Q123" s="229">
        <v>0</v>
      </c>
      <c r="R123" s="229"/>
      <c r="S123" s="229">
        <f t="shared" si="3"/>
        <v>255214974</v>
      </c>
    </row>
    <row r="124" spans="1:19" ht="21">
      <c r="A124" s="223" t="s">
        <v>148</v>
      </c>
      <c r="B124" s="224"/>
      <c r="C124" s="225" t="s">
        <v>454</v>
      </c>
      <c r="D124" s="226"/>
      <c r="E124" s="227">
        <v>8735017</v>
      </c>
      <c r="F124" s="226"/>
      <c r="G124" s="228">
        <v>280</v>
      </c>
      <c r="H124" s="226"/>
      <c r="I124" s="229">
        <v>0</v>
      </c>
      <c r="J124" s="229"/>
      <c r="K124" s="229">
        <v>0</v>
      </c>
      <c r="L124" s="229"/>
      <c r="M124" s="229">
        <f t="shared" si="2"/>
        <v>0</v>
      </c>
      <c r="N124" s="229"/>
      <c r="O124" s="229">
        <v>2445804760</v>
      </c>
      <c r="P124" s="229"/>
      <c r="Q124" s="229">
        <v>0</v>
      </c>
      <c r="R124" s="229"/>
      <c r="S124" s="229">
        <f t="shared" si="3"/>
        <v>2445804760</v>
      </c>
    </row>
    <row r="125" spans="1:19" ht="21">
      <c r="A125" s="223" t="s">
        <v>78</v>
      </c>
      <c r="B125" s="224"/>
      <c r="C125" s="225" t="s">
        <v>454</v>
      </c>
      <c r="D125" s="226"/>
      <c r="E125" s="227">
        <v>111732667</v>
      </c>
      <c r="F125" s="226"/>
      <c r="G125" s="228">
        <v>142</v>
      </c>
      <c r="H125" s="226"/>
      <c r="I125" s="229">
        <v>0</v>
      </c>
      <c r="J125" s="229"/>
      <c r="K125" s="229">
        <v>0</v>
      </c>
      <c r="L125" s="229"/>
      <c r="M125" s="229">
        <f t="shared" si="2"/>
        <v>0</v>
      </c>
      <c r="N125" s="229"/>
      <c r="O125" s="229">
        <v>15866038714</v>
      </c>
      <c r="P125" s="229"/>
      <c r="Q125" s="229">
        <v>0</v>
      </c>
      <c r="R125" s="229"/>
      <c r="S125" s="229">
        <f t="shared" si="3"/>
        <v>15866038714</v>
      </c>
    </row>
    <row r="126" spans="1:19" ht="21">
      <c r="A126" s="223" t="s">
        <v>281</v>
      </c>
      <c r="B126" s="224"/>
      <c r="C126" s="225" t="s">
        <v>455</v>
      </c>
      <c r="D126" s="226"/>
      <c r="E126" s="227">
        <v>3721481</v>
      </c>
      <c r="F126" s="226"/>
      <c r="G126" s="228">
        <v>10</v>
      </c>
      <c r="H126" s="226"/>
      <c r="I126" s="229">
        <v>0</v>
      </c>
      <c r="J126" s="229"/>
      <c r="K126" s="229">
        <v>0</v>
      </c>
      <c r="L126" s="229"/>
      <c r="M126" s="229">
        <f t="shared" si="2"/>
        <v>0</v>
      </c>
      <c r="N126" s="229"/>
      <c r="O126" s="229">
        <v>37214810</v>
      </c>
      <c r="P126" s="229"/>
      <c r="Q126" s="229">
        <v>0</v>
      </c>
      <c r="R126" s="229"/>
      <c r="S126" s="229">
        <f t="shared" si="3"/>
        <v>37214810</v>
      </c>
    </row>
    <row r="127" spans="1:19" ht="21">
      <c r="A127" s="223" t="s">
        <v>316</v>
      </c>
      <c r="B127" s="224"/>
      <c r="C127" s="225" t="s">
        <v>455</v>
      </c>
      <c r="D127" s="226"/>
      <c r="E127" s="227">
        <v>19355428</v>
      </c>
      <c r="F127" s="226"/>
      <c r="G127" s="228">
        <v>160</v>
      </c>
      <c r="H127" s="226"/>
      <c r="I127" s="229">
        <v>0</v>
      </c>
      <c r="J127" s="229"/>
      <c r="K127" s="229">
        <v>0</v>
      </c>
      <c r="L127" s="229"/>
      <c r="M127" s="229">
        <f t="shared" si="2"/>
        <v>0</v>
      </c>
      <c r="N127" s="229"/>
      <c r="O127" s="229">
        <v>3096868480</v>
      </c>
      <c r="P127" s="229"/>
      <c r="Q127" s="229">
        <v>0</v>
      </c>
      <c r="R127" s="229"/>
      <c r="S127" s="229">
        <f t="shared" si="3"/>
        <v>3096868480</v>
      </c>
    </row>
    <row r="128" spans="1:19" ht="21">
      <c r="A128" s="223" t="s">
        <v>157</v>
      </c>
      <c r="B128" s="224"/>
      <c r="C128" s="225" t="s">
        <v>455</v>
      </c>
      <c r="D128" s="226"/>
      <c r="E128" s="227">
        <v>8836275</v>
      </c>
      <c r="F128" s="226"/>
      <c r="G128" s="228">
        <v>255</v>
      </c>
      <c r="H128" s="226"/>
      <c r="I128" s="229">
        <v>0</v>
      </c>
      <c r="J128" s="229"/>
      <c r="K128" s="229">
        <v>0</v>
      </c>
      <c r="L128" s="229"/>
      <c r="M128" s="229">
        <f t="shared" si="2"/>
        <v>0</v>
      </c>
      <c r="N128" s="229"/>
      <c r="O128" s="229">
        <v>2253250125</v>
      </c>
      <c r="P128" s="229"/>
      <c r="Q128" s="229">
        <v>0</v>
      </c>
      <c r="R128" s="229"/>
      <c r="S128" s="229">
        <f t="shared" si="3"/>
        <v>2253250125</v>
      </c>
    </row>
    <row r="129" spans="1:19" ht="21">
      <c r="A129" s="223" t="s">
        <v>82</v>
      </c>
      <c r="B129" s="224"/>
      <c r="C129" s="225" t="s">
        <v>455</v>
      </c>
      <c r="D129" s="226"/>
      <c r="E129" s="227">
        <v>8703812</v>
      </c>
      <c r="F129" s="226"/>
      <c r="G129" s="228">
        <v>320</v>
      </c>
      <c r="H129" s="226"/>
      <c r="I129" s="229">
        <v>0</v>
      </c>
      <c r="J129" s="229"/>
      <c r="K129" s="229">
        <v>0</v>
      </c>
      <c r="L129" s="229"/>
      <c r="M129" s="229">
        <f t="shared" si="2"/>
        <v>0</v>
      </c>
      <c r="N129" s="229"/>
      <c r="O129" s="229">
        <v>2785219840</v>
      </c>
      <c r="P129" s="229"/>
      <c r="Q129" s="229">
        <v>0</v>
      </c>
      <c r="R129" s="229"/>
      <c r="S129" s="229">
        <f t="shared" si="3"/>
        <v>2785219840</v>
      </c>
    </row>
    <row r="130" spans="1:19" ht="21">
      <c r="A130" s="223" t="s">
        <v>369</v>
      </c>
      <c r="B130" s="224"/>
      <c r="C130" s="225" t="s">
        <v>456</v>
      </c>
      <c r="D130" s="226"/>
      <c r="E130" s="227">
        <v>684238</v>
      </c>
      <c r="F130" s="226"/>
      <c r="G130" s="228">
        <v>23</v>
      </c>
      <c r="H130" s="226"/>
      <c r="I130" s="229">
        <v>0</v>
      </c>
      <c r="J130" s="229"/>
      <c r="K130" s="229">
        <v>0</v>
      </c>
      <c r="L130" s="229"/>
      <c r="M130" s="229">
        <f t="shared" si="2"/>
        <v>0</v>
      </c>
      <c r="N130" s="229"/>
      <c r="O130" s="229">
        <v>15737474</v>
      </c>
      <c r="P130" s="229"/>
      <c r="Q130" s="229">
        <v>0</v>
      </c>
      <c r="R130" s="229"/>
      <c r="S130" s="229">
        <f t="shared" si="3"/>
        <v>15737474</v>
      </c>
    </row>
    <row r="131" spans="1:19" ht="21">
      <c r="A131" s="223" t="s">
        <v>380</v>
      </c>
      <c r="B131" s="224"/>
      <c r="C131" s="225" t="s">
        <v>456</v>
      </c>
      <c r="D131" s="226"/>
      <c r="E131" s="227">
        <v>4931856</v>
      </c>
      <c r="F131" s="226"/>
      <c r="G131" s="228">
        <v>2400</v>
      </c>
      <c r="H131" s="226"/>
      <c r="I131" s="229">
        <v>0</v>
      </c>
      <c r="J131" s="229"/>
      <c r="K131" s="229">
        <v>0</v>
      </c>
      <c r="L131" s="229"/>
      <c r="M131" s="229">
        <f t="shared" si="2"/>
        <v>0</v>
      </c>
      <c r="N131" s="229"/>
      <c r="O131" s="229">
        <v>11836454400</v>
      </c>
      <c r="P131" s="229"/>
      <c r="Q131" s="229">
        <v>0</v>
      </c>
      <c r="R131" s="229"/>
      <c r="S131" s="229">
        <f t="shared" si="3"/>
        <v>11836454400</v>
      </c>
    </row>
    <row r="132" spans="1:19" ht="21">
      <c r="A132" s="223" t="s">
        <v>334</v>
      </c>
      <c r="B132" s="224"/>
      <c r="C132" s="225" t="s">
        <v>457</v>
      </c>
      <c r="D132" s="226"/>
      <c r="E132" s="227">
        <v>4541730</v>
      </c>
      <c r="F132" s="226"/>
      <c r="G132" s="228">
        <v>2350</v>
      </c>
      <c r="H132" s="226"/>
      <c r="I132" s="229">
        <v>0</v>
      </c>
      <c r="J132" s="229"/>
      <c r="K132" s="229">
        <v>0</v>
      </c>
      <c r="L132" s="229"/>
      <c r="M132" s="229">
        <f t="shared" si="2"/>
        <v>0</v>
      </c>
      <c r="N132" s="229"/>
      <c r="O132" s="229">
        <v>10673065500</v>
      </c>
      <c r="P132" s="229"/>
      <c r="Q132" s="229">
        <v>0</v>
      </c>
      <c r="R132" s="229"/>
      <c r="S132" s="229">
        <f t="shared" si="3"/>
        <v>10673065500</v>
      </c>
    </row>
    <row r="133" spans="1:19" ht="21">
      <c r="A133" s="223" t="s">
        <v>344</v>
      </c>
      <c r="B133" s="224"/>
      <c r="C133" s="225" t="s">
        <v>458</v>
      </c>
      <c r="D133" s="226"/>
      <c r="E133" s="227">
        <v>7763823</v>
      </c>
      <c r="F133" s="226"/>
      <c r="G133" s="228">
        <v>120</v>
      </c>
      <c r="H133" s="226"/>
      <c r="I133" s="229">
        <v>0</v>
      </c>
      <c r="J133" s="229"/>
      <c r="K133" s="229">
        <v>0</v>
      </c>
      <c r="L133" s="229"/>
      <c r="M133" s="229">
        <f t="shared" si="2"/>
        <v>0</v>
      </c>
      <c r="N133" s="229"/>
      <c r="O133" s="229">
        <v>931658760</v>
      </c>
      <c r="P133" s="229"/>
      <c r="Q133" s="229">
        <v>0</v>
      </c>
      <c r="R133" s="229"/>
      <c r="S133" s="229">
        <f t="shared" si="3"/>
        <v>931658760</v>
      </c>
    </row>
    <row r="134" spans="1:19" ht="21">
      <c r="A134" s="223" t="s">
        <v>343</v>
      </c>
      <c r="B134" s="224"/>
      <c r="C134" s="225" t="s">
        <v>458</v>
      </c>
      <c r="D134" s="226"/>
      <c r="E134" s="227">
        <v>483782</v>
      </c>
      <c r="F134" s="226"/>
      <c r="G134" s="228">
        <v>50</v>
      </c>
      <c r="H134" s="226"/>
      <c r="I134" s="229">
        <v>0</v>
      </c>
      <c r="J134" s="229"/>
      <c r="K134" s="229">
        <v>0</v>
      </c>
      <c r="L134" s="229"/>
      <c r="M134" s="229">
        <f t="shared" si="2"/>
        <v>0</v>
      </c>
      <c r="N134" s="229"/>
      <c r="O134" s="229">
        <v>24189100</v>
      </c>
      <c r="P134" s="229"/>
      <c r="Q134" s="229">
        <v>0</v>
      </c>
      <c r="R134" s="229"/>
      <c r="S134" s="229">
        <f t="shared" si="3"/>
        <v>24189100</v>
      </c>
    </row>
    <row r="135" spans="1:19" ht="21">
      <c r="A135" s="223" t="s">
        <v>90</v>
      </c>
      <c r="B135" s="224"/>
      <c r="C135" s="225" t="s">
        <v>459</v>
      </c>
      <c r="D135" s="226"/>
      <c r="E135" s="227">
        <v>40053164</v>
      </c>
      <c r="F135" s="226"/>
      <c r="G135" s="228">
        <v>50</v>
      </c>
      <c r="H135" s="226"/>
      <c r="I135" s="229">
        <v>0</v>
      </c>
      <c r="J135" s="229"/>
      <c r="K135" s="229">
        <v>0</v>
      </c>
      <c r="L135" s="229"/>
      <c r="M135" s="229">
        <f t="shared" si="2"/>
        <v>0</v>
      </c>
      <c r="N135" s="229"/>
      <c r="O135" s="229">
        <v>2002658200</v>
      </c>
      <c r="P135" s="229"/>
      <c r="Q135" s="229">
        <v>0</v>
      </c>
      <c r="R135" s="229"/>
      <c r="S135" s="229">
        <f t="shared" si="3"/>
        <v>2002658200</v>
      </c>
    </row>
    <row r="136" spans="1:19" ht="21">
      <c r="A136" s="223" t="s">
        <v>283</v>
      </c>
      <c r="B136" s="224"/>
      <c r="C136" s="225" t="s">
        <v>460</v>
      </c>
      <c r="D136" s="226"/>
      <c r="E136" s="227">
        <v>803648</v>
      </c>
      <c r="F136" s="226"/>
      <c r="G136" s="228">
        <v>160</v>
      </c>
      <c r="H136" s="226"/>
      <c r="I136" s="229">
        <v>0</v>
      </c>
      <c r="J136" s="229"/>
      <c r="K136" s="229">
        <v>0</v>
      </c>
      <c r="L136" s="229"/>
      <c r="M136" s="229">
        <f t="shared" si="2"/>
        <v>0</v>
      </c>
      <c r="N136" s="229"/>
      <c r="O136" s="229">
        <v>128583680</v>
      </c>
      <c r="P136" s="229"/>
      <c r="Q136" s="229">
        <v>0</v>
      </c>
      <c r="R136" s="229"/>
      <c r="S136" s="229">
        <f t="shared" si="3"/>
        <v>128583680</v>
      </c>
    </row>
    <row r="137" spans="1:19" ht="21">
      <c r="A137" s="223" t="s">
        <v>360</v>
      </c>
      <c r="B137" s="224"/>
      <c r="C137" s="225" t="s">
        <v>460</v>
      </c>
      <c r="D137" s="226"/>
      <c r="E137" s="227">
        <v>3465545</v>
      </c>
      <c r="F137" s="226"/>
      <c r="G137" s="228">
        <v>1</v>
      </c>
      <c r="H137" s="226"/>
      <c r="I137" s="229">
        <v>0</v>
      </c>
      <c r="J137" s="229"/>
      <c r="K137" s="229">
        <v>0</v>
      </c>
      <c r="L137" s="229"/>
      <c r="M137" s="229">
        <f t="shared" si="2"/>
        <v>0</v>
      </c>
      <c r="N137" s="229"/>
      <c r="O137" s="229">
        <v>3465545</v>
      </c>
      <c r="P137" s="229"/>
      <c r="Q137" s="229">
        <v>0</v>
      </c>
      <c r="R137" s="229"/>
      <c r="S137" s="229">
        <f t="shared" si="3"/>
        <v>3465545</v>
      </c>
    </row>
    <row r="138" spans="1:19" ht="21">
      <c r="A138" s="223" t="s">
        <v>363</v>
      </c>
      <c r="B138" s="224"/>
      <c r="C138" s="225" t="s">
        <v>466</v>
      </c>
      <c r="D138" s="226"/>
      <c r="E138" s="227">
        <v>2613113</v>
      </c>
      <c r="F138" s="226"/>
      <c r="G138" s="228">
        <v>2720</v>
      </c>
      <c r="H138" s="226"/>
      <c r="I138" s="229">
        <v>0</v>
      </c>
      <c r="J138" s="229"/>
      <c r="K138" s="229">
        <v>0</v>
      </c>
      <c r="L138" s="229"/>
      <c r="M138" s="229">
        <f t="shared" ref="M138:M184" si="4">I138+K138</f>
        <v>0</v>
      </c>
      <c r="N138" s="229"/>
      <c r="O138" s="229">
        <v>7107667360</v>
      </c>
      <c r="P138" s="229"/>
      <c r="Q138" s="229">
        <v>0</v>
      </c>
      <c r="R138" s="229"/>
      <c r="S138" s="229">
        <f t="shared" ref="S138:S184" si="5">O138+Q138</f>
        <v>7107667360</v>
      </c>
    </row>
    <row r="139" spans="1:19" ht="21">
      <c r="A139" s="223" t="s">
        <v>339</v>
      </c>
      <c r="B139" s="224"/>
      <c r="C139" s="225" t="s">
        <v>467</v>
      </c>
      <c r="D139" s="226"/>
      <c r="E139" s="227">
        <v>906874</v>
      </c>
      <c r="F139" s="226"/>
      <c r="G139" s="228">
        <v>6500</v>
      </c>
      <c r="H139" s="226"/>
      <c r="I139" s="229">
        <v>0</v>
      </c>
      <c r="J139" s="229"/>
      <c r="K139" s="229">
        <v>0</v>
      </c>
      <c r="L139" s="229"/>
      <c r="M139" s="229">
        <f t="shared" si="4"/>
        <v>0</v>
      </c>
      <c r="N139" s="229"/>
      <c r="O139" s="229">
        <v>5894681000</v>
      </c>
      <c r="P139" s="229"/>
      <c r="Q139" s="229">
        <v>0</v>
      </c>
      <c r="R139" s="229"/>
      <c r="S139" s="229">
        <f t="shared" si="5"/>
        <v>5894681000</v>
      </c>
    </row>
    <row r="140" spans="1:19" ht="21">
      <c r="A140" s="223" t="s">
        <v>264</v>
      </c>
      <c r="B140" s="224"/>
      <c r="C140" s="225" t="s">
        <v>467</v>
      </c>
      <c r="D140" s="226"/>
      <c r="E140" s="227">
        <v>220917</v>
      </c>
      <c r="F140" s="226"/>
      <c r="G140" s="228">
        <v>1500</v>
      </c>
      <c r="H140" s="226"/>
      <c r="I140" s="229">
        <v>0</v>
      </c>
      <c r="J140" s="229"/>
      <c r="K140" s="229">
        <v>0</v>
      </c>
      <c r="L140" s="229"/>
      <c r="M140" s="229">
        <f t="shared" si="4"/>
        <v>0</v>
      </c>
      <c r="N140" s="229"/>
      <c r="O140" s="229">
        <v>331375500</v>
      </c>
      <c r="P140" s="229"/>
      <c r="Q140" s="229">
        <v>0</v>
      </c>
      <c r="R140" s="229"/>
      <c r="S140" s="229">
        <f t="shared" si="5"/>
        <v>331375500</v>
      </c>
    </row>
    <row r="141" spans="1:19" ht="21">
      <c r="A141" s="223" t="s">
        <v>101</v>
      </c>
      <c r="B141" s="224"/>
      <c r="C141" s="225" t="s">
        <v>468</v>
      </c>
      <c r="D141" s="226"/>
      <c r="E141" s="227">
        <v>3357331</v>
      </c>
      <c r="F141" s="226"/>
      <c r="G141" s="228">
        <v>1100</v>
      </c>
      <c r="H141" s="226"/>
      <c r="I141" s="229">
        <v>0</v>
      </c>
      <c r="J141" s="229"/>
      <c r="K141" s="229">
        <v>0</v>
      </c>
      <c r="L141" s="229"/>
      <c r="M141" s="229">
        <f t="shared" si="4"/>
        <v>0</v>
      </c>
      <c r="N141" s="229"/>
      <c r="O141" s="229">
        <v>3693064100</v>
      </c>
      <c r="P141" s="229"/>
      <c r="Q141" s="229">
        <v>0</v>
      </c>
      <c r="R141" s="229"/>
      <c r="S141" s="229">
        <f t="shared" si="5"/>
        <v>3693064100</v>
      </c>
    </row>
    <row r="142" spans="1:19" ht="21">
      <c r="A142" s="223" t="s">
        <v>125</v>
      </c>
      <c r="B142" s="224"/>
      <c r="C142" s="225" t="s">
        <v>469</v>
      </c>
      <c r="D142" s="226"/>
      <c r="E142" s="227">
        <v>4360589</v>
      </c>
      <c r="F142" s="226"/>
      <c r="G142" s="228">
        <v>3800</v>
      </c>
      <c r="H142" s="226"/>
      <c r="I142" s="229">
        <v>0</v>
      </c>
      <c r="J142" s="229"/>
      <c r="K142" s="229">
        <v>0</v>
      </c>
      <c r="L142" s="229"/>
      <c r="M142" s="229">
        <f t="shared" si="4"/>
        <v>0</v>
      </c>
      <c r="N142" s="229"/>
      <c r="O142" s="229">
        <v>16570238200</v>
      </c>
      <c r="P142" s="229"/>
      <c r="Q142" s="229">
        <v>0</v>
      </c>
      <c r="R142" s="229"/>
      <c r="S142" s="229">
        <f t="shared" si="5"/>
        <v>16570238200</v>
      </c>
    </row>
    <row r="143" spans="1:19" ht="21">
      <c r="A143" s="223" t="s">
        <v>392</v>
      </c>
      <c r="B143" s="224"/>
      <c r="C143" s="225" t="s">
        <v>469</v>
      </c>
      <c r="D143" s="226"/>
      <c r="E143" s="227">
        <v>303603</v>
      </c>
      <c r="F143" s="226"/>
      <c r="G143" s="228">
        <v>38000</v>
      </c>
      <c r="H143" s="226"/>
      <c r="I143" s="229">
        <v>0</v>
      </c>
      <c r="J143" s="229"/>
      <c r="K143" s="229">
        <v>0</v>
      </c>
      <c r="L143" s="229"/>
      <c r="M143" s="229">
        <f t="shared" si="4"/>
        <v>0</v>
      </c>
      <c r="N143" s="229"/>
      <c r="O143" s="229">
        <v>11536914000</v>
      </c>
      <c r="P143" s="229"/>
      <c r="Q143" s="229">
        <v>0</v>
      </c>
      <c r="R143" s="229"/>
      <c r="S143" s="229">
        <f t="shared" si="5"/>
        <v>11536914000</v>
      </c>
    </row>
    <row r="144" spans="1:19" ht="21">
      <c r="A144" s="223" t="s">
        <v>465</v>
      </c>
      <c r="B144" s="224"/>
      <c r="C144" s="225" t="s">
        <v>470</v>
      </c>
      <c r="D144" s="226"/>
      <c r="E144" s="227">
        <v>9141847</v>
      </c>
      <c r="F144" s="226"/>
      <c r="G144" s="228">
        <v>23</v>
      </c>
      <c r="H144" s="226"/>
      <c r="I144" s="229">
        <v>0</v>
      </c>
      <c r="J144" s="229"/>
      <c r="K144" s="229">
        <v>0</v>
      </c>
      <c r="L144" s="229"/>
      <c r="M144" s="229">
        <f t="shared" si="4"/>
        <v>0</v>
      </c>
      <c r="N144" s="229"/>
      <c r="O144" s="229">
        <v>210262481</v>
      </c>
      <c r="P144" s="229"/>
      <c r="Q144" s="229">
        <v>0</v>
      </c>
      <c r="R144" s="229"/>
      <c r="S144" s="229">
        <f t="shared" si="5"/>
        <v>210262481</v>
      </c>
    </row>
    <row r="145" spans="1:19" ht="21">
      <c r="A145" s="223" t="s">
        <v>409</v>
      </c>
      <c r="B145" s="224"/>
      <c r="C145" s="225" t="s">
        <v>471</v>
      </c>
      <c r="D145" s="226"/>
      <c r="E145" s="227">
        <v>2964892</v>
      </c>
      <c r="F145" s="226"/>
      <c r="G145" s="228">
        <v>2000</v>
      </c>
      <c r="H145" s="226"/>
      <c r="I145" s="229">
        <v>0</v>
      </c>
      <c r="J145" s="229"/>
      <c r="K145" s="229">
        <v>0</v>
      </c>
      <c r="L145" s="229"/>
      <c r="M145" s="229">
        <f t="shared" si="4"/>
        <v>0</v>
      </c>
      <c r="N145" s="229"/>
      <c r="O145" s="229">
        <v>5929784000</v>
      </c>
      <c r="P145" s="229"/>
      <c r="Q145" s="229">
        <v>0</v>
      </c>
      <c r="R145" s="229"/>
      <c r="S145" s="229">
        <f t="shared" si="5"/>
        <v>5929784000</v>
      </c>
    </row>
    <row r="146" spans="1:19" ht="21">
      <c r="A146" s="223" t="s">
        <v>294</v>
      </c>
      <c r="B146" s="224"/>
      <c r="C146" s="225" t="s">
        <v>472</v>
      </c>
      <c r="D146" s="226"/>
      <c r="E146" s="227">
        <v>11714594</v>
      </c>
      <c r="F146" s="226"/>
      <c r="G146" s="228">
        <v>200</v>
      </c>
      <c r="H146" s="226"/>
      <c r="I146" s="229">
        <v>0</v>
      </c>
      <c r="J146" s="229"/>
      <c r="K146" s="229">
        <v>0</v>
      </c>
      <c r="L146" s="229"/>
      <c r="M146" s="229">
        <f t="shared" si="4"/>
        <v>0</v>
      </c>
      <c r="N146" s="229"/>
      <c r="O146" s="229">
        <v>2342918800</v>
      </c>
      <c r="P146" s="229"/>
      <c r="Q146" s="229">
        <v>0</v>
      </c>
      <c r="R146" s="229"/>
      <c r="S146" s="229">
        <f t="shared" si="5"/>
        <v>2342918800</v>
      </c>
    </row>
    <row r="147" spans="1:19" ht="21">
      <c r="A147" s="223" t="s">
        <v>286</v>
      </c>
      <c r="B147" s="224"/>
      <c r="C147" s="225" t="s">
        <v>461</v>
      </c>
      <c r="D147" s="226"/>
      <c r="E147" s="227">
        <v>22894722</v>
      </c>
      <c r="F147" s="226"/>
      <c r="G147" s="228">
        <v>450</v>
      </c>
      <c r="H147" s="226"/>
      <c r="I147" s="229">
        <v>0</v>
      </c>
      <c r="J147" s="229"/>
      <c r="K147" s="229">
        <v>0</v>
      </c>
      <c r="L147" s="229"/>
      <c r="M147" s="229">
        <f t="shared" si="4"/>
        <v>0</v>
      </c>
      <c r="N147" s="229"/>
      <c r="O147" s="229">
        <v>10302624900</v>
      </c>
      <c r="P147" s="229"/>
      <c r="Q147" s="229">
        <v>0</v>
      </c>
      <c r="R147" s="229"/>
      <c r="S147" s="229">
        <f t="shared" si="5"/>
        <v>10302624900</v>
      </c>
    </row>
    <row r="148" spans="1:19" ht="21">
      <c r="A148" s="223" t="s">
        <v>354</v>
      </c>
      <c r="B148" s="224"/>
      <c r="C148" s="225" t="s">
        <v>487</v>
      </c>
      <c r="D148" s="226"/>
      <c r="E148" s="227">
        <v>12580854</v>
      </c>
      <c r="F148" s="226"/>
      <c r="G148" s="228">
        <v>200</v>
      </c>
      <c r="H148" s="226"/>
      <c r="I148" s="229">
        <v>0</v>
      </c>
      <c r="J148" s="229"/>
      <c r="K148" s="229">
        <v>0</v>
      </c>
      <c r="L148" s="229"/>
      <c r="M148" s="229">
        <f t="shared" si="4"/>
        <v>0</v>
      </c>
      <c r="N148" s="229"/>
      <c r="O148" s="229">
        <v>2516170800</v>
      </c>
      <c r="P148" s="229"/>
      <c r="Q148" s="229">
        <v>0</v>
      </c>
      <c r="R148" s="229"/>
      <c r="S148" s="229">
        <f t="shared" si="5"/>
        <v>2516170800</v>
      </c>
    </row>
    <row r="149" spans="1:19" ht="21">
      <c r="A149" s="223" t="s">
        <v>353</v>
      </c>
      <c r="B149" s="224"/>
      <c r="C149" s="225" t="s">
        <v>488</v>
      </c>
      <c r="D149" s="226"/>
      <c r="E149" s="227">
        <v>8745100</v>
      </c>
      <c r="F149" s="226"/>
      <c r="G149" s="228">
        <v>50</v>
      </c>
      <c r="H149" s="226"/>
      <c r="I149" s="229">
        <v>0</v>
      </c>
      <c r="J149" s="229"/>
      <c r="K149" s="229">
        <v>0</v>
      </c>
      <c r="L149" s="229"/>
      <c r="M149" s="229">
        <f t="shared" si="4"/>
        <v>0</v>
      </c>
      <c r="N149" s="229"/>
      <c r="O149" s="229">
        <v>437255000</v>
      </c>
      <c r="P149" s="229"/>
      <c r="Q149" s="229">
        <v>-1492338</v>
      </c>
      <c r="R149" s="229"/>
      <c r="S149" s="229">
        <f t="shared" si="5"/>
        <v>435762662</v>
      </c>
    </row>
    <row r="150" spans="1:19" ht="21">
      <c r="A150" s="223" t="s">
        <v>181</v>
      </c>
      <c r="B150" s="224"/>
      <c r="C150" s="225" t="s">
        <v>489</v>
      </c>
      <c r="D150" s="226"/>
      <c r="E150" s="227">
        <v>3295134</v>
      </c>
      <c r="F150" s="226"/>
      <c r="G150" s="228">
        <v>1050</v>
      </c>
      <c r="H150" s="226"/>
      <c r="I150" s="229">
        <v>0</v>
      </c>
      <c r="J150" s="229"/>
      <c r="K150" s="229">
        <v>0</v>
      </c>
      <c r="L150" s="229"/>
      <c r="M150" s="229">
        <f t="shared" si="4"/>
        <v>0</v>
      </c>
      <c r="N150" s="229"/>
      <c r="O150" s="229">
        <v>3459890700</v>
      </c>
      <c r="P150" s="229"/>
      <c r="Q150" s="229">
        <v>0</v>
      </c>
      <c r="R150" s="229"/>
      <c r="S150" s="229">
        <f t="shared" si="5"/>
        <v>3459890700</v>
      </c>
    </row>
    <row r="151" spans="1:19" ht="21">
      <c r="A151" s="223" t="s">
        <v>112</v>
      </c>
      <c r="B151" s="224"/>
      <c r="C151" s="225" t="s">
        <v>490</v>
      </c>
      <c r="D151" s="226"/>
      <c r="E151" s="227">
        <v>1529104</v>
      </c>
      <c r="F151" s="226"/>
      <c r="G151" s="228">
        <v>620</v>
      </c>
      <c r="H151" s="226"/>
      <c r="I151" s="229">
        <v>0</v>
      </c>
      <c r="J151" s="229"/>
      <c r="K151" s="229">
        <v>0</v>
      </c>
      <c r="L151" s="229"/>
      <c r="M151" s="229">
        <f t="shared" si="4"/>
        <v>0</v>
      </c>
      <c r="N151" s="229"/>
      <c r="O151" s="229">
        <v>948044480</v>
      </c>
      <c r="P151" s="229"/>
      <c r="Q151" s="229">
        <v>-12811412</v>
      </c>
      <c r="R151" s="229"/>
      <c r="S151" s="229">
        <f t="shared" si="5"/>
        <v>935233068</v>
      </c>
    </row>
    <row r="152" spans="1:19" ht="21">
      <c r="A152" s="223" t="s">
        <v>168</v>
      </c>
      <c r="B152" s="224"/>
      <c r="C152" s="225" t="s">
        <v>491</v>
      </c>
      <c r="D152" s="226"/>
      <c r="E152" s="227">
        <v>9280044</v>
      </c>
      <c r="F152" s="226"/>
      <c r="G152" s="228">
        <v>150</v>
      </c>
      <c r="H152" s="226"/>
      <c r="I152" s="229">
        <v>0</v>
      </c>
      <c r="J152" s="229"/>
      <c r="K152" s="229">
        <v>0</v>
      </c>
      <c r="L152" s="229"/>
      <c r="M152" s="229">
        <f t="shared" si="4"/>
        <v>0</v>
      </c>
      <c r="N152" s="229"/>
      <c r="O152" s="229">
        <v>1392006600</v>
      </c>
      <c r="P152" s="229"/>
      <c r="Q152" s="229">
        <v>-26193673</v>
      </c>
      <c r="R152" s="229"/>
      <c r="S152" s="229">
        <f t="shared" si="5"/>
        <v>1365812927</v>
      </c>
    </row>
    <row r="153" spans="1:19" ht="21">
      <c r="A153" s="223" t="s">
        <v>137</v>
      </c>
      <c r="B153" s="224"/>
      <c r="C153" s="225" t="s">
        <v>491</v>
      </c>
      <c r="D153" s="226"/>
      <c r="E153" s="227">
        <v>4078622</v>
      </c>
      <c r="F153" s="226"/>
      <c r="G153" s="228">
        <v>50</v>
      </c>
      <c r="H153" s="226"/>
      <c r="I153" s="229">
        <v>0</v>
      </c>
      <c r="J153" s="229"/>
      <c r="K153" s="229">
        <v>0</v>
      </c>
      <c r="L153" s="229"/>
      <c r="M153" s="229">
        <f t="shared" si="4"/>
        <v>0</v>
      </c>
      <c r="N153" s="229"/>
      <c r="O153" s="229">
        <v>326289760</v>
      </c>
      <c r="P153" s="229"/>
      <c r="Q153" s="229">
        <v>-4409321</v>
      </c>
      <c r="R153" s="229"/>
      <c r="S153" s="229">
        <f t="shared" si="5"/>
        <v>321880439</v>
      </c>
    </row>
    <row r="154" spans="1:19" ht="21">
      <c r="A154" s="223" t="s">
        <v>99</v>
      </c>
      <c r="B154" s="224"/>
      <c r="C154" s="225" t="s">
        <v>492</v>
      </c>
      <c r="D154" s="226"/>
      <c r="E154" s="227">
        <v>3006164</v>
      </c>
      <c r="F154" s="226"/>
      <c r="G154" s="228">
        <v>150</v>
      </c>
      <c r="H154" s="226"/>
      <c r="I154" s="229">
        <v>0</v>
      </c>
      <c r="J154" s="229"/>
      <c r="K154" s="229">
        <v>0</v>
      </c>
      <c r="L154" s="229"/>
      <c r="M154" s="229">
        <f t="shared" si="4"/>
        <v>0</v>
      </c>
      <c r="N154" s="229"/>
      <c r="O154" s="229">
        <v>450924600</v>
      </c>
      <c r="P154" s="229"/>
      <c r="Q154" s="229">
        <v>-7591323</v>
      </c>
      <c r="R154" s="229"/>
      <c r="S154" s="229">
        <f t="shared" si="5"/>
        <v>443333277</v>
      </c>
    </row>
    <row r="155" spans="1:19" ht="21">
      <c r="A155" s="223" t="s">
        <v>160</v>
      </c>
      <c r="B155" s="224"/>
      <c r="C155" s="225" t="s">
        <v>475</v>
      </c>
      <c r="D155" s="226"/>
      <c r="E155" s="227">
        <v>15038630</v>
      </c>
      <c r="F155" s="226"/>
      <c r="G155" s="228">
        <v>200</v>
      </c>
      <c r="H155" s="226"/>
      <c r="I155" s="229">
        <v>0</v>
      </c>
      <c r="J155" s="229"/>
      <c r="K155" s="229">
        <v>0</v>
      </c>
      <c r="L155" s="229"/>
      <c r="M155" s="229">
        <f t="shared" si="4"/>
        <v>0</v>
      </c>
      <c r="N155" s="229"/>
      <c r="O155" s="229">
        <v>3007726000</v>
      </c>
      <c r="P155" s="229"/>
      <c r="Q155" s="229">
        <v>-58578948</v>
      </c>
      <c r="R155" s="229"/>
      <c r="S155" s="229">
        <f t="shared" si="5"/>
        <v>2949147052</v>
      </c>
    </row>
    <row r="156" spans="1:19" ht="21">
      <c r="A156" s="223" t="s">
        <v>372</v>
      </c>
      <c r="B156" s="224"/>
      <c r="C156" s="225" t="s">
        <v>475</v>
      </c>
      <c r="D156" s="226"/>
      <c r="E156" s="227">
        <v>11046420</v>
      </c>
      <c r="F156" s="226"/>
      <c r="G156" s="228">
        <v>46</v>
      </c>
      <c r="H156" s="226"/>
      <c r="I156" s="229">
        <v>0</v>
      </c>
      <c r="J156" s="229"/>
      <c r="K156" s="229">
        <v>0</v>
      </c>
      <c r="L156" s="229"/>
      <c r="M156" s="229">
        <f t="shared" si="4"/>
        <v>0</v>
      </c>
      <c r="N156" s="229"/>
      <c r="O156" s="229">
        <v>508135320</v>
      </c>
      <c r="P156" s="229"/>
      <c r="Q156" s="229">
        <v>-8554467</v>
      </c>
      <c r="R156" s="229"/>
      <c r="S156" s="229">
        <f t="shared" si="5"/>
        <v>499580853</v>
      </c>
    </row>
    <row r="157" spans="1:19" ht="21">
      <c r="A157" s="223" t="s">
        <v>271</v>
      </c>
      <c r="B157" s="224"/>
      <c r="C157" s="225" t="s">
        <v>475</v>
      </c>
      <c r="D157" s="226"/>
      <c r="E157" s="227">
        <v>1785974</v>
      </c>
      <c r="F157" s="226"/>
      <c r="G157" s="228">
        <v>5</v>
      </c>
      <c r="H157" s="226"/>
      <c r="I157" s="229">
        <v>0</v>
      </c>
      <c r="J157" s="229"/>
      <c r="K157" s="229">
        <v>0</v>
      </c>
      <c r="L157" s="229"/>
      <c r="M157" s="229">
        <f t="shared" si="4"/>
        <v>0</v>
      </c>
      <c r="N157" s="229"/>
      <c r="O157" s="229">
        <v>8929870</v>
      </c>
      <c r="P157" s="229"/>
      <c r="Q157" s="229">
        <v>-90812</v>
      </c>
      <c r="R157" s="229"/>
      <c r="S157" s="229">
        <f t="shared" si="5"/>
        <v>8839058</v>
      </c>
    </row>
    <row r="158" spans="1:19" ht="21">
      <c r="A158" s="223" t="s">
        <v>405</v>
      </c>
      <c r="B158" s="224"/>
      <c r="C158" s="225" t="s">
        <v>475</v>
      </c>
      <c r="D158" s="226"/>
      <c r="E158" s="227">
        <v>2746912</v>
      </c>
      <c r="F158" s="226"/>
      <c r="G158" s="228">
        <v>510</v>
      </c>
      <c r="H158" s="226"/>
      <c r="I158" s="229">
        <v>0</v>
      </c>
      <c r="J158" s="229"/>
      <c r="K158" s="229">
        <v>0</v>
      </c>
      <c r="L158" s="229"/>
      <c r="M158" s="229">
        <f t="shared" si="4"/>
        <v>0</v>
      </c>
      <c r="N158" s="229"/>
      <c r="O158" s="229">
        <v>1400925120</v>
      </c>
      <c r="P158" s="229"/>
      <c r="Q158" s="229">
        <v>0</v>
      </c>
      <c r="R158" s="229"/>
      <c r="S158" s="229">
        <f t="shared" si="5"/>
        <v>1400925120</v>
      </c>
    </row>
    <row r="159" spans="1:19" ht="21">
      <c r="A159" s="223" t="s">
        <v>221</v>
      </c>
      <c r="B159" s="224"/>
      <c r="C159" s="225" t="s">
        <v>475</v>
      </c>
      <c r="D159" s="226"/>
      <c r="E159" s="227">
        <v>17861506</v>
      </c>
      <c r="F159" s="226"/>
      <c r="G159" s="228">
        <v>190</v>
      </c>
      <c r="H159" s="226"/>
      <c r="I159" s="229">
        <v>0</v>
      </c>
      <c r="J159" s="229"/>
      <c r="K159" s="229">
        <v>0</v>
      </c>
      <c r="L159" s="229"/>
      <c r="M159" s="229">
        <f t="shared" si="4"/>
        <v>0</v>
      </c>
      <c r="N159" s="229"/>
      <c r="O159" s="229">
        <v>3393686140</v>
      </c>
      <c r="P159" s="229"/>
      <c r="Q159" s="229">
        <v>0</v>
      </c>
      <c r="R159" s="229"/>
      <c r="S159" s="229">
        <f t="shared" si="5"/>
        <v>3393686140</v>
      </c>
    </row>
    <row r="160" spans="1:19" ht="21">
      <c r="A160" s="223" t="s">
        <v>139</v>
      </c>
      <c r="B160" s="224"/>
      <c r="C160" s="225" t="s">
        <v>496</v>
      </c>
      <c r="D160" s="226"/>
      <c r="E160" s="227">
        <v>7086032</v>
      </c>
      <c r="F160" s="226"/>
      <c r="G160" s="228">
        <v>300</v>
      </c>
      <c r="H160" s="226"/>
      <c r="I160" s="229">
        <v>0</v>
      </c>
      <c r="J160" s="229"/>
      <c r="K160" s="229">
        <v>0</v>
      </c>
      <c r="L160" s="229"/>
      <c r="M160" s="229">
        <f t="shared" si="4"/>
        <v>0</v>
      </c>
      <c r="N160" s="229"/>
      <c r="O160" s="229">
        <v>2125809600</v>
      </c>
      <c r="P160" s="229"/>
      <c r="Q160" s="229">
        <v>-48378532</v>
      </c>
      <c r="R160" s="229"/>
      <c r="S160" s="229">
        <f t="shared" si="5"/>
        <v>2077431068</v>
      </c>
    </row>
    <row r="161" spans="1:22" ht="21">
      <c r="A161" s="223" t="s">
        <v>315</v>
      </c>
      <c r="B161" s="224"/>
      <c r="C161" s="225" t="s">
        <v>497</v>
      </c>
      <c r="D161" s="226"/>
      <c r="E161" s="227">
        <v>201212</v>
      </c>
      <c r="F161" s="226"/>
      <c r="G161" s="228">
        <v>3870</v>
      </c>
      <c r="H161" s="226"/>
      <c r="I161" s="229">
        <v>0</v>
      </c>
      <c r="J161" s="229"/>
      <c r="K161" s="229">
        <v>0</v>
      </c>
      <c r="L161" s="229"/>
      <c r="M161" s="229">
        <f t="shared" si="4"/>
        <v>0</v>
      </c>
      <c r="N161" s="229"/>
      <c r="O161" s="229">
        <v>778690440</v>
      </c>
      <c r="P161" s="229"/>
      <c r="Q161" s="229">
        <v>0</v>
      </c>
      <c r="R161" s="229"/>
      <c r="S161" s="229">
        <f t="shared" si="5"/>
        <v>778690440</v>
      </c>
    </row>
    <row r="162" spans="1:22" ht="21">
      <c r="A162" s="223" t="s">
        <v>172</v>
      </c>
      <c r="B162" s="224"/>
      <c r="C162" s="225" t="s">
        <v>498</v>
      </c>
      <c r="D162" s="226"/>
      <c r="E162" s="227">
        <v>3587115</v>
      </c>
      <c r="F162" s="226"/>
      <c r="G162" s="228">
        <v>1000</v>
      </c>
      <c r="H162" s="226"/>
      <c r="I162" s="229">
        <v>0</v>
      </c>
      <c r="J162" s="229"/>
      <c r="K162" s="229">
        <v>0</v>
      </c>
      <c r="L162" s="229"/>
      <c r="M162" s="229">
        <f t="shared" si="4"/>
        <v>0</v>
      </c>
      <c r="N162" s="229"/>
      <c r="O162" s="229">
        <v>3587115000</v>
      </c>
      <c r="P162" s="229"/>
      <c r="Q162" s="229">
        <v>-100305479</v>
      </c>
      <c r="R162" s="229"/>
      <c r="S162" s="229">
        <f t="shared" si="5"/>
        <v>3486809521</v>
      </c>
    </row>
    <row r="163" spans="1:22" s="144" customFormat="1" ht="21">
      <c r="A163" s="223" t="s">
        <v>300</v>
      </c>
      <c r="B163" s="224"/>
      <c r="C163" s="225" t="s">
        <v>499</v>
      </c>
      <c r="D163" s="226"/>
      <c r="E163" s="227">
        <v>1501297</v>
      </c>
      <c r="F163" s="226"/>
      <c r="G163" s="228">
        <v>850</v>
      </c>
      <c r="H163" s="226"/>
      <c r="I163" s="229">
        <v>0</v>
      </c>
      <c r="J163" s="229"/>
      <c r="K163" s="229">
        <v>0</v>
      </c>
      <c r="L163" s="229"/>
      <c r="M163" s="229">
        <f t="shared" si="4"/>
        <v>0</v>
      </c>
      <c r="N163" s="229"/>
      <c r="O163" s="229">
        <v>1276102450</v>
      </c>
      <c r="P163" s="229"/>
      <c r="Q163" s="229">
        <v>-47948477</v>
      </c>
      <c r="R163" s="229"/>
      <c r="S163" s="229">
        <f t="shared" si="5"/>
        <v>1228153973</v>
      </c>
      <c r="T163" s="11"/>
      <c r="U163" s="11"/>
      <c r="V163" s="11"/>
    </row>
    <row r="164" spans="1:22" ht="21">
      <c r="A164" s="223" t="s">
        <v>273</v>
      </c>
      <c r="B164" s="224"/>
      <c r="C164" s="225" t="s">
        <v>510</v>
      </c>
      <c r="D164" s="226"/>
      <c r="E164" s="227">
        <v>3088088</v>
      </c>
      <c r="F164" s="226"/>
      <c r="G164" s="228">
        <v>225</v>
      </c>
      <c r="H164" s="226"/>
      <c r="I164" s="229">
        <v>0</v>
      </c>
      <c r="J164" s="229"/>
      <c r="K164" s="229">
        <v>0</v>
      </c>
      <c r="L164" s="229"/>
      <c r="M164" s="229">
        <f t="shared" si="4"/>
        <v>0</v>
      </c>
      <c r="N164" s="229"/>
      <c r="O164" s="229">
        <v>787462440</v>
      </c>
      <c r="P164" s="229"/>
      <c r="Q164" s="229">
        <v>0</v>
      </c>
      <c r="R164" s="229"/>
      <c r="S164" s="229">
        <f t="shared" si="5"/>
        <v>787462440</v>
      </c>
    </row>
    <row r="165" spans="1:22" ht="21">
      <c r="A165" s="223" t="s">
        <v>335</v>
      </c>
      <c r="B165" s="224"/>
      <c r="C165" s="225" t="s">
        <v>511</v>
      </c>
      <c r="D165" s="226"/>
      <c r="E165" s="227">
        <v>6121964</v>
      </c>
      <c r="F165" s="226"/>
      <c r="G165" s="228">
        <v>250</v>
      </c>
      <c r="H165" s="226"/>
      <c r="I165" s="229">
        <v>0</v>
      </c>
      <c r="J165" s="229"/>
      <c r="K165" s="229">
        <v>0</v>
      </c>
      <c r="L165" s="229"/>
      <c r="M165" s="229">
        <f t="shared" si="4"/>
        <v>0</v>
      </c>
      <c r="N165" s="229"/>
      <c r="O165" s="229">
        <v>1530491000</v>
      </c>
      <c r="P165" s="229"/>
      <c r="Q165" s="229">
        <v>-46748065</v>
      </c>
      <c r="R165" s="229"/>
      <c r="S165" s="229">
        <f t="shared" si="5"/>
        <v>1483742935</v>
      </c>
    </row>
    <row r="166" spans="1:22" ht="21">
      <c r="A166" s="223" t="s">
        <v>226</v>
      </c>
      <c r="B166" s="224"/>
      <c r="C166" s="225" t="s">
        <v>512</v>
      </c>
      <c r="D166" s="226"/>
      <c r="E166" s="227">
        <v>11515965</v>
      </c>
      <c r="F166" s="226"/>
      <c r="G166" s="228">
        <v>2360</v>
      </c>
      <c r="H166" s="226"/>
      <c r="I166" s="229">
        <v>0</v>
      </c>
      <c r="J166" s="229"/>
      <c r="K166" s="229">
        <v>0</v>
      </c>
      <c r="L166" s="229"/>
      <c r="M166" s="229">
        <f t="shared" si="4"/>
        <v>0</v>
      </c>
      <c r="N166" s="229"/>
      <c r="O166" s="229">
        <v>27177677400</v>
      </c>
      <c r="P166" s="229"/>
      <c r="Q166" s="229">
        <v>-777538342</v>
      </c>
      <c r="R166" s="229"/>
      <c r="S166" s="229">
        <f t="shared" si="5"/>
        <v>26400139058</v>
      </c>
    </row>
    <row r="167" spans="1:22" ht="21">
      <c r="A167" s="223" t="s">
        <v>359</v>
      </c>
      <c r="B167" s="224"/>
      <c r="C167" s="225" t="s">
        <v>512</v>
      </c>
      <c r="D167" s="226"/>
      <c r="E167" s="227">
        <v>5600038</v>
      </c>
      <c r="F167" s="226"/>
      <c r="G167" s="228">
        <v>1740</v>
      </c>
      <c r="H167" s="226"/>
      <c r="I167" s="229">
        <v>0</v>
      </c>
      <c r="J167" s="229"/>
      <c r="K167" s="229">
        <v>0</v>
      </c>
      <c r="L167" s="229"/>
      <c r="M167" s="229">
        <f t="shared" si="4"/>
        <v>0</v>
      </c>
      <c r="N167" s="229"/>
      <c r="O167" s="229">
        <v>9744066120</v>
      </c>
      <c r="P167" s="229"/>
      <c r="Q167" s="229">
        <v>-278772351</v>
      </c>
      <c r="R167" s="229"/>
      <c r="S167" s="229">
        <f t="shared" si="5"/>
        <v>9465293769</v>
      </c>
    </row>
    <row r="168" spans="1:22" ht="21">
      <c r="A168" s="223" t="s">
        <v>140</v>
      </c>
      <c r="B168" s="224"/>
      <c r="C168" s="225" t="s">
        <v>513</v>
      </c>
      <c r="D168" s="226"/>
      <c r="E168" s="227">
        <v>24992393</v>
      </c>
      <c r="F168" s="226"/>
      <c r="G168" s="228">
        <v>330</v>
      </c>
      <c r="H168" s="226"/>
      <c r="I168" s="229">
        <v>0</v>
      </c>
      <c r="J168" s="229"/>
      <c r="K168" s="229">
        <v>0</v>
      </c>
      <c r="L168" s="229"/>
      <c r="M168" s="229">
        <f t="shared" si="4"/>
        <v>0</v>
      </c>
      <c r="N168" s="229"/>
      <c r="O168" s="229">
        <v>8247489690</v>
      </c>
      <c r="P168" s="229"/>
      <c r="Q168" s="229">
        <v>0</v>
      </c>
      <c r="R168" s="229"/>
      <c r="S168" s="229">
        <f t="shared" si="5"/>
        <v>8247489690</v>
      </c>
    </row>
    <row r="169" spans="1:22" ht="21">
      <c r="A169" s="223" t="s">
        <v>392</v>
      </c>
      <c r="B169" s="224"/>
      <c r="C169" s="225" t="s">
        <v>514</v>
      </c>
      <c r="D169" s="226"/>
      <c r="E169" s="227">
        <v>298603</v>
      </c>
      <c r="F169" s="226"/>
      <c r="G169" s="228">
        <v>11000</v>
      </c>
      <c r="H169" s="226"/>
      <c r="I169" s="229">
        <v>0</v>
      </c>
      <c r="J169" s="229"/>
      <c r="K169" s="229">
        <v>0</v>
      </c>
      <c r="L169" s="229"/>
      <c r="M169" s="229">
        <f t="shared" si="4"/>
        <v>0</v>
      </c>
      <c r="N169" s="229"/>
      <c r="O169" s="229">
        <v>3284633000</v>
      </c>
      <c r="P169" s="229"/>
      <c r="Q169" s="229">
        <v>-160486954</v>
      </c>
      <c r="R169" s="229"/>
      <c r="S169" s="229">
        <f t="shared" si="5"/>
        <v>3124146046</v>
      </c>
    </row>
    <row r="170" spans="1:22" s="160" customFormat="1" ht="21">
      <c r="A170" s="223" t="s">
        <v>370</v>
      </c>
      <c r="B170" s="224"/>
      <c r="C170" s="225" t="s">
        <v>532</v>
      </c>
      <c r="D170" s="226"/>
      <c r="E170" s="227">
        <v>10538954</v>
      </c>
      <c r="F170" s="226"/>
      <c r="G170" s="228">
        <v>10</v>
      </c>
      <c r="H170" s="226"/>
      <c r="I170" s="229">
        <v>105389540</v>
      </c>
      <c r="J170" s="229"/>
      <c r="K170" s="229">
        <v>-6247318</v>
      </c>
      <c r="L170" s="229"/>
      <c r="M170" s="229">
        <f t="shared" si="4"/>
        <v>99142222</v>
      </c>
      <c r="N170" s="229"/>
      <c r="O170" s="229">
        <v>105389540</v>
      </c>
      <c r="P170" s="229"/>
      <c r="Q170" s="229">
        <v>-6247318</v>
      </c>
      <c r="R170" s="229"/>
      <c r="S170" s="229">
        <f t="shared" si="5"/>
        <v>99142222</v>
      </c>
      <c r="T170" s="11"/>
      <c r="U170" s="11"/>
      <c r="V170" s="11"/>
    </row>
    <row r="171" spans="1:22" s="160" customFormat="1" ht="21">
      <c r="A171" s="223" t="s">
        <v>406</v>
      </c>
      <c r="B171" s="224"/>
      <c r="C171" s="225" t="s">
        <v>533</v>
      </c>
      <c r="D171" s="226"/>
      <c r="E171" s="227">
        <v>12973889</v>
      </c>
      <c r="F171" s="226"/>
      <c r="G171" s="228">
        <v>2260</v>
      </c>
      <c r="H171" s="226"/>
      <c r="I171" s="229">
        <v>29320989140</v>
      </c>
      <c r="J171" s="229"/>
      <c r="K171" s="229">
        <v>-1861948637</v>
      </c>
      <c r="L171" s="229"/>
      <c r="M171" s="229">
        <f t="shared" si="4"/>
        <v>27459040503</v>
      </c>
      <c r="N171" s="229"/>
      <c r="O171" s="229">
        <v>29320989140</v>
      </c>
      <c r="P171" s="229"/>
      <c r="Q171" s="229">
        <v>-1861948637</v>
      </c>
      <c r="R171" s="229"/>
      <c r="S171" s="229">
        <f t="shared" si="5"/>
        <v>27459040503</v>
      </c>
      <c r="T171" s="11"/>
      <c r="U171" s="11"/>
      <c r="V171" s="11"/>
    </row>
    <row r="172" spans="1:22" s="160" customFormat="1" ht="21">
      <c r="A172" s="223" t="s">
        <v>219</v>
      </c>
      <c r="B172" s="224"/>
      <c r="C172" s="225" t="s">
        <v>534</v>
      </c>
      <c r="D172" s="226"/>
      <c r="E172" s="227">
        <v>137080781</v>
      </c>
      <c r="F172" s="226"/>
      <c r="G172" s="228">
        <v>90</v>
      </c>
      <c r="H172" s="226"/>
      <c r="I172" s="229">
        <v>12337270290</v>
      </c>
      <c r="J172" s="229"/>
      <c r="K172" s="229">
        <v>-776028555</v>
      </c>
      <c r="L172" s="229"/>
      <c r="M172" s="229">
        <f t="shared" si="4"/>
        <v>11561241735</v>
      </c>
      <c r="N172" s="229"/>
      <c r="O172" s="229">
        <v>12337270290</v>
      </c>
      <c r="P172" s="229"/>
      <c r="Q172" s="229">
        <v>-776028555</v>
      </c>
      <c r="R172" s="229"/>
      <c r="S172" s="229">
        <f t="shared" si="5"/>
        <v>11561241735</v>
      </c>
      <c r="T172" s="11"/>
      <c r="U172" s="11"/>
      <c r="V172" s="11"/>
    </row>
    <row r="173" spans="1:22" ht="21">
      <c r="A173" s="223" t="s">
        <v>183</v>
      </c>
      <c r="B173" s="224"/>
      <c r="C173" s="225" t="s">
        <v>535</v>
      </c>
      <c r="D173" s="226"/>
      <c r="E173" s="227">
        <v>43296853</v>
      </c>
      <c r="F173" s="226"/>
      <c r="G173" s="228">
        <v>290</v>
      </c>
      <c r="H173" s="226"/>
      <c r="I173" s="229">
        <v>12556087370</v>
      </c>
      <c r="J173" s="229"/>
      <c r="K173" s="229">
        <v>-629029751</v>
      </c>
      <c r="L173" s="229"/>
      <c r="M173" s="229">
        <f t="shared" si="4"/>
        <v>11927057619</v>
      </c>
      <c r="N173" s="229"/>
      <c r="O173" s="229">
        <v>12556087370</v>
      </c>
      <c r="P173" s="229"/>
      <c r="Q173" s="229">
        <v>-629029751</v>
      </c>
      <c r="R173" s="229"/>
      <c r="S173" s="229">
        <f t="shared" si="5"/>
        <v>11927057619</v>
      </c>
    </row>
    <row r="174" spans="1:22" s="160" customFormat="1" ht="21">
      <c r="A174" s="223" t="s">
        <v>531</v>
      </c>
      <c r="B174" s="224"/>
      <c r="C174" s="225" t="s">
        <v>536</v>
      </c>
      <c r="D174" s="226"/>
      <c r="E174" s="227">
        <v>12900000</v>
      </c>
      <c r="F174" s="226"/>
      <c r="G174" s="228">
        <v>600</v>
      </c>
      <c r="H174" s="226"/>
      <c r="I174" s="229">
        <v>7740000000</v>
      </c>
      <c r="J174" s="229"/>
      <c r="K174" s="229">
        <v>-109750169</v>
      </c>
      <c r="L174" s="229"/>
      <c r="M174" s="229">
        <f t="shared" si="4"/>
        <v>7630249831</v>
      </c>
      <c r="N174" s="229"/>
      <c r="O174" s="229">
        <v>7740000000</v>
      </c>
      <c r="P174" s="229"/>
      <c r="Q174" s="229">
        <v>-109750169</v>
      </c>
      <c r="R174" s="229"/>
      <c r="S174" s="229">
        <f t="shared" si="5"/>
        <v>7630249831</v>
      </c>
      <c r="T174" s="11"/>
      <c r="U174" s="11"/>
      <c r="V174" s="11"/>
    </row>
    <row r="175" spans="1:22" ht="21">
      <c r="A175" s="223" t="s">
        <v>462</v>
      </c>
      <c r="B175" s="224"/>
      <c r="C175" s="225" t="s">
        <v>536</v>
      </c>
      <c r="D175" s="226"/>
      <c r="E175" s="227">
        <v>418940</v>
      </c>
      <c r="F175" s="226"/>
      <c r="G175" s="228">
        <v>8700</v>
      </c>
      <c r="H175" s="226"/>
      <c r="I175" s="229">
        <v>3644778000</v>
      </c>
      <c r="J175" s="229"/>
      <c r="K175" s="229">
        <v>-263980109</v>
      </c>
      <c r="L175" s="229"/>
      <c r="M175" s="229">
        <f t="shared" si="4"/>
        <v>3380797891</v>
      </c>
      <c r="N175" s="229"/>
      <c r="O175" s="229">
        <v>3644778000</v>
      </c>
      <c r="P175" s="229"/>
      <c r="Q175" s="229">
        <v>-263980109</v>
      </c>
      <c r="R175" s="229"/>
      <c r="S175" s="229">
        <f t="shared" si="5"/>
        <v>3380797891</v>
      </c>
    </row>
    <row r="176" spans="1:22" s="160" customFormat="1" ht="21">
      <c r="A176" s="223" t="s">
        <v>332</v>
      </c>
      <c r="B176" s="224"/>
      <c r="C176" s="225" t="s">
        <v>537</v>
      </c>
      <c r="D176" s="226"/>
      <c r="E176" s="227">
        <v>3399727</v>
      </c>
      <c r="F176" s="226"/>
      <c r="G176" s="228">
        <v>40</v>
      </c>
      <c r="H176" s="226"/>
      <c r="I176" s="229">
        <v>135989080</v>
      </c>
      <c r="J176" s="229"/>
      <c r="K176" s="229">
        <v>-8553870</v>
      </c>
      <c r="L176" s="229"/>
      <c r="M176" s="229">
        <f t="shared" si="4"/>
        <v>127435210</v>
      </c>
      <c r="N176" s="229"/>
      <c r="O176" s="229">
        <v>135989080</v>
      </c>
      <c r="P176" s="229"/>
      <c r="Q176" s="229">
        <v>-8553870</v>
      </c>
      <c r="R176" s="229"/>
      <c r="S176" s="229">
        <f t="shared" si="5"/>
        <v>127435210</v>
      </c>
      <c r="T176" s="11"/>
      <c r="U176" s="11"/>
      <c r="V176" s="11"/>
    </row>
    <row r="177" spans="1:22" s="160" customFormat="1" ht="21">
      <c r="A177" s="223" t="s">
        <v>299</v>
      </c>
      <c r="B177" s="224"/>
      <c r="C177" s="225" t="s">
        <v>537</v>
      </c>
      <c r="D177" s="226"/>
      <c r="E177" s="227">
        <v>4330109</v>
      </c>
      <c r="F177" s="226"/>
      <c r="G177" s="228">
        <v>36</v>
      </c>
      <c r="H177" s="226"/>
      <c r="I177" s="229">
        <v>155883924</v>
      </c>
      <c r="J177" s="229"/>
      <c r="K177" s="229">
        <v>-10458666</v>
      </c>
      <c r="L177" s="229"/>
      <c r="M177" s="229">
        <f t="shared" si="4"/>
        <v>145425258</v>
      </c>
      <c r="N177" s="229"/>
      <c r="O177" s="229">
        <v>155883924</v>
      </c>
      <c r="P177" s="229"/>
      <c r="Q177" s="229">
        <v>-10458666</v>
      </c>
      <c r="R177" s="229"/>
      <c r="S177" s="229">
        <f t="shared" si="5"/>
        <v>145425258</v>
      </c>
      <c r="T177" s="11"/>
      <c r="U177" s="11"/>
      <c r="V177" s="11"/>
    </row>
    <row r="178" spans="1:22" s="160" customFormat="1" ht="21">
      <c r="A178" s="223" t="s">
        <v>261</v>
      </c>
      <c r="B178" s="224"/>
      <c r="C178" s="225" t="s">
        <v>538</v>
      </c>
      <c r="D178" s="226"/>
      <c r="E178" s="227">
        <v>9393340</v>
      </c>
      <c r="F178" s="226"/>
      <c r="G178" s="228">
        <v>1500</v>
      </c>
      <c r="H178" s="226"/>
      <c r="I178" s="229">
        <v>14090010000</v>
      </c>
      <c r="J178" s="229"/>
      <c r="K178" s="229">
        <v>-705875582</v>
      </c>
      <c r="L178" s="229"/>
      <c r="M178" s="229">
        <f t="shared" si="4"/>
        <v>13384134418</v>
      </c>
      <c r="N178" s="229"/>
      <c r="O178" s="229">
        <v>14090010000</v>
      </c>
      <c r="P178" s="229"/>
      <c r="Q178" s="229">
        <v>-705875582</v>
      </c>
      <c r="R178" s="229"/>
      <c r="S178" s="229">
        <f t="shared" si="5"/>
        <v>13384134418</v>
      </c>
      <c r="T178" s="11"/>
      <c r="U178" s="11"/>
      <c r="V178" s="11"/>
    </row>
    <row r="179" spans="1:22" s="160" customFormat="1" ht="21">
      <c r="A179" s="223" t="s">
        <v>207</v>
      </c>
      <c r="B179" s="224"/>
      <c r="C179" s="225" t="s">
        <v>538</v>
      </c>
      <c r="D179" s="226"/>
      <c r="E179" s="227">
        <v>8698847</v>
      </c>
      <c r="F179" s="226"/>
      <c r="G179" s="228">
        <v>800</v>
      </c>
      <c r="H179" s="226"/>
      <c r="I179" s="229">
        <v>6959077600</v>
      </c>
      <c r="J179" s="229"/>
      <c r="K179" s="229">
        <v>-499921023</v>
      </c>
      <c r="L179" s="229"/>
      <c r="M179" s="229">
        <f t="shared" si="4"/>
        <v>6459156577</v>
      </c>
      <c r="N179" s="229"/>
      <c r="O179" s="229">
        <v>6959077600</v>
      </c>
      <c r="P179" s="229"/>
      <c r="Q179" s="229">
        <v>-499921023</v>
      </c>
      <c r="R179" s="229"/>
      <c r="S179" s="229">
        <f t="shared" si="5"/>
        <v>6459156577</v>
      </c>
      <c r="T179" s="11"/>
      <c r="U179" s="11"/>
      <c r="V179" s="11"/>
    </row>
    <row r="180" spans="1:22" s="160" customFormat="1" ht="21">
      <c r="A180" s="223" t="s">
        <v>275</v>
      </c>
      <c r="B180" s="224"/>
      <c r="C180" s="225" t="s">
        <v>538</v>
      </c>
      <c r="D180" s="226"/>
      <c r="E180" s="227">
        <v>17538661</v>
      </c>
      <c r="F180" s="226"/>
      <c r="G180" s="228">
        <v>100</v>
      </c>
      <c r="H180" s="226"/>
      <c r="I180" s="229">
        <v>1753866100</v>
      </c>
      <c r="J180" s="229"/>
      <c r="K180" s="229">
        <v>-22531072</v>
      </c>
      <c r="L180" s="229"/>
      <c r="M180" s="229">
        <f t="shared" si="4"/>
        <v>1731335028</v>
      </c>
      <c r="N180" s="229"/>
      <c r="O180" s="229">
        <v>1753866100</v>
      </c>
      <c r="P180" s="229"/>
      <c r="Q180" s="229">
        <v>-22531072</v>
      </c>
      <c r="R180" s="229"/>
      <c r="S180" s="229">
        <f t="shared" si="5"/>
        <v>1731335028</v>
      </c>
      <c r="T180" s="11"/>
      <c r="U180" s="11"/>
      <c r="V180" s="11"/>
    </row>
    <row r="181" spans="1:22" s="160" customFormat="1" ht="21">
      <c r="A181" s="223" t="s">
        <v>313</v>
      </c>
      <c r="B181" s="224"/>
      <c r="C181" s="225" t="s">
        <v>539</v>
      </c>
      <c r="D181" s="226"/>
      <c r="E181" s="227">
        <v>10852768</v>
      </c>
      <c r="F181" s="226"/>
      <c r="G181" s="228">
        <v>12</v>
      </c>
      <c r="H181" s="226"/>
      <c r="I181" s="229">
        <v>130233216</v>
      </c>
      <c r="J181" s="229"/>
      <c r="K181" s="229">
        <v>-9891130</v>
      </c>
      <c r="L181" s="229"/>
      <c r="M181" s="229">
        <f t="shared" si="4"/>
        <v>120342086</v>
      </c>
      <c r="N181" s="229"/>
      <c r="O181" s="229">
        <v>130233216</v>
      </c>
      <c r="P181" s="229"/>
      <c r="Q181" s="229">
        <v>-9891130</v>
      </c>
      <c r="R181" s="229"/>
      <c r="S181" s="229">
        <f t="shared" si="5"/>
        <v>120342086</v>
      </c>
      <c r="T181" s="11"/>
      <c r="U181" s="11"/>
      <c r="V181" s="11"/>
    </row>
    <row r="182" spans="1:22" ht="21">
      <c r="A182" s="223" t="s">
        <v>543</v>
      </c>
      <c r="B182" s="224"/>
      <c r="C182" s="225">
        <v>0</v>
      </c>
      <c r="D182" s="226"/>
      <c r="E182" s="227">
        <v>0</v>
      </c>
      <c r="F182" s="226"/>
      <c r="G182" s="228">
        <v>0</v>
      </c>
      <c r="H182" s="226"/>
      <c r="I182" s="229">
        <v>0</v>
      </c>
      <c r="J182" s="229"/>
      <c r="K182" s="229">
        <v>0</v>
      </c>
      <c r="L182" s="229"/>
      <c r="M182" s="229">
        <v>0</v>
      </c>
      <c r="N182" s="229"/>
      <c r="O182" s="229">
        <v>-92642640</v>
      </c>
      <c r="P182" s="229"/>
      <c r="Q182" s="229">
        <v>0</v>
      </c>
      <c r="R182" s="229"/>
      <c r="S182" s="229">
        <f t="shared" si="5"/>
        <v>-92642640</v>
      </c>
    </row>
    <row r="183" spans="1:22" ht="21">
      <c r="A183" s="223" t="s">
        <v>542</v>
      </c>
      <c r="B183" s="224"/>
      <c r="C183" s="225">
        <v>0</v>
      </c>
      <c r="D183" s="226"/>
      <c r="E183" s="227">
        <v>0</v>
      </c>
      <c r="F183" s="226"/>
      <c r="G183" s="228">
        <v>0</v>
      </c>
      <c r="H183" s="226"/>
      <c r="I183" s="229">
        <v>0</v>
      </c>
      <c r="J183" s="229"/>
      <c r="K183" s="229">
        <v>0</v>
      </c>
      <c r="L183" s="229"/>
      <c r="M183" s="229">
        <v>0</v>
      </c>
      <c r="N183" s="229"/>
      <c r="O183" s="229">
        <v>5228</v>
      </c>
      <c r="P183" s="229"/>
      <c r="Q183" s="229">
        <v>0</v>
      </c>
      <c r="R183" s="229"/>
      <c r="S183" s="229">
        <f t="shared" si="5"/>
        <v>5228</v>
      </c>
    </row>
    <row r="184" spans="1:22" s="160" customFormat="1" ht="21">
      <c r="A184" s="223" t="s">
        <v>249</v>
      </c>
      <c r="B184" s="224"/>
      <c r="C184" s="225" t="s">
        <v>539</v>
      </c>
      <c r="D184" s="226"/>
      <c r="E184" s="227">
        <v>27535898</v>
      </c>
      <c r="F184" s="226"/>
      <c r="G184" s="228">
        <v>80</v>
      </c>
      <c r="H184" s="226"/>
      <c r="I184" s="229">
        <v>2202871840</v>
      </c>
      <c r="J184" s="229"/>
      <c r="K184" s="229">
        <v>-167306722</v>
      </c>
      <c r="L184" s="229"/>
      <c r="M184" s="229">
        <f t="shared" si="4"/>
        <v>2035565118</v>
      </c>
      <c r="N184" s="229"/>
      <c r="O184" s="229">
        <v>2202871840</v>
      </c>
      <c r="P184" s="229"/>
      <c r="Q184" s="229">
        <v>-167306722</v>
      </c>
      <c r="R184" s="229"/>
      <c r="S184" s="229">
        <f t="shared" si="5"/>
        <v>2035565118</v>
      </c>
      <c r="T184" s="11"/>
      <c r="U184" s="11"/>
      <c r="V184" s="11"/>
    </row>
    <row r="185" spans="1:22" ht="16.8" customHeight="1" thickBot="1">
      <c r="A185" s="11" t="s">
        <v>2</v>
      </c>
      <c r="B185" s="224"/>
      <c r="C185" s="225"/>
      <c r="D185" s="226"/>
      <c r="E185" s="227"/>
      <c r="F185" s="226"/>
      <c r="G185" s="230"/>
      <c r="H185" s="226"/>
      <c r="I185" s="232">
        <f>SUM(I9:I184)</f>
        <v>91132450713</v>
      </c>
      <c r="J185" s="229"/>
      <c r="K185" s="232">
        <f>SUM(K9:K184)</f>
        <v>-5071522604</v>
      </c>
      <c r="L185" s="229"/>
      <c r="M185" s="232">
        <f>SUM(M9:M184)</f>
        <v>86060928109</v>
      </c>
      <c r="N185" s="229"/>
      <c r="O185" s="232">
        <f>SUM(O9:O184)</f>
        <v>809797958920</v>
      </c>
      <c r="P185" s="229"/>
      <c r="Q185" s="232">
        <f>SUM(Q9:Q184)</f>
        <v>-6660845993</v>
      </c>
      <c r="R185" s="229"/>
      <c r="S185" s="232">
        <f>SUM(S9:S184)</f>
        <v>803137112927</v>
      </c>
    </row>
    <row r="186" spans="1:22" ht="21.6" thickTop="1">
      <c r="A186" s="223"/>
      <c r="B186" s="224"/>
      <c r="C186" s="225"/>
      <c r="D186" s="226"/>
      <c r="E186" s="227"/>
      <c r="F186" s="226"/>
      <c r="G186" s="230"/>
      <c r="H186" s="226"/>
      <c r="I186" s="231"/>
      <c r="J186" s="231"/>
      <c r="K186" s="231">
        <v>0</v>
      </c>
      <c r="L186" s="231"/>
      <c r="M186" s="231"/>
      <c r="N186" s="231"/>
      <c r="O186" s="231"/>
      <c r="P186" s="231"/>
      <c r="Q186" s="231"/>
      <c r="R186" s="231"/>
      <c r="S186" s="231"/>
    </row>
  </sheetData>
  <autoFilter ref="A8:A185" xr:uid="{00000000-0001-0000-0900-000000000000}"/>
  <mergeCells count="9">
    <mergeCell ref="C7:G7"/>
    <mergeCell ref="I7:M7"/>
    <mergeCell ref="O7:S7"/>
    <mergeCell ref="A1:S1"/>
    <mergeCell ref="A2:S2"/>
    <mergeCell ref="A5:H5"/>
    <mergeCell ref="I5:P5"/>
    <mergeCell ref="Q5:S5"/>
    <mergeCell ref="A3:S3"/>
  </mergeCells>
  <phoneticPr fontId="23" type="noConversion"/>
  <pageMargins left="0.7" right="6.8000000000000005E-2" top="0.75" bottom="0.75" header="0.3" footer="0.3"/>
  <pageSetup scale="5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P14"/>
  <sheetViews>
    <sheetView rightToLeft="1" view="pageBreakPreview" topLeftCell="A3" zoomScale="80" zoomScaleNormal="100" zoomScaleSheetLayoutView="80" workbookViewId="0">
      <selection activeCell="G354" sqref="G354"/>
    </sheetView>
  </sheetViews>
  <sheetFormatPr defaultColWidth="9.109375" defaultRowHeight="21"/>
  <cols>
    <col min="1" max="1" width="50.88671875" style="112" customWidth="1"/>
    <col min="2" max="2" width="1" style="112" customWidth="1"/>
    <col min="3" max="3" width="25" style="122" bestFit="1" customWidth="1"/>
    <col min="4" max="4" width="0.88671875" style="122" customWidth="1"/>
    <col min="5" max="5" width="25" style="122" bestFit="1" customWidth="1"/>
    <col min="6" max="6" width="0.6640625" style="122" customWidth="1"/>
    <col min="7" max="7" width="23.109375" style="122" bestFit="1" customWidth="1"/>
    <col min="8" max="8" width="0.6640625" style="122" customWidth="1"/>
    <col min="9" max="9" width="23.109375" style="122" bestFit="1" customWidth="1"/>
    <col min="10" max="10" width="0.5546875" style="122" customWidth="1"/>
    <col min="11" max="11" width="17" style="122" bestFit="1" customWidth="1"/>
    <col min="12" max="12" width="0.5546875" style="122" customWidth="1"/>
    <col min="13" max="13" width="23.109375" style="122" bestFit="1" customWidth="1"/>
    <col min="14" max="14" width="21.33203125" style="2" bestFit="1" customWidth="1"/>
    <col min="15" max="15" width="17.88671875" style="10" bestFit="1" customWidth="1"/>
    <col min="16" max="16" width="9.109375" style="10"/>
    <col min="17" max="16384" width="9.109375" style="2"/>
  </cols>
  <sheetData>
    <row r="1" spans="1:16" ht="25.2">
      <c r="A1" s="327" t="s">
        <v>73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</row>
    <row r="2" spans="1:16" ht="25.2">
      <c r="A2" s="327" t="s">
        <v>45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</row>
    <row r="3" spans="1:16" ht="25.2">
      <c r="A3" s="327" t="str">
        <f>' سهام'!A3</f>
        <v>برای ماه منتهی به 1404/10/30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</row>
    <row r="4" spans="1:16" ht="25.2">
      <c r="A4" s="135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</row>
    <row r="5" spans="1:16" ht="25.2">
      <c r="A5" s="283" t="s">
        <v>321</v>
      </c>
      <c r="B5" s="283"/>
      <c r="C5" s="283"/>
      <c r="D5" s="128"/>
      <c r="E5" s="129"/>
      <c r="F5" s="129"/>
      <c r="G5" s="129"/>
      <c r="H5" s="129"/>
      <c r="I5" s="129"/>
      <c r="J5" s="129"/>
      <c r="K5" s="129"/>
      <c r="L5" s="129"/>
      <c r="M5" s="129"/>
    </row>
    <row r="6" spans="1:16" ht="24.75" customHeight="1" thickBot="1">
      <c r="A6" s="136"/>
      <c r="B6" s="137"/>
      <c r="C6" s="326" t="str">
        <f>'درآمد سود سهام'!$I$7</f>
        <v>طی دی ماه</v>
      </c>
      <c r="D6" s="326"/>
      <c r="E6" s="326"/>
      <c r="F6" s="326"/>
      <c r="G6" s="326"/>
      <c r="H6" s="129"/>
      <c r="I6" s="326" t="str">
        <f>'درآمد سود سهام'!$O$7</f>
        <v>از ابتدای سال مالی تا پایان دی ماه</v>
      </c>
      <c r="J6" s="326"/>
      <c r="K6" s="326"/>
      <c r="L6" s="326"/>
      <c r="M6" s="326"/>
    </row>
    <row r="7" spans="1:16" ht="46.5" customHeight="1" thickBot="1">
      <c r="A7" s="138" t="s">
        <v>32</v>
      </c>
      <c r="B7" s="139"/>
      <c r="C7" s="130" t="s">
        <v>46</v>
      </c>
      <c r="D7" s="131"/>
      <c r="E7" s="130" t="s">
        <v>34</v>
      </c>
      <c r="F7" s="131"/>
      <c r="G7" s="130" t="s">
        <v>35</v>
      </c>
      <c r="H7" s="129"/>
      <c r="I7" s="130" t="s">
        <v>46</v>
      </c>
      <c r="J7" s="131"/>
      <c r="K7" s="130" t="s">
        <v>34</v>
      </c>
      <c r="L7" s="131"/>
      <c r="M7" s="130" t="s">
        <v>35</v>
      </c>
    </row>
    <row r="8" spans="1:16" ht="24.6">
      <c r="A8" s="138" t="s">
        <v>473</v>
      </c>
      <c r="B8" s="139"/>
      <c r="C8" s="132">
        <v>0</v>
      </c>
      <c r="D8" s="132">
        <v>0</v>
      </c>
      <c r="E8" s="132">
        <v>0</v>
      </c>
      <c r="F8" s="132">
        <v>4228</v>
      </c>
      <c r="G8" s="122">
        <v>0</v>
      </c>
      <c r="H8" s="132"/>
      <c r="I8" s="132">
        <v>4228</v>
      </c>
      <c r="J8" s="132"/>
      <c r="K8" s="132">
        <v>0</v>
      </c>
      <c r="L8" s="132"/>
      <c r="M8" s="132">
        <f>I8+K8</f>
        <v>4228</v>
      </c>
    </row>
    <row r="9" spans="1:16" ht="24.6">
      <c r="A9" s="138" t="s">
        <v>439</v>
      </c>
      <c r="B9" s="139"/>
      <c r="C9" s="132">
        <v>20114632</v>
      </c>
      <c r="D9" s="132">
        <v>0</v>
      </c>
      <c r="E9" s="132">
        <v>0</v>
      </c>
      <c r="F9" s="132">
        <v>713942879</v>
      </c>
      <c r="G9" s="132">
        <v>20114632</v>
      </c>
      <c r="H9" s="132"/>
      <c r="I9" s="132">
        <v>734057511</v>
      </c>
      <c r="J9" s="132"/>
      <c r="K9" s="132">
        <v>0</v>
      </c>
      <c r="L9" s="132"/>
      <c r="M9" s="132">
        <f>I9+K9</f>
        <v>734057511</v>
      </c>
    </row>
    <row r="10" spans="1:16" ht="24.6">
      <c r="A10" s="138" t="s">
        <v>440</v>
      </c>
      <c r="B10" s="139"/>
      <c r="C10" s="132">
        <v>1752</v>
      </c>
      <c r="D10" s="132">
        <v>0</v>
      </c>
      <c r="E10" s="132">
        <v>0</v>
      </c>
      <c r="F10" s="132">
        <v>10591</v>
      </c>
      <c r="G10" s="132">
        <v>1752</v>
      </c>
      <c r="H10" s="132"/>
      <c r="I10" s="132">
        <v>12343</v>
      </c>
      <c r="J10" s="132"/>
      <c r="K10" s="132"/>
      <c r="L10" s="132"/>
      <c r="M10" s="132">
        <f t="shared" ref="M10:M11" si="0">I10+K10</f>
        <v>12343</v>
      </c>
    </row>
    <row r="11" spans="1:16" ht="24.6">
      <c r="A11" s="138" t="s">
        <v>438</v>
      </c>
      <c r="B11" s="139"/>
      <c r="C11" s="132">
        <v>7166</v>
      </c>
      <c r="D11" s="132">
        <v>0</v>
      </c>
      <c r="E11" s="132">
        <v>0</v>
      </c>
      <c r="F11" s="132">
        <v>51304</v>
      </c>
      <c r="G11" s="132">
        <v>7166</v>
      </c>
      <c r="H11" s="132"/>
      <c r="I11" s="132">
        <v>58470</v>
      </c>
      <c r="J11" s="132"/>
      <c r="K11" s="132">
        <v>0</v>
      </c>
      <c r="L11" s="132"/>
      <c r="M11" s="132">
        <f t="shared" si="0"/>
        <v>58470</v>
      </c>
    </row>
    <row r="12" spans="1:16" s="1" customFormat="1" ht="25.2" thickBot="1">
      <c r="A12" s="123" t="s">
        <v>2</v>
      </c>
      <c r="B12" s="137"/>
      <c r="C12" s="133">
        <f>SUM(C8:C11)</f>
        <v>20123550</v>
      </c>
      <c r="D12" s="141"/>
      <c r="E12" s="133">
        <f>SUM(E8:E11)</f>
        <v>0</v>
      </c>
      <c r="F12" s="141"/>
      <c r="G12" s="133">
        <f>SUM(G9:G11)</f>
        <v>20123550</v>
      </c>
      <c r="H12" s="141"/>
      <c r="I12" s="133">
        <f>SUM(I8:I11)</f>
        <v>734132552</v>
      </c>
      <c r="J12" s="141"/>
      <c r="K12" s="133">
        <f>SUM(K8:K11)</f>
        <v>0</v>
      </c>
      <c r="L12" s="134" t="e">
        <f>SUM(#REF!)</f>
        <v>#REF!</v>
      </c>
      <c r="M12" s="133">
        <f>SUM(M8:M11)</f>
        <v>734132552</v>
      </c>
      <c r="O12" s="10"/>
      <c r="P12" s="10"/>
    </row>
    <row r="13" spans="1:16" s="1" customFormat="1" ht="21.6" thickTop="1">
      <c r="A13" s="112"/>
      <c r="B13" s="112"/>
      <c r="C13" s="122"/>
      <c r="D13" s="140"/>
      <c r="E13" s="122"/>
      <c r="F13" s="140"/>
      <c r="G13" s="122"/>
      <c r="H13" s="140"/>
      <c r="I13" s="122"/>
      <c r="J13" s="140"/>
      <c r="K13" s="122"/>
      <c r="L13" s="122"/>
      <c r="M13" s="122"/>
      <c r="N13" s="10"/>
      <c r="O13" s="10"/>
      <c r="P13" s="10"/>
    </row>
    <row r="14" spans="1:16" s="1" customFormat="1">
      <c r="A14" s="112"/>
      <c r="B14" s="112"/>
      <c r="C14" s="122"/>
      <c r="D14" s="140"/>
      <c r="E14" s="122"/>
      <c r="F14" s="140"/>
      <c r="G14" s="122"/>
      <c r="H14" s="140"/>
      <c r="I14" s="122"/>
      <c r="J14" s="140"/>
      <c r="K14" s="122"/>
      <c r="L14" s="122"/>
      <c r="M14" s="122"/>
      <c r="O14" s="10"/>
      <c r="P14" s="10"/>
    </row>
  </sheetData>
  <autoFilter ref="A7:M7" xr:uid="{00000000-0009-0000-0000-00000A000000}">
    <sortState xmlns:xlrd2="http://schemas.microsoft.com/office/spreadsheetml/2017/richdata2" ref="A8:N17">
      <sortCondition descending="1" ref="M7"/>
    </sortState>
  </autoFilter>
  <mergeCells count="6">
    <mergeCell ref="A5:C5"/>
    <mergeCell ref="I6:M6"/>
    <mergeCell ref="A1:M1"/>
    <mergeCell ref="A2:M2"/>
    <mergeCell ref="A3:M3"/>
    <mergeCell ref="C6:G6"/>
  </mergeCells>
  <printOptions horizontalCentered="1"/>
  <pageMargins left="0.25" right="0.25" top="0.75" bottom="0.75" header="0.3" footer="0.3"/>
  <pageSetup paperSize="9" scale="7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XER354"/>
  <sheetViews>
    <sheetView rightToLeft="1" view="pageBreakPreview" topLeftCell="A343" zoomScaleNormal="100" zoomScaleSheetLayoutView="100" workbookViewId="0">
      <selection activeCell="G354" sqref="G354"/>
    </sheetView>
  </sheetViews>
  <sheetFormatPr defaultColWidth="9.109375" defaultRowHeight="16.2"/>
  <cols>
    <col min="1" max="1" width="37.88671875" style="11" bestFit="1" customWidth="1"/>
    <col min="2" max="2" width="1.33203125" style="11" customWidth="1"/>
    <col min="3" max="3" width="22.6640625" style="11" bestFit="1" customWidth="1"/>
    <col min="4" max="4" width="0.88671875" style="11" customWidth="1"/>
    <col min="5" max="5" width="31.21875" style="251" bestFit="1" customWidth="1"/>
    <col min="6" max="6" width="0.5546875" style="251" customWidth="1"/>
    <col min="7" max="7" width="31" style="251" bestFit="1" customWidth="1"/>
    <col min="8" max="8" width="0.88671875" style="251" customWidth="1"/>
    <col min="9" max="9" width="28.44140625" style="247" bestFit="1" customWidth="1"/>
    <col min="10" max="10" width="0.5546875" style="247" customWidth="1"/>
    <col min="11" max="11" width="24.77734375" style="247" bestFit="1" customWidth="1"/>
    <col min="12" max="12" width="0.44140625" style="247" customWidth="1"/>
    <col min="13" max="13" width="31.21875" style="247" bestFit="1" customWidth="1"/>
    <col min="14" max="14" width="0.44140625" style="247" customWidth="1"/>
    <col min="15" max="15" width="31.77734375" style="247" bestFit="1" customWidth="1"/>
    <col min="16" max="16" width="0.5546875" style="247" customWidth="1"/>
    <col min="17" max="17" width="30" style="247" bestFit="1" customWidth="1"/>
    <col min="18" max="18" width="12" style="11" bestFit="1" customWidth="1"/>
    <col min="19" max="16384" width="9.109375" style="11"/>
  </cols>
  <sheetData>
    <row r="1" spans="1:17" ht="21.6">
      <c r="A1" s="323" t="s">
        <v>73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</row>
    <row r="2" spans="1:17" ht="21.6">
      <c r="A2" s="323" t="s">
        <v>45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</row>
    <row r="3" spans="1:17" ht="21.6">
      <c r="A3" s="323" t="str">
        <f>' سهام'!A3</f>
        <v>برای ماه منتهی به 1404/10/30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</row>
    <row r="4" spans="1:17" ht="21.6">
      <c r="A4" s="219"/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</row>
    <row r="5" spans="1:17" ht="21.6">
      <c r="A5" s="233" t="s">
        <v>320</v>
      </c>
      <c r="B5" s="233"/>
      <c r="C5" s="233"/>
      <c r="D5" s="233"/>
      <c r="E5" s="233"/>
      <c r="F5" s="233"/>
      <c r="G5" s="233"/>
      <c r="H5" s="233"/>
      <c r="I5" s="233"/>
      <c r="J5" s="234"/>
      <c r="K5" s="234"/>
      <c r="L5" s="234"/>
      <c r="M5" s="234"/>
      <c r="N5" s="234"/>
      <c r="O5" s="234"/>
      <c r="P5" s="234"/>
      <c r="Q5" s="234"/>
    </row>
    <row r="6" spans="1:17" ht="22.2" thickBot="1">
      <c r="A6" s="1"/>
      <c r="B6" s="1"/>
      <c r="C6" s="332" t="str">
        <f>'درآمد سود سهام'!$I$7</f>
        <v>طی دی ماه</v>
      </c>
      <c r="D6" s="333"/>
      <c r="E6" s="333"/>
      <c r="F6" s="333"/>
      <c r="G6" s="333"/>
      <c r="H6" s="333"/>
      <c r="I6" s="333"/>
      <c r="J6" s="235"/>
      <c r="K6" s="331" t="str">
        <f>'درآمد سود سهام'!$O$7</f>
        <v>از ابتدای سال مالی تا پایان دی ماه</v>
      </c>
      <c r="L6" s="331"/>
      <c r="M6" s="331"/>
      <c r="N6" s="331"/>
      <c r="O6" s="331"/>
      <c r="P6" s="331"/>
      <c r="Q6" s="331"/>
    </row>
    <row r="7" spans="1:17" ht="42.6" thickBot="1">
      <c r="A7" s="224" t="s">
        <v>32</v>
      </c>
      <c r="B7" s="224"/>
      <c r="C7" s="236" t="s">
        <v>3</v>
      </c>
      <c r="D7" s="224"/>
      <c r="E7" s="237" t="s">
        <v>191</v>
      </c>
      <c r="F7" s="238"/>
      <c r="G7" s="239" t="s">
        <v>36</v>
      </c>
      <c r="H7" s="238"/>
      <c r="I7" s="240" t="s">
        <v>190</v>
      </c>
      <c r="J7" s="235"/>
      <c r="K7" s="241" t="s">
        <v>3</v>
      </c>
      <c r="L7" s="242"/>
      <c r="M7" s="240" t="s">
        <v>191</v>
      </c>
      <c r="N7" s="242"/>
      <c r="O7" s="241" t="s">
        <v>36</v>
      </c>
      <c r="P7" s="242"/>
      <c r="Q7" s="240" t="s">
        <v>190</v>
      </c>
    </row>
    <row r="8" spans="1:17" ht="21">
      <c r="A8" s="243" t="s">
        <v>123</v>
      </c>
      <c r="B8" s="244"/>
      <c r="C8" s="27">
        <v>3633830</v>
      </c>
      <c r="D8" s="244"/>
      <c r="E8" s="27">
        <v>60093227736</v>
      </c>
      <c r="F8" s="245"/>
      <c r="G8" s="27">
        <v>-48586730157</v>
      </c>
      <c r="H8" s="244"/>
      <c r="I8" s="27">
        <f>E8+G8</f>
        <v>11506497579</v>
      </c>
      <c r="J8" s="27"/>
      <c r="K8" s="245">
        <v>6743668</v>
      </c>
      <c r="L8" s="27"/>
      <c r="M8" s="27">
        <v>88871564824</v>
      </c>
      <c r="N8" s="244"/>
      <c r="O8" s="27">
        <v>-79356076693</v>
      </c>
      <c r="P8" s="27"/>
      <c r="Q8" s="27">
        <f>M8+O8</f>
        <v>9515488131</v>
      </c>
    </row>
    <row r="9" spans="1:17" ht="21">
      <c r="A9" s="243" t="s">
        <v>110</v>
      </c>
      <c r="B9" s="244"/>
      <c r="C9" s="27">
        <v>41267965</v>
      </c>
      <c r="D9" s="244"/>
      <c r="E9" s="27">
        <v>64878136417</v>
      </c>
      <c r="F9" s="245"/>
      <c r="G9" s="27">
        <v>-57296100744</v>
      </c>
      <c r="H9" s="244"/>
      <c r="I9" s="27">
        <f t="shared" ref="I9:I72" si="0">E9+G9</f>
        <v>7582035673</v>
      </c>
      <c r="J9" s="27"/>
      <c r="K9" s="245">
        <v>79848060</v>
      </c>
      <c r="L9" s="27"/>
      <c r="M9" s="27">
        <v>106156698192</v>
      </c>
      <c r="N9" s="244"/>
      <c r="O9" s="27">
        <v>-104408450932</v>
      </c>
      <c r="P9" s="27"/>
      <c r="Q9" s="27">
        <f t="shared" ref="Q9:Q72" si="1">M9+O9</f>
        <v>1748247260</v>
      </c>
    </row>
    <row r="10" spans="1:17" ht="21">
      <c r="A10" s="243" t="s">
        <v>98</v>
      </c>
      <c r="B10" s="244"/>
      <c r="C10" s="27">
        <v>2340381</v>
      </c>
      <c r="D10" s="244"/>
      <c r="E10" s="27">
        <v>57388370535</v>
      </c>
      <c r="F10" s="245"/>
      <c r="G10" s="27">
        <v>-36031369166</v>
      </c>
      <c r="H10" s="244"/>
      <c r="I10" s="27">
        <f t="shared" si="0"/>
        <v>21357001369</v>
      </c>
      <c r="J10" s="27"/>
      <c r="K10" s="245">
        <v>2989863</v>
      </c>
      <c r="L10" s="27"/>
      <c r="M10" s="27">
        <v>92515213756</v>
      </c>
      <c r="N10" s="244"/>
      <c r="O10" s="27">
        <v>-76535264015</v>
      </c>
      <c r="P10" s="27"/>
      <c r="Q10" s="27">
        <f t="shared" si="1"/>
        <v>15979949741</v>
      </c>
    </row>
    <row r="11" spans="1:17" ht="21">
      <c r="A11" s="243" t="s">
        <v>398</v>
      </c>
      <c r="B11" s="244"/>
      <c r="C11" s="27">
        <v>212753</v>
      </c>
      <c r="D11" s="244"/>
      <c r="E11" s="27">
        <v>50146413062</v>
      </c>
      <c r="F11" s="245"/>
      <c r="G11" s="27">
        <v>-30280461859</v>
      </c>
      <c r="H11" s="244"/>
      <c r="I11" s="27">
        <f t="shared" si="0"/>
        <v>19865951203</v>
      </c>
      <c r="J11" s="27"/>
      <c r="K11" s="245">
        <v>288848</v>
      </c>
      <c r="L11" s="27"/>
      <c r="M11" s="27">
        <v>60871215354</v>
      </c>
      <c r="N11" s="244"/>
      <c r="O11" s="27">
        <v>-40881803765</v>
      </c>
      <c r="P11" s="27"/>
      <c r="Q11" s="27">
        <f t="shared" si="1"/>
        <v>19989411589</v>
      </c>
    </row>
    <row r="12" spans="1:17" ht="21">
      <c r="A12" s="243" t="s">
        <v>376</v>
      </c>
      <c r="B12" s="244"/>
      <c r="C12" s="27">
        <v>0</v>
      </c>
      <c r="D12" s="244"/>
      <c r="E12" s="27">
        <v>0</v>
      </c>
      <c r="F12" s="245"/>
      <c r="G12" s="27">
        <v>0</v>
      </c>
      <c r="H12" s="244"/>
      <c r="I12" s="27">
        <f t="shared" si="0"/>
        <v>0</v>
      </c>
      <c r="J12" s="27"/>
      <c r="K12" s="245">
        <v>12783190</v>
      </c>
      <c r="L12" s="27"/>
      <c r="M12" s="27">
        <v>32782369872</v>
      </c>
      <c r="N12" s="244"/>
      <c r="O12" s="27">
        <v>-31444213742</v>
      </c>
      <c r="P12" s="27"/>
      <c r="Q12" s="27">
        <f t="shared" si="1"/>
        <v>1338156130</v>
      </c>
    </row>
    <row r="13" spans="1:17" ht="21">
      <c r="A13" s="243" t="s">
        <v>238</v>
      </c>
      <c r="B13" s="244"/>
      <c r="C13" s="27">
        <v>0</v>
      </c>
      <c r="D13" s="244"/>
      <c r="E13" s="27">
        <v>0</v>
      </c>
      <c r="F13" s="245"/>
      <c r="G13" s="27">
        <v>0</v>
      </c>
      <c r="H13" s="244"/>
      <c r="I13" s="27">
        <f t="shared" si="0"/>
        <v>0</v>
      </c>
      <c r="J13" s="27"/>
      <c r="K13" s="245">
        <v>11125965</v>
      </c>
      <c r="L13" s="27"/>
      <c r="M13" s="27">
        <v>35029056112</v>
      </c>
      <c r="N13" s="244"/>
      <c r="O13" s="27">
        <v>-34185735188</v>
      </c>
      <c r="P13" s="27"/>
      <c r="Q13" s="27">
        <f t="shared" si="1"/>
        <v>843320924</v>
      </c>
    </row>
    <row r="14" spans="1:17" ht="21">
      <c r="A14" s="243" t="s">
        <v>368</v>
      </c>
      <c r="B14" s="244"/>
      <c r="C14" s="27">
        <v>0</v>
      </c>
      <c r="D14" s="244"/>
      <c r="E14" s="27">
        <v>0</v>
      </c>
      <c r="F14" s="245"/>
      <c r="G14" s="27">
        <v>0</v>
      </c>
      <c r="H14" s="244"/>
      <c r="I14" s="27">
        <f t="shared" si="0"/>
        <v>0</v>
      </c>
      <c r="J14" s="27"/>
      <c r="K14" s="245">
        <v>3510894</v>
      </c>
      <c r="L14" s="27"/>
      <c r="M14" s="27">
        <v>30055038917</v>
      </c>
      <c r="N14" s="244"/>
      <c r="O14" s="27">
        <v>-29607318637</v>
      </c>
      <c r="P14" s="27"/>
      <c r="Q14" s="27">
        <f t="shared" si="1"/>
        <v>447720280</v>
      </c>
    </row>
    <row r="15" spans="1:17" ht="21">
      <c r="A15" s="243" t="s">
        <v>486</v>
      </c>
      <c r="B15" s="244"/>
      <c r="C15" s="27">
        <v>0</v>
      </c>
      <c r="D15" s="244"/>
      <c r="E15" s="27">
        <v>0</v>
      </c>
      <c r="F15" s="245"/>
      <c r="G15" s="27">
        <v>0</v>
      </c>
      <c r="H15" s="244"/>
      <c r="I15" s="27">
        <f t="shared" si="0"/>
        <v>0</v>
      </c>
      <c r="J15" s="27"/>
      <c r="K15" s="245">
        <v>91995</v>
      </c>
      <c r="L15" s="27"/>
      <c r="M15" s="27">
        <v>1922195515</v>
      </c>
      <c r="N15" s="244"/>
      <c r="O15" s="27">
        <v>-1665372173</v>
      </c>
      <c r="P15" s="27"/>
      <c r="Q15" s="27">
        <f t="shared" si="1"/>
        <v>256823342</v>
      </c>
    </row>
    <row r="16" spans="1:17" ht="21">
      <c r="A16" s="243" t="s">
        <v>218</v>
      </c>
      <c r="B16" s="244"/>
      <c r="C16" s="27">
        <v>0</v>
      </c>
      <c r="D16" s="244"/>
      <c r="E16" s="27">
        <v>0</v>
      </c>
      <c r="F16" s="245"/>
      <c r="G16" s="27">
        <v>0</v>
      </c>
      <c r="H16" s="244"/>
      <c r="I16" s="27">
        <f t="shared" si="0"/>
        <v>0</v>
      </c>
      <c r="J16" s="27"/>
      <c r="K16" s="245">
        <v>11560635</v>
      </c>
      <c r="L16" s="27"/>
      <c r="M16" s="27">
        <v>246837484708</v>
      </c>
      <c r="N16" s="244"/>
      <c r="O16" s="27">
        <v>-244971022151</v>
      </c>
      <c r="P16" s="27"/>
      <c r="Q16" s="27">
        <f t="shared" si="1"/>
        <v>1866462557</v>
      </c>
    </row>
    <row r="17" spans="1:17" ht="21">
      <c r="A17" s="243" t="s">
        <v>141</v>
      </c>
      <c r="B17" s="244"/>
      <c r="C17" s="27">
        <v>85462</v>
      </c>
      <c r="D17" s="244"/>
      <c r="E17" s="27">
        <v>959373301</v>
      </c>
      <c r="F17" s="245"/>
      <c r="G17" s="27">
        <v>-596430302</v>
      </c>
      <c r="H17" s="244"/>
      <c r="I17" s="27">
        <f t="shared" si="0"/>
        <v>362942999</v>
      </c>
      <c r="J17" s="27"/>
      <c r="K17" s="245">
        <v>10922259</v>
      </c>
      <c r="L17" s="27"/>
      <c r="M17" s="27">
        <v>92471872794</v>
      </c>
      <c r="N17" s="244"/>
      <c r="O17" s="27">
        <v>-81535545212</v>
      </c>
      <c r="P17" s="27"/>
      <c r="Q17" s="27">
        <f t="shared" si="1"/>
        <v>10936327582</v>
      </c>
    </row>
    <row r="18" spans="1:17" ht="21">
      <c r="A18" s="243" t="s">
        <v>333</v>
      </c>
      <c r="B18" s="244"/>
      <c r="C18" s="27">
        <v>0</v>
      </c>
      <c r="D18" s="244"/>
      <c r="E18" s="27">
        <v>0</v>
      </c>
      <c r="F18" s="245"/>
      <c r="G18" s="27">
        <v>0</v>
      </c>
      <c r="H18" s="244"/>
      <c r="I18" s="27">
        <f t="shared" si="0"/>
        <v>0</v>
      </c>
      <c r="J18" s="27"/>
      <c r="K18" s="245">
        <v>19243980</v>
      </c>
      <c r="L18" s="27"/>
      <c r="M18" s="27">
        <v>75912795040</v>
      </c>
      <c r="N18" s="244"/>
      <c r="O18" s="27">
        <v>-72006956716</v>
      </c>
      <c r="P18" s="27"/>
      <c r="Q18" s="27">
        <f t="shared" si="1"/>
        <v>3905838324</v>
      </c>
    </row>
    <row r="19" spans="1:17" ht="21">
      <c r="A19" s="243" t="s">
        <v>478</v>
      </c>
      <c r="B19" s="244"/>
      <c r="C19" s="27">
        <v>0</v>
      </c>
      <c r="D19" s="244"/>
      <c r="E19" s="27">
        <v>0</v>
      </c>
      <c r="F19" s="245"/>
      <c r="G19" s="27">
        <v>0</v>
      </c>
      <c r="H19" s="244"/>
      <c r="I19" s="27">
        <f t="shared" si="0"/>
        <v>0</v>
      </c>
      <c r="J19" s="27"/>
      <c r="K19" s="245">
        <v>315294</v>
      </c>
      <c r="L19" s="27"/>
      <c r="M19" s="27">
        <v>5076368222</v>
      </c>
      <c r="N19" s="244"/>
      <c r="O19" s="27">
        <v>-4615691790</v>
      </c>
      <c r="P19" s="27"/>
      <c r="Q19" s="27">
        <f t="shared" si="1"/>
        <v>460676432</v>
      </c>
    </row>
    <row r="20" spans="1:17" ht="21">
      <c r="A20" s="243" t="s">
        <v>161</v>
      </c>
      <c r="B20" s="244"/>
      <c r="C20" s="27">
        <v>0</v>
      </c>
      <c r="D20" s="244"/>
      <c r="E20" s="27">
        <v>0</v>
      </c>
      <c r="F20" s="245"/>
      <c r="G20" s="27">
        <v>0</v>
      </c>
      <c r="H20" s="244"/>
      <c r="I20" s="27">
        <f t="shared" si="0"/>
        <v>0</v>
      </c>
      <c r="J20" s="27"/>
      <c r="K20" s="245">
        <v>10370984</v>
      </c>
      <c r="L20" s="27"/>
      <c r="M20" s="27">
        <v>41319168133</v>
      </c>
      <c r="N20" s="244"/>
      <c r="O20" s="27">
        <v>-38981211765</v>
      </c>
      <c r="P20" s="27"/>
      <c r="Q20" s="27">
        <f t="shared" si="1"/>
        <v>2337956368</v>
      </c>
    </row>
    <row r="21" spans="1:17" ht="21">
      <c r="A21" s="243" t="s">
        <v>232</v>
      </c>
      <c r="B21" s="244"/>
      <c r="C21" s="27">
        <v>4971950</v>
      </c>
      <c r="D21" s="244"/>
      <c r="E21" s="27">
        <v>15014331462</v>
      </c>
      <c r="F21" s="245"/>
      <c r="G21" s="27">
        <v>-10513717459</v>
      </c>
      <c r="H21" s="244"/>
      <c r="I21" s="27">
        <f t="shared" si="0"/>
        <v>4500614003</v>
      </c>
      <c r="J21" s="27"/>
      <c r="K21" s="245">
        <v>24235566</v>
      </c>
      <c r="L21" s="27"/>
      <c r="M21" s="27">
        <v>56364380303</v>
      </c>
      <c r="N21" s="244"/>
      <c r="O21" s="27">
        <v>-51148208706</v>
      </c>
      <c r="P21" s="27"/>
      <c r="Q21" s="27">
        <f t="shared" si="1"/>
        <v>5216171597</v>
      </c>
    </row>
    <row r="22" spans="1:17" ht="21">
      <c r="A22" s="243" t="s">
        <v>301</v>
      </c>
      <c r="B22" s="244"/>
      <c r="C22" s="27">
        <v>0</v>
      </c>
      <c r="D22" s="244"/>
      <c r="E22" s="27">
        <v>0</v>
      </c>
      <c r="F22" s="245"/>
      <c r="G22" s="27">
        <v>0</v>
      </c>
      <c r="H22" s="244"/>
      <c r="I22" s="27">
        <f t="shared" si="0"/>
        <v>0</v>
      </c>
      <c r="J22" s="27"/>
      <c r="K22" s="245">
        <v>8648140</v>
      </c>
      <c r="L22" s="27"/>
      <c r="M22" s="27">
        <v>36097928268</v>
      </c>
      <c r="N22" s="244"/>
      <c r="O22" s="27">
        <v>-43075215021</v>
      </c>
      <c r="P22" s="27"/>
      <c r="Q22" s="27">
        <f t="shared" si="1"/>
        <v>-6977286753</v>
      </c>
    </row>
    <row r="23" spans="1:17" ht="21">
      <c r="A23" s="243" t="s">
        <v>115</v>
      </c>
      <c r="B23" s="244"/>
      <c r="C23" s="27">
        <v>616673</v>
      </c>
      <c r="D23" s="244"/>
      <c r="E23" s="27">
        <v>5005392096</v>
      </c>
      <c r="F23" s="245"/>
      <c r="G23" s="27">
        <v>-3618473396</v>
      </c>
      <c r="H23" s="244"/>
      <c r="I23" s="27">
        <f t="shared" si="0"/>
        <v>1386918700</v>
      </c>
      <c r="J23" s="27"/>
      <c r="K23" s="245">
        <v>1185409</v>
      </c>
      <c r="L23" s="27"/>
      <c r="M23" s="27">
        <v>7950097253</v>
      </c>
      <c r="N23" s="244"/>
      <c r="O23" s="27">
        <v>-6955665205</v>
      </c>
      <c r="P23" s="27"/>
      <c r="Q23" s="27">
        <f t="shared" si="1"/>
        <v>994432048</v>
      </c>
    </row>
    <row r="24" spans="1:17" ht="21">
      <c r="A24" s="243" t="s">
        <v>414</v>
      </c>
      <c r="B24" s="244"/>
      <c r="C24" s="27">
        <v>600000</v>
      </c>
      <c r="D24" s="244"/>
      <c r="E24" s="27">
        <v>2891673261</v>
      </c>
      <c r="F24" s="245"/>
      <c r="G24" s="27">
        <v>-1710370044</v>
      </c>
      <c r="H24" s="244"/>
      <c r="I24" s="27">
        <f t="shared" si="0"/>
        <v>1181303217</v>
      </c>
      <c r="J24" s="27"/>
      <c r="K24" s="245">
        <v>8157461</v>
      </c>
      <c r="L24" s="27"/>
      <c r="M24" s="27">
        <v>22848132167</v>
      </c>
      <c r="N24" s="244"/>
      <c r="O24" s="27">
        <v>-22102350012</v>
      </c>
      <c r="P24" s="27"/>
      <c r="Q24" s="27">
        <f t="shared" si="1"/>
        <v>745782155</v>
      </c>
    </row>
    <row r="25" spans="1:17" ht="21">
      <c r="A25" s="243" t="s">
        <v>267</v>
      </c>
      <c r="B25" s="244"/>
      <c r="C25" s="27">
        <v>5961988</v>
      </c>
      <c r="D25" s="244"/>
      <c r="E25" s="27">
        <v>18560480704</v>
      </c>
      <c r="F25" s="245"/>
      <c r="G25" s="27">
        <v>-14081867978</v>
      </c>
      <c r="H25" s="244"/>
      <c r="I25" s="27">
        <f t="shared" si="0"/>
        <v>4478612726</v>
      </c>
      <c r="J25" s="27"/>
      <c r="K25" s="245">
        <v>8933706</v>
      </c>
      <c r="L25" s="27"/>
      <c r="M25" s="27">
        <v>24855803201</v>
      </c>
      <c r="N25" s="244"/>
      <c r="O25" s="27">
        <v>-21341753357</v>
      </c>
      <c r="P25" s="27"/>
      <c r="Q25" s="27">
        <f t="shared" si="1"/>
        <v>3514049844</v>
      </c>
    </row>
    <row r="26" spans="1:17" ht="21">
      <c r="A26" s="243" t="s">
        <v>75</v>
      </c>
      <c r="B26" s="244"/>
      <c r="C26" s="27">
        <v>0</v>
      </c>
      <c r="D26" s="244"/>
      <c r="E26" s="27">
        <v>0</v>
      </c>
      <c r="F26" s="245"/>
      <c r="G26" s="27">
        <v>0</v>
      </c>
      <c r="H26" s="244"/>
      <c r="I26" s="27">
        <f t="shared" si="0"/>
        <v>0</v>
      </c>
      <c r="J26" s="27"/>
      <c r="K26" s="245">
        <v>6270445</v>
      </c>
      <c r="L26" s="27"/>
      <c r="M26" s="27">
        <v>26785027437</v>
      </c>
      <c r="N26" s="244"/>
      <c r="O26" s="27">
        <v>-25033364514</v>
      </c>
      <c r="P26" s="27"/>
      <c r="Q26" s="27">
        <f t="shared" si="1"/>
        <v>1751662923</v>
      </c>
    </row>
    <row r="27" spans="1:17" ht="21">
      <c r="A27" s="243" t="s">
        <v>157</v>
      </c>
      <c r="B27" s="244"/>
      <c r="C27" s="27">
        <v>0</v>
      </c>
      <c r="D27" s="244"/>
      <c r="E27" s="27">
        <v>0</v>
      </c>
      <c r="F27" s="245"/>
      <c r="G27" s="27">
        <v>0</v>
      </c>
      <c r="H27" s="244"/>
      <c r="I27" s="27">
        <f t="shared" si="0"/>
        <v>0</v>
      </c>
      <c r="J27" s="27"/>
      <c r="K27" s="245">
        <v>6687142</v>
      </c>
      <c r="L27" s="27"/>
      <c r="M27" s="27">
        <v>32755653007</v>
      </c>
      <c r="N27" s="244"/>
      <c r="O27" s="27">
        <v>-32298431802</v>
      </c>
      <c r="P27" s="27"/>
      <c r="Q27" s="27">
        <f t="shared" si="1"/>
        <v>457221205</v>
      </c>
    </row>
    <row r="28" spans="1:17" ht="21">
      <c r="A28" s="243" t="s">
        <v>224</v>
      </c>
      <c r="B28" s="244"/>
      <c r="C28" s="27">
        <v>0</v>
      </c>
      <c r="D28" s="244"/>
      <c r="E28" s="27">
        <v>0</v>
      </c>
      <c r="F28" s="245"/>
      <c r="G28" s="27">
        <v>0</v>
      </c>
      <c r="H28" s="244"/>
      <c r="I28" s="27">
        <f t="shared" si="0"/>
        <v>0</v>
      </c>
      <c r="J28" s="27"/>
      <c r="K28" s="245">
        <v>642362</v>
      </c>
      <c r="L28" s="27"/>
      <c r="M28" s="27">
        <v>22628414036</v>
      </c>
      <c r="N28" s="244"/>
      <c r="O28" s="27">
        <v>-21774106824</v>
      </c>
      <c r="P28" s="27"/>
      <c r="Q28" s="27">
        <f t="shared" si="1"/>
        <v>854307212</v>
      </c>
    </row>
    <row r="29" spans="1:17" ht="21">
      <c r="A29" s="243" t="s">
        <v>131</v>
      </c>
      <c r="B29" s="244"/>
      <c r="C29" s="27">
        <v>0</v>
      </c>
      <c r="D29" s="244"/>
      <c r="E29" s="27">
        <v>0</v>
      </c>
      <c r="F29" s="245"/>
      <c r="G29" s="27">
        <v>0</v>
      </c>
      <c r="H29" s="244"/>
      <c r="I29" s="27">
        <f t="shared" si="0"/>
        <v>0</v>
      </c>
      <c r="J29" s="27"/>
      <c r="K29" s="245">
        <v>5309532</v>
      </c>
      <c r="L29" s="27"/>
      <c r="M29" s="27">
        <v>33528104283</v>
      </c>
      <c r="N29" s="244"/>
      <c r="O29" s="27">
        <v>-30936528651</v>
      </c>
      <c r="P29" s="27"/>
      <c r="Q29" s="27">
        <f t="shared" si="1"/>
        <v>2591575632</v>
      </c>
    </row>
    <row r="30" spans="1:17" ht="21">
      <c r="A30" s="243" t="s">
        <v>327</v>
      </c>
      <c r="B30" s="244"/>
      <c r="C30" s="27">
        <v>0</v>
      </c>
      <c r="D30" s="244"/>
      <c r="E30" s="27">
        <v>0</v>
      </c>
      <c r="F30" s="245"/>
      <c r="G30" s="27">
        <v>0</v>
      </c>
      <c r="H30" s="244"/>
      <c r="I30" s="27">
        <f t="shared" si="0"/>
        <v>0</v>
      </c>
      <c r="J30" s="27"/>
      <c r="K30" s="245">
        <v>15660856</v>
      </c>
      <c r="L30" s="27"/>
      <c r="M30" s="27">
        <v>75240472602</v>
      </c>
      <c r="N30" s="244"/>
      <c r="O30" s="27">
        <v>-67468523787</v>
      </c>
      <c r="P30" s="27"/>
      <c r="Q30" s="27">
        <f t="shared" si="1"/>
        <v>7771948815</v>
      </c>
    </row>
    <row r="31" spans="1:17" ht="21">
      <c r="A31" s="243" t="s">
        <v>164</v>
      </c>
      <c r="B31" s="244"/>
      <c r="C31" s="27">
        <v>0</v>
      </c>
      <c r="D31" s="244"/>
      <c r="E31" s="27">
        <v>0</v>
      </c>
      <c r="F31" s="245"/>
      <c r="G31" s="27">
        <v>0</v>
      </c>
      <c r="H31" s="244"/>
      <c r="I31" s="27">
        <f t="shared" si="0"/>
        <v>0</v>
      </c>
      <c r="J31" s="27"/>
      <c r="K31" s="245">
        <v>3525448</v>
      </c>
      <c r="L31" s="27"/>
      <c r="M31" s="27">
        <v>9837939707</v>
      </c>
      <c r="N31" s="244"/>
      <c r="O31" s="27">
        <v>-12515751827</v>
      </c>
      <c r="P31" s="27"/>
      <c r="Q31" s="27">
        <f t="shared" si="1"/>
        <v>-2677812120</v>
      </c>
    </row>
    <row r="32" spans="1:17" ht="21">
      <c r="A32" s="243" t="s">
        <v>409</v>
      </c>
      <c r="B32" s="244"/>
      <c r="C32" s="27">
        <v>710727</v>
      </c>
      <c r="D32" s="244"/>
      <c r="E32" s="27">
        <v>20021567213</v>
      </c>
      <c r="F32" s="245"/>
      <c r="G32" s="27">
        <v>-13816768258</v>
      </c>
      <c r="H32" s="244"/>
      <c r="I32" s="27">
        <f t="shared" si="0"/>
        <v>6204798955</v>
      </c>
      <c r="J32" s="27"/>
      <c r="K32" s="245">
        <v>3601955</v>
      </c>
      <c r="L32" s="27"/>
      <c r="M32" s="27">
        <v>67226454474</v>
      </c>
      <c r="N32" s="244"/>
      <c r="O32" s="27">
        <v>-64445390299</v>
      </c>
      <c r="P32" s="27"/>
      <c r="Q32" s="27">
        <f t="shared" si="1"/>
        <v>2781064175</v>
      </c>
    </row>
    <row r="33" spans="1:17" ht="21">
      <c r="A33" s="243" t="s">
        <v>392</v>
      </c>
      <c r="B33" s="244"/>
      <c r="C33" s="27">
        <v>134544</v>
      </c>
      <c r="D33" s="244"/>
      <c r="E33" s="27">
        <v>81169778451</v>
      </c>
      <c r="F33" s="245"/>
      <c r="G33" s="27">
        <v>-37795294244</v>
      </c>
      <c r="H33" s="244"/>
      <c r="I33" s="27">
        <f t="shared" si="0"/>
        <v>43374484207</v>
      </c>
      <c r="J33" s="27"/>
      <c r="K33" s="245">
        <v>174455</v>
      </c>
      <c r="L33" s="27"/>
      <c r="M33" s="27">
        <v>91621709369</v>
      </c>
      <c r="N33" s="244"/>
      <c r="O33" s="27">
        <v>-48505748336</v>
      </c>
      <c r="P33" s="27"/>
      <c r="Q33" s="27">
        <f t="shared" si="1"/>
        <v>43115961033</v>
      </c>
    </row>
    <row r="34" spans="1:17" ht="21">
      <c r="A34" s="243" t="s">
        <v>509</v>
      </c>
      <c r="B34" s="244"/>
      <c r="C34" s="27">
        <v>133750</v>
      </c>
      <c r="D34" s="244"/>
      <c r="E34" s="27">
        <v>4817594941</v>
      </c>
      <c r="F34" s="245"/>
      <c r="G34" s="27">
        <v>-3714670690</v>
      </c>
      <c r="H34" s="244"/>
      <c r="I34" s="27">
        <f t="shared" si="0"/>
        <v>1102924251</v>
      </c>
      <c r="J34" s="27"/>
      <c r="K34" s="245">
        <v>133750</v>
      </c>
      <c r="L34" s="27"/>
      <c r="M34" s="27">
        <v>4817594941</v>
      </c>
      <c r="N34" s="244"/>
      <c r="O34" s="27">
        <v>-3714670690</v>
      </c>
      <c r="P34" s="27"/>
      <c r="Q34" s="27">
        <f t="shared" si="1"/>
        <v>1102924251</v>
      </c>
    </row>
    <row r="35" spans="1:17" ht="21">
      <c r="A35" s="243" t="s">
        <v>102</v>
      </c>
      <c r="B35" s="244"/>
      <c r="C35" s="27">
        <v>0</v>
      </c>
      <c r="D35" s="244"/>
      <c r="E35" s="27">
        <v>0</v>
      </c>
      <c r="F35" s="245"/>
      <c r="G35" s="27">
        <v>0</v>
      </c>
      <c r="H35" s="244"/>
      <c r="I35" s="27">
        <f t="shared" si="0"/>
        <v>0</v>
      </c>
      <c r="J35" s="27"/>
      <c r="K35" s="245">
        <v>4074670</v>
      </c>
      <c r="L35" s="27"/>
      <c r="M35" s="27">
        <v>142863824075</v>
      </c>
      <c r="N35" s="244"/>
      <c r="O35" s="27">
        <v>-143670144742</v>
      </c>
      <c r="P35" s="27"/>
      <c r="Q35" s="27">
        <f t="shared" si="1"/>
        <v>-806320667</v>
      </c>
    </row>
    <row r="36" spans="1:17" ht="21">
      <c r="A36" s="243" t="s">
        <v>276</v>
      </c>
      <c r="B36" s="244"/>
      <c r="C36" s="27">
        <v>0</v>
      </c>
      <c r="D36" s="244"/>
      <c r="E36" s="27">
        <v>0</v>
      </c>
      <c r="F36" s="245"/>
      <c r="G36" s="27">
        <v>0</v>
      </c>
      <c r="H36" s="244"/>
      <c r="I36" s="27">
        <f t="shared" si="0"/>
        <v>0</v>
      </c>
      <c r="J36" s="27"/>
      <c r="K36" s="245">
        <v>3270778</v>
      </c>
      <c r="L36" s="27"/>
      <c r="M36" s="27">
        <v>14873372353</v>
      </c>
      <c r="N36" s="244"/>
      <c r="O36" s="27">
        <v>-14650433824</v>
      </c>
      <c r="P36" s="27"/>
      <c r="Q36" s="27">
        <f t="shared" si="1"/>
        <v>222938529</v>
      </c>
    </row>
    <row r="37" spans="1:17" ht="21">
      <c r="A37" s="243" t="s">
        <v>395</v>
      </c>
      <c r="B37" s="244"/>
      <c r="C37" s="27">
        <v>0</v>
      </c>
      <c r="D37" s="244"/>
      <c r="E37" s="27">
        <v>0</v>
      </c>
      <c r="F37" s="245"/>
      <c r="G37" s="27">
        <v>0</v>
      </c>
      <c r="H37" s="244"/>
      <c r="I37" s="27">
        <f t="shared" si="0"/>
        <v>0</v>
      </c>
      <c r="J37" s="27"/>
      <c r="K37" s="245">
        <v>108404</v>
      </c>
      <c r="L37" s="27"/>
      <c r="M37" s="27">
        <v>13633797464</v>
      </c>
      <c r="N37" s="244"/>
      <c r="O37" s="27">
        <v>-12172456214</v>
      </c>
      <c r="P37" s="27"/>
      <c r="Q37" s="27">
        <f t="shared" si="1"/>
        <v>1461341250</v>
      </c>
    </row>
    <row r="38" spans="1:17" ht="21">
      <c r="A38" s="243" t="s">
        <v>149</v>
      </c>
      <c r="B38" s="244"/>
      <c r="C38" s="27">
        <v>0</v>
      </c>
      <c r="D38" s="244"/>
      <c r="E38" s="27">
        <v>0</v>
      </c>
      <c r="F38" s="245"/>
      <c r="G38" s="27">
        <v>0</v>
      </c>
      <c r="H38" s="244"/>
      <c r="I38" s="27">
        <f t="shared" si="0"/>
        <v>0</v>
      </c>
      <c r="J38" s="27"/>
      <c r="K38" s="245">
        <v>273841</v>
      </c>
      <c r="L38" s="27"/>
      <c r="M38" s="27">
        <v>5252678461</v>
      </c>
      <c r="N38" s="244"/>
      <c r="O38" s="27">
        <v>-5708278221</v>
      </c>
      <c r="P38" s="27"/>
      <c r="Q38" s="27">
        <f t="shared" si="1"/>
        <v>-455599760</v>
      </c>
    </row>
    <row r="39" spans="1:17" ht="21">
      <c r="A39" s="243" t="s">
        <v>159</v>
      </c>
      <c r="B39" s="244"/>
      <c r="C39" s="27">
        <v>0</v>
      </c>
      <c r="D39" s="244"/>
      <c r="E39" s="27">
        <v>0</v>
      </c>
      <c r="F39" s="245"/>
      <c r="G39" s="27">
        <v>0</v>
      </c>
      <c r="H39" s="244"/>
      <c r="I39" s="27">
        <f t="shared" si="0"/>
        <v>0</v>
      </c>
      <c r="J39" s="27"/>
      <c r="K39" s="245">
        <v>7336778</v>
      </c>
      <c r="L39" s="27"/>
      <c r="M39" s="27">
        <v>37652493285</v>
      </c>
      <c r="N39" s="244"/>
      <c r="O39" s="27">
        <v>-42022169175</v>
      </c>
      <c r="P39" s="27"/>
      <c r="Q39" s="27">
        <f t="shared" si="1"/>
        <v>-4369675890</v>
      </c>
    </row>
    <row r="40" spans="1:17" ht="21">
      <c r="A40" s="243" t="s">
        <v>484</v>
      </c>
      <c r="B40" s="244"/>
      <c r="C40" s="27">
        <v>580000</v>
      </c>
      <c r="D40" s="244"/>
      <c r="E40" s="27">
        <v>19912874395</v>
      </c>
      <c r="F40" s="245"/>
      <c r="G40" s="27">
        <v>-13914865363</v>
      </c>
      <c r="H40" s="244"/>
      <c r="I40" s="27">
        <f t="shared" si="0"/>
        <v>5998009032</v>
      </c>
      <c r="J40" s="27"/>
      <c r="K40" s="245">
        <v>580000</v>
      </c>
      <c r="L40" s="27"/>
      <c r="M40" s="27">
        <v>19912874395</v>
      </c>
      <c r="N40" s="244"/>
      <c r="O40" s="27">
        <v>-13914865363</v>
      </c>
      <c r="P40" s="27"/>
      <c r="Q40" s="27">
        <f t="shared" si="1"/>
        <v>5998009032</v>
      </c>
    </row>
    <row r="41" spans="1:17" ht="21">
      <c r="A41" s="243" t="s">
        <v>404</v>
      </c>
      <c r="B41" s="244"/>
      <c r="C41" s="27">
        <v>2779326</v>
      </c>
      <c r="D41" s="244"/>
      <c r="E41" s="27">
        <v>31621220858</v>
      </c>
      <c r="F41" s="245"/>
      <c r="G41" s="27">
        <v>-29767541703</v>
      </c>
      <c r="H41" s="244"/>
      <c r="I41" s="27">
        <f t="shared" si="0"/>
        <v>1853679155</v>
      </c>
      <c r="J41" s="27"/>
      <c r="K41" s="245">
        <v>3100821</v>
      </c>
      <c r="L41" s="27"/>
      <c r="M41" s="27">
        <v>34277315024</v>
      </c>
      <c r="N41" s="244"/>
      <c r="O41" s="27">
        <v>-32798863809</v>
      </c>
      <c r="P41" s="27"/>
      <c r="Q41" s="27">
        <f t="shared" si="1"/>
        <v>1478451215</v>
      </c>
    </row>
    <row r="42" spans="1:17" ht="21">
      <c r="A42" s="243" t="s">
        <v>525</v>
      </c>
      <c r="B42" s="244"/>
      <c r="C42" s="27">
        <v>2793453</v>
      </c>
      <c r="D42" s="244"/>
      <c r="E42" s="27">
        <v>41984802912</v>
      </c>
      <c r="F42" s="245"/>
      <c r="G42" s="27">
        <v>-40416104972</v>
      </c>
      <c r="H42" s="244"/>
      <c r="I42" s="27">
        <f t="shared" si="0"/>
        <v>1568697940</v>
      </c>
      <c r="J42" s="27"/>
      <c r="K42" s="245">
        <v>2793453</v>
      </c>
      <c r="L42" s="27"/>
      <c r="M42" s="27">
        <v>41984802912</v>
      </c>
      <c r="N42" s="244"/>
      <c r="O42" s="27">
        <v>-40416104972</v>
      </c>
      <c r="P42" s="27"/>
      <c r="Q42" s="27">
        <f t="shared" si="1"/>
        <v>1568697940</v>
      </c>
    </row>
    <row r="43" spans="1:17" ht="21">
      <c r="A43" s="243" t="s">
        <v>266</v>
      </c>
      <c r="B43" s="244"/>
      <c r="C43" s="27">
        <v>19163699</v>
      </c>
      <c r="D43" s="244"/>
      <c r="E43" s="27">
        <v>168741157223</v>
      </c>
      <c r="F43" s="245"/>
      <c r="G43" s="27">
        <v>-78348277550</v>
      </c>
      <c r="H43" s="244"/>
      <c r="I43" s="27">
        <f t="shared" si="0"/>
        <v>90392879673</v>
      </c>
      <c r="J43" s="27"/>
      <c r="K43" s="245">
        <v>30432467</v>
      </c>
      <c r="L43" s="27"/>
      <c r="M43" s="27">
        <v>261875094943</v>
      </c>
      <c r="N43" s="244"/>
      <c r="O43" s="27">
        <v>-171476529051</v>
      </c>
      <c r="P43" s="27"/>
      <c r="Q43" s="27">
        <f t="shared" si="1"/>
        <v>90398565892</v>
      </c>
    </row>
    <row r="44" spans="1:17" ht="21">
      <c r="A44" s="243" t="s">
        <v>129</v>
      </c>
      <c r="B44" s="244"/>
      <c r="C44" s="27">
        <v>0</v>
      </c>
      <c r="D44" s="244"/>
      <c r="E44" s="27">
        <v>0</v>
      </c>
      <c r="F44" s="245"/>
      <c r="G44" s="27">
        <v>0</v>
      </c>
      <c r="H44" s="244"/>
      <c r="I44" s="27">
        <f t="shared" si="0"/>
        <v>0</v>
      </c>
      <c r="J44" s="27"/>
      <c r="K44" s="245">
        <v>6118795</v>
      </c>
      <c r="L44" s="27"/>
      <c r="M44" s="27">
        <v>40759878775</v>
      </c>
      <c r="N44" s="244"/>
      <c r="O44" s="27">
        <v>-40273738264</v>
      </c>
      <c r="P44" s="27"/>
      <c r="Q44" s="27">
        <f t="shared" si="1"/>
        <v>486140511</v>
      </c>
    </row>
    <row r="45" spans="1:17" ht="21">
      <c r="A45" s="243" t="s">
        <v>476</v>
      </c>
      <c r="B45" s="244"/>
      <c r="C45" s="27">
        <v>0</v>
      </c>
      <c r="D45" s="244"/>
      <c r="E45" s="27">
        <v>0</v>
      </c>
      <c r="F45" s="245"/>
      <c r="G45" s="27">
        <v>0</v>
      </c>
      <c r="H45" s="244"/>
      <c r="I45" s="27">
        <f t="shared" si="0"/>
        <v>0</v>
      </c>
      <c r="J45" s="27"/>
      <c r="K45" s="245">
        <v>1328040</v>
      </c>
      <c r="L45" s="27"/>
      <c r="M45" s="27">
        <v>7556036010</v>
      </c>
      <c r="N45" s="244"/>
      <c r="O45" s="27">
        <v>-7231818491</v>
      </c>
      <c r="P45" s="27"/>
      <c r="Q45" s="27">
        <f t="shared" si="1"/>
        <v>324217519</v>
      </c>
    </row>
    <row r="46" spans="1:17" ht="21">
      <c r="A46" s="243" t="s">
        <v>317</v>
      </c>
      <c r="B46" s="244"/>
      <c r="C46" s="27">
        <v>0</v>
      </c>
      <c r="D46" s="244"/>
      <c r="E46" s="27">
        <v>0</v>
      </c>
      <c r="F46" s="245"/>
      <c r="G46" s="27">
        <v>0</v>
      </c>
      <c r="H46" s="244"/>
      <c r="I46" s="27">
        <f t="shared" si="0"/>
        <v>0</v>
      </c>
      <c r="J46" s="27"/>
      <c r="K46" s="245">
        <v>12110413</v>
      </c>
      <c r="L46" s="27"/>
      <c r="M46" s="27">
        <v>27228486462</v>
      </c>
      <c r="N46" s="244"/>
      <c r="O46" s="27">
        <v>-26317953272</v>
      </c>
      <c r="P46" s="27"/>
      <c r="Q46" s="27">
        <f t="shared" si="1"/>
        <v>910533190</v>
      </c>
    </row>
    <row r="47" spans="1:17" ht="21">
      <c r="A47" s="243" t="s">
        <v>385</v>
      </c>
      <c r="B47" s="244"/>
      <c r="C47" s="27">
        <v>16345857</v>
      </c>
      <c r="D47" s="244"/>
      <c r="E47" s="27">
        <v>92512809027</v>
      </c>
      <c r="F47" s="245"/>
      <c r="G47" s="27">
        <v>-82585047444</v>
      </c>
      <c r="H47" s="244"/>
      <c r="I47" s="27">
        <f t="shared" si="0"/>
        <v>9927761583</v>
      </c>
      <c r="J47" s="27"/>
      <c r="K47" s="245">
        <v>35391908</v>
      </c>
      <c r="L47" s="27"/>
      <c r="M47" s="27">
        <v>173646835462</v>
      </c>
      <c r="N47" s="244"/>
      <c r="O47" s="27">
        <v>-155252096575</v>
      </c>
      <c r="P47" s="27"/>
      <c r="Q47" s="27">
        <f t="shared" si="1"/>
        <v>18394738887</v>
      </c>
    </row>
    <row r="48" spans="1:17" ht="21">
      <c r="A48" s="243" t="s">
        <v>152</v>
      </c>
      <c r="B48" s="244"/>
      <c r="C48" s="27">
        <v>0</v>
      </c>
      <c r="D48" s="244"/>
      <c r="E48" s="27">
        <v>0</v>
      </c>
      <c r="F48" s="245"/>
      <c r="G48" s="27">
        <v>0</v>
      </c>
      <c r="H48" s="244"/>
      <c r="I48" s="27">
        <f t="shared" si="0"/>
        <v>0</v>
      </c>
      <c r="J48" s="27"/>
      <c r="K48" s="245">
        <v>5619066</v>
      </c>
      <c r="L48" s="27"/>
      <c r="M48" s="27">
        <v>36016733953</v>
      </c>
      <c r="N48" s="244"/>
      <c r="O48" s="27">
        <v>-33843488664</v>
      </c>
      <c r="P48" s="27"/>
      <c r="Q48" s="27">
        <f t="shared" si="1"/>
        <v>2173245289</v>
      </c>
    </row>
    <row r="49" spans="1:42" s="144" customFormat="1" ht="21">
      <c r="A49" s="243" t="s">
        <v>125</v>
      </c>
      <c r="B49" s="244"/>
      <c r="C49" s="27">
        <v>2682024</v>
      </c>
      <c r="D49" s="244"/>
      <c r="E49" s="27">
        <v>119711785315</v>
      </c>
      <c r="F49" s="245"/>
      <c r="G49" s="27">
        <v>-79124624803</v>
      </c>
      <c r="H49" s="244"/>
      <c r="I49" s="27">
        <f t="shared" si="0"/>
        <v>40587160512</v>
      </c>
      <c r="J49" s="27"/>
      <c r="K49" s="245">
        <v>4962341</v>
      </c>
      <c r="L49" s="27"/>
      <c r="M49" s="27">
        <v>187675535328</v>
      </c>
      <c r="N49" s="244"/>
      <c r="O49" s="27">
        <v>-147312425004</v>
      </c>
      <c r="P49" s="27"/>
      <c r="Q49" s="27">
        <f t="shared" si="1"/>
        <v>40363110324</v>
      </c>
      <c r="R49" s="12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</row>
    <row r="50" spans="1:42" ht="21">
      <c r="A50" s="243" t="s">
        <v>495</v>
      </c>
      <c r="B50" s="244"/>
      <c r="C50" s="27">
        <v>0</v>
      </c>
      <c r="D50" s="244"/>
      <c r="E50" s="27">
        <v>0</v>
      </c>
      <c r="F50" s="245"/>
      <c r="G50" s="27">
        <v>0</v>
      </c>
      <c r="H50" s="244"/>
      <c r="I50" s="27">
        <f t="shared" si="0"/>
        <v>0</v>
      </c>
      <c r="J50" s="27"/>
      <c r="K50" s="245">
        <v>1239408</v>
      </c>
      <c r="L50" s="27"/>
      <c r="M50" s="27">
        <v>10010794939</v>
      </c>
      <c r="N50" s="244"/>
      <c r="O50" s="27">
        <v>-8099633519</v>
      </c>
      <c r="P50" s="27"/>
      <c r="Q50" s="27">
        <f t="shared" si="1"/>
        <v>1911161420</v>
      </c>
      <c r="R50" s="12"/>
    </row>
    <row r="51" spans="1:42" ht="21">
      <c r="A51" s="243" t="s">
        <v>343</v>
      </c>
      <c r="B51" s="244"/>
      <c r="C51" s="27">
        <v>0</v>
      </c>
      <c r="D51" s="244"/>
      <c r="E51" s="27">
        <v>0</v>
      </c>
      <c r="F51" s="245"/>
      <c r="G51" s="27">
        <v>0</v>
      </c>
      <c r="H51" s="244"/>
      <c r="I51" s="27">
        <f t="shared" si="0"/>
        <v>0</v>
      </c>
      <c r="J51" s="27"/>
      <c r="K51" s="245">
        <v>691337</v>
      </c>
      <c r="L51" s="27"/>
      <c r="M51" s="27">
        <v>6209288407</v>
      </c>
      <c r="N51" s="244"/>
      <c r="O51" s="27">
        <v>-6195447173</v>
      </c>
      <c r="P51" s="27"/>
      <c r="Q51" s="27">
        <f t="shared" si="1"/>
        <v>13841234</v>
      </c>
    </row>
    <row r="52" spans="1:42" ht="21">
      <c r="A52" s="243" t="s">
        <v>160</v>
      </c>
      <c r="B52" s="244"/>
      <c r="C52" s="27">
        <v>0</v>
      </c>
      <c r="D52" s="244"/>
      <c r="E52" s="27">
        <v>0</v>
      </c>
      <c r="F52" s="245"/>
      <c r="G52" s="27">
        <v>0</v>
      </c>
      <c r="H52" s="244"/>
      <c r="I52" s="27">
        <f t="shared" si="0"/>
        <v>0</v>
      </c>
      <c r="J52" s="27"/>
      <c r="K52" s="245">
        <v>11155024</v>
      </c>
      <c r="L52" s="27"/>
      <c r="M52" s="27">
        <v>34721051368</v>
      </c>
      <c r="N52" s="244"/>
      <c r="O52" s="27">
        <v>-34817223488</v>
      </c>
      <c r="P52" s="27"/>
      <c r="Q52" s="27">
        <f t="shared" si="1"/>
        <v>-96172120</v>
      </c>
    </row>
    <row r="53" spans="1:42" ht="21">
      <c r="A53" s="243" t="s">
        <v>366</v>
      </c>
      <c r="B53" s="244"/>
      <c r="C53" s="27">
        <v>0</v>
      </c>
      <c r="D53" s="244"/>
      <c r="E53" s="27">
        <v>0</v>
      </c>
      <c r="F53" s="245"/>
      <c r="G53" s="27">
        <v>0</v>
      </c>
      <c r="H53" s="244"/>
      <c r="I53" s="27">
        <f t="shared" si="0"/>
        <v>0</v>
      </c>
      <c r="J53" s="27"/>
      <c r="K53" s="245">
        <v>3307513</v>
      </c>
      <c r="L53" s="27"/>
      <c r="M53" s="27">
        <v>26525204186</v>
      </c>
      <c r="N53" s="244"/>
      <c r="O53" s="27">
        <v>-24489389871</v>
      </c>
      <c r="P53" s="27"/>
      <c r="Q53" s="27">
        <f t="shared" si="1"/>
        <v>2035814315</v>
      </c>
    </row>
    <row r="54" spans="1:42" ht="21">
      <c r="A54" s="243" t="s">
        <v>258</v>
      </c>
      <c r="B54" s="244"/>
      <c r="C54" s="27">
        <v>0</v>
      </c>
      <c r="D54" s="244"/>
      <c r="E54" s="27">
        <v>0</v>
      </c>
      <c r="F54" s="245"/>
      <c r="G54" s="27">
        <v>0</v>
      </c>
      <c r="H54" s="244"/>
      <c r="I54" s="27">
        <f t="shared" si="0"/>
        <v>0</v>
      </c>
      <c r="J54" s="27"/>
      <c r="K54" s="245">
        <v>2514494</v>
      </c>
      <c r="L54" s="27"/>
      <c r="M54" s="27">
        <v>45349400870</v>
      </c>
      <c r="N54" s="244"/>
      <c r="O54" s="27">
        <v>-40905544401</v>
      </c>
      <c r="P54" s="27"/>
      <c r="Q54" s="27">
        <f t="shared" si="1"/>
        <v>4443856469</v>
      </c>
    </row>
    <row r="55" spans="1:42" ht="21">
      <c r="A55" s="243" t="s">
        <v>477</v>
      </c>
      <c r="B55" s="244"/>
      <c r="C55" s="27">
        <v>0</v>
      </c>
      <c r="D55" s="244"/>
      <c r="E55" s="27">
        <v>0</v>
      </c>
      <c r="F55" s="245"/>
      <c r="G55" s="27">
        <v>0</v>
      </c>
      <c r="H55" s="244"/>
      <c r="I55" s="27">
        <f t="shared" si="0"/>
        <v>0</v>
      </c>
      <c r="J55" s="27"/>
      <c r="K55" s="245">
        <v>48948</v>
      </c>
      <c r="L55" s="27"/>
      <c r="M55" s="27">
        <v>1746319154</v>
      </c>
      <c r="N55" s="244"/>
      <c r="O55" s="27">
        <v>-1591547846</v>
      </c>
      <c r="P55" s="27"/>
      <c r="Q55" s="27">
        <f t="shared" si="1"/>
        <v>154771308</v>
      </c>
    </row>
    <row r="56" spans="1:42" ht="21">
      <c r="A56" s="243" t="s">
        <v>213</v>
      </c>
      <c r="B56" s="244"/>
      <c r="C56" s="27">
        <v>0</v>
      </c>
      <c r="D56" s="244"/>
      <c r="E56" s="27">
        <v>0</v>
      </c>
      <c r="F56" s="245"/>
      <c r="G56" s="27">
        <v>0</v>
      </c>
      <c r="H56" s="244"/>
      <c r="I56" s="27">
        <f t="shared" si="0"/>
        <v>0</v>
      </c>
      <c r="J56" s="27"/>
      <c r="K56" s="245">
        <v>44284938</v>
      </c>
      <c r="L56" s="27"/>
      <c r="M56" s="27">
        <v>78803698837</v>
      </c>
      <c r="N56" s="244"/>
      <c r="O56" s="27">
        <v>-78032997516</v>
      </c>
      <c r="P56" s="27"/>
      <c r="Q56" s="27">
        <f t="shared" si="1"/>
        <v>770701321</v>
      </c>
    </row>
    <row r="57" spans="1:42" ht="21">
      <c r="A57" s="243" t="s">
        <v>394</v>
      </c>
      <c r="B57" s="244"/>
      <c r="C57" s="27">
        <v>0</v>
      </c>
      <c r="D57" s="244"/>
      <c r="E57" s="27">
        <v>0</v>
      </c>
      <c r="F57" s="245"/>
      <c r="G57" s="27">
        <v>0</v>
      </c>
      <c r="H57" s="244"/>
      <c r="I57" s="27">
        <f t="shared" si="0"/>
        <v>0</v>
      </c>
      <c r="J57" s="27"/>
      <c r="K57" s="245">
        <v>349855</v>
      </c>
      <c r="L57" s="27"/>
      <c r="M57" s="27">
        <v>14351594516</v>
      </c>
      <c r="N57" s="244"/>
      <c r="O57" s="27">
        <v>-14453393856</v>
      </c>
      <c r="P57" s="27"/>
      <c r="Q57" s="27">
        <f t="shared" si="1"/>
        <v>-101799340</v>
      </c>
    </row>
    <row r="58" spans="1:42" ht="21">
      <c r="A58" s="243" t="s">
        <v>311</v>
      </c>
      <c r="B58" s="244"/>
      <c r="C58" s="27">
        <v>0</v>
      </c>
      <c r="D58" s="244"/>
      <c r="E58" s="27">
        <v>0</v>
      </c>
      <c r="F58" s="245"/>
      <c r="G58" s="27">
        <v>0</v>
      </c>
      <c r="H58" s="244"/>
      <c r="I58" s="27">
        <f t="shared" si="0"/>
        <v>0</v>
      </c>
      <c r="J58" s="27"/>
      <c r="K58" s="245">
        <v>5680048</v>
      </c>
      <c r="L58" s="27"/>
      <c r="M58" s="27">
        <v>13139116128</v>
      </c>
      <c r="N58" s="244"/>
      <c r="O58" s="27">
        <v>-11984924196</v>
      </c>
      <c r="P58" s="27"/>
      <c r="Q58" s="27">
        <f t="shared" si="1"/>
        <v>1154191932</v>
      </c>
    </row>
    <row r="59" spans="1:42" ht="21">
      <c r="A59" s="243" t="s">
        <v>405</v>
      </c>
      <c r="B59" s="244"/>
      <c r="C59" s="27">
        <v>4363723</v>
      </c>
      <c r="D59" s="244"/>
      <c r="E59" s="27">
        <v>56514520732</v>
      </c>
      <c r="F59" s="245"/>
      <c r="G59" s="27">
        <v>-46768663217</v>
      </c>
      <c r="H59" s="244"/>
      <c r="I59" s="27">
        <f t="shared" si="0"/>
        <v>9745857515</v>
      </c>
      <c r="J59" s="27"/>
      <c r="K59" s="245">
        <v>8269403</v>
      </c>
      <c r="L59" s="27"/>
      <c r="M59" s="27">
        <v>86235228255</v>
      </c>
      <c r="N59" s="244"/>
      <c r="O59" s="27">
        <v>-77983490496</v>
      </c>
      <c r="P59" s="27"/>
      <c r="Q59" s="27">
        <f t="shared" si="1"/>
        <v>8251737759</v>
      </c>
    </row>
    <row r="60" spans="1:42" ht="21">
      <c r="A60" s="243" t="s">
        <v>234</v>
      </c>
      <c r="B60" s="244"/>
      <c r="C60" s="27">
        <v>2138948</v>
      </c>
      <c r="D60" s="244"/>
      <c r="E60" s="27">
        <v>35886905126</v>
      </c>
      <c r="F60" s="245"/>
      <c r="G60" s="27">
        <v>-23285795701</v>
      </c>
      <c r="H60" s="244"/>
      <c r="I60" s="27">
        <f t="shared" si="0"/>
        <v>12601109425</v>
      </c>
      <c r="J60" s="27"/>
      <c r="K60" s="245">
        <v>5297957</v>
      </c>
      <c r="L60" s="27"/>
      <c r="M60" s="27">
        <v>70052296849</v>
      </c>
      <c r="N60" s="244"/>
      <c r="O60" s="27">
        <v>-60752104465</v>
      </c>
      <c r="P60" s="27"/>
      <c r="Q60" s="27">
        <f t="shared" si="1"/>
        <v>9300192384</v>
      </c>
    </row>
    <row r="61" spans="1:42" ht="21">
      <c r="A61" s="243" t="s">
        <v>330</v>
      </c>
      <c r="B61" s="244"/>
      <c r="C61" s="27">
        <v>14915264</v>
      </c>
      <c r="D61" s="244"/>
      <c r="E61" s="27">
        <v>57603322589</v>
      </c>
      <c r="F61" s="245"/>
      <c r="G61" s="27">
        <v>-45005935110</v>
      </c>
      <c r="H61" s="244"/>
      <c r="I61" s="27">
        <f t="shared" si="0"/>
        <v>12597387479</v>
      </c>
      <c r="J61" s="27"/>
      <c r="K61" s="245">
        <v>20110850</v>
      </c>
      <c r="L61" s="27"/>
      <c r="M61" s="27">
        <v>70325793791</v>
      </c>
      <c r="N61" s="244"/>
      <c r="O61" s="27">
        <v>-60355269801</v>
      </c>
      <c r="P61" s="27"/>
      <c r="Q61" s="27">
        <f t="shared" si="1"/>
        <v>9970523990</v>
      </c>
    </row>
    <row r="62" spans="1:42" ht="21">
      <c r="A62" s="243" t="s">
        <v>145</v>
      </c>
      <c r="B62" s="244"/>
      <c r="C62" s="27">
        <v>199175</v>
      </c>
      <c r="D62" s="244"/>
      <c r="E62" s="27">
        <v>27481199348</v>
      </c>
      <c r="F62" s="245"/>
      <c r="G62" s="27">
        <v>-25841476961</v>
      </c>
      <c r="H62" s="244"/>
      <c r="I62" s="27">
        <f t="shared" si="0"/>
        <v>1639722387</v>
      </c>
      <c r="J62" s="27"/>
      <c r="K62" s="245">
        <v>290648</v>
      </c>
      <c r="L62" s="27"/>
      <c r="M62" s="27">
        <v>38945105433</v>
      </c>
      <c r="N62" s="244"/>
      <c r="O62" s="27">
        <v>-38135331367</v>
      </c>
      <c r="P62" s="27"/>
      <c r="Q62" s="27">
        <f t="shared" si="1"/>
        <v>809774066</v>
      </c>
    </row>
    <row r="63" spans="1:42" ht="21">
      <c r="A63" s="243" t="s">
        <v>228</v>
      </c>
      <c r="B63" s="244"/>
      <c r="C63" s="27">
        <v>0</v>
      </c>
      <c r="D63" s="244"/>
      <c r="E63" s="27">
        <v>0</v>
      </c>
      <c r="F63" s="245"/>
      <c r="G63" s="27">
        <v>0</v>
      </c>
      <c r="H63" s="244"/>
      <c r="I63" s="27">
        <f t="shared" si="0"/>
        <v>0</v>
      </c>
      <c r="J63" s="27"/>
      <c r="K63" s="245">
        <v>1028695</v>
      </c>
      <c r="L63" s="27"/>
      <c r="M63" s="27">
        <v>35908248778</v>
      </c>
      <c r="N63" s="244"/>
      <c r="O63" s="27">
        <v>-35050889007</v>
      </c>
      <c r="P63" s="27"/>
      <c r="Q63" s="27">
        <f t="shared" si="1"/>
        <v>857359771</v>
      </c>
    </row>
    <row r="64" spans="1:42" ht="21">
      <c r="A64" s="243" t="s">
        <v>245</v>
      </c>
      <c r="B64" s="244"/>
      <c r="C64" s="27">
        <v>0</v>
      </c>
      <c r="D64" s="244"/>
      <c r="E64" s="27">
        <v>0</v>
      </c>
      <c r="F64" s="245"/>
      <c r="G64" s="27">
        <v>0</v>
      </c>
      <c r="H64" s="244"/>
      <c r="I64" s="27">
        <f t="shared" si="0"/>
        <v>0</v>
      </c>
      <c r="J64" s="27"/>
      <c r="K64" s="245">
        <v>9880385</v>
      </c>
      <c r="L64" s="27"/>
      <c r="M64" s="27">
        <v>30799767117</v>
      </c>
      <c r="N64" s="244"/>
      <c r="O64" s="27">
        <v>-30378807519</v>
      </c>
      <c r="P64" s="27"/>
      <c r="Q64" s="27">
        <f t="shared" si="1"/>
        <v>420959598</v>
      </c>
    </row>
    <row r="65" spans="1:17" ht="21">
      <c r="A65" s="243" t="s">
        <v>200</v>
      </c>
      <c r="B65" s="244"/>
      <c r="C65" s="27">
        <v>0</v>
      </c>
      <c r="D65" s="244"/>
      <c r="E65" s="27">
        <v>0</v>
      </c>
      <c r="F65" s="245"/>
      <c r="G65" s="27">
        <v>0</v>
      </c>
      <c r="H65" s="244"/>
      <c r="I65" s="27">
        <f t="shared" si="0"/>
        <v>0</v>
      </c>
      <c r="J65" s="27"/>
      <c r="K65" s="245">
        <v>2910912</v>
      </c>
      <c r="L65" s="27"/>
      <c r="M65" s="27">
        <v>21358459095</v>
      </c>
      <c r="N65" s="244"/>
      <c r="O65" s="27">
        <v>-20466390172</v>
      </c>
      <c r="P65" s="27"/>
      <c r="Q65" s="27">
        <f t="shared" si="1"/>
        <v>892068923</v>
      </c>
    </row>
    <row r="66" spans="1:17" ht="21">
      <c r="A66" s="243" t="s">
        <v>338</v>
      </c>
      <c r="B66" s="244"/>
      <c r="C66" s="27">
        <v>0</v>
      </c>
      <c r="D66" s="244"/>
      <c r="E66" s="27">
        <v>0</v>
      </c>
      <c r="F66" s="245"/>
      <c r="G66" s="27">
        <v>0</v>
      </c>
      <c r="H66" s="244"/>
      <c r="I66" s="27">
        <f t="shared" si="0"/>
        <v>0</v>
      </c>
      <c r="J66" s="27"/>
      <c r="K66" s="245">
        <v>3476629</v>
      </c>
      <c r="L66" s="27"/>
      <c r="M66" s="27">
        <v>7613431442</v>
      </c>
      <c r="N66" s="244"/>
      <c r="O66" s="27">
        <v>-7231182037</v>
      </c>
      <c r="P66" s="27"/>
      <c r="Q66" s="27">
        <f t="shared" si="1"/>
        <v>382249405</v>
      </c>
    </row>
    <row r="67" spans="1:17" ht="21">
      <c r="A67" s="243" t="s">
        <v>273</v>
      </c>
      <c r="B67" s="244"/>
      <c r="C67" s="27">
        <v>0</v>
      </c>
      <c r="D67" s="244"/>
      <c r="E67" s="27">
        <v>0</v>
      </c>
      <c r="F67" s="245"/>
      <c r="G67" s="27">
        <v>0</v>
      </c>
      <c r="H67" s="244"/>
      <c r="I67" s="27">
        <f t="shared" si="0"/>
        <v>0</v>
      </c>
      <c r="J67" s="27"/>
      <c r="K67" s="245">
        <v>5313833</v>
      </c>
      <c r="L67" s="27"/>
      <c r="M67" s="27">
        <v>8532854812</v>
      </c>
      <c r="N67" s="244"/>
      <c r="O67" s="27">
        <v>-7654804121</v>
      </c>
      <c r="P67" s="27"/>
      <c r="Q67" s="27">
        <f t="shared" si="1"/>
        <v>878050691</v>
      </c>
    </row>
    <row r="68" spans="1:17" ht="21">
      <c r="A68" s="243" t="s">
        <v>479</v>
      </c>
      <c r="B68" s="244"/>
      <c r="C68" s="27">
        <v>0</v>
      </c>
      <c r="D68" s="244"/>
      <c r="E68" s="27">
        <v>0</v>
      </c>
      <c r="F68" s="245"/>
      <c r="G68" s="27">
        <v>0</v>
      </c>
      <c r="H68" s="244"/>
      <c r="I68" s="27">
        <f t="shared" si="0"/>
        <v>0</v>
      </c>
      <c r="J68" s="27"/>
      <c r="K68" s="245">
        <v>2527029</v>
      </c>
      <c r="L68" s="27"/>
      <c r="M68" s="27">
        <v>12363544699</v>
      </c>
      <c r="N68" s="244"/>
      <c r="O68" s="27">
        <v>-11321993178</v>
      </c>
      <c r="P68" s="27"/>
      <c r="Q68" s="27">
        <f t="shared" si="1"/>
        <v>1041551521</v>
      </c>
    </row>
    <row r="69" spans="1:17" ht="21">
      <c r="A69" s="243" t="s">
        <v>364</v>
      </c>
      <c r="B69" s="244"/>
      <c r="C69" s="27">
        <v>0</v>
      </c>
      <c r="D69" s="244"/>
      <c r="E69" s="27">
        <v>0</v>
      </c>
      <c r="F69" s="245"/>
      <c r="G69" s="27">
        <v>0</v>
      </c>
      <c r="H69" s="244"/>
      <c r="I69" s="27">
        <f t="shared" si="0"/>
        <v>0</v>
      </c>
      <c r="J69" s="27"/>
      <c r="K69" s="245">
        <v>18119686</v>
      </c>
      <c r="L69" s="27"/>
      <c r="M69" s="27">
        <v>33635504974</v>
      </c>
      <c r="N69" s="244"/>
      <c r="O69" s="27">
        <v>-26689742425</v>
      </c>
      <c r="P69" s="27"/>
      <c r="Q69" s="27">
        <f t="shared" si="1"/>
        <v>6945762549</v>
      </c>
    </row>
    <row r="70" spans="1:17" ht="21">
      <c r="A70" s="243" t="s">
        <v>251</v>
      </c>
      <c r="B70" s="244"/>
      <c r="C70" s="27">
        <v>0</v>
      </c>
      <c r="D70" s="244"/>
      <c r="E70" s="27">
        <v>0</v>
      </c>
      <c r="F70" s="245"/>
      <c r="G70" s="27">
        <v>0</v>
      </c>
      <c r="H70" s="244"/>
      <c r="I70" s="27">
        <f t="shared" si="0"/>
        <v>0</v>
      </c>
      <c r="J70" s="27"/>
      <c r="K70" s="245">
        <v>13498865</v>
      </c>
      <c r="L70" s="27"/>
      <c r="M70" s="27">
        <v>85912494835</v>
      </c>
      <c r="N70" s="244"/>
      <c r="O70" s="27">
        <v>-81806255239</v>
      </c>
      <c r="P70" s="27"/>
      <c r="Q70" s="27">
        <f t="shared" si="1"/>
        <v>4106239596</v>
      </c>
    </row>
    <row r="71" spans="1:17" ht="21">
      <c r="A71" s="243" t="s">
        <v>462</v>
      </c>
      <c r="B71" s="244"/>
      <c r="C71" s="27">
        <v>0</v>
      </c>
      <c r="D71" s="244"/>
      <c r="E71" s="27">
        <v>0</v>
      </c>
      <c r="F71" s="245"/>
      <c r="G71" s="27">
        <v>0</v>
      </c>
      <c r="H71" s="244"/>
      <c r="I71" s="27">
        <f t="shared" si="0"/>
        <v>0</v>
      </c>
      <c r="J71" s="27"/>
      <c r="K71" s="245">
        <v>195318</v>
      </c>
      <c r="L71" s="27"/>
      <c r="M71" s="27">
        <v>12080345231</v>
      </c>
      <c r="N71" s="244"/>
      <c r="O71" s="27">
        <v>-10958344268</v>
      </c>
      <c r="P71" s="27"/>
      <c r="Q71" s="27">
        <f t="shared" si="1"/>
        <v>1122000963</v>
      </c>
    </row>
    <row r="72" spans="1:17" ht="21">
      <c r="A72" s="243" t="s">
        <v>86</v>
      </c>
      <c r="B72" s="244"/>
      <c r="C72" s="27">
        <v>0</v>
      </c>
      <c r="D72" s="244"/>
      <c r="E72" s="27">
        <v>0</v>
      </c>
      <c r="F72" s="245"/>
      <c r="G72" s="27">
        <v>0</v>
      </c>
      <c r="H72" s="244"/>
      <c r="I72" s="27">
        <f t="shared" si="0"/>
        <v>0</v>
      </c>
      <c r="J72" s="27"/>
      <c r="K72" s="245">
        <v>367602</v>
      </c>
      <c r="L72" s="27"/>
      <c r="M72" s="27">
        <v>46264169537</v>
      </c>
      <c r="N72" s="244"/>
      <c r="O72" s="27">
        <v>-44280961602</v>
      </c>
      <c r="P72" s="27"/>
      <c r="Q72" s="27">
        <f t="shared" si="1"/>
        <v>1983207935</v>
      </c>
    </row>
    <row r="73" spans="1:17" ht="21" customHeight="1">
      <c r="A73" s="243" t="s">
        <v>520</v>
      </c>
      <c r="B73" s="244"/>
      <c r="C73" s="27">
        <v>800000</v>
      </c>
      <c r="D73" s="244"/>
      <c r="E73" s="27">
        <v>51477295346</v>
      </c>
      <c r="F73" s="245"/>
      <c r="G73" s="27">
        <v>-45111858640</v>
      </c>
      <c r="H73" s="244"/>
      <c r="I73" s="27">
        <f t="shared" ref="I73:I136" si="2">E73+G73</f>
        <v>6365436706</v>
      </c>
      <c r="J73" s="27"/>
      <c r="K73" s="245">
        <v>800000</v>
      </c>
      <c r="L73" s="27"/>
      <c r="M73" s="27">
        <v>51477295346</v>
      </c>
      <c r="N73" s="244"/>
      <c r="O73" s="27">
        <v>-45111858640</v>
      </c>
      <c r="P73" s="27"/>
      <c r="Q73" s="27">
        <f t="shared" ref="Q73:Q136" si="3">M73+O73</f>
        <v>6365436706</v>
      </c>
    </row>
    <row r="74" spans="1:17" ht="21">
      <c r="A74" s="243" t="s">
        <v>211</v>
      </c>
      <c r="B74" s="244"/>
      <c r="C74" s="27">
        <v>0</v>
      </c>
      <c r="D74" s="244"/>
      <c r="E74" s="27">
        <v>0</v>
      </c>
      <c r="F74" s="245"/>
      <c r="G74" s="27">
        <v>0</v>
      </c>
      <c r="H74" s="244"/>
      <c r="I74" s="27">
        <f t="shared" si="2"/>
        <v>0</v>
      </c>
      <c r="J74" s="27"/>
      <c r="K74" s="245">
        <v>12669127</v>
      </c>
      <c r="L74" s="27"/>
      <c r="M74" s="27">
        <v>147312985063</v>
      </c>
      <c r="N74" s="244"/>
      <c r="O74" s="27">
        <v>-145123624207</v>
      </c>
      <c r="P74" s="27"/>
      <c r="Q74" s="27">
        <f t="shared" si="3"/>
        <v>2189360856</v>
      </c>
    </row>
    <row r="75" spans="1:17" ht="21">
      <c r="A75" s="243" t="s">
        <v>282</v>
      </c>
      <c r="B75" s="244"/>
      <c r="C75" s="27">
        <v>0</v>
      </c>
      <c r="D75" s="244"/>
      <c r="E75" s="27">
        <v>0</v>
      </c>
      <c r="F75" s="245"/>
      <c r="G75" s="27">
        <v>0</v>
      </c>
      <c r="H75" s="244"/>
      <c r="I75" s="27">
        <f t="shared" si="2"/>
        <v>0</v>
      </c>
      <c r="J75" s="27"/>
      <c r="K75" s="245">
        <v>1476880</v>
      </c>
      <c r="L75" s="27"/>
      <c r="M75" s="27">
        <v>10946889793</v>
      </c>
      <c r="N75" s="244"/>
      <c r="O75" s="27">
        <v>-11008335453</v>
      </c>
      <c r="P75" s="27"/>
      <c r="Q75" s="27">
        <f t="shared" si="3"/>
        <v>-61445660</v>
      </c>
    </row>
    <row r="76" spans="1:17" ht="21">
      <c r="A76" s="243" t="s">
        <v>79</v>
      </c>
      <c r="B76" s="244"/>
      <c r="C76" s="27">
        <v>0</v>
      </c>
      <c r="D76" s="244"/>
      <c r="E76" s="27">
        <v>0</v>
      </c>
      <c r="F76" s="245"/>
      <c r="G76" s="27">
        <v>0</v>
      </c>
      <c r="H76" s="244"/>
      <c r="I76" s="27">
        <f t="shared" si="2"/>
        <v>0</v>
      </c>
      <c r="J76" s="27"/>
      <c r="K76" s="245">
        <v>5137878</v>
      </c>
      <c r="L76" s="27"/>
      <c r="M76" s="27">
        <v>73881612241</v>
      </c>
      <c r="N76" s="244"/>
      <c r="O76" s="27">
        <v>-72877888861</v>
      </c>
      <c r="P76" s="27"/>
      <c r="Q76" s="27">
        <f t="shared" si="3"/>
        <v>1003723380</v>
      </c>
    </row>
    <row r="77" spans="1:17" ht="21">
      <c r="A77" s="243" t="s">
        <v>140</v>
      </c>
      <c r="B77" s="244"/>
      <c r="C77" s="27">
        <v>0</v>
      </c>
      <c r="D77" s="244"/>
      <c r="E77" s="27">
        <v>0</v>
      </c>
      <c r="F77" s="245"/>
      <c r="G77" s="27">
        <v>0</v>
      </c>
      <c r="H77" s="244"/>
      <c r="I77" s="27">
        <f t="shared" si="2"/>
        <v>0</v>
      </c>
      <c r="J77" s="27"/>
      <c r="K77" s="245">
        <v>19079869</v>
      </c>
      <c r="L77" s="27"/>
      <c r="M77" s="27">
        <v>31192085723</v>
      </c>
      <c r="N77" s="244"/>
      <c r="O77" s="27">
        <v>-31263910340</v>
      </c>
      <c r="P77" s="27"/>
      <c r="Q77" s="27">
        <f t="shared" si="3"/>
        <v>-71824617</v>
      </c>
    </row>
    <row r="78" spans="1:17" ht="21">
      <c r="A78" s="243" t="s">
        <v>76</v>
      </c>
      <c r="B78" s="244"/>
      <c r="C78" s="27">
        <v>0</v>
      </c>
      <c r="D78" s="244"/>
      <c r="E78" s="27">
        <v>0</v>
      </c>
      <c r="F78" s="245"/>
      <c r="G78" s="27">
        <v>0</v>
      </c>
      <c r="H78" s="244"/>
      <c r="I78" s="27">
        <f t="shared" si="2"/>
        <v>0</v>
      </c>
      <c r="J78" s="27"/>
      <c r="K78" s="245">
        <v>19397153</v>
      </c>
      <c r="L78" s="27"/>
      <c r="M78" s="27">
        <v>28964060864</v>
      </c>
      <c r="N78" s="244"/>
      <c r="O78" s="27">
        <v>-27712960409</v>
      </c>
      <c r="P78" s="27"/>
      <c r="Q78" s="27">
        <f t="shared" si="3"/>
        <v>1251100455</v>
      </c>
    </row>
    <row r="79" spans="1:17" ht="21">
      <c r="A79" s="243" t="s">
        <v>275</v>
      </c>
      <c r="B79" s="244"/>
      <c r="C79" s="27">
        <v>0</v>
      </c>
      <c r="D79" s="244"/>
      <c r="E79" s="27">
        <v>0</v>
      </c>
      <c r="F79" s="245"/>
      <c r="G79" s="27">
        <v>0</v>
      </c>
      <c r="H79" s="244"/>
      <c r="I79" s="27">
        <f t="shared" si="2"/>
        <v>0</v>
      </c>
      <c r="J79" s="27"/>
      <c r="K79" s="245">
        <v>28310530</v>
      </c>
      <c r="L79" s="27"/>
      <c r="M79" s="27">
        <v>33319145012</v>
      </c>
      <c r="N79" s="244"/>
      <c r="O79" s="27">
        <v>-32599591953</v>
      </c>
      <c r="P79" s="27"/>
      <c r="Q79" s="27">
        <f t="shared" si="3"/>
        <v>719553059</v>
      </c>
    </row>
    <row r="80" spans="1:17" ht="21">
      <c r="A80" s="243" t="s">
        <v>277</v>
      </c>
      <c r="B80" s="244"/>
      <c r="C80" s="27">
        <v>0</v>
      </c>
      <c r="D80" s="244"/>
      <c r="E80" s="27">
        <v>0</v>
      </c>
      <c r="F80" s="245"/>
      <c r="G80" s="27">
        <v>0</v>
      </c>
      <c r="H80" s="244"/>
      <c r="I80" s="27">
        <f t="shared" si="2"/>
        <v>0</v>
      </c>
      <c r="J80" s="27"/>
      <c r="K80" s="245">
        <v>5579208</v>
      </c>
      <c r="L80" s="27"/>
      <c r="M80" s="27">
        <v>49283918403</v>
      </c>
      <c r="N80" s="244"/>
      <c r="O80" s="27">
        <v>-47203092253</v>
      </c>
      <c r="P80" s="27"/>
      <c r="Q80" s="27">
        <f t="shared" si="3"/>
        <v>2080826150</v>
      </c>
    </row>
    <row r="81" spans="1:17" ht="21">
      <c r="A81" s="243" t="s">
        <v>209</v>
      </c>
      <c r="B81" s="244"/>
      <c r="C81" s="27">
        <v>0</v>
      </c>
      <c r="D81" s="244"/>
      <c r="E81" s="27">
        <v>0</v>
      </c>
      <c r="F81" s="245"/>
      <c r="G81" s="27">
        <v>0</v>
      </c>
      <c r="H81" s="244"/>
      <c r="I81" s="27">
        <f t="shared" si="2"/>
        <v>0</v>
      </c>
      <c r="J81" s="27"/>
      <c r="K81" s="245">
        <v>23279231</v>
      </c>
      <c r="L81" s="27"/>
      <c r="M81" s="27">
        <v>47286180915</v>
      </c>
      <c r="N81" s="244"/>
      <c r="O81" s="27">
        <v>-33786042975</v>
      </c>
      <c r="P81" s="27"/>
      <c r="Q81" s="27">
        <f t="shared" si="3"/>
        <v>13500137940</v>
      </c>
    </row>
    <row r="82" spans="1:17" ht="21">
      <c r="A82" s="243" t="s">
        <v>387</v>
      </c>
      <c r="B82" s="244"/>
      <c r="C82" s="27">
        <v>0</v>
      </c>
      <c r="D82" s="244"/>
      <c r="E82" s="27">
        <v>0</v>
      </c>
      <c r="F82" s="245"/>
      <c r="G82" s="27">
        <v>0</v>
      </c>
      <c r="H82" s="244"/>
      <c r="I82" s="27">
        <f t="shared" si="2"/>
        <v>0</v>
      </c>
      <c r="J82" s="27"/>
      <c r="K82" s="245">
        <v>1805102</v>
      </c>
      <c r="L82" s="27"/>
      <c r="M82" s="27">
        <v>85321897175</v>
      </c>
      <c r="N82" s="244"/>
      <c r="O82" s="27">
        <v>-79490220791</v>
      </c>
      <c r="P82" s="27"/>
      <c r="Q82" s="27">
        <f t="shared" si="3"/>
        <v>5831676384</v>
      </c>
    </row>
    <row r="83" spans="1:17" ht="21">
      <c r="A83" s="243" t="s">
        <v>97</v>
      </c>
      <c r="B83" s="244"/>
      <c r="C83" s="27">
        <v>3000000</v>
      </c>
      <c r="D83" s="244"/>
      <c r="E83" s="27">
        <v>16818976613</v>
      </c>
      <c r="F83" s="245"/>
      <c r="G83" s="27">
        <v>-12324062645</v>
      </c>
      <c r="H83" s="244"/>
      <c r="I83" s="27">
        <f t="shared" si="2"/>
        <v>4494913968</v>
      </c>
      <c r="J83" s="27"/>
      <c r="K83" s="245">
        <v>6585892</v>
      </c>
      <c r="L83" s="27"/>
      <c r="M83" s="27">
        <v>27467880366</v>
      </c>
      <c r="N83" s="244"/>
      <c r="O83" s="27">
        <v>-25227755158</v>
      </c>
      <c r="P83" s="27"/>
      <c r="Q83" s="27">
        <f t="shared" si="3"/>
        <v>2240125208</v>
      </c>
    </row>
    <row r="84" spans="1:17" ht="21">
      <c r="A84" s="243" t="s">
        <v>114</v>
      </c>
      <c r="B84" s="244"/>
      <c r="C84" s="27">
        <v>3119047</v>
      </c>
      <c r="D84" s="244"/>
      <c r="E84" s="27">
        <v>21137114684</v>
      </c>
      <c r="F84" s="245"/>
      <c r="G84" s="27">
        <v>-16375140760</v>
      </c>
      <c r="H84" s="244"/>
      <c r="I84" s="27">
        <f t="shared" si="2"/>
        <v>4761973924</v>
      </c>
      <c r="J84" s="27"/>
      <c r="K84" s="245">
        <v>11545006</v>
      </c>
      <c r="L84" s="27"/>
      <c r="M84" s="27">
        <v>90744276494</v>
      </c>
      <c r="N84" s="244"/>
      <c r="O84" s="27">
        <v>-86794800361</v>
      </c>
      <c r="P84" s="27"/>
      <c r="Q84" s="27">
        <f t="shared" si="3"/>
        <v>3949476133</v>
      </c>
    </row>
    <row r="85" spans="1:17" ht="21">
      <c r="A85" s="243" t="s">
        <v>95</v>
      </c>
      <c r="B85" s="244"/>
      <c r="C85" s="27">
        <v>0</v>
      </c>
      <c r="D85" s="244"/>
      <c r="E85" s="27">
        <v>0</v>
      </c>
      <c r="F85" s="245"/>
      <c r="G85" s="27">
        <v>0</v>
      </c>
      <c r="H85" s="244"/>
      <c r="I85" s="27">
        <f t="shared" si="2"/>
        <v>0</v>
      </c>
      <c r="J85" s="27"/>
      <c r="K85" s="245">
        <v>13282531</v>
      </c>
      <c r="L85" s="27"/>
      <c r="M85" s="27">
        <v>29475958078</v>
      </c>
      <c r="N85" s="244"/>
      <c r="O85" s="27">
        <v>-28903539817</v>
      </c>
      <c r="P85" s="27"/>
      <c r="Q85" s="27">
        <f t="shared" si="3"/>
        <v>572418261</v>
      </c>
    </row>
    <row r="86" spans="1:17" ht="21">
      <c r="A86" s="243" t="s">
        <v>80</v>
      </c>
      <c r="B86" s="244"/>
      <c r="C86" s="27">
        <v>0</v>
      </c>
      <c r="D86" s="244"/>
      <c r="E86" s="27">
        <v>0</v>
      </c>
      <c r="F86" s="245"/>
      <c r="G86" s="27">
        <v>0</v>
      </c>
      <c r="H86" s="244"/>
      <c r="I86" s="27">
        <f t="shared" si="2"/>
        <v>0</v>
      </c>
      <c r="J86" s="27"/>
      <c r="K86" s="245">
        <v>1315438</v>
      </c>
      <c r="L86" s="27"/>
      <c r="M86" s="27">
        <v>24746626981</v>
      </c>
      <c r="N86" s="244"/>
      <c r="O86" s="27">
        <v>-23645951409</v>
      </c>
      <c r="P86" s="27"/>
      <c r="Q86" s="27">
        <f t="shared" si="3"/>
        <v>1100675572</v>
      </c>
    </row>
    <row r="87" spans="1:17" ht="21">
      <c r="A87" s="243" t="s">
        <v>225</v>
      </c>
      <c r="B87" s="244"/>
      <c r="C87" s="27">
        <v>5354979</v>
      </c>
      <c r="D87" s="244"/>
      <c r="E87" s="27">
        <v>19988467514</v>
      </c>
      <c r="F87" s="245"/>
      <c r="G87" s="27">
        <v>-12582950153</v>
      </c>
      <c r="H87" s="244"/>
      <c r="I87" s="27">
        <f t="shared" si="2"/>
        <v>7405517361</v>
      </c>
      <c r="J87" s="27"/>
      <c r="K87" s="245">
        <v>8609370</v>
      </c>
      <c r="L87" s="27"/>
      <c r="M87" s="27">
        <v>27740786235</v>
      </c>
      <c r="N87" s="244"/>
      <c r="O87" s="27">
        <v>-19593115762</v>
      </c>
      <c r="P87" s="27"/>
      <c r="Q87" s="27">
        <f t="shared" si="3"/>
        <v>8147670473</v>
      </c>
    </row>
    <row r="88" spans="1:17" ht="21">
      <c r="A88" s="243" t="s">
        <v>367</v>
      </c>
      <c r="B88" s="244"/>
      <c r="C88" s="27">
        <v>0</v>
      </c>
      <c r="D88" s="244"/>
      <c r="E88" s="27">
        <v>0</v>
      </c>
      <c r="F88" s="245"/>
      <c r="G88" s="27">
        <v>0</v>
      </c>
      <c r="H88" s="244"/>
      <c r="I88" s="27">
        <f t="shared" si="2"/>
        <v>0</v>
      </c>
      <c r="J88" s="27"/>
      <c r="K88" s="245">
        <v>283829</v>
      </c>
      <c r="L88" s="27"/>
      <c r="M88" s="27">
        <v>2149536488</v>
      </c>
      <c r="N88" s="244"/>
      <c r="O88" s="27">
        <v>-2251478937</v>
      </c>
      <c r="P88" s="27"/>
      <c r="Q88" s="27">
        <f t="shared" si="3"/>
        <v>-101942449</v>
      </c>
    </row>
    <row r="89" spans="1:17" ht="21">
      <c r="A89" s="243" t="s">
        <v>294</v>
      </c>
      <c r="B89" s="244"/>
      <c r="C89" s="27">
        <v>0</v>
      </c>
      <c r="D89" s="244"/>
      <c r="E89" s="27">
        <v>0</v>
      </c>
      <c r="F89" s="245"/>
      <c r="G89" s="27">
        <v>0</v>
      </c>
      <c r="H89" s="244"/>
      <c r="I89" s="27">
        <f t="shared" si="2"/>
        <v>0</v>
      </c>
      <c r="J89" s="27"/>
      <c r="K89" s="245">
        <v>16185042</v>
      </c>
      <c r="L89" s="27"/>
      <c r="M89" s="27">
        <v>40088928728</v>
      </c>
      <c r="N89" s="244"/>
      <c r="O89" s="27">
        <v>-37392159189</v>
      </c>
      <c r="P89" s="27"/>
      <c r="Q89" s="27">
        <f t="shared" si="3"/>
        <v>2696769539</v>
      </c>
    </row>
    <row r="90" spans="1:17" ht="21">
      <c r="A90" s="243" t="s">
        <v>146</v>
      </c>
      <c r="B90" s="244"/>
      <c r="C90" s="27">
        <v>3197202</v>
      </c>
      <c r="D90" s="244"/>
      <c r="E90" s="27">
        <v>58499818573</v>
      </c>
      <c r="F90" s="245"/>
      <c r="G90" s="27">
        <v>-45421670569</v>
      </c>
      <c r="H90" s="244"/>
      <c r="I90" s="27">
        <f t="shared" si="2"/>
        <v>13078148004</v>
      </c>
      <c r="J90" s="27"/>
      <c r="K90" s="245">
        <v>12238050</v>
      </c>
      <c r="L90" s="27"/>
      <c r="M90" s="27">
        <v>170410101125</v>
      </c>
      <c r="N90" s="244"/>
      <c r="O90" s="27">
        <v>-142167178009</v>
      </c>
      <c r="P90" s="27"/>
      <c r="Q90" s="27">
        <f t="shared" si="3"/>
        <v>28242923116</v>
      </c>
    </row>
    <row r="91" spans="1:17" ht="21">
      <c r="A91" s="243" t="s">
        <v>483</v>
      </c>
      <c r="B91" s="244"/>
      <c r="C91" s="27">
        <v>0</v>
      </c>
      <c r="D91" s="244"/>
      <c r="E91" s="27">
        <v>0</v>
      </c>
      <c r="F91" s="245"/>
      <c r="G91" s="27">
        <v>0</v>
      </c>
      <c r="H91" s="244"/>
      <c r="I91" s="27">
        <f t="shared" si="2"/>
        <v>0</v>
      </c>
      <c r="J91" s="27"/>
      <c r="K91" s="245">
        <v>2892941</v>
      </c>
      <c r="L91" s="27"/>
      <c r="M91" s="27">
        <v>7443947001</v>
      </c>
      <c r="N91" s="244"/>
      <c r="O91" s="27">
        <v>-7634550074</v>
      </c>
      <c r="P91" s="27"/>
      <c r="Q91" s="27">
        <f t="shared" si="3"/>
        <v>-190603073</v>
      </c>
    </row>
    <row r="92" spans="1:17" ht="21">
      <c r="A92" s="243" t="s">
        <v>464</v>
      </c>
      <c r="B92" s="244"/>
      <c r="C92" s="27">
        <v>0</v>
      </c>
      <c r="D92" s="244"/>
      <c r="E92" s="27">
        <v>0</v>
      </c>
      <c r="F92" s="245"/>
      <c r="G92" s="27">
        <v>0</v>
      </c>
      <c r="H92" s="244"/>
      <c r="I92" s="27">
        <f t="shared" si="2"/>
        <v>0</v>
      </c>
      <c r="J92" s="27"/>
      <c r="K92" s="245">
        <v>285251</v>
      </c>
      <c r="L92" s="27"/>
      <c r="M92" s="27">
        <v>19348627043</v>
      </c>
      <c r="N92" s="244"/>
      <c r="O92" s="27">
        <v>-17185649840</v>
      </c>
      <c r="P92" s="27"/>
      <c r="Q92" s="27">
        <f t="shared" si="3"/>
        <v>2162977203</v>
      </c>
    </row>
    <row r="93" spans="1:17" ht="21">
      <c r="A93" s="243" t="s">
        <v>463</v>
      </c>
      <c r="B93" s="244"/>
      <c r="C93" s="27">
        <v>0</v>
      </c>
      <c r="D93" s="244"/>
      <c r="E93" s="27">
        <v>0</v>
      </c>
      <c r="F93" s="245"/>
      <c r="G93" s="27">
        <v>0</v>
      </c>
      <c r="H93" s="244"/>
      <c r="I93" s="27">
        <f t="shared" si="2"/>
        <v>0</v>
      </c>
      <c r="J93" s="27"/>
      <c r="K93" s="245">
        <v>8750574</v>
      </c>
      <c r="L93" s="27"/>
      <c r="M93" s="27">
        <v>10054517583</v>
      </c>
      <c r="N93" s="244"/>
      <c r="O93" s="27">
        <v>-9117819186</v>
      </c>
      <c r="P93" s="27"/>
      <c r="Q93" s="27">
        <f t="shared" si="3"/>
        <v>936698397</v>
      </c>
    </row>
    <row r="94" spans="1:17" ht="21">
      <c r="A94" s="243" t="s">
        <v>354</v>
      </c>
      <c r="B94" s="244"/>
      <c r="C94" s="27">
        <v>0</v>
      </c>
      <c r="D94" s="244"/>
      <c r="E94" s="27">
        <v>0</v>
      </c>
      <c r="F94" s="245"/>
      <c r="G94" s="27">
        <v>0</v>
      </c>
      <c r="H94" s="244"/>
      <c r="I94" s="27">
        <f t="shared" si="2"/>
        <v>0</v>
      </c>
      <c r="J94" s="27"/>
      <c r="K94" s="245">
        <v>9423620</v>
      </c>
      <c r="L94" s="27"/>
      <c r="M94" s="27">
        <v>15618548687</v>
      </c>
      <c r="N94" s="244"/>
      <c r="O94" s="27">
        <v>-21566202727</v>
      </c>
      <c r="P94" s="27"/>
      <c r="Q94" s="27">
        <f t="shared" si="3"/>
        <v>-5947654040</v>
      </c>
    </row>
    <row r="95" spans="1:17" ht="21">
      <c r="A95" s="243" t="s">
        <v>137</v>
      </c>
      <c r="B95" s="244"/>
      <c r="C95" s="27">
        <v>0</v>
      </c>
      <c r="D95" s="244"/>
      <c r="E95" s="27">
        <v>0</v>
      </c>
      <c r="F95" s="245"/>
      <c r="G95" s="27">
        <v>0</v>
      </c>
      <c r="H95" s="244"/>
      <c r="I95" s="27">
        <f t="shared" si="2"/>
        <v>0</v>
      </c>
      <c r="J95" s="27"/>
      <c r="K95" s="245">
        <v>5293416</v>
      </c>
      <c r="L95" s="27"/>
      <c r="M95" s="27">
        <v>17901759013</v>
      </c>
      <c r="N95" s="244"/>
      <c r="O95" s="27">
        <v>-19838357259</v>
      </c>
      <c r="P95" s="27"/>
      <c r="Q95" s="27">
        <f t="shared" si="3"/>
        <v>-1936598246</v>
      </c>
    </row>
    <row r="96" spans="1:17" ht="21">
      <c r="A96" s="243" t="s">
        <v>388</v>
      </c>
      <c r="B96" s="244"/>
      <c r="C96" s="27">
        <v>0</v>
      </c>
      <c r="D96" s="244"/>
      <c r="E96" s="27">
        <v>0</v>
      </c>
      <c r="F96" s="245"/>
      <c r="G96" s="27">
        <v>0</v>
      </c>
      <c r="H96" s="244"/>
      <c r="I96" s="27">
        <f t="shared" si="2"/>
        <v>0</v>
      </c>
      <c r="J96" s="27"/>
      <c r="K96" s="245">
        <v>1507556</v>
      </c>
      <c r="L96" s="27"/>
      <c r="M96" s="27">
        <v>6241413591</v>
      </c>
      <c r="N96" s="244"/>
      <c r="O96" s="27">
        <v>-7217913599</v>
      </c>
      <c r="P96" s="27"/>
      <c r="Q96" s="27">
        <f t="shared" si="3"/>
        <v>-976500008</v>
      </c>
    </row>
    <row r="97" spans="1:17" ht="21">
      <c r="A97" s="243" t="s">
        <v>248</v>
      </c>
      <c r="B97" s="244"/>
      <c r="C97" s="27">
        <v>0</v>
      </c>
      <c r="D97" s="244"/>
      <c r="E97" s="27">
        <v>0</v>
      </c>
      <c r="F97" s="245"/>
      <c r="G97" s="27">
        <v>0</v>
      </c>
      <c r="H97" s="244"/>
      <c r="I97" s="27">
        <f t="shared" si="2"/>
        <v>0</v>
      </c>
      <c r="J97" s="27"/>
      <c r="K97" s="245">
        <v>2095794</v>
      </c>
      <c r="L97" s="27"/>
      <c r="M97" s="27">
        <v>17804078194</v>
      </c>
      <c r="N97" s="244"/>
      <c r="O97" s="27">
        <v>-21406641503</v>
      </c>
      <c r="P97" s="27"/>
      <c r="Q97" s="27">
        <f t="shared" si="3"/>
        <v>-3602563309</v>
      </c>
    </row>
    <row r="98" spans="1:17" ht="21">
      <c r="A98" s="243" t="s">
        <v>346</v>
      </c>
      <c r="B98" s="244"/>
      <c r="C98" s="27">
        <v>0</v>
      </c>
      <c r="D98" s="244"/>
      <c r="E98" s="27">
        <v>0</v>
      </c>
      <c r="F98" s="245"/>
      <c r="G98" s="27">
        <v>0</v>
      </c>
      <c r="H98" s="244"/>
      <c r="I98" s="27">
        <f t="shared" si="2"/>
        <v>0</v>
      </c>
      <c r="J98" s="27"/>
      <c r="K98" s="245">
        <v>246956</v>
      </c>
      <c r="L98" s="27"/>
      <c r="M98" s="27">
        <v>4501847248</v>
      </c>
      <c r="N98" s="244"/>
      <c r="O98" s="27">
        <v>-5243594033</v>
      </c>
      <c r="P98" s="27"/>
      <c r="Q98" s="27">
        <f t="shared" si="3"/>
        <v>-741746785</v>
      </c>
    </row>
    <row r="99" spans="1:17" ht="21">
      <c r="A99" s="243" t="s">
        <v>230</v>
      </c>
      <c r="B99" s="244"/>
      <c r="C99" s="27">
        <v>0</v>
      </c>
      <c r="D99" s="244"/>
      <c r="E99" s="27">
        <v>0</v>
      </c>
      <c r="F99" s="245"/>
      <c r="G99" s="27">
        <v>0</v>
      </c>
      <c r="H99" s="244"/>
      <c r="I99" s="27">
        <f t="shared" si="2"/>
        <v>0</v>
      </c>
      <c r="J99" s="27"/>
      <c r="K99" s="245">
        <v>6888043</v>
      </c>
      <c r="L99" s="27"/>
      <c r="M99" s="27">
        <v>6733669910</v>
      </c>
      <c r="N99" s="244"/>
      <c r="O99" s="27">
        <v>-8401341573</v>
      </c>
      <c r="P99" s="27"/>
      <c r="Q99" s="27">
        <f t="shared" si="3"/>
        <v>-1667671663</v>
      </c>
    </row>
    <row r="100" spans="1:17" ht="21">
      <c r="A100" s="243" t="s">
        <v>94</v>
      </c>
      <c r="B100" s="244"/>
      <c r="C100" s="27">
        <v>0</v>
      </c>
      <c r="D100" s="244"/>
      <c r="E100" s="27">
        <v>0</v>
      </c>
      <c r="F100" s="245"/>
      <c r="G100" s="27">
        <v>0</v>
      </c>
      <c r="H100" s="244"/>
      <c r="I100" s="27">
        <f t="shared" si="2"/>
        <v>0</v>
      </c>
      <c r="J100" s="27"/>
      <c r="K100" s="245">
        <v>20289178</v>
      </c>
      <c r="L100" s="27"/>
      <c r="M100" s="27">
        <v>28113548313</v>
      </c>
      <c r="N100" s="244"/>
      <c r="O100" s="27">
        <v>-29711183580</v>
      </c>
      <c r="P100" s="27"/>
      <c r="Q100" s="27">
        <f t="shared" si="3"/>
        <v>-1597635267</v>
      </c>
    </row>
    <row r="101" spans="1:17" ht="21">
      <c r="A101" s="243" t="s">
        <v>221</v>
      </c>
      <c r="B101" s="244"/>
      <c r="C101" s="27">
        <v>0</v>
      </c>
      <c r="D101" s="244"/>
      <c r="E101" s="27">
        <v>0</v>
      </c>
      <c r="F101" s="245"/>
      <c r="G101" s="27">
        <v>0</v>
      </c>
      <c r="H101" s="244"/>
      <c r="I101" s="27">
        <f t="shared" si="2"/>
        <v>0</v>
      </c>
      <c r="J101" s="27"/>
      <c r="K101" s="245">
        <v>22187208</v>
      </c>
      <c r="L101" s="27"/>
      <c r="M101" s="27">
        <v>26985296999</v>
      </c>
      <c r="N101" s="244"/>
      <c r="O101" s="27">
        <v>-32142281939</v>
      </c>
      <c r="P101" s="27"/>
      <c r="Q101" s="27">
        <f t="shared" si="3"/>
        <v>-5156984940</v>
      </c>
    </row>
    <row r="102" spans="1:17" ht="21">
      <c r="A102" s="243" t="s">
        <v>254</v>
      </c>
      <c r="B102" s="244"/>
      <c r="C102" s="27">
        <v>0</v>
      </c>
      <c r="D102" s="244"/>
      <c r="E102" s="27">
        <v>0</v>
      </c>
      <c r="F102" s="245"/>
      <c r="G102" s="27">
        <v>0</v>
      </c>
      <c r="H102" s="244"/>
      <c r="I102" s="27">
        <f t="shared" si="2"/>
        <v>0</v>
      </c>
      <c r="J102" s="27"/>
      <c r="K102" s="245">
        <v>1324343</v>
      </c>
      <c r="L102" s="27"/>
      <c r="M102" s="27">
        <v>52201396830</v>
      </c>
      <c r="N102" s="244"/>
      <c r="O102" s="27">
        <v>-57454151347</v>
      </c>
      <c r="P102" s="27"/>
      <c r="Q102" s="27">
        <f t="shared" si="3"/>
        <v>-5252754517</v>
      </c>
    </row>
    <row r="103" spans="1:17" ht="21">
      <c r="A103" s="243" t="s">
        <v>133</v>
      </c>
      <c r="B103" s="244"/>
      <c r="C103" s="27">
        <v>0</v>
      </c>
      <c r="D103" s="244"/>
      <c r="E103" s="27">
        <v>0</v>
      </c>
      <c r="F103" s="245"/>
      <c r="G103" s="27">
        <v>0</v>
      </c>
      <c r="H103" s="244"/>
      <c r="I103" s="27">
        <f t="shared" si="2"/>
        <v>0</v>
      </c>
      <c r="J103" s="27"/>
      <c r="K103" s="245">
        <v>13306115</v>
      </c>
      <c r="L103" s="27"/>
      <c r="M103" s="27">
        <v>46219735284</v>
      </c>
      <c r="N103" s="244"/>
      <c r="O103" s="27">
        <v>-55889190188</v>
      </c>
      <c r="P103" s="27"/>
      <c r="Q103" s="27">
        <f t="shared" si="3"/>
        <v>-9669454904</v>
      </c>
    </row>
    <row r="104" spans="1:17" ht="21">
      <c r="A104" s="243" t="s">
        <v>229</v>
      </c>
      <c r="B104" s="244"/>
      <c r="C104" s="27">
        <v>0</v>
      </c>
      <c r="D104" s="244"/>
      <c r="E104" s="27">
        <v>0</v>
      </c>
      <c r="F104" s="245"/>
      <c r="G104" s="27">
        <v>0</v>
      </c>
      <c r="H104" s="244"/>
      <c r="I104" s="27">
        <f t="shared" si="2"/>
        <v>0</v>
      </c>
      <c r="J104" s="27"/>
      <c r="K104" s="245">
        <v>23572901</v>
      </c>
      <c r="L104" s="27"/>
      <c r="M104" s="27">
        <v>62040333369</v>
      </c>
      <c r="N104" s="244"/>
      <c r="O104" s="27">
        <v>-74628982491</v>
      </c>
      <c r="P104" s="27"/>
      <c r="Q104" s="27">
        <f t="shared" si="3"/>
        <v>-12588649122</v>
      </c>
    </row>
    <row r="105" spans="1:17" ht="21">
      <c r="A105" s="243" t="s">
        <v>199</v>
      </c>
      <c r="B105" s="244"/>
      <c r="C105" s="27">
        <v>0</v>
      </c>
      <c r="D105" s="244"/>
      <c r="E105" s="27">
        <v>0</v>
      </c>
      <c r="F105" s="245"/>
      <c r="G105" s="27">
        <v>0</v>
      </c>
      <c r="H105" s="244"/>
      <c r="I105" s="27">
        <f t="shared" si="2"/>
        <v>0</v>
      </c>
      <c r="J105" s="27"/>
      <c r="K105" s="245">
        <v>2083737</v>
      </c>
      <c r="L105" s="27"/>
      <c r="M105" s="27">
        <v>6529964323</v>
      </c>
      <c r="N105" s="244"/>
      <c r="O105" s="27">
        <v>-7647382721</v>
      </c>
      <c r="P105" s="27"/>
      <c r="Q105" s="27">
        <f t="shared" si="3"/>
        <v>-1117418398</v>
      </c>
    </row>
    <row r="106" spans="1:17" ht="21">
      <c r="A106" s="243" t="s">
        <v>359</v>
      </c>
      <c r="B106" s="244"/>
      <c r="C106" s="27">
        <v>1674486</v>
      </c>
      <c r="D106" s="244"/>
      <c r="E106" s="27">
        <v>20021584086</v>
      </c>
      <c r="F106" s="245"/>
      <c r="G106" s="27">
        <v>-23235467157</v>
      </c>
      <c r="H106" s="244"/>
      <c r="I106" s="27">
        <f t="shared" si="2"/>
        <v>-3213883071</v>
      </c>
      <c r="J106" s="27"/>
      <c r="K106" s="245">
        <v>3965591</v>
      </c>
      <c r="L106" s="27"/>
      <c r="M106" s="27">
        <v>48090378308</v>
      </c>
      <c r="N106" s="244"/>
      <c r="O106" s="27">
        <v>-57149215799</v>
      </c>
      <c r="P106" s="27"/>
      <c r="Q106" s="27">
        <f t="shared" si="3"/>
        <v>-9058837491</v>
      </c>
    </row>
    <row r="107" spans="1:17" ht="21">
      <c r="A107" s="243" t="s">
        <v>261</v>
      </c>
      <c r="B107" s="244"/>
      <c r="C107" s="27">
        <v>0</v>
      </c>
      <c r="D107" s="244"/>
      <c r="E107" s="27">
        <v>0</v>
      </c>
      <c r="F107" s="245"/>
      <c r="G107" s="27">
        <v>0</v>
      </c>
      <c r="H107" s="244"/>
      <c r="I107" s="27">
        <f t="shared" si="2"/>
        <v>0</v>
      </c>
      <c r="J107" s="27"/>
      <c r="K107" s="245">
        <v>4316459</v>
      </c>
      <c r="L107" s="27"/>
      <c r="M107" s="27">
        <v>42275073887</v>
      </c>
      <c r="N107" s="244"/>
      <c r="O107" s="27">
        <v>-44511500880</v>
      </c>
      <c r="P107" s="27"/>
      <c r="Q107" s="27">
        <f t="shared" si="3"/>
        <v>-2236426993</v>
      </c>
    </row>
    <row r="108" spans="1:17" ht="21">
      <c r="A108" s="243" t="s">
        <v>87</v>
      </c>
      <c r="B108" s="244"/>
      <c r="C108" s="27">
        <v>0</v>
      </c>
      <c r="D108" s="244"/>
      <c r="E108" s="27">
        <v>0</v>
      </c>
      <c r="F108" s="245"/>
      <c r="G108" s="27">
        <v>0</v>
      </c>
      <c r="H108" s="244"/>
      <c r="I108" s="27">
        <f t="shared" si="2"/>
        <v>0</v>
      </c>
      <c r="J108" s="27"/>
      <c r="K108" s="245">
        <v>3483622</v>
      </c>
      <c r="L108" s="27"/>
      <c r="M108" s="27">
        <v>7789497727</v>
      </c>
      <c r="N108" s="244"/>
      <c r="O108" s="27">
        <v>-9162818717</v>
      </c>
      <c r="P108" s="27"/>
      <c r="Q108" s="27">
        <f t="shared" si="3"/>
        <v>-1373320990</v>
      </c>
    </row>
    <row r="109" spans="1:17" ht="21">
      <c r="A109" s="243" t="s">
        <v>172</v>
      </c>
      <c r="B109" s="244"/>
      <c r="C109" s="27">
        <v>0</v>
      </c>
      <c r="D109" s="244"/>
      <c r="E109" s="27">
        <v>0</v>
      </c>
      <c r="F109" s="245"/>
      <c r="G109" s="27">
        <v>0</v>
      </c>
      <c r="H109" s="244"/>
      <c r="I109" s="27">
        <f t="shared" si="2"/>
        <v>0</v>
      </c>
      <c r="J109" s="27"/>
      <c r="K109" s="245">
        <v>4750266</v>
      </c>
      <c r="L109" s="27"/>
      <c r="M109" s="27">
        <v>37416606258</v>
      </c>
      <c r="N109" s="244"/>
      <c r="O109" s="27">
        <v>-41459225809</v>
      </c>
      <c r="P109" s="27"/>
      <c r="Q109" s="27">
        <f t="shared" si="3"/>
        <v>-4042619551</v>
      </c>
    </row>
    <row r="110" spans="1:17" ht="21">
      <c r="A110" s="243" t="s">
        <v>381</v>
      </c>
      <c r="B110" s="244"/>
      <c r="C110" s="27">
        <v>15253203</v>
      </c>
      <c r="D110" s="244"/>
      <c r="E110" s="27">
        <v>37522416747</v>
      </c>
      <c r="F110" s="245"/>
      <c r="G110" s="27">
        <v>-35570262801</v>
      </c>
      <c r="H110" s="244"/>
      <c r="I110" s="27">
        <f t="shared" si="2"/>
        <v>1952153946</v>
      </c>
      <c r="J110" s="27"/>
      <c r="K110" s="245">
        <v>22340966</v>
      </c>
      <c r="L110" s="27"/>
      <c r="M110" s="27">
        <v>51320378762</v>
      </c>
      <c r="N110" s="244"/>
      <c r="O110" s="27">
        <v>-51960718638</v>
      </c>
      <c r="P110" s="27"/>
      <c r="Q110" s="27">
        <f t="shared" si="3"/>
        <v>-640339876</v>
      </c>
    </row>
    <row r="111" spans="1:17" ht="21">
      <c r="A111" s="243" t="s">
        <v>109</v>
      </c>
      <c r="B111" s="244"/>
      <c r="C111" s="27">
        <v>0</v>
      </c>
      <c r="D111" s="244"/>
      <c r="E111" s="27">
        <v>0</v>
      </c>
      <c r="F111" s="245"/>
      <c r="G111" s="27">
        <v>0</v>
      </c>
      <c r="H111" s="244"/>
      <c r="I111" s="27">
        <f t="shared" si="2"/>
        <v>0</v>
      </c>
      <c r="J111" s="27"/>
      <c r="K111" s="245">
        <v>16820303</v>
      </c>
      <c r="L111" s="27"/>
      <c r="M111" s="27">
        <v>37821684843</v>
      </c>
      <c r="N111" s="244"/>
      <c r="O111" s="27">
        <v>-50095514962</v>
      </c>
      <c r="P111" s="27"/>
      <c r="Q111" s="27">
        <f t="shared" si="3"/>
        <v>-12273830119</v>
      </c>
    </row>
    <row r="112" spans="1:17" ht="21">
      <c r="A112" s="243" t="s">
        <v>263</v>
      </c>
      <c r="B112" s="244"/>
      <c r="C112" s="27">
        <v>0</v>
      </c>
      <c r="D112" s="244"/>
      <c r="E112" s="27">
        <v>0</v>
      </c>
      <c r="F112" s="245"/>
      <c r="G112" s="27">
        <v>0</v>
      </c>
      <c r="H112" s="244"/>
      <c r="I112" s="27">
        <f t="shared" si="2"/>
        <v>0</v>
      </c>
      <c r="J112" s="27"/>
      <c r="K112" s="245">
        <v>31563723</v>
      </c>
      <c r="L112" s="27"/>
      <c r="M112" s="27">
        <v>17600839022</v>
      </c>
      <c r="N112" s="244"/>
      <c r="O112" s="27">
        <v>-19687521119</v>
      </c>
      <c r="P112" s="27"/>
      <c r="Q112" s="27">
        <f t="shared" si="3"/>
        <v>-2086682097</v>
      </c>
    </row>
    <row r="113" spans="1:17" ht="21">
      <c r="A113" s="243" t="s">
        <v>382</v>
      </c>
      <c r="B113" s="244"/>
      <c r="C113" s="27">
        <v>0</v>
      </c>
      <c r="D113" s="244"/>
      <c r="E113" s="27">
        <v>0</v>
      </c>
      <c r="F113" s="245"/>
      <c r="G113" s="27">
        <v>0</v>
      </c>
      <c r="H113" s="244"/>
      <c r="I113" s="27">
        <f t="shared" si="2"/>
        <v>0</v>
      </c>
      <c r="J113" s="27"/>
      <c r="K113" s="245">
        <v>7505527</v>
      </c>
      <c r="L113" s="27"/>
      <c r="M113" s="27">
        <v>19114173364</v>
      </c>
      <c r="N113" s="244"/>
      <c r="O113" s="27">
        <v>-20703911794</v>
      </c>
      <c r="P113" s="27"/>
      <c r="Q113" s="27">
        <f t="shared" si="3"/>
        <v>-1589738430</v>
      </c>
    </row>
    <row r="114" spans="1:17" ht="21">
      <c r="A114" s="243" t="s">
        <v>260</v>
      </c>
      <c r="B114" s="244"/>
      <c r="C114" s="27">
        <v>0</v>
      </c>
      <c r="D114" s="244"/>
      <c r="E114" s="27">
        <v>0</v>
      </c>
      <c r="F114" s="245"/>
      <c r="G114" s="27">
        <v>0</v>
      </c>
      <c r="H114" s="244"/>
      <c r="I114" s="27">
        <f t="shared" si="2"/>
        <v>0</v>
      </c>
      <c r="J114" s="27"/>
      <c r="K114" s="245">
        <v>1136253</v>
      </c>
      <c r="L114" s="27"/>
      <c r="M114" s="27">
        <v>74138792776</v>
      </c>
      <c r="N114" s="244"/>
      <c r="O114" s="27">
        <v>-76226914855</v>
      </c>
      <c r="P114" s="27"/>
      <c r="Q114" s="27">
        <f t="shared" si="3"/>
        <v>-2088122079</v>
      </c>
    </row>
    <row r="115" spans="1:17" ht="21">
      <c r="A115" s="243" t="s">
        <v>119</v>
      </c>
      <c r="B115" s="244"/>
      <c r="C115" s="27">
        <v>0</v>
      </c>
      <c r="D115" s="244"/>
      <c r="E115" s="27">
        <v>0</v>
      </c>
      <c r="F115" s="245"/>
      <c r="G115" s="27">
        <v>0</v>
      </c>
      <c r="H115" s="244"/>
      <c r="I115" s="27">
        <f t="shared" si="2"/>
        <v>0</v>
      </c>
      <c r="J115" s="27"/>
      <c r="K115" s="245">
        <v>12481953</v>
      </c>
      <c r="L115" s="27"/>
      <c r="M115" s="27">
        <v>31287021323</v>
      </c>
      <c r="N115" s="244"/>
      <c r="O115" s="27">
        <v>-36734914195</v>
      </c>
      <c r="P115" s="27"/>
      <c r="Q115" s="27">
        <f t="shared" si="3"/>
        <v>-5447892872</v>
      </c>
    </row>
    <row r="116" spans="1:17" ht="21">
      <c r="A116" s="243" t="s">
        <v>128</v>
      </c>
      <c r="B116" s="244"/>
      <c r="C116" s="27">
        <v>0</v>
      </c>
      <c r="D116" s="244"/>
      <c r="E116" s="27">
        <v>0</v>
      </c>
      <c r="F116" s="245"/>
      <c r="G116" s="27">
        <v>0</v>
      </c>
      <c r="H116" s="244"/>
      <c r="I116" s="27">
        <f t="shared" si="2"/>
        <v>0</v>
      </c>
      <c r="J116" s="27"/>
      <c r="K116" s="245">
        <v>10868677</v>
      </c>
      <c r="L116" s="27"/>
      <c r="M116" s="27">
        <v>49125088559</v>
      </c>
      <c r="N116" s="244"/>
      <c r="O116" s="27">
        <v>-69628100618</v>
      </c>
      <c r="P116" s="27"/>
      <c r="Q116" s="27">
        <f t="shared" si="3"/>
        <v>-20503012059</v>
      </c>
    </row>
    <row r="117" spans="1:17" ht="21">
      <c r="A117" s="243" t="s">
        <v>310</v>
      </c>
      <c r="B117" s="244"/>
      <c r="C117" s="27">
        <v>0</v>
      </c>
      <c r="D117" s="244"/>
      <c r="E117" s="27">
        <v>0</v>
      </c>
      <c r="F117" s="245"/>
      <c r="G117" s="27">
        <v>0</v>
      </c>
      <c r="H117" s="244"/>
      <c r="I117" s="27">
        <f t="shared" si="2"/>
        <v>0</v>
      </c>
      <c r="J117" s="27"/>
      <c r="K117" s="245">
        <v>11975011</v>
      </c>
      <c r="L117" s="27"/>
      <c r="M117" s="27">
        <v>38753531805</v>
      </c>
      <c r="N117" s="244"/>
      <c r="O117" s="27">
        <v>-48777376666</v>
      </c>
      <c r="P117" s="27"/>
      <c r="Q117" s="27">
        <f t="shared" si="3"/>
        <v>-10023844861</v>
      </c>
    </row>
    <row r="118" spans="1:17" ht="21">
      <c r="A118" s="243" t="s">
        <v>480</v>
      </c>
      <c r="B118" s="244"/>
      <c r="C118" s="27">
        <v>0</v>
      </c>
      <c r="D118" s="244"/>
      <c r="E118" s="27">
        <v>0</v>
      </c>
      <c r="F118" s="245"/>
      <c r="G118" s="27">
        <v>0</v>
      </c>
      <c r="H118" s="244"/>
      <c r="I118" s="27">
        <f t="shared" si="2"/>
        <v>0</v>
      </c>
      <c r="J118" s="27"/>
      <c r="K118" s="245">
        <v>3414638</v>
      </c>
      <c r="L118" s="27"/>
      <c r="M118" s="27">
        <v>7515658842</v>
      </c>
      <c r="N118" s="244"/>
      <c r="O118" s="27">
        <v>-7563244760</v>
      </c>
      <c r="P118" s="27"/>
      <c r="Q118" s="27">
        <f t="shared" si="3"/>
        <v>-47585918</v>
      </c>
    </row>
    <row r="119" spans="1:17" ht="21">
      <c r="A119" s="243" t="s">
        <v>257</v>
      </c>
      <c r="B119" s="244"/>
      <c r="C119" s="27">
        <v>0</v>
      </c>
      <c r="D119" s="244"/>
      <c r="E119" s="27">
        <v>0</v>
      </c>
      <c r="F119" s="245"/>
      <c r="G119" s="27">
        <v>0</v>
      </c>
      <c r="H119" s="244"/>
      <c r="I119" s="27">
        <f t="shared" si="2"/>
        <v>0</v>
      </c>
      <c r="J119" s="27"/>
      <c r="K119" s="245">
        <v>33964593</v>
      </c>
      <c r="L119" s="27"/>
      <c r="M119" s="27">
        <v>15579137325</v>
      </c>
      <c r="N119" s="244"/>
      <c r="O119" s="27">
        <v>-19616014636</v>
      </c>
      <c r="P119" s="27"/>
      <c r="Q119" s="27">
        <f t="shared" si="3"/>
        <v>-4036877311</v>
      </c>
    </row>
    <row r="120" spans="1:17" ht="21">
      <c r="A120" s="243" t="s">
        <v>205</v>
      </c>
      <c r="B120" s="244"/>
      <c r="C120" s="27">
        <v>0</v>
      </c>
      <c r="D120" s="244"/>
      <c r="E120" s="27">
        <v>0</v>
      </c>
      <c r="F120" s="245"/>
      <c r="G120" s="27">
        <v>0</v>
      </c>
      <c r="H120" s="244"/>
      <c r="I120" s="27">
        <f t="shared" si="2"/>
        <v>0</v>
      </c>
      <c r="J120" s="27"/>
      <c r="K120" s="245">
        <v>15306690</v>
      </c>
      <c r="L120" s="27"/>
      <c r="M120" s="27">
        <v>29924399785</v>
      </c>
      <c r="N120" s="244"/>
      <c r="O120" s="27">
        <v>-33236942855</v>
      </c>
      <c r="P120" s="27"/>
      <c r="Q120" s="27">
        <f t="shared" si="3"/>
        <v>-3312543070</v>
      </c>
    </row>
    <row r="121" spans="1:17" ht="21">
      <c r="A121" s="243" t="s">
        <v>210</v>
      </c>
      <c r="B121" s="244"/>
      <c r="C121" s="27">
        <v>0</v>
      </c>
      <c r="D121" s="244"/>
      <c r="E121" s="27">
        <v>0</v>
      </c>
      <c r="F121" s="245"/>
      <c r="G121" s="27">
        <v>0</v>
      </c>
      <c r="H121" s="244"/>
      <c r="I121" s="27">
        <f t="shared" si="2"/>
        <v>0</v>
      </c>
      <c r="J121" s="27"/>
      <c r="K121" s="245">
        <v>1114762</v>
      </c>
      <c r="L121" s="27"/>
      <c r="M121" s="27">
        <v>16601523291</v>
      </c>
      <c r="N121" s="244"/>
      <c r="O121" s="27">
        <v>-19751094533</v>
      </c>
      <c r="P121" s="27"/>
      <c r="Q121" s="27">
        <f t="shared" si="3"/>
        <v>-3149571242</v>
      </c>
    </row>
    <row r="122" spans="1:17" ht="21">
      <c r="A122" s="243" t="s">
        <v>250</v>
      </c>
      <c r="B122" s="244"/>
      <c r="C122" s="27">
        <v>0</v>
      </c>
      <c r="D122" s="244"/>
      <c r="E122" s="27">
        <v>0</v>
      </c>
      <c r="F122" s="245"/>
      <c r="G122" s="27">
        <v>0</v>
      </c>
      <c r="H122" s="244"/>
      <c r="I122" s="27">
        <f t="shared" si="2"/>
        <v>0</v>
      </c>
      <c r="J122" s="27"/>
      <c r="K122" s="245">
        <v>1335659</v>
      </c>
      <c r="L122" s="27"/>
      <c r="M122" s="27">
        <v>158640745326</v>
      </c>
      <c r="N122" s="244"/>
      <c r="O122" s="27">
        <v>-161454785693</v>
      </c>
      <c r="P122" s="27"/>
      <c r="Q122" s="27">
        <f t="shared" si="3"/>
        <v>-2814040367</v>
      </c>
    </row>
    <row r="123" spans="1:17" ht="21">
      <c r="A123" s="243" t="s">
        <v>312</v>
      </c>
      <c r="B123" s="244"/>
      <c r="C123" s="27">
        <v>0</v>
      </c>
      <c r="D123" s="244"/>
      <c r="E123" s="27">
        <v>0</v>
      </c>
      <c r="F123" s="245"/>
      <c r="G123" s="27">
        <v>0</v>
      </c>
      <c r="H123" s="244"/>
      <c r="I123" s="27">
        <f t="shared" si="2"/>
        <v>0</v>
      </c>
      <c r="J123" s="27"/>
      <c r="K123" s="245">
        <v>2545416</v>
      </c>
      <c r="L123" s="27"/>
      <c r="M123" s="27">
        <v>6720599024</v>
      </c>
      <c r="N123" s="244"/>
      <c r="O123" s="27">
        <v>-9968949801</v>
      </c>
      <c r="P123" s="27"/>
      <c r="Q123" s="27">
        <f t="shared" si="3"/>
        <v>-3248350777</v>
      </c>
    </row>
    <row r="124" spans="1:17" ht="21">
      <c r="A124" s="243" t="s">
        <v>318</v>
      </c>
      <c r="B124" s="244"/>
      <c r="C124" s="27">
        <v>0</v>
      </c>
      <c r="D124" s="244"/>
      <c r="E124" s="27">
        <v>0</v>
      </c>
      <c r="F124" s="245"/>
      <c r="G124" s="27">
        <v>0</v>
      </c>
      <c r="H124" s="244"/>
      <c r="I124" s="27">
        <f t="shared" si="2"/>
        <v>0</v>
      </c>
      <c r="J124" s="27"/>
      <c r="K124" s="245">
        <v>6371343</v>
      </c>
      <c r="L124" s="27"/>
      <c r="M124" s="27">
        <v>12523588357</v>
      </c>
      <c r="N124" s="244"/>
      <c r="O124" s="27">
        <v>-14573230507</v>
      </c>
      <c r="P124" s="27"/>
      <c r="Q124" s="27">
        <f t="shared" si="3"/>
        <v>-2049642150</v>
      </c>
    </row>
    <row r="125" spans="1:17" ht="21">
      <c r="A125" s="243" t="s">
        <v>169</v>
      </c>
      <c r="B125" s="244"/>
      <c r="C125" s="27">
        <v>0</v>
      </c>
      <c r="D125" s="244"/>
      <c r="E125" s="27">
        <v>0</v>
      </c>
      <c r="F125" s="245"/>
      <c r="G125" s="27">
        <v>0</v>
      </c>
      <c r="H125" s="244"/>
      <c r="I125" s="27">
        <f t="shared" si="2"/>
        <v>0</v>
      </c>
      <c r="J125" s="27"/>
      <c r="K125" s="245">
        <v>1925402</v>
      </c>
      <c r="L125" s="27"/>
      <c r="M125" s="27">
        <v>12852796820</v>
      </c>
      <c r="N125" s="244"/>
      <c r="O125" s="27">
        <v>-15240123105</v>
      </c>
      <c r="P125" s="27"/>
      <c r="Q125" s="27">
        <f t="shared" si="3"/>
        <v>-2387326285</v>
      </c>
    </row>
    <row r="126" spans="1:17" ht="21">
      <c r="A126" s="243" t="s">
        <v>303</v>
      </c>
      <c r="B126" s="244"/>
      <c r="C126" s="27">
        <v>0</v>
      </c>
      <c r="D126" s="244"/>
      <c r="E126" s="27">
        <v>0</v>
      </c>
      <c r="F126" s="245"/>
      <c r="G126" s="27">
        <v>0</v>
      </c>
      <c r="H126" s="244"/>
      <c r="I126" s="27">
        <f t="shared" si="2"/>
        <v>0</v>
      </c>
      <c r="J126" s="27"/>
      <c r="K126" s="245">
        <v>597913</v>
      </c>
      <c r="L126" s="27"/>
      <c r="M126" s="27">
        <v>9692432041</v>
      </c>
      <c r="N126" s="244"/>
      <c r="O126" s="27">
        <v>-11693803125</v>
      </c>
      <c r="P126" s="27"/>
      <c r="Q126" s="27">
        <f t="shared" si="3"/>
        <v>-2001371084</v>
      </c>
    </row>
    <row r="127" spans="1:17" ht="21">
      <c r="A127" s="243" t="s">
        <v>212</v>
      </c>
      <c r="B127" s="244"/>
      <c r="C127" s="27">
        <v>0</v>
      </c>
      <c r="D127" s="244"/>
      <c r="E127" s="27">
        <v>0</v>
      </c>
      <c r="F127" s="245"/>
      <c r="G127" s="27">
        <v>0</v>
      </c>
      <c r="H127" s="244"/>
      <c r="I127" s="27">
        <f t="shared" si="2"/>
        <v>0</v>
      </c>
      <c r="J127" s="27"/>
      <c r="K127" s="245">
        <v>2427426</v>
      </c>
      <c r="L127" s="27"/>
      <c r="M127" s="27">
        <v>32363131407</v>
      </c>
      <c r="N127" s="244"/>
      <c r="O127" s="27">
        <v>-39789752360</v>
      </c>
      <c r="P127" s="27"/>
      <c r="Q127" s="27">
        <f t="shared" si="3"/>
        <v>-7426620953</v>
      </c>
    </row>
    <row r="128" spans="1:17" ht="21">
      <c r="A128" s="243" t="s">
        <v>396</v>
      </c>
      <c r="B128" s="244"/>
      <c r="C128" s="27">
        <v>0</v>
      </c>
      <c r="D128" s="244"/>
      <c r="E128" s="27">
        <v>0</v>
      </c>
      <c r="F128" s="245"/>
      <c r="G128" s="27">
        <v>0</v>
      </c>
      <c r="H128" s="244"/>
      <c r="I128" s="27">
        <f t="shared" si="2"/>
        <v>0</v>
      </c>
      <c r="J128" s="27"/>
      <c r="K128" s="245">
        <v>7469647</v>
      </c>
      <c r="L128" s="27"/>
      <c r="M128" s="27">
        <v>13256786049</v>
      </c>
      <c r="N128" s="244"/>
      <c r="O128" s="27">
        <v>-13519310406</v>
      </c>
      <c r="P128" s="27"/>
      <c r="Q128" s="27">
        <f t="shared" si="3"/>
        <v>-262524357</v>
      </c>
    </row>
    <row r="129" spans="1:17" ht="21">
      <c r="A129" s="243" t="s">
        <v>134</v>
      </c>
      <c r="B129" s="244"/>
      <c r="C129" s="27">
        <v>0</v>
      </c>
      <c r="D129" s="244"/>
      <c r="E129" s="27">
        <v>0</v>
      </c>
      <c r="F129" s="245"/>
      <c r="G129" s="27">
        <v>0</v>
      </c>
      <c r="H129" s="244"/>
      <c r="I129" s="27">
        <f t="shared" si="2"/>
        <v>0</v>
      </c>
      <c r="J129" s="27"/>
      <c r="K129" s="245">
        <v>33410230</v>
      </c>
      <c r="L129" s="27"/>
      <c r="M129" s="27">
        <v>20294290938</v>
      </c>
      <c r="N129" s="244"/>
      <c r="O129" s="27">
        <v>-24383657944</v>
      </c>
      <c r="P129" s="27"/>
      <c r="Q129" s="27">
        <f t="shared" si="3"/>
        <v>-4089367006</v>
      </c>
    </row>
    <row r="130" spans="1:17" ht="21">
      <c r="A130" s="243" t="s">
        <v>293</v>
      </c>
      <c r="B130" s="244"/>
      <c r="C130" s="27">
        <v>0</v>
      </c>
      <c r="D130" s="244"/>
      <c r="E130" s="27">
        <v>0</v>
      </c>
      <c r="F130" s="245"/>
      <c r="G130" s="27">
        <v>0</v>
      </c>
      <c r="H130" s="244"/>
      <c r="I130" s="27">
        <f t="shared" si="2"/>
        <v>0</v>
      </c>
      <c r="J130" s="27"/>
      <c r="K130" s="245">
        <v>462512</v>
      </c>
      <c r="L130" s="27"/>
      <c r="M130" s="27">
        <v>14111487807</v>
      </c>
      <c r="N130" s="244"/>
      <c r="O130" s="27">
        <v>-14781129214</v>
      </c>
      <c r="P130" s="27"/>
      <c r="Q130" s="27">
        <f t="shared" si="3"/>
        <v>-669641407</v>
      </c>
    </row>
    <row r="131" spans="1:17" ht="21">
      <c r="A131" s="243" t="s">
        <v>151</v>
      </c>
      <c r="B131" s="244"/>
      <c r="C131" s="27">
        <v>0</v>
      </c>
      <c r="D131" s="244"/>
      <c r="E131" s="27">
        <v>0</v>
      </c>
      <c r="F131" s="245"/>
      <c r="G131" s="27">
        <v>0</v>
      </c>
      <c r="H131" s="244"/>
      <c r="I131" s="27">
        <f t="shared" si="2"/>
        <v>0</v>
      </c>
      <c r="J131" s="27"/>
      <c r="K131" s="245">
        <v>216671</v>
      </c>
      <c r="L131" s="27"/>
      <c r="M131" s="27">
        <v>2307359131</v>
      </c>
      <c r="N131" s="244"/>
      <c r="O131" s="27">
        <v>-2715496987</v>
      </c>
      <c r="P131" s="27"/>
      <c r="Q131" s="27">
        <f t="shared" si="3"/>
        <v>-408137856</v>
      </c>
    </row>
    <row r="132" spans="1:17" ht="21">
      <c r="A132" s="243" t="s">
        <v>113</v>
      </c>
      <c r="B132" s="244"/>
      <c r="C132" s="27">
        <v>0</v>
      </c>
      <c r="D132" s="244"/>
      <c r="E132" s="27">
        <v>0</v>
      </c>
      <c r="F132" s="245"/>
      <c r="G132" s="27">
        <v>0</v>
      </c>
      <c r="H132" s="244"/>
      <c r="I132" s="27">
        <f t="shared" si="2"/>
        <v>0</v>
      </c>
      <c r="J132" s="27"/>
      <c r="K132" s="245">
        <v>2435288</v>
      </c>
      <c r="L132" s="27"/>
      <c r="M132" s="27">
        <v>8871781225</v>
      </c>
      <c r="N132" s="244"/>
      <c r="O132" s="27">
        <v>-12128198163</v>
      </c>
      <c r="P132" s="27"/>
      <c r="Q132" s="27">
        <f t="shared" si="3"/>
        <v>-3256416938</v>
      </c>
    </row>
    <row r="133" spans="1:17" ht="21">
      <c r="A133" s="243" t="s">
        <v>302</v>
      </c>
      <c r="B133" s="244"/>
      <c r="C133" s="27">
        <v>0</v>
      </c>
      <c r="D133" s="244"/>
      <c r="E133" s="27">
        <v>0</v>
      </c>
      <c r="F133" s="245"/>
      <c r="G133" s="27">
        <v>0</v>
      </c>
      <c r="H133" s="244"/>
      <c r="I133" s="27">
        <f t="shared" si="2"/>
        <v>0</v>
      </c>
      <c r="J133" s="27"/>
      <c r="K133" s="245">
        <v>10152071</v>
      </c>
      <c r="L133" s="27"/>
      <c r="M133" s="27">
        <v>15195607640</v>
      </c>
      <c r="N133" s="244"/>
      <c r="O133" s="27">
        <v>-16423542902</v>
      </c>
      <c r="P133" s="27"/>
      <c r="Q133" s="27">
        <f t="shared" si="3"/>
        <v>-1227935262</v>
      </c>
    </row>
    <row r="134" spans="1:17" ht="21">
      <c r="A134" s="243" t="s">
        <v>176</v>
      </c>
      <c r="B134" s="244"/>
      <c r="C134" s="27">
        <v>0</v>
      </c>
      <c r="D134" s="244"/>
      <c r="E134" s="27">
        <v>0</v>
      </c>
      <c r="F134" s="245"/>
      <c r="G134" s="27">
        <v>0</v>
      </c>
      <c r="H134" s="244"/>
      <c r="I134" s="27">
        <f t="shared" si="2"/>
        <v>0</v>
      </c>
      <c r="J134" s="27"/>
      <c r="K134" s="245">
        <v>3619345</v>
      </c>
      <c r="L134" s="27"/>
      <c r="M134" s="27">
        <v>26000295302</v>
      </c>
      <c r="N134" s="244"/>
      <c r="O134" s="27">
        <v>-26564129948</v>
      </c>
      <c r="P134" s="27"/>
      <c r="Q134" s="27">
        <f t="shared" si="3"/>
        <v>-563834646</v>
      </c>
    </row>
    <row r="135" spans="1:17" ht="21">
      <c r="A135" s="243" t="s">
        <v>147</v>
      </c>
      <c r="B135" s="244"/>
      <c r="C135" s="27">
        <v>0</v>
      </c>
      <c r="D135" s="244"/>
      <c r="E135" s="27">
        <v>0</v>
      </c>
      <c r="F135" s="245"/>
      <c r="G135" s="27">
        <v>0</v>
      </c>
      <c r="H135" s="244"/>
      <c r="I135" s="27">
        <f t="shared" si="2"/>
        <v>0</v>
      </c>
      <c r="J135" s="27"/>
      <c r="K135" s="245">
        <v>9066017</v>
      </c>
      <c r="L135" s="27"/>
      <c r="M135" s="27">
        <v>28723692568</v>
      </c>
      <c r="N135" s="244"/>
      <c r="O135" s="27">
        <v>-29578782453</v>
      </c>
      <c r="P135" s="27"/>
      <c r="Q135" s="27">
        <f t="shared" si="3"/>
        <v>-855089885</v>
      </c>
    </row>
    <row r="136" spans="1:17" ht="21">
      <c r="A136" s="243" t="s">
        <v>100</v>
      </c>
      <c r="B136" s="244"/>
      <c r="C136" s="27">
        <v>0</v>
      </c>
      <c r="D136" s="244"/>
      <c r="E136" s="27">
        <v>0</v>
      </c>
      <c r="F136" s="245"/>
      <c r="G136" s="27">
        <v>0</v>
      </c>
      <c r="H136" s="244"/>
      <c r="I136" s="27">
        <f t="shared" si="2"/>
        <v>0</v>
      </c>
      <c r="J136" s="27"/>
      <c r="K136" s="245">
        <v>2894642</v>
      </c>
      <c r="L136" s="27"/>
      <c r="M136" s="27">
        <v>20885521538</v>
      </c>
      <c r="N136" s="244"/>
      <c r="O136" s="27">
        <v>-27360934606</v>
      </c>
      <c r="P136" s="27"/>
      <c r="Q136" s="27">
        <f t="shared" si="3"/>
        <v>-6475413068</v>
      </c>
    </row>
    <row r="137" spans="1:17" ht="21">
      <c r="A137" s="243" t="s">
        <v>345</v>
      </c>
      <c r="B137" s="244"/>
      <c r="C137" s="27">
        <v>0</v>
      </c>
      <c r="D137" s="244"/>
      <c r="E137" s="27">
        <v>0</v>
      </c>
      <c r="F137" s="245"/>
      <c r="G137" s="27">
        <v>0</v>
      </c>
      <c r="H137" s="244"/>
      <c r="I137" s="27">
        <f t="shared" ref="I137:I200" si="4">E137+G137</f>
        <v>0</v>
      </c>
      <c r="J137" s="27"/>
      <c r="K137" s="245">
        <v>5810754</v>
      </c>
      <c r="L137" s="27"/>
      <c r="M137" s="27">
        <v>7797480654</v>
      </c>
      <c r="N137" s="244"/>
      <c r="O137" s="27">
        <v>-8600732040</v>
      </c>
      <c r="P137" s="27"/>
      <c r="Q137" s="27">
        <f t="shared" ref="Q137:Q200" si="5">M137+O137</f>
        <v>-803251386</v>
      </c>
    </row>
    <row r="138" spans="1:17" ht="21">
      <c r="A138" s="243" t="s">
        <v>278</v>
      </c>
      <c r="B138" s="244"/>
      <c r="C138" s="27">
        <v>0</v>
      </c>
      <c r="D138" s="244"/>
      <c r="E138" s="27">
        <v>0</v>
      </c>
      <c r="F138" s="245"/>
      <c r="G138" s="27">
        <v>0</v>
      </c>
      <c r="H138" s="244"/>
      <c r="I138" s="27">
        <f t="shared" si="4"/>
        <v>0</v>
      </c>
      <c r="J138" s="27"/>
      <c r="K138" s="245">
        <v>1577060</v>
      </c>
      <c r="L138" s="27"/>
      <c r="M138" s="27">
        <v>4974479225</v>
      </c>
      <c r="N138" s="244"/>
      <c r="O138" s="27">
        <v>-5361453609</v>
      </c>
      <c r="P138" s="27"/>
      <c r="Q138" s="27">
        <f t="shared" si="5"/>
        <v>-386974384</v>
      </c>
    </row>
    <row r="139" spans="1:17" ht="21">
      <c r="A139" s="243" t="s">
        <v>351</v>
      </c>
      <c r="B139" s="244"/>
      <c r="C139" s="27">
        <v>0</v>
      </c>
      <c r="D139" s="244"/>
      <c r="E139" s="27">
        <v>0</v>
      </c>
      <c r="F139" s="245"/>
      <c r="G139" s="27">
        <v>0</v>
      </c>
      <c r="H139" s="244"/>
      <c r="I139" s="27">
        <f t="shared" si="4"/>
        <v>0</v>
      </c>
      <c r="J139" s="27"/>
      <c r="K139" s="245">
        <v>3029971</v>
      </c>
      <c r="L139" s="27"/>
      <c r="M139" s="27">
        <v>32090045944</v>
      </c>
      <c r="N139" s="244"/>
      <c r="O139" s="27">
        <v>-34746002434</v>
      </c>
      <c r="P139" s="27"/>
      <c r="Q139" s="27">
        <f t="shared" si="5"/>
        <v>-2655956490</v>
      </c>
    </row>
    <row r="140" spans="1:17" ht="21">
      <c r="A140" s="243" t="s">
        <v>279</v>
      </c>
      <c r="B140" s="244"/>
      <c r="C140" s="27">
        <v>0</v>
      </c>
      <c r="D140" s="244"/>
      <c r="E140" s="27">
        <v>0</v>
      </c>
      <c r="F140" s="245"/>
      <c r="G140" s="27">
        <v>0</v>
      </c>
      <c r="H140" s="244"/>
      <c r="I140" s="27">
        <f t="shared" si="4"/>
        <v>0</v>
      </c>
      <c r="J140" s="27"/>
      <c r="K140" s="245">
        <v>358067</v>
      </c>
      <c r="L140" s="27"/>
      <c r="M140" s="27">
        <v>4611993626</v>
      </c>
      <c r="N140" s="244"/>
      <c r="O140" s="27">
        <v>-5453780714</v>
      </c>
      <c r="P140" s="27"/>
      <c r="Q140" s="27">
        <f t="shared" si="5"/>
        <v>-841787088</v>
      </c>
    </row>
    <row r="141" spans="1:17" ht="21">
      <c r="A141" s="243" t="s">
        <v>262</v>
      </c>
      <c r="B141" s="244"/>
      <c r="C141" s="27">
        <v>0</v>
      </c>
      <c r="D141" s="244"/>
      <c r="E141" s="27">
        <v>0</v>
      </c>
      <c r="F141" s="245"/>
      <c r="G141" s="27">
        <v>0</v>
      </c>
      <c r="H141" s="244"/>
      <c r="I141" s="27">
        <f t="shared" si="4"/>
        <v>0</v>
      </c>
      <c r="J141" s="27"/>
      <c r="K141" s="245">
        <v>37264869</v>
      </c>
      <c r="L141" s="27"/>
      <c r="M141" s="27">
        <v>16394437875</v>
      </c>
      <c r="N141" s="244"/>
      <c r="O141" s="27">
        <v>-19003132373</v>
      </c>
      <c r="P141" s="27"/>
      <c r="Q141" s="27">
        <f t="shared" si="5"/>
        <v>-2608694498</v>
      </c>
    </row>
    <row r="142" spans="1:17" ht="21">
      <c r="A142" s="243" t="s">
        <v>300</v>
      </c>
      <c r="B142" s="244"/>
      <c r="C142" s="27">
        <v>0</v>
      </c>
      <c r="D142" s="244"/>
      <c r="E142" s="27">
        <v>0</v>
      </c>
      <c r="F142" s="245"/>
      <c r="G142" s="27">
        <v>0</v>
      </c>
      <c r="H142" s="244"/>
      <c r="I142" s="27">
        <f t="shared" si="4"/>
        <v>0</v>
      </c>
      <c r="J142" s="27"/>
      <c r="K142" s="245">
        <v>2829250</v>
      </c>
      <c r="L142" s="27"/>
      <c r="M142" s="27">
        <v>24176285116</v>
      </c>
      <c r="N142" s="244"/>
      <c r="O142" s="27">
        <v>-26392825696</v>
      </c>
      <c r="P142" s="27"/>
      <c r="Q142" s="27">
        <f t="shared" si="5"/>
        <v>-2216540580</v>
      </c>
    </row>
    <row r="143" spans="1:17" ht="21">
      <c r="A143" s="243" t="s">
        <v>90</v>
      </c>
      <c r="B143" s="244"/>
      <c r="C143" s="27">
        <v>0</v>
      </c>
      <c r="D143" s="244"/>
      <c r="E143" s="27">
        <v>0</v>
      </c>
      <c r="F143" s="245"/>
      <c r="G143" s="27">
        <v>0</v>
      </c>
      <c r="H143" s="244"/>
      <c r="I143" s="27">
        <f t="shared" si="4"/>
        <v>0</v>
      </c>
      <c r="J143" s="27"/>
      <c r="K143" s="245">
        <v>25494812</v>
      </c>
      <c r="L143" s="27"/>
      <c r="M143" s="27">
        <v>37816886246</v>
      </c>
      <c r="N143" s="244"/>
      <c r="O143" s="27">
        <v>-41133377515</v>
      </c>
      <c r="P143" s="27"/>
      <c r="Q143" s="27">
        <f t="shared" si="5"/>
        <v>-3316491269</v>
      </c>
    </row>
    <row r="144" spans="1:17" ht="21">
      <c r="A144" s="243" t="s">
        <v>365</v>
      </c>
      <c r="B144" s="244"/>
      <c r="C144" s="27">
        <v>0</v>
      </c>
      <c r="D144" s="244"/>
      <c r="E144" s="27">
        <v>0</v>
      </c>
      <c r="F144" s="245"/>
      <c r="G144" s="27">
        <v>0</v>
      </c>
      <c r="H144" s="244"/>
      <c r="I144" s="27">
        <f t="shared" si="4"/>
        <v>0</v>
      </c>
      <c r="J144" s="27"/>
      <c r="K144" s="245">
        <v>3094095</v>
      </c>
      <c r="L144" s="27"/>
      <c r="M144" s="27">
        <v>10945855782</v>
      </c>
      <c r="N144" s="244"/>
      <c r="O144" s="27">
        <v>-12796970870</v>
      </c>
      <c r="P144" s="27"/>
      <c r="Q144" s="27">
        <f t="shared" si="5"/>
        <v>-1851115088</v>
      </c>
    </row>
    <row r="145" spans="1:17" ht="21">
      <c r="A145" s="243" t="s">
        <v>162</v>
      </c>
      <c r="B145" s="244"/>
      <c r="C145" s="27">
        <v>0</v>
      </c>
      <c r="D145" s="244"/>
      <c r="E145" s="27">
        <v>0</v>
      </c>
      <c r="F145" s="245"/>
      <c r="G145" s="27">
        <v>0</v>
      </c>
      <c r="H145" s="244"/>
      <c r="I145" s="27">
        <f t="shared" si="4"/>
        <v>0</v>
      </c>
      <c r="J145" s="27"/>
      <c r="K145" s="245">
        <v>11196858</v>
      </c>
      <c r="L145" s="27"/>
      <c r="M145" s="27">
        <v>30174372489</v>
      </c>
      <c r="N145" s="244"/>
      <c r="O145" s="27">
        <v>-31846700503</v>
      </c>
      <c r="P145" s="27"/>
      <c r="Q145" s="27">
        <f t="shared" si="5"/>
        <v>-1672328014</v>
      </c>
    </row>
    <row r="146" spans="1:17" ht="21">
      <c r="A146" s="243" t="s">
        <v>82</v>
      </c>
      <c r="B146" s="244"/>
      <c r="C146" s="27">
        <v>0</v>
      </c>
      <c r="D146" s="244"/>
      <c r="E146" s="27">
        <v>0</v>
      </c>
      <c r="F146" s="245"/>
      <c r="G146" s="27">
        <v>0</v>
      </c>
      <c r="H146" s="244"/>
      <c r="I146" s="27">
        <f t="shared" si="4"/>
        <v>0</v>
      </c>
      <c r="J146" s="27"/>
      <c r="K146" s="245">
        <v>3107519</v>
      </c>
      <c r="L146" s="27"/>
      <c r="M146" s="27">
        <v>14291180263</v>
      </c>
      <c r="N146" s="244"/>
      <c r="O146" s="27">
        <v>-15220109003</v>
      </c>
      <c r="P146" s="27"/>
      <c r="Q146" s="27">
        <f t="shared" si="5"/>
        <v>-928928740</v>
      </c>
    </row>
    <row r="147" spans="1:17" ht="21">
      <c r="A147" s="243" t="s">
        <v>252</v>
      </c>
      <c r="B147" s="244"/>
      <c r="C147" s="27">
        <v>0</v>
      </c>
      <c r="D147" s="244"/>
      <c r="E147" s="27">
        <v>0</v>
      </c>
      <c r="F147" s="245"/>
      <c r="G147" s="27">
        <v>0</v>
      </c>
      <c r="H147" s="244"/>
      <c r="I147" s="27">
        <f t="shared" si="4"/>
        <v>0</v>
      </c>
      <c r="J147" s="27"/>
      <c r="K147" s="245">
        <v>1202664</v>
      </c>
      <c r="L147" s="27"/>
      <c r="M147" s="27">
        <v>41275558573</v>
      </c>
      <c r="N147" s="244"/>
      <c r="O147" s="27">
        <v>-42317780264</v>
      </c>
      <c r="P147" s="27"/>
      <c r="Q147" s="27">
        <f t="shared" si="5"/>
        <v>-1042221691</v>
      </c>
    </row>
    <row r="148" spans="1:17" ht="21">
      <c r="A148" s="243" t="s">
        <v>347</v>
      </c>
      <c r="B148" s="244"/>
      <c r="C148" s="27">
        <v>0</v>
      </c>
      <c r="D148" s="244"/>
      <c r="E148" s="27">
        <v>0</v>
      </c>
      <c r="F148" s="245"/>
      <c r="G148" s="27">
        <v>0</v>
      </c>
      <c r="H148" s="244"/>
      <c r="I148" s="27">
        <f t="shared" si="4"/>
        <v>0</v>
      </c>
      <c r="J148" s="27"/>
      <c r="K148" s="245">
        <v>7401301</v>
      </c>
      <c r="L148" s="27"/>
      <c r="M148" s="27">
        <v>62706187647</v>
      </c>
      <c r="N148" s="244"/>
      <c r="O148" s="27">
        <v>-63863768148</v>
      </c>
      <c r="P148" s="27"/>
      <c r="Q148" s="27">
        <f t="shared" si="5"/>
        <v>-1157580501</v>
      </c>
    </row>
    <row r="149" spans="1:17" ht="21">
      <c r="A149" s="243" t="s">
        <v>243</v>
      </c>
      <c r="B149" s="244"/>
      <c r="C149" s="27">
        <v>0</v>
      </c>
      <c r="D149" s="244"/>
      <c r="E149" s="27">
        <v>0</v>
      </c>
      <c r="F149" s="245"/>
      <c r="G149" s="27">
        <v>0</v>
      </c>
      <c r="H149" s="244"/>
      <c r="I149" s="27">
        <f t="shared" si="4"/>
        <v>0</v>
      </c>
      <c r="J149" s="27"/>
      <c r="K149" s="245">
        <v>25962765</v>
      </c>
      <c r="L149" s="27"/>
      <c r="M149" s="27">
        <v>8719352420</v>
      </c>
      <c r="N149" s="244"/>
      <c r="O149" s="27">
        <v>-13164394906</v>
      </c>
      <c r="P149" s="27"/>
      <c r="Q149" s="27">
        <f t="shared" si="5"/>
        <v>-4445042486</v>
      </c>
    </row>
    <row r="150" spans="1:17" ht="21">
      <c r="A150" s="243" t="s">
        <v>85</v>
      </c>
      <c r="B150" s="244"/>
      <c r="C150" s="27">
        <v>0</v>
      </c>
      <c r="D150" s="244"/>
      <c r="E150" s="27">
        <v>0</v>
      </c>
      <c r="F150" s="245"/>
      <c r="G150" s="27">
        <v>0</v>
      </c>
      <c r="H150" s="244"/>
      <c r="I150" s="27">
        <f t="shared" si="4"/>
        <v>0</v>
      </c>
      <c r="J150" s="27"/>
      <c r="K150" s="245">
        <v>2160364</v>
      </c>
      <c r="L150" s="27"/>
      <c r="M150" s="27">
        <v>9061201176</v>
      </c>
      <c r="N150" s="244"/>
      <c r="O150" s="27">
        <v>-11012337762</v>
      </c>
      <c r="P150" s="27"/>
      <c r="Q150" s="27">
        <f t="shared" si="5"/>
        <v>-1951136586</v>
      </c>
    </row>
    <row r="151" spans="1:17" ht="21">
      <c r="A151" s="243" t="s">
        <v>93</v>
      </c>
      <c r="B151" s="244"/>
      <c r="C151" s="27">
        <v>0</v>
      </c>
      <c r="D151" s="244"/>
      <c r="E151" s="27">
        <v>0</v>
      </c>
      <c r="F151" s="245"/>
      <c r="G151" s="27">
        <v>0</v>
      </c>
      <c r="H151" s="244"/>
      <c r="I151" s="27">
        <f t="shared" si="4"/>
        <v>0</v>
      </c>
      <c r="J151" s="27"/>
      <c r="K151" s="245">
        <v>11145208</v>
      </c>
      <c r="L151" s="27"/>
      <c r="M151" s="27">
        <v>25365253387</v>
      </c>
      <c r="N151" s="244"/>
      <c r="O151" s="27">
        <v>-26522288292</v>
      </c>
      <c r="P151" s="27"/>
      <c r="Q151" s="27">
        <f t="shared" si="5"/>
        <v>-1157034905</v>
      </c>
    </row>
    <row r="152" spans="1:17" ht="21">
      <c r="A152" s="243" t="s">
        <v>342</v>
      </c>
      <c r="B152" s="244"/>
      <c r="C152" s="27">
        <v>0</v>
      </c>
      <c r="D152" s="244"/>
      <c r="E152" s="27">
        <v>0</v>
      </c>
      <c r="F152" s="245"/>
      <c r="G152" s="27">
        <v>0</v>
      </c>
      <c r="H152" s="244"/>
      <c r="I152" s="27">
        <f t="shared" si="4"/>
        <v>0</v>
      </c>
      <c r="J152" s="27"/>
      <c r="K152" s="245">
        <v>966107</v>
      </c>
      <c r="L152" s="27"/>
      <c r="M152" s="27">
        <v>14973287374</v>
      </c>
      <c r="N152" s="244"/>
      <c r="O152" s="27">
        <v>-19634532872</v>
      </c>
      <c r="P152" s="27"/>
      <c r="Q152" s="27">
        <f t="shared" si="5"/>
        <v>-4661245498</v>
      </c>
    </row>
    <row r="153" spans="1:17" ht="21">
      <c r="A153" s="243" t="s">
        <v>370</v>
      </c>
      <c r="B153" s="244"/>
      <c r="C153" s="27">
        <v>0</v>
      </c>
      <c r="D153" s="244"/>
      <c r="E153" s="27">
        <v>0</v>
      </c>
      <c r="F153" s="245"/>
      <c r="G153" s="27">
        <v>0</v>
      </c>
      <c r="H153" s="244"/>
      <c r="I153" s="27">
        <f t="shared" si="4"/>
        <v>0</v>
      </c>
      <c r="J153" s="27"/>
      <c r="K153" s="245">
        <v>10613024</v>
      </c>
      <c r="L153" s="27"/>
      <c r="M153" s="27">
        <v>22222013872</v>
      </c>
      <c r="N153" s="244"/>
      <c r="O153" s="27">
        <v>-32380267613</v>
      </c>
      <c r="P153" s="27"/>
      <c r="Q153" s="27">
        <f t="shared" si="5"/>
        <v>-10158253741</v>
      </c>
    </row>
    <row r="154" spans="1:17" ht="21">
      <c r="A154" s="243" t="s">
        <v>375</v>
      </c>
      <c r="B154" s="244"/>
      <c r="C154" s="27">
        <v>0</v>
      </c>
      <c r="D154" s="244"/>
      <c r="E154" s="27">
        <v>0</v>
      </c>
      <c r="F154" s="245"/>
      <c r="G154" s="27">
        <v>0</v>
      </c>
      <c r="H154" s="244"/>
      <c r="I154" s="27">
        <f t="shared" si="4"/>
        <v>0</v>
      </c>
      <c r="J154" s="27"/>
      <c r="K154" s="245">
        <v>1696221</v>
      </c>
      <c r="L154" s="27"/>
      <c r="M154" s="27">
        <v>4799807160</v>
      </c>
      <c r="N154" s="244"/>
      <c r="O154" s="27">
        <v>-6538806267</v>
      </c>
      <c r="P154" s="27"/>
      <c r="Q154" s="27">
        <f t="shared" si="5"/>
        <v>-1738999107</v>
      </c>
    </row>
    <row r="155" spans="1:17" ht="21">
      <c r="A155" s="243" t="s">
        <v>402</v>
      </c>
      <c r="B155" s="244"/>
      <c r="C155" s="27">
        <v>0</v>
      </c>
      <c r="D155" s="244"/>
      <c r="E155" s="27">
        <v>0</v>
      </c>
      <c r="F155" s="245"/>
      <c r="G155" s="27">
        <v>0</v>
      </c>
      <c r="H155" s="244"/>
      <c r="I155" s="27">
        <f t="shared" si="4"/>
        <v>0</v>
      </c>
      <c r="J155" s="27"/>
      <c r="K155" s="245">
        <v>8716998</v>
      </c>
      <c r="L155" s="27"/>
      <c r="M155" s="27">
        <v>22769796084</v>
      </c>
      <c r="N155" s="244"/>
      <c r="O155" s="27">
        <v>-26032470709</v>
      </c>
      <c r="P155" s="27"/>
      <c r="Q155" s="27">
        <f t="shared" si="5"/>
        <v>-3262674625</v>
      </c>
    </row>
    <row r="156" spans="1:17" ht="21">
      <c r="A156" s="243" t="s">
        <v>217</v>
      </c>
      <c r="B156" s="244"/>
      <c r="C156" s="27">
        <v>0</v>
      </c>
      <c r="D156" s="244"/>
      <c r="E156" s="27">
        <v>0</v>
      </c>
      <c r="F156" s="245"/>
      <c r="G156" s="27">
        <v>0</v>
      </c>
      <c r="H156" s="244"/>
      <c r="I156" s="27">
        <f t="shared" si="4"/>
        <v>0</v>
      </c>
      <c r="J156" s="27"/>
      <c r="K156" s="245">
        <v>30191492</v>
      </c>
      <c r="L156" s="27"/>
      <c r="M156" s="27">
        <v>14826873832</v>
      </c>
      <c r="N156" s="244"/>
      <c r="O156" s="27">
        <v>-19957881998</v>
      </c>
      <c r="P156" s="27"/>
      <c r="Q156" s="27">
        <f t="shared" si="5"/>
        <v>-5131008166</v>
      </c>
    </row>
    <row r="157" spans="1:17" ht="21">
      <c r="A157" s="243" t="s">
        <v>204</v>
      </c>
      <c r="B157" s="244"/>
      <c r="C157" s="27">
        <v>0</v>
      </c>
      <c r="D157" s="244"/>
      <c r="E157" s="27">
        <v>0</v>
      </c>
      <c r="F157" s="245"/>
      <c r="G157" s="27">
        <v>0</v>
      </c>
      <c r="H157" s="244"/>
      <c r="I157" s="27">
        <f t="shared" si="4"/>
        <v>0</v>
      </c>
      <c r="J157" s="27"/>
      <c r="K157" s="245">
        <v>9302480</v>
      </c>
      <c r="L157" s="27"/>
      <c r="M157" s="27">
        <v>15819272345</v>
      </c>
      <c r="N157" s="244"/>
      <c r="O157" s="27">
        <v>-21449966268</v>
      </c>
      <c r="P157" s="27"/>
      <c r="Q157" s="27">
        <f t="shared" si="5"/>
        <v>-5630693923</v>
      </c>
    </row>
    <row r="158" spans="1:17" ht="21">
      <c r="A158" s="243" t="s">
        <v>337</v>
      </c>
      <c r="B158" s="244"/>
      <c r="C158" s="27">
        <v>0</v>
      </c>
      <c r="D158" s="244"/>
      <c r="E158" s="27">
        <v>0</v>
      </c>
      <c r="F158" s="245"/>
      <c r="G158" s="27">
        <v>0</v>
      </c>
      <c r="H158" s="244"/>
      <c r="I158" s="27">
        <f t="shared" si="4"/>
        <v>0</v>
      </c>
      <c r="J158" s="27"/>
      <c r="K158" s="245">
        <v>2934741</v>
      </c>
      <c r="L158" s="27"/>
      <c r="M158" s="27">
        <v>6903738389</v>
      </c>
      <c r="N158" s="244"/>
      <c r="O158" s="27">
        <v>-9340713057</v>
      </c>
      <c r="P158" s="27"/>
      <c r="Q158" s="27">
        <f t="shared" si="5"/>
        <v>-2436974668</v>
      </c>
    </row>
    <row r="159" spans="1:17" ht="21">
      <c r="A159" s="243" t="s">
        <v>81</v>
      </c>
      <c r="B159" s="244"/>
      <c r="C159" s="27">
        <v>0</v>
      </c>
      <c r="D159" s="244"/>
      <c r="E159" s="27">
        <v>0</v>
      </c>
      <c r="F159" s="245"/>
      <c r="G159" s="27">
        <v>0</v>
      </c>
      <c r="H159" s="244"/>
      <c r="I159" s="27">
        <f t="shared" si="4"/>
        <v>0</v>
      </c>
      <c r="J159" s="27"/>
      <c r="K159" s="245">
        <v>11047021</v>
      </c>
      <c r="L159" s="27"/>
      <c r="M159" s="27">
        <v>31887848720</v>
      </c>
      <c r="N159" s="244"/>
      <c r="O159" s="27">
        <v>-39277007251</v>
      </c>
      <c r="P159" s="27"/>
      <c r="Q159" s="27">
        <f t="shared" si="5"/>
        <v>-7389158531</v>
      </c>
    </row>
    <row r="160" spans="1:17" ht="21">
      <c r="A160" s="243" t="s">
        <v>296</v>
      </c>
      <c r="B160" s="244"/>
      <c r="C160" s="27">
        <v>0</v>
      </c>
      <c r="D160" s="244"/>
      <c r="E160" s="27">
        <v>0</v>
      </c>
      <c r="F160" s="245"/>
      <c r="G160" s="27">
        <v>0</v>
      </c>
      <c r="H160" s="244"/>
      <c r="I160" s="27">
        <f t="shared" si="4"/>
        <v>0</v>
      </c>
      <c r="J160" s="27"/>
      <c r="K160" s="245">
        <v>11124398</v>
      </c>
      <c r="L160" s="27"/>
      <c r="M160" s="27">
        <v>25079109717</v>
      </c>
      <c r="N160" s="244"/>
      <c r="O160" s="27">
        <v>-28170727905</v>
      </c>
      <c r="P160" s="27"/>
      <c r="Q160" s="27">
        <f t="shared" si="5"/>
        <v>-3091618188</v>
      </c>
    </row>
    <row r="161" spans="1:42" ht="21">
      <c r="A161" s="243" t="s">
        <v>349</v>
      </c>
      <c r="B161" s="244"/>
      <c r="C161" s="27">
        <v>0</v>
      </c>
      <c r="D161" s="244"/>
      <c r="E161" s="27">
        <v>0</v>
      </c>
      <c r="F161" s="245"/>
      <c r="G161" s="27">
        <v>0</v>
      </c>
      <c r="H161" s="244"/>
      <c r="I161" s="27">
        <f t="shared" si="4"/>
        <v>0</v>
      </c>
      <c r="J161" s="27"/>
      <c r="K161" s="245">
        <v>850007</v>
      </c>
      <c r="L161" s="27"/>
      <c r="M161" s="27">
        <v>9416486056</v>
      </c>
      <c r="N161" s="244"/>
      <c r="O161" s="27">
        <v>-9691570290</v>
      </c>
      <c r="P161" s="27"/>
      <c r="Q161" s="27">
        <f t="shared" si="5"/>
        <v>-275084234</v>
      </c>
    </row>
    <row r="162" spans="1:42" ht="21">
      <c r="A162" s="243" t="s">
        <v>373</v>
      </c>
      <c r="B162" s="244"/>
      <c r="C162" s="27">
        <v>0</v>
      </c>
      <c r="D162" s="244"/>
      <c r="E162" s="27">
        <v>0</v>
      </c>
      <c r="F162" s="245"/>
      <c r="G162" s="27">
        <v>0</v>
      </c>
      <c r="H162" s="244"/>
      <c r="I162" s="27">
        <f t="shared" si="4"/>
        <v>0</v>
      </c>
      <c r="J162" s="27"/>
      <c r="K162" s="245">
        <v>2319797</v>
      </c>
      <c r="L162" s="27"/>
      <c r="M162" s="27">
        <v>10401702856</v>
      </c>
      <c r="N162" s="244"/>
      <c r="O162" s="27">
        <v>-12439009216</v>
      </c>
      <c r="P162" s="27"/>
      <c r="Q162" s="27">
        <f t="shared" si="5"/>
        <v>-2037306360</v>
      </c>
    </row>
    <row r="163" spans="1:42" ht="21">
      <c r="A163" s="243" t="s">
        <v>220</v>
      </c>
      <c r="B163" s="244"/>
      <c r="C163" s="27">
        <v>0</v>
      </c>
      <c r="D163" s="244"/>
      <c r="E163" s="27">
        <v>0</v>
      </c>
      <c r="F163" s="245"/>
      <c r="G163" s="27">
        <v>0</v>
      </c>
      <c r="H163" s="244"/>
      <c r="I163" s="27">
        <f t="shared" si="4"/>
        <v>0</v>
      </c>
      <c r="J163" s="27"/>
      <c r="K163" s="245">
        <v>651191</v>
      </c>
      <c r="L163" s="27"/>
      <c r="M163" s="27">
        <v>5299976377</v>
      </c>
      <c r="N163" s="244"/>
      <c r="O163" s="27">
        <v>-5566273844</v>
      </c>
      <c r="P163" s="27"/>
      <c r="Q163" s="27">
        <f t="shared" si="5"/>
        <v>-266297467</v>
      </c>
    </row>
    <row r="164" spans="1:42" s="144" customFormat="1" ht="21">
      <c r="A164" s="243" t="s">
        <v>341</v>
      </c>
      <c r="B164" s="244"/>
      <c r="C164" s="27">
        <v>0</v>
      </c>
      <c r="D164" s="244"/>
      <c r="E164" s="27">
        <v>0</v>
      </c>
      <c r="F164" s="245"/>
      <c r="G164" s="27">
        <v>0</v>
      </c>
      <c r="H164" s="244"/>
      <c r="I164" s="27">
        <f t="shared" si="4"/>
        <v>0</v>
      </c>
      <c r="J164" s="27"/>
      <c r="K164" s="245">
        <v>2167981</v>
      </c>
      <c r="L164" s="27"/>
      <c r="M164" s="27">
        <v>14778581490</v>
      </c>
      <c r="N164" s="244"/>
      <c r="O164" s="27">
        <v>-14932142203</v>
      </c>
      <c r="P164" s="27"/>
      <c r="Q164" s="27">
        <f t="shared" si="5"/>
        <v>-153560713</v>
      </c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</row>
    <row r="165" spans="1:42" ht="21">
      <c r="A165" s="243" t="s">
        <v>246</v>
      </c>
      <c r="B165" s="244"/>
      <c r="C165" s="27">
        <v>0</v>
      </c>
      <c r="D165" s="244"/>
      <c r="E165" s="27">
        <v>0</v>
      </c>
      <c r="F165" s="245"/>
      <c r="G165" s="27">
        <v>0</v>
      </c>
      <c r="H165" s="244"/>
      <c r="I165" s="27">
        <f t="shared" si="4"/>
        <v>0</v>
      </c>
      <c r="J165" s="27"/>
      <c r="K165" s="245">
        <v>13013977</v>
      </c>
      <c r="L165" s="27"/>
      <c r="M165" s="27">
        <v>33032483538</v>
      </c>
      <c r="N165" s="244"/>
      <c r="O165" s="27">
        <v>-36789091899</v>
      </c>
      <c r="P165" s="27"/>
      <c r="Q165" s="27">
        <f t="shared" si="5"/>
        <v>-3756608361</v>
      </c>
    </row>
    <row r="166" spans="1:42" ht="21">
      <c r="A166" s="243" t="s">
        <v>372</v>
      </c>
      <c r="B166" s="244"/>
      <c r="C166" s="27">
        <v>0</v>
      </c>
      <c r="D166" s="244"/>
      <c r="E166" s="27">
        <v>0</v>
      </c>
      <c r="F166" s="245"/>
      <c r="G166" s="27">
        <v>0</v>
      </c>
      <c r="H166" s="244"/>
      <c r="I166" s="27">
        <f t="shared" si="4"/>
        <v>0</v>
      </c>
      <c r="J166" s="27"/>
      <c r="K166" s="245">
        <v>3731424</v>
      </c>
      <c r="L166" s="27"/>
      <c r="M166" s="27">
        <v>12091706652</v>
      </c>
      <c r="N166" s="244"/>
      <c r="O166" s="27">
        <v>-13769937843</v>
      </c>
      <c r="P166" s="27"/>
      <c r="Q166" s="27">
        <f t="shared" si="5"/>
        <v>-1678231191</v>
      </c>
    </row>
    <row r="167" spans="1:42" ht="21">
      <c r="A167" s="243" t="s">
        <v>399</v>
      </c>
      <c r="B167" s="244"/>
      <c r="C167" s="27">
        <v>0</v>
      </c>
      <c r="D167" s="244"/>
      <c r="E167" s="27">
        <v>0</v>
      </c>
      <c r="F167" s="245"/>
      <c r="G167" s="27">
        <v>0</v>
      </c>
      <c r="H167" s="244"/>
      <c r="I167" s="27">
        <f t="shared" si="4"/>
        <v>0</v>
      </c>
      <c r="J167" s="27"/>
      <c r="K167" s="245">
        <v>15022630</v>
      </c>
      <c r="L167" s="27"/>
      <c r="M167" s="27">
        <v>28266369748</v>
      </c>
      <c r="N167" s="244"/>
      <c r="O167" s="27">
        <v>-29891484282</v>
      </c>
      <c r="P167" s="27"/>
      <c r="Q167" s="27">
        <f t="shared" si="5"/>
        <v>-1625114534</v>
      </c>
    </row>
    <row r="168" spans="1:42" ht="21">
      <c r="A168" s="243" t="s">
        <v>384</v>
      </c>
      <c r="B168" s="244"/>
      <c r="C168" s="27">
        <v>0</v>
      </c>
      <c r="D168" s="244"/>
      <c r="E168" s="27">
        <v>0</v>
      </c>
      <c r="F168" s="245"/>
      <c r="G168" s="27">
        <v>0</v>
      </c>
      <c r="H168" s="244"/>
      <c r="I168" s="27">
        <f t="shared" si="4"/>
        <v>0</v>
      </c>
      <c r="J168" s="27"/>
      <c r="K168" s="245">
        <v>3440389</v>
      </c>
      <c r="L168" s="27"/>
      <c r="M168" s="27">
        <v>18315396455</v>
      </c>
      <c r="N168" s="244"/>
      <c r="O168" s="27">
        <v>-18729729219</v>
      </c>
      <c r="P168" s="27"/>
      <c r="Q168" s="27">
        <f t="shared" si="5"/>
        <v>-414332764</v>
      </c>
    </row>
    <row r="169" spans="1:42" ht="21">
      <c r="A169" s="243" t="s">
        <v>153</v>
      </c>
      <c r="B169" s="244"/>
      <c r="C169" s="27">
        <v>0</v>
      </c>
      <c r="D169" s="244"/>
      <c r="E169" s="27">
        <v>0</v>
      </c>
      <c r="F169" s="245"/>
      <c r="G169" s="27">
        <v>0</v>
      </c>
      <c r="H169" s="244"/>
      <c r="I169" s="27">
        <f t="shared" si="4"/>
        <v>0</v>
      </c>
      <c r="J169" s="27"/>
      <c r="K169" s="245">
        <v>16490401</v>
      </c>
      <c r="L169" s="27"/>
      <c r="M169" s="27">
        <v>24392323170</v>
      </c>
      <c r="N169" s="244"/>
      <c r="O169" s="27">
        <v>-27326424516</v>
      </c>
      <c r="P169" s="27"/>
      <c r="Q169" s="27">
        <f t="shared" si="5"/>
        <v>-2934101346</v>
      </c>
    </row>
    <row r="170" spans="1:42" ht="21">
      <c r="A170" s="243" t="s">
        <v>158</v>
      </c>
      <c r="B170" s="244"/>
      <c r="C170" s="27">
        <v>0</v>
      </c>
      <c r="D170" s="244"/>
      <c r="E170" s="27">
        <v>0</v>
      </c>
      <c r="F170" s="245"/>
      <c r="G170" s="27">
        <v>0</v>
      </c>
      <c r="H170" s="244"/>
      <c r="I170" s="27">
        <f t="shared" si="4"/>
        <v>0</v>
      </c>
      <c r="J170" s="27"/>
      <c r="K170" s="245">
        <v>13287637</v>
      </c>
      <c r="L170" s="27"/>
      <c r="M170" s="27">
        <v>29512221516</v>
      </c>
      <c r="N170" s="244"/>
      <c r="O170" s="27">
        <v>-33250007529</v>
      </c>
      <c r="P170" s="27"/>
      <c r="Q170" s="27">
        <f t="shared" si="5"/>
        <v>-3737786013</v>
      </c>
    </row>
    <row r="171" spans="1:42" ht="21">
      <c r="A171" s="243" t="s">
        <v>328</v>
      </c>
      <c r="B171" s="244"/>
      <c r="C171" s="27">
        <v>0</v>
      </c>
      <c r="D171" s="244"/>
      <c r="E171" s="27">
        <v>0</v>
      </c>
      <c r="F171" s="245"/>
      <c r="G171" s="27">
        <v>0</v>
      </c>
      <c r="H171" s="244"/>
      <c r="I171" s="27">
        <f t="shared" si="4"/>
        <v>0</v>
      </c>
      <c r="J171" s="27"/>
      <c r="K171" s="245">
        <v>32766211</v>
      </c>
      <c r="L171" s="27"/>
      <c r="M171" s="27">
        <v>216746546814</v>
      </c>
      <c r="N171" s="244"/>
      <c r="O171" s="27">
        <v>-224143769519</v>
      </c>
      <c r="P171" s="27"/>
      <c r="Q171" s="27">
        <f t="shared" si="5"/>
        <v>-7397222705</v>
      </c>
    </row>
    <row r="172" spans="1:42" ht="21">
      <c r="A172" s="243" t="s">
        <v>281</v>
      </c>
      <c r="B172" s="244"/>
      <c r="C172" s="27">
        <v>0</v>
      </c>
      <c r="D172" s="244"/>
      <c r="E172" s="27">
        <v>0</v>
      </c>
      <c r="F172" s="245"/>
      <c r="G172" s="27">
        <v>0</v>
      </c>
      <c r="H172" s="244"/>
      <c r="I172" s="27">
        <f t="shared" si="4"/>
        <v>0</v>
      </c>
      <c r="J172" s="27"/>
      <c r="K172" s="245">
        <v>8626375</v>
      </c>
      <c r="L172" s="27"/>
      <c r="M172" s="27">
        <v>21045856233</v>
      </c>
      <c r="N172" s="244"/>
      <c r="O172" s="27">
        <v>-26294292323</v>
      </c>
      <c r="P172" s="27"/>
      <c r="Q172" s="27">
        <f t="shared" si="5"/>
        <v>-5248436090</v>
      </c>
    </row>
    <row r="173" spans="1:42" ht="21">
      <c r="A173" s="243" t="s">
        <v>334</v>
      </c>
      <c r="B173" s="244"/>
      <c r="C173" s="27">
        <v>2647661</v>
      </c>
      <c r="D173" s="244"/>
      <c r="E173" s="27">
        <v>50720626064</v>
      </c>
      <c r="F173" s="245"/>
      <c r="G173" s="27">
        <v>-51833301560</v>
      </c>
      <c r="H173" s="244"/>
      <c r="I173" s="27">
        <f t="shared" si="4"/>
        <v>-1112675496</v>
      </c>
      <c r="J173" s="27"/>
      <c r="K173" s="245">
        <v>5756429</v>
      </c>
      <c r="L173" s="27"/>
      <c r="M173" s="27">
        <v>105613979687</v>
      </c>
      <c r="N173" s="244"/>
      <c r="O173" s="27">
        <v>-113415717783</v>
      </c>
      <c r="P173" s="27"/>
      <c r="Q173" s="27">
        <f t="shared" si="5"/>
        <v>-7801738096</v>
      </c>
    </row>
    <row r="174" spans="1:42" ht="21">
      <c r="A174" s="243" t="s">
        <v>393</v>
      </c>
      <c r="B174" s="244"/>
      <c r="C174" s="27">
        <v>0</v>
      </c>
      <c r="D174" s="244"/>
      <c r="E174" s="27">
        <v>0</v>
      </c>
      <c r="F174" s="245"/>
      <c r="G174" s="27">
        <v>0</v>
      </c>
      <c r="H174" s="244"/>
      <c r="I174" s="27">
        <f t="shared" si="4"/>
        <v>0</v>
      </c>
      <c r="J174" s="27"/>
      <c r="K174" s="245">
        <v>175000</v>
      </c>
      <c r="L174" s="27"/>
      <c r="M174" s="27">
        <v>7098160586</v>
      </c>
      <c r="N174" s="244"/>
      <c r="O174" s="27">
        <v>-8854500375</v>
      </c>
      <c r="P174" s="27"/>
      <c r="Q174" s="27">
        <f t="shared" si="5"/>
        <v>-1756339789</v>
      </c>
    </row>
    <row r="175" spans="1:42" ht="21">
      <c r="A175" s="243" t="s">
        <v>121</v>
      </c>
      <c r="B175" s="244"/>
      <c r="C175" s="27">
        <v>0</v>
      </c>
      <c r="D175" s="244"/>
      <c r="E175" s="27">
        <v>0</v>
      </c>
      <c r="F175" s="245"/>
      <c r="G175" s="27">
        <v>0</v>
      </c>
      <c r="H175" s="244"/>
      <c r="I175" s="27">
        <f t="shared" si="4"/>
        <v>0</v>
      </c>
      <c r="J175" s="27"/>
      <c r="K175" s="245">
        <v>9445669</v>
      </c>
      <c r="L175" s="27"/>
      <c r="M175" s="27">
        <v>26178055973</v>
      </c>
      <c r="N175" s="244"/>
      <c r="O175" s="27">
        <v>-31993388497</v>
      </c>
      <c r="P175" s="27"/>
      <c r="Q175" s="27">
        <f t="shared" si="5"/>
        <v>-5815332524</v>
      </c>
    </row>
    <row r="176" spans="1:42" ht="21">
      <c r="A176" s="243" t="s">
        <v>99</v>
      </c>
      <c r="B176" s="244"/>
      <c r="C176" s="27">
        <v>0</v>
      </c>
      <c r="D176" s="244"/>
      <c r="E176" s="27">
        <v>0</v>
      </c>
      <c r="F176" s="245"/>
      <c r="G176" s="27">
        <v>0</v>
      </c>
      <c r="H176" s="244"/>
      <c r="I176" s="27">
        <f t="shared" si="4"/>
        <v>0</v>
      </c>
      <c r="J176" s="27"/>
      <c r="K176" s="245">
        <v>1783295</v>
      </c>
      <c r="L176" s="27"/>
      <c r="M176" s="27">
        <v>12280265187</v>
      </c>
      <c r="N176" s="244"/>
      <c r="O176" s="27">
        <v>-15936432708</v>
      </c>
      <c r="P176" s="27"/>
      <c r="Q176" s="27">
        <f t="shared" si="5"/>
        <v>-3656167521</v>
      </c>
    </row>
    <row r="177" spans="1:17" ht="21">
      <c r="A177" s="243" t="s">
        <v>360</v>
      </c>
      <c r="B177" s="244"/>
      <c r="C177" s="27">
        <v>0</v>
      </c>
      <c r="D177" s="244"/>
      <c r="E177" s="27">
        <v>0</v>
      </c>
      <c r="F177" s="245"/>
      <c r="G177" s="27">
        <v>0</v>
      </c>
      <c r="H177" s="244"/>
      <c r="I177" s="27">
        <f t="shared" si="4"/>
        <v>0</v>
      </c>
      <c r="J177" s="27"/>
      <c r="K177" s="245">
        <v>3304611</v>
      </c>
      <c r="L177" s="27"/>
      <c r="M177" s="27">
        <v>7974759834</v>
      </c>
      <c r="N177" s="244"/>
      <c r="O177" s="27">
        <v>-9828199462</v>
      </c>
      <c r="P177" s="27"/>
      <c r="Q177" s="27">
        <f t="shared" si="5"/>
        <v>-1853439628</v>
      </c>
    </row>
    <row r="178" spans="1:17" ht="21">
      <c r="A178" s="243" t="s">
        <v>355</v>
      </c>
      <c r="B178" s="244"/>
      <c r="C178" s="27">
        <v>0</v>
      </c>
      <c r="D178" s="244"/>
      <c r="E178" s="27">
        <v>0</v>
      </c>
      <c r="F178" s="245"/>
      <c r="G178" s="27">
        <v>0</v>
      </c>
      <c r="H178" s="244"/>
      <c r="I178" s="27">
        <f t="shared" si="4"/>
        <v>0</v>
      </c>
      <c r="J178" s="27"/>
      <c r="K178" s="245">
        <v>1851794</v>
      </c>
      <c r="L178" s="27"/>
      <c r="M178" s="27">
        <v>3596275774</v>
      </c>
      <c r="N178" s="244"/>
      <c r="O178" s="27">
        <v>-4522786200</v>
      </c>
      <c r="P178" s="27"/>
      <c r="Q178" s="27">
        <f t="shared" si="5"/>
        <v>-926510426</v>
      </c>
    </row>
    <row r="179" spans="1:17" ht="21">
      <c r="A179" s="243" t="s">
        <v>299</v>
      </c>
      <c r="B179" s="244"/>
      <c r="C179" s="27">
        <v>0</v>
      </c>
      <c r="D179" s="244"/>
      <c r="E179" s="27">
        <v>0</v>
      </c>
      <c r="F179" s="245"/>
      <c r="G179" s="27">
        <v>0</v>
      </c>
      <c r="H179" s="244"/>
      <c r="I179" s="27">
        <f t="shared" si="4"/>
        <v>0</v>
      </c>
      <c r="J179" s="27"/>
      <c r="K179" s="245">
        <v>624183</v>
      </c>
      <c r="L179" s="27"/>
      <c r="M179" s="27">
        <v>4828450359</v>
      </c>
      <c r="N179" s="244"/>
      <c r="O179" s="27">
        <v>-5879931199</v>
      </c>
      <c r="P179" s="27"/>
      <c r="Q179" s="27">
        <f t="shared" si="5"/>
        <v>-1051480840</v>
      </c>
    </row>
    <row r="180" spans="1:17" ht="21">
      <c r="A180" s="243" t="s">
        <v>132</v>
      </c>
      <c r="B180" s="244"/>
      <c r="C180" s="27">
        <v>0</v>
      </c>
      <c r="D180" s="244"/>
      <c r="E180" s="27">
        <v>0</v>
      </c>
      <c r="F180" s="245"/>
      <c r="G180" s="27">
        <v>0</v>
      </c>
      <c r="H180" s="244"/>
      <c r="I180" s="27">
        <f t="shared" si="4"/>
        <v>0</v>
      </c>
      <c r="J180" s="27"/>
      <c r="K180" s="245">
        <v>27508741</v>
      </c>
      <c r="L180" s="27"/>
      <c r="M180" s="27">
        <v>24019491323</v>
      </c>
      <c r="N180" s="244"/>
      <c r="O180" s="27">
        <v>-29313908599</v>
      </c>
      <c r="P180" s="27"/>
      <c r="Q180" s="27">
        <f t="shared" si="5"/>
        <v>-5294417276</v>
      </c>
    </row>
    <row r="181" spans="1:17" ht="21">
      <c r="A181" s="243" t="s">
        <v>289</v>
      </c>
      <c r="B181" s="244"/>
      <c r="C181" s="27">
        <v>0</v>
      </c>
      <c r="D181" s="244"/>
      <c r="E181" s="27">
        <v>0</v>
      </c>
      <c r="F181" s="245"/>
      <c r="G181" s="27">
        <v>0</v>
      </c>
      <c r="H181" s="244"/>
      <c r="I181" s="27">
        <f t="shared" si="4"/>
        <v>0</v>
      </c>
      <c r="J181" s="27"/>
      <c r="K181" s="245">
        <v>7749338</v>
      </c>
      <c r="L181" s="27"/>
      <c r="M181" s="27">
        <v>5934185716</v>
      </c>
      <c r="N181" s="244"/>
      <c r="O181" s="27">
        <v>-6929658369</v>
      </c>
      <c r="P181" s="27"/>
      <c r="Q181" s="27">
        <f t="shared" si="5"/>
        <v>-995472653</v>
      </c>
    </row>
    <row r="182" spans="1:17" ht="21">
      <c r="A182" s="243" t="s">
        <v>397</v>
      </c>
      <c r="B182" s="244"/>
      <c r="C182" s="27">
        <v>0</v>
      </c>
      <c r="D182" s="244"/>
      <c r="E182" s="27">
        <v>0</v>
      </c>
      <c r="F182" s="245"/>
      <c r="G182" s="27">
        <v>0</v>
      </c>
      <c r="H182" s="244"/>
      <c r="I182" s="27">
        <f t="shared" si="4"/>
        <v>0</v>
      </c>
      <c r="J182" s="27"/>
      <c r="K182" s="245">
        <v>4043180</v>
      </c>
      <c r="L182" s="27"/>
      <c r="M182" s="27">
        <v>13063216480</v>
      </c>
      <c r="N182" s="244"/>
      <c r="O182" s="27">
        <v>-15140624979</v>
      </c>
      <c r="P182" s="27"/>
      <c r="Q182" s="27">
        <f t="shared" si="5"/>
        <v>-2077408499</v>
      </c>
    </row>
    <row r="183" spans="1:17" ht="21">
      <c r="A183" s="243" t="s">
        <v>352</v>
      </c>
      <c r="B183" s="244"/>
      <c r="C183" s="27">
        <v>0</v>
      </c>
      <c r="D183" s="244"/>
      <c r="E183" s="27">
        <v>0</v>
      </c>
      <c r="F183" s="245"/>
      <c r="G183" s="27">
        <v>0</v>
      </c>
      <c r="H183" s="244"/>
      <c r="I183" s="27">
        <f t="shared" si="4"/>
        <v>0</v>
      </c>
      <c r="J183" s="27"/>
      <c r="K183" s="245">
        <v>6144107</v>
      </c>
      <c r="L183" s="27"/>
      <c r="M183" s="27">
        <v>14427092489</v>
      </c>
      <c r="N183" s="244"/>
      <c r="O183" s="27">
        <v>-16683954170</v>
      </c>
      <c r="P183" s="27"/>
      <c r="Q183" s="27">
        <f t="shared" si="5"/>
        <v>-2256861681</v>
      </c>
    </row>
    <row r="184" spans="1:17" ht="21">
      <c r="A184" s="243" t="s">
        <v>315</v>
      </c>
      <c r="B184" s="244"/>
      <c r="C184" s="27">
        <v>0</v>
      </c>
      <c r="D184" s="244"/>
      <c r="E184" s="27">
        <v>0</v>
      </c>
      <c r="F184" s="245"/>
      <c r="G184" s="27">
        <v>0</v>
      </c>
      <c r="H184" s="244"/>
      <c r="I184" s="27">
        <f t="shared" si="4"/>
        <v>0</v>
      </c>
      <c r="J184" s="27"/>
      <c r="K184" s="245">
        <v>271993</v>
      </c>
      <c r="L184" s="27"/>
      <c r="M184" s="27">
        <v>7374799575</v>
      </c>
      <c r="N184" s="244"/>
      <c r="O184" s="27">
        <v>-8507155875</v>
      </c>
      <c r="P184" s="27"/>
      <c r="Q184" s="27">
        <f t="shared" si="5"/>
        <v>-1132356300</v>
      </c>
    </row>
    <row r="185" spans="1:17" ht="21">
      <c r="A185" s="243" t="s">
        <v>237</v>
      </c>
      <c r="B185" s="244"/>
      <c r="C185" s="27">
        <v>0</v>
      </c>
      <c r="D185" s="244"/>
      <c r="E185" s="27">
        <v>0</v>
      </c>
      <c r="F185" s="245"/>
      <c r="G185" s="27">
        <v>0</v>
      </c>
      <c r="H185" s="244"/>
      <c r="I185" s="27">
        <f t="shared" si="4"/>
        <v>0</v>
      </c>
      <c r="J185" s="27"/>
      <c r="K185" s="245">
        <v>3198243</v>
      </c>
      <c r="L185" s="27"/>
      <c r="M185" s="27">
        <v>7112815259</v>
      </c>
      <c r="N185" s="244"/>
      <c r="O185" s="27">
        <v>-9308736997</v>
      </c>
      <c r="P185" s="27"/>
      <c r="Q185" s="27">
        <f t="shared" si="5"/>
        <v>-2195921738</v>
      </c>
    </row>
    <row r="186" spans="1:17" ht="21">
      <c r="A186" s="243" t="s">
        <v>139</v>
      </c>
      <c r="B186" s="244"/>
      <c r="C186" s="27">
        <v>0</v>
      </c>
      <c r="D186" s="244"/>
      <c r="E186" s="27">
        <v>0</v>
      </c>
      <c r="F186" s="245"/>
      <c r="G186" s="27">
        <v>0</v>
      </c>
      <c r="H186" s="244"/>
      <c r="I186" s="27">
        <f t="shared" si="4"/>
        <v>0</v>
      </c>
      <c r="J186" s="27"/>
      <c r="K186" s="245">
        <v>6183394</v>
      </c>
      <c r="L186" s="27"/>
      <c r="M186" s="27">
        <v>18946272519</v>
      </c>
      <c r="N186" s="244"/>
      <c r="O186" s="27">
        <v>-22543079804</v>
      </c>
      <c r="P186" s="27"/>
      <c r="Q186" s="27">
        <f t="shared" si="5"/>
        <v>-3596807285</v>
      </c>
    </row>
    <row r="187" spans="1:17" ht="21">
      <c r="A187" s="243" t="s">
        <v>256</v>
      </c>
      <c r="B187" s="244"/>
      <c r="C187" s="27">
        <v>0</v>
      </c>
      <c r="D187" s="244"/>
      <c r="E187" s="27">
        <v>0</v>
      </c>
      <c r="F187" s="245"/>
      <c r="G187" s="27">
        <v>0</v>
      </c>
      <c r="H187" s="244"/>
      <c r="I187" s="27">
        <f t="shared" si="4"/>
        <v>0</v>
      </c>
      <c r="J187" s="27"/>
      <c r="K187" s="245">
        <v>2632024</v>
      </c>
      <c r="L187" s="27"/>
      <c r="M187" s="27">
        <v>27400509858</v>
      </c>
      <c r="N187" s="244"/>
      <c r="O187" s="27">
        <v>-28302796340</v>
      </c>
      <c r="P187" s="27"/>
      <c r="Q187" s="27">
        <f t="shared" si="5"/>
        <v>-902286482</v>
      </c>
    </row>
    <row r="188" spans="1:17" ht="21">
      <c r="A188" s="243" t="s">
        <v>316</v>
      </c>
      <c r="B188" s="244"/>
      <c r="C188" s="27">
        <v>0</v>
      </c>
      <c r="D188" s="244"/>
      <c r="E188" s="27">
        <v>0</v>
      </c>
      <c r="F188" s="245"/>
      <c r="G188" s="27">
        <v>0</v>
      </c>
      <c r="H188" s="244"/>
      <c r="I188" s="27">
        <f t="shared" si="4"/>
        <v>0</v>
      </c>
      <c r="J188" s="27"/>
      <c r="K188" s="245">
        <v>19500170</v>
      </c>
      <c r="L188" s="27"/>
      <c r="M188" s="27">
        <v>25738516105</v>
      </c>
      <c r="N188" s="244"/>
      <c r="O188" s="27">
        <v>-33263191089</v>
      </c>
      <c r="P188" s="27"/>
      <c r="Q188" s="27">
        <f t="shared" si="5"/>
        <v>-7524674984</v>
      </c>
    </row>
    <row r="189" spans="1:17" ht="21">
      <c r="A189" s="243" t="s">
        <v>314</v>
      </c>
      <c r="B189" s="244"/>
      <c r="C189" s="27">
        <v>0</v>
      </c>
      <c r="D189" s="244"/>
      <c r="E189" s="27">
        <v>0</v>
      </c>
      <c r="F189" s="245"/>
      <c r="G189" s="27">
        <v>0</v>
      </c>
      <c r="H189" s="244"/>
      <c r="I189" s="27">
        <f t="shared" si="4"/>
        <v>0</v>
      </c>
      <c r="J189" s="27"/>
      <c r="K189" s="245">
        <v>2793029</v>
      </c>
      <c r="L189" s="27"/>
      <c r="M189" s="27">
        <v>11040879209</v>
      </c>
      <c r="N189" s="244"/>
      <c r="O189" s="27">
        <v>-12027602354</v>
      </c>
      <c r="P189" s="27"/>
      <c r="Q189" s="27">
        <f t="shared" si="5"/>
        <v>-986723145</v>
      </c>
    </row>
    <row r="190" spans="1:17" ht="21">
      <c r="A190" s="243" t="s">
        <v>171</v>
      </c>
      <c r="B190" s="244"/>
      <c r="C190" s="27">
        <v>0</v>
      </c>
      <c r="D190" s="244"/>
      <c r="E190" s="27">
        <v>0</v>
      </c>
      <c r="F190" s="245"/>
      <c r="G190" s="27">
        <v>0</v>
      </c>
      <c r="H190" s="244"/>
      <c r="I190" s="27">
        <f t="shared" si="4"/>
        <v>0</v>
      </c>
      <c r="J190" s="27"/>
      <c r="K190" s="245">
        <v>15603981</v>
      </c>
      <c r="L190" s="27"/>
      <c r="M190" s="27">
        <v>26447072242</v>
      </c>
      <c r="N190" s="244"/>
      <c r="O190" s="27">
        <v>-28164057856</v>
      </c>
      <c r="P190" s="27"/>
      <c r="Q190" s="27">
        <f t="shared" si="5"/>
        <v>-1716985614</v>
      </c>
    </row>
    <row r="191" spans="1:17" ht="21">
      <c r="A191" s="243" t="s">
        <v>118</v>
      </c>
      <c r="B191" s="244"/>
      <c r="C191" s="27">
        <v>0</v>
      </c>
      <c r="D191" s="244"/>
      <c r="E191" s="27">
        <v>0</v>
      </c>
      <c r="F191" s="245"/>
      <c r="G191" s="27">
        <v>0</v>
      </c>
      <c r="H191" s="244"/>
      <c r="I191" s="27">
        <f t="shared" si="4"/>
        <v>0</v>
      </c>
      <c r="J191" s="27"/>
      <c r="K191" s="245">
        <v>15301056</v>
      </c>
      <c r="L191" s="27"/>
      <c r="M191" s="27">
        <v>16995738990</v>
      </c>
      <c r="N191" s="244"/>
      <c r="O191" s="27">
        <v>-19331927886</v>
      </c>
      <c r="P191" s="27"/>
      <c r="Q191" s="27">
        <f t="shared" si="5"/>
        <v>-2336188896</v>
      </c>
    </row>
    <row r="192" spans="1:17" ht="21">
      <c r="A192" s="243" t="s">
        <v>350</v>
      </c>
      <c r="B192" s="244"/>
      <c r="C192" s="27">
        <v>0</v>
      </c>
      <c r="D192" s="244"/>
      <c r="E192" s="27">
        <v>0</v>
      </c>
      <c r="F192" s="245"/>
      <c r="G192" s="27">
        <v>0</v>
      </c>
      <c r="H192" s="244"/>
      <c r="I192" s="27">
        <f t="shared" si="4"/>
        <v>0</v>
      </c>
      <c r="J192" s="27"/>
      <c r="K192" s="245">
        <v>3819344</v>
      </c>
      <c r="L192" s="27"/>
      <c r="M192" s="27">
        <v>19683257416</v>
      </c>
      <c r="N192" s="244"/>
      <c r="O192" s="27">
        <v>-20501742081</v>
      </c>
      <c r="P192" s="27"/>
      <c r="Q192" s="27">
        <f t="shared" si="5"/>
        <v>-818484665</v>
      </c>
    </row>
    <row r="193" spans="1:17" ht="21">
      <c r="A193" s="243" t="s">
        <v>184</v>
      </c>
      <c r="B193" s="244"/>
      <c r="C193" s="27">
        <v>0</v>
      </c>
      <c r="D193" s="244"/>
      <c r="E193" s="27">
        <v>0</v>
      </c>
      <c r="F193" s="245"/>
      <c r="G193" s="27">
        <v>0</v>
      </c>
      <c r="H193" s="244"/>
      <c r="I193" s="27">
        <f t="shared" si="4"/>
        <v>0</v>
      </c>
      <c r="J193" s="27"/>
      <c r="K193" s="245">
        <v>8106517</v>
      </c>
      <c r="L193" s="27"/>
      <c r="M193" s="27">
        <v>36698580192</v>
      </c>
      <c r="N193" s="244"/>
      <c r="O193" s="27">
        <v>-44901775036</v>
      </c>
      <c r="P193" s="27"/>
      <c r="Q193" s="27">
        <f t="shared" si="5"/>
        <v>-8203194844</v>
      </c>
    </row>
    <row r="194" spans="1:17" ht="21">
      <c r="A194" s="243" t="s">
        <v>235</v>
      </c>
      <c r="B194" s="244"/>
      <c r="C194" s="27">
        <v>0</v>
      </c>
      <c r="D194" s="244"/>
      <c r="E194" s="27">
        <v>0</v>
      </c>
      <c r="F194" s="245"/>
      <c r="G194" s="27">
        <v>0</v>
      </c>
      <c r="H194" s="244"/>
      <c r="I194" s="27">
        <f t="shared" si="4"/>
        <v>0</v>
      </c>
      <c r="J194" s="27"/>
      <c r="K194" s="245">
        <v>11174954</v>
      </c>
      <c r="L194" s="27"/>
      <c r="M194" s="27">
        <v>20657293575</v>
      </c>
      <c r="N194" s="244"/>
      <c r="O194" s="27">
        <v>-28149023582</v>
      </c>
      <c r="P194" s="27"/>
      <c r="Q194" s="27">
        <f t="shared" si="5"/>
        <v>-7491730007</v>
      </c>
    </row>
    <row r="195" spans="1:17" ht="21">
      <c r="A195" s="243" t="s">
        <v>112</v>
      </c>
      <c r="B195" s="244"/>
      <c r="C195" s="27">
        <v>0</v>
      </c>
      <c r="D195" s="244"/>
      <c r="E195" s="27">
        <v>0</v>
      </c>
      <c r="F195" s="245"/>
      <c r="G195" s="27">
        <v>0</v>
      </c>
      <c r="H195" s="244"/>
      <c r="I195" s="27">
        <f t="shared" si="4"/>
        <v>0</v>
      </c>
      <c r="J195" s="27"/>
      <c r="K195" s="245">
        <v>673655</v>
      </c>
      <c r="L195" s="27"/>
      <c r="M195" s="27">
        <v>9032962402</v>
      </c>
      <c r="N195" s="244"/>
      <c r="O195" s="27">
        <v>-10125058904</v>
      </c>
      <c r="P195" s="27"/>
      <c r="Q195" s="27">
        <f t="shared" si="5"/>
        <v>-1092096502</v>
      </c>
    </row>
    <row r="196" spans="1:17" ht="21">
      <c r="A196" s="243" t="s">
        <v>348</v>
      </c>
      <c r="B196" s="244"/>
      <c r="C196" s="27">
        <v>860817</v>
      </c>
      <c r="D196" s="244"/>
      <c r="E196" s="27">
        <v>5005394561</v>
      </c>
      <c r="F196" s="245"/>
      <c r="G196" s="27">
        <v>-4058642536</v>
      </c>
      <c r="H196" s="244"/>
      <c r="I196" s="27">
        <f t="shared" si="4"/>
        <v>946752025</v>
      </c>
      <c r="J196" s="27"/>
      <c r="K196" s="245">
        <v>4488879</v>
      </c>
      <c r="L196" s="27"/>
      <c r="M196" s="27">
        <v>51867705474</v>
      </c>
      <c r="N196" s="244"/>
      <c r="O196" s="27">
        <v>-58842157032</v>
      </c>
      <c r="P196" s="27"/>
      <c r="Q196" s="27">
        <f t="shared" si="5"/>
        <v>-6974451558</v>
      </c>
    </row>
    <row r="197" spans="1:17" ht="21">
      <c r="A197" s="243" t="s">
        <v>111</v>
      </c>
      <c r="B197" s="244"/>
      <c r="C197" s="27">
        <v>0</v>
      </c>
      <c r="D197" s="244"/>
      <c r="E197" s="27">
        <v>0</v>
      </c>
      <c r="F197" s="245"/>
      <c r="G197" s="27">
        <v>0</v>
      </c>
      <c r="H197" s="244"/>
      <c r="I197" s="27">
        <f t="shared" si="4"/>
        <v>0</v>
      </c>
      <c r="J197" s="27"/>
      <c r="K197" s="245">
        <v>7501791</v>
      </c>
      <c r="L197" s="27"/>
      <c r="M197" s="27">
        <v>67733585244</v>
      </c>
      <c r="N197" s="244"/>
      <c r="O197" s="27">
        <v>-84700366507</v>
      </c>
      <c r="P197" s="27"/>
      <c r="Q197" s="27">
        <f t="shared" si="5"/>
        <v>-16966781263</v>
      </c>
    </row>
    <row r="198" spans="1:17" ht="21">
      <c r="A198" s="243" t="s">
        <v>363</v>
      </c>
      <c r="B198" s="244"/>
      <c r="C198" s="27">
        <v>0</v>
      </c>
      <c r="D198" s="244"/>
      <c r="E198" s="27">
        <v>0</v>
      </c>
      <c r="F198" s="245"/>
      <c r="G198" s="27">
        <v>0</v>
      </c>
      <c r="H198" s="244"/>
      <c r="I198" s="27">
        <f t="shared" si="4"/>
        <v>0</v>
      </c>
      <c r="J198" s="27"/>
      <c r="K198" s="245">
        <v>1315751</v>
      </c>
      <c r="L198" s="27"/>
      <c r="M198" s="27">
        <v>36000178789</v>
      </c>
      <c r="N198" s="244"/>
      <c r="O198" s="27">
        <v>-38645106693</v>
      </c>
      <c r="P198" s="27"/>
      <c r="Q198" s="27">
        <f t="shared" si="5"/>
        <v>-2644927904</v>
      </c>
    </row>
    <row r="199" spans="1:17" ht="21">
      <c r="A199" s="243" t="s">
        <v>208</v>
      </c>
      <c r="B199" s="244"/>
      <c r="C199" s="27">
        <v>0</v>
      </c>
      <c r="D199" s="244"/>
      <c r="E199" s="27">
        <v>0</v>
      </c>
      <c r="F199" s="245"/>
      <c r="G199" s="27">
        <v>0</v>
      </c>
      <c r="H199" s="244"/>
      <c r="I199" s="27">
        <f t="shared" si="4"/>
        <v>0</v>
      </c>
      <c r="J199" s="27"/>
      <c r="K199" s="245">
        <v>3427905</v>
      </c>
      <c r="L199" s="27"/>
      <c r="M199" s="27">
        <v>10233733484</v>
      </c>
      <c r="N199" s="244"/>
      <c r="O199" s="27">
        <v>-11344241312</v>
      </c>
      <c r="P199" s="27"/>
      <c r="Q199" s="27">
        <f t="shared" si="5"/>
        <v>-1110507828</v>
      </c>
    </row>
    <row r="200" spans="1:17" ht="21">
      <c r="A200" s="243" t="s">
        <v>126</v>
      </c>
      <c r="B200" s="244"/>
      <c r="C200" s="27">
        <v>0</v>
      </c>
      <c r="D200" s="244"/>
      <c r="E200" s="27">
        <v>0</v>
      </c>
      <c r="F200" s="245"/>
      <c r="G200" s="27">
        <v>0</v>
      </c>
      <c r="H200" s="244"/>
      <c r="I200" s="27">
        <f t="shared" si="4"/>
        <v>0</v>
      </c>
      <c r="J200" s="27"/>
      <c r="K200" s="245">
        <v>2824165</v>
      </c>
      <c r="L200" s="27"/>
      <c r="M200" s="27">
        <v>10733612993</v>
      </c>
      <c r="N200" s="244"/>
      <c r="O200" s="27">
        <v>-14036806095</v>
      </c>
      <c r="P200" s="27"/>
      <c r="Q200" s="27">
        <f t="shared" si="5"/>
        <v>-3303193102</v>
      </c>
    </row>
    <row r="201" spans="1:17" ht="21">
      <c r="A201" s="243" t="s">
        <v>231</v>
      </c>
      <c r="B201" s="244"/>
      <c r="C201" s="27">
        <v>0</v>
      </c>
      <c r="D201" s="244"/>
      <c r="E201" s="27">
        <v>0</v>
      </c>
      <c r="F201" s="245"/>
      <c r="G201" s="27">
        <v>0</v>
      </c>
      <c r="H201" s="244"/>
      <c r="I201" s="27">
        <f t="shared" ref="I201:I264" si="6">E201+G201</f>
        <v>0</v>
      </c>
      <c r="J201" s="27"/>
      <c r="K201" s="245">
        <v>2890314</v>
      </c>
      <c r="L201" s="27"/>
      <c r="M201" s="27">
        <v>21390927039</v>
      </c>
      <c r="N201" s="244"/>
      <c r="O201" s="27">
        <v>-26412446273</v>
      </c>
      <c r="P201" s="27"/>
      <c r="Q201" s="27">
        <f t="shared" ref="Q201:Q264" si="7">M201+O201</f>
        <v>-5021519234</v>
      </c>
    </row>
    <row r="202" spans="1:17" ht="21">
      <c r="A202" s="243" t="s">
        <v>106</v>
      </c>
      <c r="B202" s="244"/>
      <c r="C202" s="27">
        <v>0</v>
      </c>
      <c r="D202" s="244"/>
      <c r="E202" s="27">
        <v>0</v>
      </c>
      <c r="F202" s="245"/>
      <c r="G202" s="27">
        <v>0</v>
      </c>
      <c r="H202" s="244"/>
      <c r="I202" s="27">
        <f t="shared" si="6"/>
        <v>0</v>
      </c>
      <c r="J202" s="27"/>
      <c r="K202" s="245">
        <v>1733497</v>
      </c>
      <c r="L202" s="27"/>
      <c r="M202" s="27">
        <v>34545779575</v>
      </c>
      <c r="N202" s="244"/>
      <c r="O202" s="27">
        <v>-40390199406</v>
      </c>
      <c r="P202" s="27"/>
      <c r="Q202" s="27">
        <f t="shared" si="7"/>
        <v>-5844419831</v>
      </c>
    </row>
    <row r="203" spans="1:17" ht="21">
      <c r="A203" s="243" t="s">
        <v>173</v>
      </c>
      <c r="B203" s="244"/>
      <c r="C203" s="27">
        <v>0</v>
      </c>
      <c r="D203" s="244"/>
      <c r="E203" s="27">
        <v>0</v>
      </c>
      <c r="F203" s="245"/>
      <c r="G203" s="27">
        <v>0</v>
      </c>
      <c r="H203" s="244"/>
      <c r="I203" s="27">
        <f t="shared" si="6"/>
        <v>0</v>
      </c>
      <c r="J203" s="27"/>
      <c r="K203" s="245">
        <v>6431306</v>
      </c>
      <c r="L203" s="27"/>
      <c r="M203" s="27">
        <v>15089512789</v>
      </c>
      <c r="N203" s="244"/>
      <c r="O203" s="27">
        <v>-16372574749</v>
      </c>
      <c r="P203" s="27"/>
      <c r="Q203" s="27">
        <f t="shared" si="7"/>
        <v>-1283061960</v>
      </c>
    </row>
    <row r="204" spans="1:17" ht="21">
      <c r="A204" s="243" t="s">
        <v>304</v>
      </c>
      <c r="B204" s="244"/>
      <c r="C204" s="27">
        <v>0</v>
      </c>
      <c r="D204" s="244"/>
      <c r="E204" s="27">
        <v>0</v>
      </c>
      <c r="F204" s="245"/>
      <c r="G204" s="27">
        <v>0</v>
      </c>
      <c r="H204" s="244"/>
      <c r="I204" s="27">
        <f t="shared" si="6"/>
        <v>0</v>
      </c>
      <c r="J204" s="27"/>
      <c r="K204" s="245">
        <v>1351828</v>
      </c>
      <c r="L204" s="27"/>
      <c r="M204" s="27">
        <v>32213154295</v>
      </c>
      <c r="N204" s="244"/>
      <c r="O204" s="27">
        <v>-37153461178</v>
      </c>
      <c r="P204" s="27"/>
      <c r="Q204" s="27">
        <f t="shared" si="7"/>
        <v>-4940306883</v>
      </c>
    </row>
    <row r="205" spans="1:17" ht="21">
      <c r="A205" s="243" t="s">
        <v>358</v>
      </c>
      <c r="B205" s="244"/>
      <c r="C205" s="27">
        <v>0</v>
      </c>
      <c r="D205" s="244"/>
      <c r="E205" s="27">
        <v>0</v>
      </c>
      <c r="F205" s="245"/>
      <c r="G205" s="27">
        <v>0</v>
      </c>
      <c r="H205" s="244"/>
      <c r="I205" s="27">
        <f t="shared" si="6"/>
        <v>0</v>
      </c>
      <c r="J205" s="27"/>
      <c r="K205" s="245">
        <v>2586230</v>
      </c>
      <c r="L205" s="27"/>
      <c r="M205" s="27">
        <v>15057679694</v>
      </c>
      <c r="N205" s="244"/>
      <c r="O205" s="27">
        <v>-16512821339</v>
      </c>
      <c r="P205" s="27"/>
      <c r="Q205" s="27">
        <f t="shared" si="7"/>
        <v>-1455141645</v>
      </c>
    </row>
    <row r="206" spans="1:17" ht="21">
      <c r="A206" s="243" t="s">
        <v>313</v>
      </c>
      <c r="B206" s="244"/>
      <c r="C206" s="27">
        <v>0</v>
      </c>
      <c r="D206" s="244"/>
      <c r="E206" s="27">
        <v>0</v>
      </c>
      <c r="F206" s="245"/>
      <c r="G206" s="27">
        <v>0</v>
      </c>
      <c r="H206" s="244"/>
      <c r="I206" s="27">
        <f t="shared" si="6"/>
        <v>0</v>
      </c>
      <c r="J206" s="27"/>
      <c r="K206" s="245">
        <v>7117975</v>
      </c>
      <c r="L206" s="27"/>
      <c r="M206" s="27">
        <v>28260600390</v>
      </c>
      <c r="N206" s="244"/>
      <c r="O206" s="27">
        <v>-31611703594</v>
      </c>
      <c r="P206" s="27"/>
      <c r="Q206" s="27">
        <f t="shared" si="7"/>
        <v>-3351103204</v>
      </c>
    </row>
    <row r="207" spans="1:17" ht="21">
      <c r="A207" s="243" t="s">
        <v>144</v>
      </c>
      <c r="B207" s="244"/>
      <c r="C207" s="27">
        <v>129065</v>
      </c>
      <c r="D207" s="244"/>
      <c r="E207" s="27">
        <v>8227512429</v>
      </c>
      <c r="F207" s="245"/>
      <c r="G207" s="27">
        <v>-8150961149</v>
      </c>
      <c r="H207" s="244"/>
      <c r="I207" s="27">
        <f t="shared" si="6"/>
        <v>76551280</v>
      </c>
      <c r="J207" s="27"/>
      <c r="K207" s="245">
        <v>802978</v>
      </c>
      <c r="L207" s="27"/>
      <c r="M207" s="27">
        <v>40644999038</v>
      </c>
      <c r="N207" s="244"/>
      <c r="O207" s="27">
        <v>-49746843626</v>
      </c>
      <c r="P207" s="27"/>
      <c r="Q207" s="27">
        <f t="shared" si="7"/>
        <v>-9101844588</v>
      </c>
    </row>
    <row r="208" spans="1:17" ht="21">
      <c r="A208" s="243" t="s">
        <v>319</v>
      </c>
      <c r="B208" s="244"/>
      <c r="C208" s="27">
        <v>0</v>
      </c>
      <c r="D208" s="244"/>
      <c r="E208" s="27">
        <v>0</v>
      </c>
      <c r="F208" s="245"/>
      <c r="G208" s="27">
        <v>0</v>
      </c>
      <c r="H208" s="244"/>
      <c r="I208" s="27">
        <f t="shared" si="6"/>
        <v>0</v>
      </c>
      <c r="J208" s="27"/>
      <c r="K208" s="245">
        <v>733996</v>
      </c>
      <c r="L208" s="27"/>
      <c r="M208" s="27">
        <v>35094992401</v>
      </c>
      <c r="N208" s="244"/>
      <c r="O208" s="27">
        <v>-38378470874</v>
      </c>
      <c r="P208" s="27"/>
      <c r="Q208" s="27">
        <f t="shared" si="7"/>
        <v>-3283478473</v>
      </c>
    </row>
    <row r="209" spans="1:17" ht="21">
      <c r="A209" s="243" t="s">
        <v>374</v>
      </c>
      <c r="B209" s="244"/>
      <c r="C209" s="27">
        <v>0</v>
      </c>
      <c r="D209" s="244"/>
      <c r="E209" s="27">
        <v>0</v>
      </c>
      <c r="F209" s="245"/>
      <c r="G209" s="27">
        <v>0</v>
      </c>
      <c r="H209" s="244"/>
      <c r="I209" s="27">
        <f t="shared" si="6"/>
        <v>0</v>
      </c>
      <c r="J209" s="27"/>
      <c r="K209" s="245">
        <v>12631720</v>
      </c>
      <c r="L209" s="27"/>
      <c r="M209" s="27">
        <v>27291561165</v>
      </c>
      <c r="N209" s="244"/>
      <c r="O209" s="27">
        <v>-30537557000</v>
      </c>
      <c r="P209" s="27"/>
      <c r="Q209" s="27">
        <f t="shared" si="7"/>
        <v>-3245995835</v>
      </c>
    </row>
    <row r="210" spans="1:17" ht="21">
      <c r="A210" s="243" t="s">
        <v>286</v>
      </c>
      <c r="B210" s="244"/>
      <c r="C210" s="27">
        <v>0</v>
      </c>
      <c r="D210" s="244"/>
      <c r="E210" s="27">
        <v>0</v>
      </c>
      <c r="F210" s="245"/>
      <c r="G210" s="27">
        <v>0</v>
      </c>
      <c r="H210" s="244"/>
      <c r="I210" s="27">
        <f t="shared" si="6"/>
        <v>0</v>
      </c>
      <c r="J210" s="27"/>
      <c r="K210" s="245">
        <v>34171783</v>
      </c>
      <c r="L210" s="27"/>
      <c r="M210" s="27">
        <v>110813417994</v>
      </c>
      <c r="N210" s="244"/>
      <c r="O210" s="27">
        <v>-134777538782</v>
      </c>
      <c r="P210" s="27"/>
      <c r="Q210" s="27">
        <f t="shared" si="7"/>
        <v>-23964120788</v>
      </c>
    </row>
    <row r="211" spans="1:17" ht="21">
      <c r="A211" s="243" t="s">
        <v>116</v>
      </c>
      <c r="B211" s="244"/>
      <c r="C211" s="27">
        <v>0</v>
      </c>
      <c r="D211" s="244"/>
      <c r="E211" s="27">
        <v>0</v>
      </c>
      <c r="F211" s="245"/>
      <c r="G211" s="27">
        <v>0</v>
      </c>
      <c r="H211" s="244"/>
      <c r="I211" s="27">
        <f t="shared" si="6"/>
        <v>0</v>
      </c>
      <c r="J211" s="27"/>
      <c r="K211" s="245">
        <v>2078840</v>
      </c>
      <c r="L211" s="27"/>
      <c r="M211" s="27">
        <v>10505326893</v>
      </c>
      <c r="N211" s="244"/>
      <c r="O211" s="27">
        <v>-11241601710</v>
      </c>
      <c r="P211" s="27"/>
      <c r="Q211" s="27">
        <f t="shared" si="7"/>
        <v>-736274817</v>
      </c>
    </row>
    <row r="212" spans="1:17" ht="21">
      <c r="A212" s="243" t="s">
        <v>124</v>
      </c>
      <c r="B212" s="244"/>
      <c r="C212" s="27">
        <v>0</v>
      </c>
      <c r="D212" s="244"/>
      <c r="E212" s="27">
        <v>0</v>
      </c>
      <c r="F212" s="245"/>
      <c r="G212" s="27">
        <v>0</v>
      </c>
      <c r="H212" s="244"/>
      <c r="I212" s="27">
        <f t="shared" si="6"/>
        <v>0</v>
      </c>
      <c r="J212" s="27"/>
      <c r="K212" s="245">
        <v>4560834</v>
      </c>
      <c r="L212" s="27"/>
      <c r="M212" s="27">
        <v>84460987324</v>
      </c>
      <c r="N212" s="244"/>
      <c r="O212" s="27">
        <v>-96824091267</v>
      </c>
      <c r="P212" s="27"/>
      <c r="Q212" s="27">
        <f t="shared" si="7"/>
        <v>-12363103943</v>
      </c>
    </row>
    <row r="213" spans="1:17" ht="21">
      <c r="A213" s="243" t="s">
        <v>400</v>
      </c>
      <c r="B213" s="244"/>
      <c r="C213" s="27">
        <v>0</v>
      </c>
      <c r="D213" s="244"/>
      <c r="E213" s="27">
        <v>0</v>
      </c>
      <c r="F213" s="245"/>
      <c r="G213" s="27">
        <v>0</v>
      </c>
      <c r="H213" s="244"/>
      <c r="I213" s="27">
        <f t="shared" si="6"/>
        <v>0</v>
      </c>
      <c r="J213" s="27"/>
      <c r="K213" s="245">
        <v>3250000</v>
      </c>
      <c r="L213" s="27"/>
      <c r="M213" s="27">
        <v>3534487648</v>
      </c>
      <c r="N213" s="244"/>
      <c r="O213" s="27">
        <v>-4329087750</v>
      </c>
      <c r="P213" s="27"/>
      <c r="Q213" s="27">
        <f t="shared" si="7"/>
        <v>-794600102</v>
      </c>
    </row>
    <row r="214" spans="1:17" ht="21">
      <c r="A214" s="243" t="s">
        <v>236</v>
      </c>
      <c r="B214" s="244"/>
      <c r="C214" s="27">
        <v>3218451</v>
      </c>
      <c r="D214" s="244"/>
      <c r="E214" s="27">
        <v>27304106447</v>
      </c>
      <c r="F214" s="245"/>
      <c r="G214" s="27">
        <v>-28923804249</v>
      </c>
      <c r="H214" s="244"/>
      <c r="I214" s="27">
        <f t="shared" si="6"/>
        <v>-1619697802</v>
      </c>
      <c r="J214" s="27"/>
      <c r="K214" s="245">
        <v>12955149</v>
      </c>
      <c r="L214" s="27"/>
      <c r="M214" s="27">
        <v>92896371463</v>
      </c>
      <c r="N214" s="244"/>
      <c r="O214" s="27">
        <v>-118953663931</v>
      </c>
      <c r="P214" s="27"/>
      <c r="Q214" s="27">
        <f t="shared" si="7"/>
        <v>-26057292468</v>
      </c>
    </row>
    <row r="215" spans="1:17" ht="21">
      <c r="A215" s="243" t="s">
        <v>186</v>
      </c>
      <c r="B215" s="244"/>
      <c r="C215" s="27">
        <v>0</v>
      </c>
      <c r="D215" s="244"/>
      <c r="E215" s="27">
        <v>0</v>
      </c>
      <c r="F215" s="245"/>
      <c r="G215" s="27">
        <v>0</v>
      </c>
      <c r="H215" s="244"/>
      <c r="I215" s="27">
        <f t="shared" si="6"/>
        <v>0</v>
      </c>
      <c r="J215" s="27"/>
      <c r="K215" s="245">
        <v>8503755</v>
      </c>
      <c r="L215" s="27"/>
      <c r="M215" s="27">
        <v>41394704986</v>
      </c>
      <c r="N215" s="244"/>
      <c r="O215" s="27">
        <v>-46393249399</v>
      </c>
      <c r="P215" s="27"/>
      <c r="Q215" s="27">
        <f t="shared" si="7"/>
        <v>-4998544413</v>
      </c>
    </row>
    <row r="216" spans="1:17" ht="21">
      <c r="A216" s="243" t="s">
        <v>104</v>
      </c>
      <c r="B216" s="244"/>
      <c r="C216" s="27">
        <v>0</v>
      </c>
      <c r="D216" s="244"/>
      <c r="E216" s="27">
        <v>0</v>
      </c>
      <c r="F216" s="245"/>
      <c r="G216" s="27">
        <v>0</v>
      </c>
      <c r="H216" s="244"/>
      <c r="I216" s="27">
        <f t="shared" si="6"/>
        <v>0</v>
      </c>
      <c r="J216" s="27"/>
      <c r="K216" s="245">
        <v>8039318</v>
      </c>
      <c r="L216" s="27"/>
      <c r="M216" s="27">
        <v>17087538212</v>
      </c>
      <c r="N216" s="244"/>
      <c r="O216" s="27">
        <v>-19201358153</v>
      </c>
      <c r="P216" s="27"/>
      <c r="Q216" s="27">
        <f t="shared" si="7"/>
        <v>-2113819941</v>
      </c>
    </row>
    <row r="217" spans="1:17" ht="21">
      <c r="A217" s="243" t="s">
        <v>148</v>
      </c>
      <c r="B217" s="244"/>
      <c r="C217" s="27">
        <v>0</v>
      </c>
      <c r="D217" s="244"/>
      <c r="E217" s="27">
        <v>0</v>
      </c>
      <c r="F217" s="245"/>
      <c r="G217" s="27">
        <v>0</v>
      </c>
      <c r="H217" s="244"/>
      <c r="I217" s="27">
        <f t="shared" si="6"/>
        <v>0</v>
      </c>
      <c r="J217" s="27"/>
      <c r="K217" s="245">
        <v>3831592</v>
      </c>
      <c r="L217" s="27"/>
      <c r="M217" s="27">
        <v>11261791385</v>
      </c>
      <c r="N217" s="244"/>
      <c r="O217" s="27">
        <v>-13330779096</v>
      </c>
      <c r="P217" s="27"/>
      <c r="Q217" s="27">
        <f t="shared" si="7"/>
        <v>-2068987711</v>
      </c>
    </row>
    <row r="218" spans="1:17" ht="21">
      <c r="A218" s="243" t="s">
        <v>138</v>
      </c>
      <c r="B218" s="244"/>
      <c r="C218" s="27">
        <v>0</v>
      </c>
      <c r="D218" s="244"/>
      <c r="E218" s="27">
        <v>0</v>
      </c>
      <c r="F218" s="245"/>
      <c r="G218" s="27">
        <v>0</v>
      </c>
      <c r="H218" s="244"/>
      <c r="I218" s="27">
        <f t="shared" si="6"/>
        <v>0</v>
      </c>
      <c r="J218" s="27"/>
      <c r="K218" s="245">
        <v>2180785</v>
      </c>
      <c r="L218" s="27"/>
      <c r="M218" s="27">
        <v>22100883092</v>
      </c>
      <c r="N218" s="244"/>
      <c r="O218" s="27">
        <v>-26983747975</v>
      </c>
      <c r="P218" s="27"/>
      <c r="Q218" s="27">
        <f t="shared" si="7"/>
        <v>-4882864883</v>
      </c>
    </row>
    <row r="219" spans="1:17" ht="21">
      <c r="A219" s="243" t="s">
        <v>332</v>
      </c>
      <c r="B219" s="244"/>
      <c r="C219" s="27">
        <v>0</v>
      </c>
      <c r="D219" s="244"/>
      <c r="E219" s="27">
        <v>0</v>
      </c>
      <c r="F219" s="245"/>
      <c r="G219" s="27">
        <v>0</v>
      </c>
      <c r="H219" s="244"/>
      <c r="I219" s="27">
        <f t="shared" si="6"/>
        <v>0</v>
      </c>
      <c r="J219" s="27"/>
      <c r="K219" s="245">
        <v>4514589</v>
      </c>
      <c r="L219" s="27"/>
      <c r="M219" s="27">
        <v>23547454584</v>
      </c>
      <c r="N219" s="244"/>
      <c r="O219" s="27">
        <v>-25535167744</v>
      </c>
      <c r="P219" s="27"/>
      <c r="Q219" s="27">
        <f t="shared" si="7"/>
        <v>-1987713160</v>
      </c>
    </row>
    <row r="220" spans="1:17" ht="21">
      <c r="A220" s="243" t="s">
        <v>379</v>
      </c>
      <c r="B220" s="244"/>
      <c r="C220" s="27">
        <v>0</v>
      </c>
      <c r="D220" s="244"/>
      <c r="E220" s="27">
        <v>0</v>
      </c>
      <c r="F220" s="245"/>
      <c r="G220" s="27">
        <v>0</v>
      </c>
      <c r="H220" s="244"/>
      <c r="I220" s="27">
        <f t="shared" si="6"/>
        <v>0</v>
      </c>
      <c r="J220" s="27"/>
      <c r="K220" s="245">
        <v>5017934</v>
      </c>
      <c r="L220" s="27"/>
      <c r="M220" s="27">
        <v>13902700061</v>
      </c>
      <c r="N220" s="244"/>
      <c r="O220" s="27">
        <v>-16379958249</v>
      </c>
      <c r="P220" s="27"/>
      <c r="Q220" s="27">
        <f t="shared" si="7"/>
        <v>-2477258188</v>
      </c>
    </row>
    <row r="221" spans="1:17" ht="21">
      <c r="A221" s="243" t="s">
        <v>307</v>
      </c>
      <c r="B221" s="244"/>
      <c r="C221" s="27">
        <v>0</v>
      </c>
      <c r="D221" s="244"/>
      <c r="E221" s="27">
        <v>0</v>
      </c>
      <c r="F221" s="245"/>
      <c r="G221" s="27">
        <v>0</v>
      </c>
      <c r="H221" s="244"/>
      <c r="I221" s="27">
        <f t="shared" si="6"/>
        <v>0</v>
      </c>
      <c r="J221" s="27"/>
      <c r="K221" s="245">
        <v>173424</v>
      </c>
      <c r="L221" s="27"/>
      <c r="M221" s="27">
        <v>7430200060</v>
      </c>
      <c r="N221" s="244"/>
      <c r="O221" s="27">
        <v>-8760967906</v>
      </c>
      <c r="P221" s="27"/>
      <c r="Q221" s="27">
        <f t="shared" si="7"/>
        <v>-1330767846</v>
      </c>
    </row>
    <row r="222" spans="1:17" ht="21">
      <c r="A222" s="243" t="s">
        <v>283</v>
      </c>
      <c r="B222" s="244"/>
      <c r="C222" s="27">
        <v>0</v>
      </c>
      <c r="D222" s="244"/>
      <c r="E222" s="27">
        <v>0</v>
      </c>
      <c r="F222" s="245"/>
      <c r="G222" s="27">
        <v>0</v>
      </c>
      <c r="H222" s="244"/>
      <c r="I222" s="27">
        <f t="shared" si="6"/>
        <v>0</v>
      </c>
      <c r="J222" s="27"/>
      <c r="K222" s="245">
        <v>642595</v>
      </c>
      <c r="L222" s="27"/>
      <c r="M222" s="27">
        <v>10489200752</v>
      </c>
      <c r="N222" s="244"/>
      <c r="O222" s="27">
        <v>-11850747554</v>
      </c>
      <c r="P222" s="27"/>
      <c r="Q222" s="27">
        <f t="shared" si="7"/>
        <v>-1361546802</v>
      </c>
    </row>
    <row r="223" spans="1:17" ht="21">
      <c r="A223" s="243" t="s">
        <v>329</v>
      </c>
      <c r="B223" s="244"/>
      <c r="C223" s="27">
        <v>0</v>
      </c>
      <c r="D223" s="244"/>
      <c r="E223" s="27">
        <v>0</v>
      </c>
      <c r="F223" s="245"/>
      <c r="G223" s="27">
        <v>0</v>
      </c>
      <c r="H223" s="244"/>
      <c r="I223" s="27">
        <f t="shared" si="6"/>
        <v>0</v>
      </c>
      <c r="J223" s="27"/>
      <c r="K223" s="245">
        <v>3590064</v>
      </c>
      <c r="L223" s="27"/>
      <c r="M223" s="27">
        <v>17951749465</v>
      </c>
      <c r="N223" s="244"/>
      <c r="O223" s="27">
        <v>-19840948372</v>
      </c>
      <c r="P223" s="27"/>
      <c r="Q223" s="27">
        <f t="shared" si="7"/>
        <v>-1889198907</v>
      </c>
    </row>
    <row r="224" spans="1:17" ht="21">
      <c r="A224" s="243" t="s">
        <v>233</v>
      </c>
      <c r="B224" s="244"/>
      <c r="C224" s="27">
        <v>0</v>
      </c>
      <c r="D224" s="244"/>
      <c r="E224" s="27">
        <v>0</v>
      </c>
      <c r="F224" s="245"/>
      <c r="G224" s="27">
        <v>0</v>
      </c>
      <c r="H224" s="244"/>
      <c r="I224" s="27">
        <f t="shared" si="6"/>
        <v>0</v>
      </c>
      <c r="J224" s="27"/>
      <c r="K224" s="245">
        <v>13905034</v>
      </c>
      <c r="L224" s="27"/>
      <c r="M224" s="27">
        <v>26663473986</v>
      </c>
      <c r="N224" s="244"/>
      <c r="O224" s="27">
        <v>-27681034401</v>
      </c>
      <c r="P224" s="27"/>
      <c r="Q224" s="27">
        <f t="shared" si="7"/>
        <v>-1017560415</v>
      </c>
    </row>
    <row r="225" spans="1:17" ht="21">
      <c r="A225" s="243" t="s">
        <v>253</v>
      </c>
      <c r="B225" s="244"/>
      <c r="C225" s="27">
        <v>0</v>
      </c>
      <c r="D225" s="244"/>
      <c r="E225" s="27">
        <v>0</v>
      </c>
      <c r="F225" s="245"/>
      <c r="G225" s="27">
        <v>0</v>
      </c>
      <c r="H225" s="244"/>
      <c r="I225" s="27">
        <f t="shared" si="6"/>
        <v>0</v>
      </c>
      <c r="J225" s="27"/>
      <c r="K225" s="245">
        <v>4487885</v>
      </c>
      <c r="L225" s="27"/>
      <c r="M225" s="27">
        <v>16510096784</v>
      </c>
      <c r="N225" s="244"/>
      <c r="O225" s="27">
        <v>-18813379234</v>
      </c>
      <c r="P225" s="27"/>
      <c r="Q225" s="27">
        <f t="shared" si="7"/>
        <v>-2303282450</v>
      </c>
    </row>
    <row r="226" spans="1:17" ht="21">
      <c r="A226" s="243" t="s">
        <v>183</v>
      </c>
      <c r="B226" s="244"/>
      <c r="C226" s="27">
        <v>0</v>
      </c>
      <c r="D226" s="244"/>
      <c r="E226" s="27">
        <v>0</v>
      </c>
      <c r="F226" s="245"/>
      <c r="G226" s="27">
        <v>0</v>
      </c>
      <c r="H226" s="244"/>
      <c r="I226" s="27">
        <f t="shared" si="6"/>
        <v>0</v>
      </c>
      <c r="J226" s="27"/>
      <c r="K226" s="245">
        <v>10131998</v>
      </c>
      <c r="L226" s="27"/>
      <c r="M226" s="27">
        <v>15481549913</v>
      </c>
      <c r="N226" s="244"/>
      <c r="O226" s="27">
        <v>-17626444322</v>
      </c>
      <c r="P226" s="27"/>
      <c r="Q226" s="27">
        <f t="shared" si="7"/>
        <v>-2144894409</v>
      </c>
    </row>
    <row r="227" spans="1:17" ht="21">
      <c r="A227" s="243" t="s">
        <v>122</v>
      </c>
      <c r="B227" s="244"/>
      <c r="C227" s="27">
        <v>0</v>
      </c>
      <c r="D227" s="244"/>
      <c r="E227" s="27">
        <v>0</v>
      </c>
      <c r="F227" s="245"/>
      <c r="G227" s="27">
        <v>0</v>
      </c>
      <c r="H227" s="244"/>
      <c r="I227" s="27">
        <f t="shared" si="6"/>
        <v>0</v>
      </c>
      <c r="J227" s="27"/>
      <c r="K227" s="245">
        <v>4087107</v>
      </c>
      <c r="L227" s="27"/>
      <c r="M227" s="27">
        <v>29415725886</v>
      </c>
      <c r="N227" s="244"/>
      <c r="O227" s="27">
        <v>-34872781300</v>
      </c>
      <c r="P227" s="27"/>
      <c r="Q227" s="27">
        <f t="shared" si="7"/>
        <v>-5457055414</v>
      </c>
    </row>
    <row r="228" spans="1:17" ht="21">
      <c r="A228" s="243" t="s">
        <v>150</v>
      </c>
      <c r="B228" s="244"/>
      <c r="C228" s="27">
        <v>0</v>
      </c>
      <c r="D228" s="244"/>
      <c r="E228" s="27">
        <v>0</v>
      </c>
      <c r="F228" s="245"/>
      <c r="G228" s="27">
        <v>0</v>
      </c>
      <c r="H228" s="244"/>
      <c r="I228" s="27">
        <f t="shared" si="6"/>
        <v>0</v>
      </c>
      <c r="J228" s="27"/>
      <c r="K228" s="245">
        <v>4267467</v>
      </c>
      <c r="L228" s="27"/>
      <c r="M228" s="27">
        <v>24399488837</v>
      </c>
      <c r="N228" s="244"/>
      <c r="O228" s="27">
        <v>-28590571062</v>
      </c>
      <c r="P228" s="27"/>
      <c r="Q228" s="27">
        <f t="shared" si="7"/>
        <v>-4191082225</v>
      </c>
    </row>
    <row r="229" spans="1:17" ht="21">
      <c r="A229" s="243" t="s">
        <v>270</v>
      </c>
      <c r="B229" s="244"/>
      <c r="C229" s="27">
        <v>0</v>
      </c>
      <c r="D229" s="244"/>
      <c r="E229" s="27">
        <v>0</v>
      </c>
      <c r="F229" s="245"/>
      <c r="G229" s="27">
        <v>0</v>
      </c>
      <c r="H229" s="244"/>
      <c r="I229" s="27">
        <f t="shared" si="6"/>
        <v>0</v>
      </c>
      <c r="J229" s="27"/>
      <c r="K229" s="245">
        <v>1726692</v>
      </c>
      <c r="L229" s="27"/>
      <c r="M229" s="27">
        <v>23115281724</v>
      </c>
      <c r="N229" s="244"/>
      <c r="O229" s="27">
        <v>-24880229796</v>
      </c>
      <c r="P229" s="27"/>
      <c r="Q229" s="27">
        <f t="shared" si="7"/>
        <v>-1764948072</v>
      </c>
    </row>
    <row r="230" spans="1:17" ht="21">
      <c r="A230" s="243" t="s">
        <v>326</v>
      </c>
      <c r="B230" s="244"/>
      <c r="C230" s="27">
        <v>0</v>
      </c>
      <c r="D230" s="244"/>
      <c r="E230" s="27">
        <v>0</v>
      </c>
      <c r="F230" s="245"/>
      <c r="G230" s="27">
        <v>0</v>
      </c>
      <c r="H230" s="244"/>
      <c r="I230" s="27">
        <f t="shared" si="6"/>
        <v>0</v>
      </c>
      <c r="J230" s="27"/>
      <c r="K230" s="245">
        <v>825879</v>
      </c>
      <c r="L230" s="27"/>
      <c r="M230" s="27">
        <v>7472761574</v>
      </c>
      <c r="N230" s="244"/>
      <c r="O230" s="27">
        <v>-7708861539</v>
      </c>
      <c r="P230" s="27"/>
      <c r="Q230" s="27">
        <f t="shared" si="7"/>
        <v>-236099965</v>
      </c>
    </row>
    <row r="231" spans="1:17" ht="21">
      <c r="A231" s="243" t="s">
        <v>357</v>
      </c>
      <c r="B231" s="244"/>
      <c r="C231" s="27">
        <v>0</v>
      </c>
      <c r="D231" s="244"/>
      <c r="E231" s="27">
        <v>0</v>
      </c>
      <c r="F231" s="245"/>
      <c r="G231" s="27">
        <v>0</v>
      </c>
      <c r="H231" s="244"/>
      <c r="I231" s="27">
        <f t="shared" si="6"/>
        <v>0</v>
      </c>
      <c r="J231" s="27"/>
      <c r="K231" s="245">
        <v>10545467</v>
      </c>
      <c r="L231" s="27"/>
      <c r="M231" s="27">
        <v>53339867446</v>
      </c>
      <c r="N231" s="244"/>
      <c r="O231" s="27">
        <v>-60799784536</v>
      </c>
      <c r="P231" s="27"/>
      <c r="Q231" s="27">
        <f t="shared" si="7"/>
        <v>-7459917090</v>
      </c>
    </row>
    <row r="232" spans="1:17" ht="21">
      <c r="A232" s="243" t="s">
        <v>406</v>
      </c>
      <c r="B232" s="244"/>
      <c r="C232" s="27">
        <v>1420955</v>
      </c>
      <c r="D232" s="244"/>
      <c r="E232" s="27">
        <v>20021588540</v>
      </c>
      <c r="F232" s="245"/>
      <c r="G232" s="27">
        <v>-22573104269</v>
      </c>
      <c r="H232" s="244"/>
      <c r="I232" s="27">
        <f t="shared" si="6"/>
        <v>-2551515729</v>
      </c>
      <c r="J232" s="27"/>
      <c r="K232" s="245">
        <v>6971282</v>
      </c>
      <c r="L232" s="27"/>
      <c r="M232" s="27">
        <v>101230416448</v>
      </c>
      <c r="N232" s="244"/>
      <c r="O232" s="27">
        <v>-111428226223</v>
      </c>
      <c r="P232" s="27"/>
      <c r="Q232" s="27">
        <f t="shared" si="7"/>
        <v>-10197809775</v>
      </c>
    </row>
    <row r="233" spans="1:17" ht="21">
      <c r="A233" s="243" t="s">
        <v>227</v>
      </c>
      <c r="B233" s="244"/>
      <c r="C233" s="27">
        <v>0</v>
      </c>
      <c r="D233" s="244"/>
      <c r="E233" s="27">
        <v>0</v>
      </c>
      <c r="F233" s="245"/>
      <c r="G233" s="27">
        <v>0</v>
      </c>
      <c r="H233" s="244"/>
      <c r="I233" s="27">
        <f t="shared" si="6"/>
        <v>0</v>
      </c>
      <c r="J233" s="27"/>
      <c r="K233" s="245">
        <v>984215</v>
      </c>
      <c r="L233" s="27"/>
      <c r="M233" s="27">
        <v>27029151210</v>
      </c>
      <c r="N233" s="244"/>
      <c r="O233" s="27">
        <v>-29464644151</v>
      </c>
      <c r="P233" s="27"/>
      <c r="Q233" s="27">
        <f t="shared" si="7"/>
        <v>-2435492941</v>
      </c>
    </row>
    <row r="234" spans="1:17" ht="21">
      <c r="A234" s="243" t="s">
        <v>105</v>
      </c>
      <c r="B234" s="244"/>
      <c r="C234" s="27">
        <v>0</v>
      </c>
      <c r="D234" s="244"/>
      <c r="E234" s="27">
        <v>0</v>
      </c>
      <c r="F234" s="245"/>
      <c r="G234" s="27">
        <v>0</v>
      </c>
      <c r="H234" s="244"/>
      <c r="I234" s="27">
        <f t="shared" si="6"/>
        <v>0</v>
      </c>
      <c r="J234" s="27"/>
      <c r="K234" s="245">
        <v>16811124</v>
      </c>
      <c r="L234" s="27"/>
      <c r="M234" s="27">
        <v>20621807155</v>
      </c>
      <c r="N234" s="244"/>
      <c r="O234" s="27">
        <v>-23830480931</v>
      </c>
      <c r="P234" s="27"/>
      <c r="Q234" s="27">
        <f t="shared" si="7"/>
        <v>-3208673776</v>
      </c>
    </row>
    <row r="235" spans="1:17" ht="21">
      <c r="A235" s="243" t="s">
        <v>167</v>
      </c>
      <c r="B235" s="244"/>
      <c r="C235" s="27">
        <v>0</v>
      </c>
      <c r="D235" s="244"/>
      <c r="E235" s="27">
        <v>0</v>
      </c>
      <c r="F235" s="245"/>
      <c r="G235" s="27">
        <v>0</v>
      </c>
      <c r="H235" s="244"/>
      <c r="I235" s="27">
        <f t="shared" si="6"/>
        <v>0</v>
      </c>
      <c r="J235" s="27"/>
      <c r="K235" s="245">
        <v>7946954</v>
      </c>
      <c r="L235" s="27"/>
      <c r="M235" s="27">
        <v>49371131052</v>
      </c>
      <c r="N235" s="244"/>
      <c r="O235" s="27">
        <v>-56667709094</v>
      </c>
      <c r="P235" s="27"/>
      <c r="Q235" s="27">
        <f t="shared" si="7"/>
        <v>-7296578042</v>
      </c>
    </row>
    <row r="236" spans="1:17" ht="21">
      <c r="A236" s="243" t="s">
        <v>107</v>
      </c>
      <c r="B236" s="244"/>
      <c r="C236" s="27">
        <v>0</v>
      </c>
      <c r="D236" s="244"/>
      <c r="E236" s="27">
        <v>0</v>
      </c>
      <c r="F236" s="245"/>
      <c r="G236" s="27">
        <v>0</v>
      </c>
      <c r="H236" s="244"/>
      <c r="I236" s="27">
        <f t="shared" si="6"/>
        <v>0</v>
      </c>
      <c r="J236" s="27"/>
      <c r="K236" s="245">
        <v>3815195</v>
      </c>
      <c r="L236" s="27"/>
      <c r="M236" s="27">
        <v>19366096023</v>
      </c>
      <c r="N236" s="244"/>
      <c r="O236" s="27">
        <v>-22574203538</v>
      </c>
      <c r="P236" s="27"/>
      <c r="Q236" s="27">
        <f t="shared" si="7"/>
        <v>-3208107515</v>
      </c>
    </row>
    <row r="237" spans="1:17" ht="21">
      <c r="A237" s="243" t="s">
        <v>295</v>
      </c>
      <c r="B237" s="244"/>
      <c r="C237" s="27">
        <v>0</v>
      </c>
      <c r="D237" s="244"/>
      <c r="E237" s="27">
        <v>0</v>
      </c>
      <c r="F237" s="245"/>
      <c r="G237" s="27">
        <v>0</v>
      </c>
      <c r="H237" s="244"/>
      <c r="I237" s="27">
        <f t="shared" si="6"/>
        <v>0</v>
      </c>
      <c r="J237" s="27"/>
      <c r="K237" s="245">
        <v>38926120</v>
      </c>
      <c r="L237" s="27"/>
      <c r="M237" s="27">
        <v>16895130582</v>
      </c>
      <c r="N237" s="244"/>
      <c r="O237" s="27">
        <v>-19153782247</v>
      </c>
      <c r="P237" s="27"/>
      <c r="Q237" s="27">
        <f t="shared" si="7"/>
        <v>-2258651665</v>
      </c>
    </row>
    <row r="238" spans="1:17" ht="21">
      <c r="A238" s="243" t="s">
        <v>306</v>
      </c>
      <c r="B238" s="244"/>
      <c r="C238" s="27">
        <v>0</v>
      </c>
      <c r="D238" s="244"/>
      <c r="E238" s="27">
        <v>0</v>
      </c>
      <c r="F238" s="245"/>
      <c r="G238" s="27">
        <v>0</v>
      </c>
      <c r="H238" s="244"/>
      <c r="I238" s="27">
        <f t="shared" si="6"/>
        <v>0</v>
      </c>
      <c r="J238" s="27"/>
      <c r="K238" s="245">
        <v>10972409</v>
      </c>
      <c r="L238" s="27"/>
      <c r="M238" s="27">
        <v>16710245149</v>
      </c>
      <c r="N238" s="244"/>
      <c r="O238" s="27">
        <v>-18903739470</v>
      </c>
      <c r="P238" s="27"/>
      <c r="Q238" s="27">
        <f t="shared" si="7"/>
        <v>-2193494321</v>
      </c>
    </row>
    <row r="239" spans="1:17" ht="21">
      <c r="A239" s="243" t="s">
        <v>178</v>
      </c>
      <c r="B239" s="244"/>
      <c r="C239" s="27">
        <v>0</v>
      </c>
      <c r="D239" s="244"/>
      <c r="E239" s="27">
        <v>0</v>
      </c>
      <c r="F239" s="245"/>
      <c r="G239" s="27">
        <v>0</v>
      </c>
      <c r="H239" s="244"/>
      <c r="I239" s="27">
        <f t="shared" si="6"/>
        <v>0</v>
      </c>
      <c r="J239" s="27"/>
      <c r="K239" s="245">
        <v>8737045</v>
      </c>
      <c r="L239" s="27"/>
      <c r="M239" s="27">
        <v>46614739560</v>
      </c>
      <c r="N239" s="244"/>
      <c r="O239" s="27">
        <v>-50294552468</v>
      </c>
      <c r="P239" s="27"/>
      <c r="Q239" s="27">
        <f t="shared" si="7"/>
        <v>-3679812908</v>
      </c>
    </row>
    <row r="240" spans="1:17" ht="21">
      <c r="A240" s="243" t="s">
        <v>156</v>
      </c>
      <c r="B240" s="244"/>
      <c r="C240" s="27">
        <v>0</v>
      </c>
      <c r="D240" s="244"/>
      <c r="E240" s="27">
        <v>0</v>
      </c>
      <c r="F240" s="245"/>
      <c r="G240" s="27">
        <v>0</v>
      </c>
      <c r="H240" s="244"/>
      <c r="I240" s="27">
        <f t="shared" si="6"/>
        <v>0</v>
      </c>
      <c r="J240" s="27"/>
      <c r="K240" s="245">
        <v>8894040</v>
      </c>
      <c r="L240" s="27"/>
      <c r="M240" s="27">
        <v>21590754375</v>
      </c>
      <c r="N240" s="244"/>
      <c r="O240" s="27">
        <v>-22393875654</v>
      </c>
      <c r="P240" s="27"/>
      <c r="Q240" s="27">
        <f t="shared" si="7"/>
        <v>-803121279</v>
      </c>
    </row>
    <row r="241" spans="1:17" ht="21">
      <c r="A241" s="243" t="s">
        <v>96</v>
      </c>
      <c r="B241" s="244"/>
      <c r="C241" s="27">
        <v>0</v>
      </c>
      <c r="D241" s="244"/>
      <c r="E241" s="27">
        <v>0</v>
      </c>
      <c r="F241" s="245"/>
      <c r="G241" s="27">
        <v>0</v>
      </c>
      <c r="H241" s="244"/>
      <c r="I241" s="27">
        <f t="shared" si="6"/>
        <v>0</v>
      </c>
      <c r="J241" s="27"/>
      <c r="K241" s="245">
        <v>12154273</v>
      </c>
      <c r="L241" s="27"/>
      <c r="M241" s="27">
        <v>52812814480</v>
      </c>
      <c r="N241" s="244"/>
      <c r="O241" s="27">
        <v>-55434875022</v>
      </c>
      <c r="P241" s="27"/>
      <c r="Q241" s="27">
        <f t="shared" si="7"/>
        <v>-2622060542</v>
      </c>
    </row>
    <row r="242" spans="1:17" ht="21">
      <c r="A242" s="243" t="s">
        <v>182</v>
      </c>
      <c r="B242" s="244"/>
      <c r="C242" s="27">
        <v>0</v>
      </c>
      <c r="D242" s="244"/>
      <c r="E242" s="27">
        <v>0</v>
      </c>
      <c r="F242" s="245"/>
      <c r="G242" s="27">
        <v>0</v>
      </c>
      <c r="H242" s="244"/>
      <c r="I242" s="27">
        <f t="shared" si="6"/>
        <v>0</v>
      </c>
      <c r="J242" s="27"/>
      <c r="K242" s="245">
        <v>23481122</v>
      </c>
      <c r="L242" s="27"/>
      <c r="M242" s="27">
        <v>141113402615</v>
      </c>
      <c r="N242" s="244"/>
      <c r="O242" s="27">
        <v>-150676188976</v>
      </c>
      <c r="P242" s="27"/>
      <c r="Q242" s="27">
        <f t="shared" si="7"/>
        <v>-9562786361</v>
      </c>
    </row>
    <row r="243" spans="1:17" ht="21">
      <c r="A243" s="243" t="s">
        <v>240</v>
      </c>
      <c r="B243" s="244"/>
      <c r="C243" s="27">
        <v>0</v>
      </c>
      <c r="D243" s="244"/>
      <c r="E243" s="27">
        <v>0</v>
      </c>
      <c r="F243" s="245"/>
      <c r="G243" s="27">
        <v>0</v>
      </c>
      <c r="H243" s="244"/>
      <c r="I243" s="27">
        <f t="shared" si="6"/>
        <v>0</v>
      </c>
      <c r="J243" s="27"/>
      <c r="K243" s="245">
        <v>11670346</v>
      </c>
      <c r="L243" s="27"/>
      <c r="M243" s="27">
        <v>32092231818</v>
      </c>
      <c r="N243" s="244"/>
      <c r="O243" s="27">
        <v>-33375412808</v>
      </c>
      <c r="P243" s="27"/>
      <c r="Q243" s="27">
        <f t="shared" si="7"/>
        <v>-1283180990</v>
      </c>
    </row>
    <row r="244" spans="1:17" ht="21">
      <c r="A244" s="243" t="s">
        <v>214</v>
      </c>
      <c r="B244" s="244"/>
      <c r="C244" s="27">
        <v>0</v>
      </c>
      <c r="D244" s="244"/>
      <c r="E244" s="27">
        <v>0</v>
      </c>
      <c r="F244" s="245"/>
      <c r="G244" s="27">
        <v>0</v>
      </c>
      <c r="H244" s="244"/>
      <c r="I244" s="27">
        <f t="shared" si="6"/>
        <v>0</v>
      </c>
      <c r="J244" s="27"/>
      <c r="K244" s="245">
        <v>2702503</v>
      </c>
      <c r="L244" s="27"/>
      <c r="M244" s="27">
        <v>148285572729</v>
      </c>
      <c r="N244" s="244"/>
      <c r="O244" s="27">
        <v>-170802781159</v>
      </c>
      <c r="P244" s="27"/>
      <c r="Q244" s="27">
        <f t="shared" si="7"/>
        <v>-22517208430</v>
      </c>
    </row>
    <row r="245" spans="1:17" ht="21">
      <c r="A245" s="243" t="s">
        <v>416</v>
      </c>
      <c r="B245" s="244"/>
      <c r="C245" s="27">
        <v>0</v>
      </c>
      <c r="D245" s="244"/>
      <c r="E245" s="27">
        <v>0</v>
      </c>
      <c r="F245" s="245"/>
      <c r="G245" s="27">
        <v>0</v>
      </c>
      <c r="H245" s="244"/>
      <c r="I245" s="27">
        <f t="shared" si="6"/>
        <v>0</v>
      </c>
      <c r="J245" s="27"/>
      <c r="K245" s="245">
        <v>750000</v>
      </c>
      <c r="L245" s="27"/>
      <c r="M245" s="27">
        <v>2295052418</v>
      </c>
      <c r="N245" s="244"/>
      <c r="O245" s="27">
        <v>-3129766425</v>
      </c>
      <c r="P245" s="27"/>
      <c r="Q245" s="27">
        <f t="shared" si="7"/>
        <v>-834714007</v>
      </c>
    </row>
    <row r="246" spans="1:17" ht="21">
      <c r="A246" s="243" t="s">
        <v>344</v>
      </c>
      <c r="B246" s="244"/>
      <c r="C246" s="27">
        <v>0</v>
      </c>
      <c r="D246" s="244"/>
      <c r="E246" s="27">
        <v>0</v>
      </c>
      <c r="F246" s="245"/>
      <c r="G246" s="27">
        <v>0</v>
      </c>
      <c r="H246" s="244"/>
      <c r="I246" s="27">
        <f t="shared" si="6"/>
        <v>0</v>
      </c>
      <c r="J246" s="27"/>
      <c r="K246" s="245">
        <v>5144708</v>
      </c>
      <c r="L246" s="27"/>
      <c r="M246" s="27">
        <v>19248698261</v>
      </c>
      <c r="N246" s="244"/>
      <c r="O246" s="27">
        <v>-20956832859</v>
      </c>
      <c r="P246" s="27"/>
      <c r="Q246" s="27">
        <f t="shared" si="7"/>
        <v>-1708134598</v>
      </c>
    </row>
    <row r="247" spans="1:17" ht="21">
      <c r="A247" s="243" t="s">
        <v>219</v>
      </c>
      <c r="B247" s="244"/>
      <c r="C247" s="27">
        <v>0</v>
      </c>
      <c r="D247" s="244"/>
      <c r="E247" s="27">
        <v>0</v>
      </c>
      <c r="F247" s="245"/>
      <c r="G247" s="27">
        <v>0</v>
      </c>
      <c r="H247" s="244"/>
      <c r="I247" s="27">
        <f t="shared" si="6"/>
        <v>0</v>
      </c>
      <c r="J247" s="27"/>
      <c r="K247" s="245">
        <v>1580213</v>
      </c>
      <c r="L247" s="27"/>
      <c r="M247" s="27">
        <v>6446113782</v>
      </c>
      <c r="N247" s="244"/>
      <c r="O247" s="27">
        <v>-8388129313</v>
      </c>
      <c r="P247" s="27"/>
      <c r="Q247" s="27">
        <f t="shared" si="7"/>
        <v>-1942015531</v>
      </c>
    </row>
    <row r="248" spans="1:17" ht="21">
      <c r="A248" s="243" t="s">
        <v>272</v>
      </c>
      <c r="B248" s="244"/>
      <c r="C248" s="27">
        <v>0</v>
      </c>
      <c r="D248" s="244"/>
      <c r="E248" s="27">
        <v>0</v>
      </c>
      <c r="F248" s="245"/>
      <c r="G248" s="27">
        <v>0</v>
      </c>
      <c r="H248" s="244"/>
      <c r="I248" s="27">
        <f t="shared" si="6"/>
        <v>0</v>
      </c>
      <c r="J248" s="27"/>
      <c r="K248" s="245">
        <v>6902232</v>
      </c>
      <c r="L248" s="27"/>
      <c r="M248" s="27">
        <v>27431524110</v>
      </c>
      <c r="N248" s="244"/>
      <c r="O248" s="27">
        <v>-33833777449</v>
      </c>
      <c r="P248" s="27"/>
      <c r="Q248" s="27">
        <f t="shared" si="7"/>
        <v>-6402253339</v>
      </c>
    </row>
    <row r="249" spans="1:17" ht="21">
      <c r="A249" s="243" t="s">
        <v>389</v>
      </c>
      <c r="B249" s="244"/>
      <c r="C249" s="27">
        <v>0</v>
      </c>
      <c r="D249" s="244"/>
      <c r="E249" s="27">
        <v>0</v>
      </c>
      <c r="F249" s="245"/>
      <c r="G249" s="27">
        <v>0</v>
      </c>
      <c r="H249" s="244"/>
      <c r="I249" s="27">
        <f t="shared" si="6"/>
        <v>0</v>
      </c>
      <c r="J249" s="27"/>
      <c r="K249" s="245">
        <v>900000</v>
      </c>
      <c r="L249" s="27"/>
      <c r="M249" s="27">
        <v>3033683838</v>
      </c>
      <c r="N249" s="244"/>
      <c r="O249" s="27">
        <v>-3834448471</v>
      </c>
      <c r="P249" s="27"/>
      <c r="Q249" s="27">
        <f t="shared" si="7"/>
        <v>-800764633</v>
      </c>
    </row>
    <row r="250" spans="1:17" ht="21" customHeight="1">
      <c r="A250" s="243" t="s">
        <v>298</v>
      </c>
      <c r="B250" s="244"/>
      <c r="C250" s="27">
        <v>0</v>
      </c>
      <c r="D250" s="244"/>
      <c r="E250" s="27">
        <v>0</v>
      </c>
      <c r="F250" s="245"/>
      <c r="G250" s="27">
        <v>0</v>
      </c>
      <c r="H250" s="244"/>
      <c r="I250" s="27">
        <f t="shared" si="6"/>
        <v>0</v>
      </c>
      <c r="J250" s="27"/>
      <c r="K250" s="245">
        <v>6722459</v>
      </c>
      <c r="L250" s="27"/>
      <c r="M250" s="27">
        <v>27851684932</v>
      </c>
      <c r="N250" s="244"/>
      <c r="O250" s="27">
        <v>-34732516082</v>
      </c>
      <c r="P250" s="27"/>
      <c r="Q250" s="27">
        <f t="shared" si="7"/>
        <v>-6880831150</v>
      </c>
    </row>
    <row r="251" spans="1:17" ht="21">
      <c r="A251" s="243" t="s">
        <v>292</v>
      </c>
      <c r="B251" s="244"/>
      <c r="C251" s="27">
        <v>0</v>
      </c>
      <c r="D251" s="244"/>
      <c r="E251" s="27">
        <v>0</v>
      </c>
      <c r="F251" s="245"/>
      <c r="G251" s="27">
        <v>0</v>
      </c>
      <c r="H251" s="244"/>
      <c r="I251" s="27">
        <f t="shared" si="6"/>
        <v>0</v>
      </c>
      <c r="J251" s="27"/>
      <c r="K251" s="245">
        <v>874965</v>
      </c>
      <c r="L251" s="27"/>
      <c r="M251" s="27">
        <v>3990986757</v>
      </c>
      <c r="N251" s="244"/>
      <c r="O251" s="27">
        <v>-4879347759</v>
      </c>
      <c r="P251" s="27"/>
      <c r="Q251" s="27">
        <f t="shared" si="7"/>
        <v>-888361002</v>
      </c>
    </row>
    <row r="252" spans="1:17" ht="21">
      <c r="A252" s="243" t="s">
        <v>127</v>
      </c>
      <c r="B252" s="244"/>
      <c r="C252" s="27">
        <v>0</v>
      </c>
      <c r="D252" s="244"/>
      <c r="E252" s="27">
        <v>0</v>
      </c>
      <c r="F252" s="245"/>
      <c r="G252" s="27">
        <v>0</v>
      </c>
      <c r="H252" s="244"/>
      <c r="I252" s="27">
        <f t="shared" si="6"/>
        <v>0</v>
      </c>
      <c r="J252" s="27"/>
      <c r="K252" s="245">
        <v>2159001</v>
      </c>
      <c r="L252" s="27"/>
      <c r="M252" s="27">
        <v>9708890012</v>
      </c>
      <c r="N252" s="244"/>
      <c r="O252" s="27">
        <v>-11009774864</v>
      </c>
      <c r="P252" s="27"/>
      <c r="Q252" s="27">
        <f t="shared" si="7"/>
        <v>-1300884852</v>
      </c>
    </row>
    <row r="253" spans="1:17" ht="21">
      <c r="A253" s="243" t="s">
        <v>223</v>
      </c>
      <c r="B253" s="244"/>
      <c r="C253" s="27">
        <v>0</v>
      </c>
      <c r="D253" s="244"/>
      <c r="E253" s="27">
        <v>0</v>
      </c>
      <c r="F253" s="245"/>
      <c r="G253" s="27">
        <v>0</v>
      </c>
      <c r="H253" s="244"/>
      <c r="I253" s="27">
        <f t="shared" si="6"/>
        <v>0</v>
      </c>
      <c r="J253" s="27"/>
      <c r="K253" s="245">
        <v>3718969</v>
      </c>
      <c r="L253" s="27"/>
      <c r="M253" s="27">
        <v>25759158663</v>
      </c>
      <c r="N253" s="244"/>
      <c r="O253" s="27">
        <v>-38767279262</v>
      </c>
      <c r="P253" s="27"/>
      <c r="Q253" s="27">
        <f t="shared" si="7"/>
        <v>-13008120599</v>
      </c>
    </row>
    <row r="254" spans="1:17" ht="21">
      <c r="A254" s="243" t="s">
        <v>101</v>
      </c>
      <c r="B254" s="244"/>
      <c r="C254" s="27">
        <v>0</v>
      </c>
      <c r="D254" s="244"/>
      <c r="E254" s="27">
        <v>0</v>
      </c>
      <c r="F254" s="245"/>
      <c r="G254" s="27">
        <v>0</v>
      </c>
      <c r="H254" s="244"/>
      <c r="I254" s="27">
        <f t="shared" si="6"/>
        <v>0</v>
      </c>
      <c r="J254" s="27"/>
      <c r="K254" s="245">
        <v>7852107</v>
      </c>
      <c r="L254" s="27"/>
      <c r="M254" s="27">
        <v>79484075217</v>
      </c>
      <c r="N254" s="244"/>
      <c r="O254" s="27">
        <v>-87498387863</v>
      </c>
      <c r="P254" s="27"/>
      <c r="Q254" s="27">
        <f t="shared" si="7"/>
        <v>-8014312646</v>
      </c>
    </row>
    <row r="255" spans="1:17" ht="21">
      <c r="A255" s="243" t="s">
        <v>185</v>
      </c>
      <c r="B255" s="244"/>
      <c r="C255" s="27">
        <v>0</v>
      </c>
      <c r="D255" s="244"/>
      <c r="E255" s="27">
        <v>0</v>
      </c>
      <c r="F255" s="245"/>
      <c r="G255" s="27">
        <v>0</v>
      </c>
      <c r="H255" s="244"/>
      <c r="I255" s="27">
        <f t="shared" si="6"/>
        <v>0</v>
      </c>
      <c r="J255" s="27"/>
      <c r="K255" s="245">
        <v>18083570</v>
      </c>
      <c r="L255" s="27"/>
      <c r="M255" s="27">
        <v>82082124282</v>
      </c>
      <c r="N255" s="244"/>
      <c r="O255" s="27">
        <v>-82739433862</v>
      </c>
      <c r="P255" s="27"/>
      <c r="Q255" s="27">
        <f t="shared" si="7"/>
        <v>-657309580</v>
      </c>
    </row>
    <row r="256" spans="1:17" ht="21">
      <c r="A256" s="243" t="s">
        <v>255</v>
      </c>
      <c r="B256" s="244"/>
      <c r="C256" s="27">
        <v>0</v>
      </c>
      <c r="D256" s="244"/>
      <c r="E256" s="27">
        <v>0</v>
      </c>
      <c r="F256" s="245"/>
      <c r="G256" s="27">
        <v>0</v>
      </c>
      <c r="H256" s="244"/>
      <c r="I256" s="27">
        <f t="shared" si="6"/>
        <v>0</v>
      </c>
      <c r="J256" s="27"/>
      <c r="K256" s="245">
        <v>10968872</v>
      </c>
      <c r="L256" s="27"/>
      <c r="M256" s="27">
        <v>52439952905</v>
      </c>
      <c r="N256" s="244"/>
      <c r="O256" s="27">
        <v>-55218477213</v>
      </c>
      <c r="P256" s="27"/>
      <c r="Q256" s="27">
        <f t="shared" si="7"/>
        <v>-2778524308</v>
      </c>
    </row>
    <row r="257" spans="1:42" ht="21">
      <c r="A257" s="243" t="s">
        <v>287</v>
      </c>
      <c r="B257" s="244"/>
      <c r="C257" s="27">
        <v>0</v>
      </c>
      <c r="D257" s="244"/>
      <c r="E257" s="27">
        <v>0</v>
      </c>
      <c r="F257" s="245"/>
      <c r="G257" s="27">
        <v>0</v>
      </c>
      <c r="H257" s="244"/>
      <c r="I257" s="27">
        <f t="shared" si="6"/>
        <v>0</v>
      </c>
      <c r="J257" s="27"/>
      <c r="K257" s="245">
        <v>12333963</v>
      </c>
      <c r="L257" s="27"/>
      <c r="M257" s="27">
        <v>32696500708</v>
      </c>
      <c r="N257" s="244"/>
      <c r="O257" s="27">
        <v>-36318425287</v>
      </c>
      <c r="P257" s="27"/>
      <c r="Q257" s="27">
        <f t="shared" si="7"/>
        <v>-3621924579</v>
      </c>
    </row>
    <row r="258" spans="1:42" ht="21">
      <c r="A258" s="243" t="s">
        <v>378</v>
      </c>
      <c r="B258" s="244"/>
      <c r="C258" s="27">
        <v>0</v>
      </c>
      <c r="D258" s="244"/>
      <c r="E258" s="27">
        <v>0</v>
      </c>
      <c r="F258" s="245"/>
      <c r="G258" s="27">
        <v>0</v>
      </c>
      <c r="H258" s="244"/>
      <c r="I258" s="27">
        <f t="shared" si="6"/>
        <v>0</v>
      </c>
      <c r="J258" s="27"/>
      <c r="K258" s="245">
        <v>560248</v>
      </c>
      <c r="L258" s="27"/>
      <c r="M258" s="27">
        <v>24702434559</v>
      </c>
      <c r="N258" s="244"/>
      <c r="O258" s="27">
        <v>-27791676747</v>
      </c>
      <c r="P258" s="27"/>
      <c r="Q258" s="27">
        <f t="shared" si="7"/>
        <v>-3089242188</v>
      </c>
    </row>
    <row r="259" spans="1:42" ht="21">
      <c r="A259" s="243" t="s">
        <v>175</v>
      </c>
      <c r="B259" s="244"/>
      <c r="C259" s="27">
        <v>0</v>
      </c>
      <c r="D259" s="244"/>
      <c r="E259" s="27">
        <v>0</v>
      </c>
      <c r="F259" s="245"/>
      <c r="G259" s="27">
        <v>0</v>
      </c>
      <c r="H259" s="244"/>
      <c r="I259" s="27">
        <f t="shared" si="6"/>
        <v>0</v>
      </c>
      <c r="J259" s="27"/>
      <c r="K259" s="245">
        <v>15942434</v>
      </c>
      <c r="L259" s="27"/>
      <c r="M259" s="27">
        <v>14558595277</v>
      </c>
      <c r="N259" s="244"/>
      <c r="O259" s="27">
        <v>-15275132330</v>
      </c>
      <c r="P259" s="27"/>
      <c r="Q259" s="27">
        <f t="shared" si="7"/>
        <v>-716537053</v>
      </c>
    </row>
    <row r="260" spans="1:42" ht="21">
      <c r="A260" s="243" t="s">
        <v>249</v>
      </c>
      <c r="B260" s="244"/>
      <c r="C260" s="27">
        <v>0</v>
      </c>
      <c r="D260" s="244"/>
      <c r="E260" s="27">
        <v>0</v>
      </c>
      <c r="F260" s="245"/>
      <c r="G260" s="27">
        <v>0</v>
      </c>
      <c r="H260" s="244"/>
      <c r="I260" s="27">
        <f t="shared" si="6"/>
        <v>0</v>
      </c>
      <c r="J260" s="27"/>
      <c r="K260" s="245">
        <v>23021343</v>
      </c>
      <c r="L260" s="27"/>
      <c r="M260" s="27">
        <v>25764233046</v>
      </c>
      <c r="N260" s="244"/>
      <c r="O260" s="27">
        <v>-27339601959</v>
      </c>
      <c r="P260" s="27"/>
      <c r="Q260" s="27">
        <f t="shared" si="7"/>
        <v>-1575368913</v>
      </c>
    </row>
    <row r="261" spans="1:42" ht="21">
      <c r="A261" s="243" t="s">
        <v>284</v>
      </c>
      <c r="B261" s="244"/>
      <c r="C261" s="27">
        <v>0</v>
      </c>
      <c r="D261" s="244"/>
      <c r="E261" s="27">
        <v>0</v>
      </c>
      <c r="F261" s="245"/>
      <c r="G261" s="27">
        <v>0</v>
      </c>
      <c r="H261" s="244"/>
      <c r="I261" s="27">
        <f t="shared" si="6"/>
        <v>0</v>
      </c>
      <c r="J261" s="27"/>
      <c r="K261" s="245">
        <v>174624</v>
      </c>
      <c r="L261" s="27"/>
      <c r="M261" s="27">
        <v>3680551786</v>
      </c>
      <c r="N261" s="244"/>
      <c r="O261" s="27">
        <v>-4366528820</v>
      </c>
      <c r="P261" s="27"/>
      <c r="Q261" s="27">
        <f t="shared" si="7"/>
        <v>-685977034</v>
      </c>
    </row>
    <row r="262" spans="1:42" ht="21">
      <c r="A262" s="243" t="s">
        <v>181</v>
      </c>
      <c r="B262" s="244"/>
      <c r="C262" s="27">
        <v>0</v>
      </c>
      <c r="D262" s="244"/>
      <c r="E262" s="27">
        <v>0</v>
      </c>
      <c r="F262" s="245"/>
      <c r="G262" s="27">
        <v>0</v>
      </c>
      <c r="H262" s="244"/>
      <c r="I262" s="27">
        <f t="shared" si="6"/>
        <v>0</v>
      </c>
      <c r="J262" s="27"/>
      <c r="K262" s="245">
        <v>5416838</v>
      </c>
      <c r="L262" s="27"/>
      <c r="M262" s="27">
        <v>38156897210</v>
      </c>
      <c r="N262" s="244"/>
      <c r="O262" s="27">
        <v>-46136641079</v>
      </c>
      <c r="P262" s="27"/>
      <c r="Q262" s="27">
        <f t="shared" si="7"/>
        <v>-7979743869</v>
      </c>
    </row>
    <row r="263" spans="1:42" ht="21">
      <c r="A263" s="243" t="s">
        <v>207</v>
      </c>
      <c r="B263" s="244"/>
      <c r="C263" s="27">
        <v>0</v>
      </c>
      <c r="D263" s="244"/>
      <c r="E263" s="27">
        <v>0</v>
      </c>
      <c r="F263" s="245"/>
      <c r="G263" s="27">
        <v>0</v>
      </c>
      <c r="H263" s="244"/>
      <c r="I263" s="27">
        <f t="shared" si="6"/>
        <v>0</v>
      </c>
      <c r="J263" s="27"/>
      <c r="K263" s="245">
        <v>4770525</v>
      </c>
      <c r="L263" s="27"/>
      <c r="M263" s="27">
        <v>36455791552</v>
      </c>
      <c r="N263" s="244"/>
      <c r="O263" s="27">
        <v>-40264876890</v>
      </c>
      <c r="P263" s="27"/>
      <c r="Q263" s="27">
        <f t="shared" si="7"/>
        <v>-3809085338</v>
      </c>
    </row>
    <row r="264" spans="1:42" ht="21">
      <c r="A264" s="243" t="s">
        <v>383</v>
      </c>
      <c r="B264" s="244"/>
      <c r="C264" s="27">
        <v>0</v>
      </c>
      <c r="D264" s="244"/>
      <c r="E264" s="27">
        <v>0</v>
      </c>
      <c r="F264" s="245"/>
      <c r="G264" s="27">
        <v>0</v>
      </c>
      <c r="H264" s="244"/>
      <c r="I264" s="27">
        <f t="shared" si="6"/>
        <v>0</v>
      </c>
      <c r="J264" s="27"/>
      <c r="K264" s="245">
        <v>4749024</v>
      </c>
      <c r="L264" s="27"/>
      <c r="M264" s="27">
        <v>30094753179</v>
      </c>
      <c r="N264" s="244"/>
      <c r="O264" s="27">
        <v>-33125544961</v>
      </c>
      <c r="P264" s="27"/>
      <c r="Q264" s="27">
        <f t="shared" si="7"/>
        <v>-3030791782</v>
      </c>
    </row>
    <row r="265" spans="1:42" ht="21">
      <c r="A265" s="243" t="s">
        <v>166</v>
      </c>
      <c r="B265" s="244"/>
      <c r="C265" s="27">
        <v>0</v>
      </c>
      <c r="D265" s="244"/>
      <c r="E265" s="27">
        <v>0</v>
      </c>
      <c r="F265" s="245"/>
      <c r="G265" s="27">
        <v>0</v>
      </c>
      <c r="H265" s="244"/>
      <c r="I265" s="27">
        <f t="shared" ref="I265:I328" si="8">E265+G265</f>
        <v>0</v>
      </c>
      <c r="J265" s="27"/>
      <c r="K265" s="245">
        <v>8742840</v>
      </c>
      <c r="L265" s="27"/>
      <c r="M265" s="27">
        <v>51037154446</v>
      </c>
      <c r="N265" s="244"/>
      <c r="O265" s="27">
        <v>-54148955621</v>
      </c>
      <c r="P265" s="27"/>
      <c r="Q265" s="27">
        <f t="shared" ref="Q265:Q328" si="9">M265+O265</f>
        <v>-3111801175</v>
      </c>
    </row>
    <row r="266" spans="1:42" ht="21">
      <c r="A266" s="243" t="s">
        <v>265</v>
      </c>
      <c r="B266" s="244"/>
      <c r="C266" s="27">
        <v>0</v>
      </c>
      <c r="D266" s="244"/>
      <c r="E266" s="27">
        <v>0</v>
      </c>
      <c r="F266" s="245"/>
      <c r="G266" s="27">
        <v>0</v>
      </c>
      <c r="H266" s="244"/>
      <c r="I266" s="27">
        <f t="shared" si="8"/>
        <v>0</v>
      </c>
      <c r="J266" s="27"/>
      <c r="K266" s="245">
        <v>10156360</v>
      </c>
      <c r="L266" s="27"/>
      <c r="M266" s="27">
        <v>28693373979</v>
      </c>
      <c r="N266" s="244"/>
      <c r="O266" s="27">
        <v>-30061333563</v>
      </c>
      <c r="P266" s="27"/>
      <c r="Q266" s="27">
        <f t="shared" si="9"/>
        <v>-1367959584</v>
      </c>
    </row>
    <row r="267" spans="1:42" s="144" customFormat="1" ht="21">
      <c r="A267" s="243" t="s">
        <v>356</v>
      </c>
      <c r="B267" s="244"/>
      <c r="C267" s="27">
        <v>0</v>
      </c>
      <c r="D267" s="244"/>
      <c r="E267" s="27">
        <v>0</v>
      </c>
      <c r="F267" s="245"/>
      <c r="G267" s="27">
        <v>0</v>
      </c>
      <c r="H267" s="244"/>
      <c r="I267" s="27">
        <f t="shared" si="8"/>
        <v>0</v>
      </c>
      <c r="J267" s="27"/>
      <c r="K267" s="245">
        <v>72207</v>
      </c>
      <c r="L267" s="27"/>
      <c r="M267" s="27">
        <v>2689603520</v>
      </c>
      <c r="N267" s="244"/>
      <c r="O267" s="27">
        <v>-3084412270</v>
      </c>
      <c r="P267" s="27"/>
      <c r="Q267" s="27">
        <f t="shared" si="9"/>
        <v>-394808750</v>
      </c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</row>
    <row r="268" spans="1:42" s="144" customFormat="1" ht="21">
      <c r="A268" s="243" t="s">
        <v>241</v>
      </c>
      <c r="B268" s="244"/>
      <c r="C268" s="27">
        <v>0</v>
      </c>
      <c r="D268" s="244"/>
      <c r="E268" s="27">
        <v>0</v>
      </c>
      <c r="F268" s="245"/>
      <c r="G268" s="27">
        <v>0</v>
      </c>
      <c r="H268" s="244"/>
      <c r="I268" s="27">
        <f t="shared" si="8"/>
        <v>0</v>
      </c>
      <c r="J268" s="27"/>
      <c r="K268" s="245">
        <v>17640623</v>
      </c>
      <c r="L268" s="27"/>
      <c r="M268" s="27">
        <v>32762818487</v>
      </c>
      <c r="N268" s="244"/>
      <c r="O268" s="27">
        <v>-34589416955</v>
      </c>
      <c r="P268" s="27"/>
      <c r="Q268" s="27">
        <f t="shared" si="9"/>
        <v>-1826598468</v>
      </c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</row>
    <row r="269" spans="1:42" ht="21">
      <c r="A269" s="243" t="s">
        <v>274</v>
      </c>
      <c r="B269" s="244"/>
      <c r="C269" s="27">
        <v>28809653</v>
      </c>
      <c r="D269" s="244"/>
      <c r="E269" s="27">
        <v>81124054801</v>
      </c>
      <c r="F269" s="245"/>
      <c r="G269" s="27">
        <v>-73222277453</v>
      </c>
      <c r="H269" s="244"/>
      <c r="I269" s="27">
        <f t="shared" si="8"/>
        <v>7901777348</v>
      </c>
      <c r="J269" s="27"/>
      <c r="K269" s="245">
        <v>77772044</v>
      </c>
      <c r="L269" s="27"/>
      <c r="M269" s="27">
        <v>165999345963</v>
      </c>
      <c r="N269" s="244"/>
      <c r="O269" s="27">
        <v>-180541377552</v>
      </c>
      <c r="P269" s="27"/>
      <c r="Q269" s="27">
        <f t="shared" si="9"/>
        <v>-14542031589</v>
      </c>
    </row>
    <row r="270" spans="1:42" ht="21">
      <c r="A270" s="243" t="s">
        <v>135</v>
      </c>
      <c r="B270" s="244"/>
      <c r="C270" s="27">
        <v>0</v>
      </c>
      <c r="D270" s="244"/>
      <c r="E270" s="27">
        <v>0</v>
      </c>
      <c r="F270" s="245"/>
      <c r="G270" s="27">
        <v>0</v>
      </c>
      <c r="H270" s="244"/>
      <c r="I270" s="27">
        <f t="shared" si="8"/>
        <v>0</v>
      </c>
      <c r="J270" s="27"/>
      <c r="K270" s="245">
        <v>1000946</v>
      </c>
      <c r="L270" s="27"/>
      <c r="M270" s="27">
        <v>8672134551</v>
      </c>
      <c r="N270" s="244"/>
      <c r="O270" s="27">
        <v>-10629543386</v>
      </c>
      <c r="P270" s="27"/>
      <c r="Q270" s="27">
        <f t="shared" si="9"/>
        <v>-1957408835</v>
      </c>
    </row>
    <row r="271" spans="1:42" ht="21">
      <c r="A271" s="243" t="s">
        <v>371</v>
      </c>
      <c r="B271" s="244"/>
      <c r="C271" s="27">
        <v>0</v>
      </c>
      <c r="D271" s="244"/>
      <c r="E271" s="27">
        <v>0</v>
      </c>
      <c r="F271" s="245"/>
      <c r="G271" s="27">
        <v>0</v>
      </c>
      <c r="H271" s="244"/>
      <c r="I271" s="27">
        <f t="shared" si="8"/>
        <v>0</v>
      </c>
      <c r="J271" s="27"/>
      <c r="K271" s="245">
        <v>4693620</v>
      </c>
      <c r="L271" s="27"/>
      <c r="M271" s="27">
        <v>6940107743</v>
      </c>
      <c r="N271" s="244"/>
      <c r="O271" s="27">
        <v>-7831300968</v>
      </c>
      <c r="P271" s="27"/>
      <c r="Q271" s="27">
        <f t="shared" si="9"/>
        <v>-891193225</v>
      </c>
    </row>
    <row r="272" spans="1:42" ht="21">
      <c r="A272" s="243" t="s">
        <v>206</v>
      </c>
      <c r="B272" s="244"/>
      <c r="C272" s="27">
        <v>0</v>
      </c>
      <c r="D272" s="244"/>
      <c r="E272" s="27">
        <v>0</v>
      </c>
      <c r="F272" s="245"/>
      <c r="G272" s="27">
        <v>0</v>
      </c>
      <c r="H272" s="244"/>
      <c r="I272" s="27">
        <f t="shared" si="8"/>
        <v>0</v>
      </c>
      <c r="J272" s="27"/>
      <c r="K272" s="245">
        <v>19695177</v>
      </c>
      <c r="L272" s="27"/>
      <c r="M272" s="27">
        <v>32356995815</v>
      </c>
      <c r="N272" s="244"/>
      <c r="O272" s="27">
        <v>-33140958000</v>
      </c>
      <c r="P272" s="27"/>
      <c r="Q272" s="27">
        <f t="shared" si="9"/>
        <v>-783962185</v>
      </c>
    </row>
    <row r="273" spans="1:17" ht="21">
      <c r="A273" s="243" t="s">
        <v>242</v>
      </c>
      <c r="B273" s="244"/>
      <c r="C273" s="27">
        <v>0</v>
      </c>
      <c r="D273" s="244"/>
      <c r="E273" s="27">
        <v>0</v>
      </c>
      <c r="F273" s="245"/>
      <c r="G273" s="27">
        <v>0</v>
      </c>
      <c r="H273" s="244"/>
      <c r="I273" s="27">
        <f t="shared" si="8"/>
        <v>0</v>
      </c>
      <c r="J273" s="27"/>
      <c r="K273" s="245">
        <v>9508244</v>
      </c>
      <c r="L273" s="27"/>
      <c r="M273" s="27">
        <v>36364897902</v>
      </c>
      <c r="N273" s="244"/>
      <c r="O273" s="27">
        <v>-43456374728</v>
      </c>
      <c r="P273" s="27"/>
      <c r="Q273" s="27">
        <f t="shared" si="9"/>
        <v>-7091476826</v>
      </c>
    </row>
    <row r="274" spans="1:17" ht="21">
      <c r="A274" s="243" t="s">
        <v>335</v>
      </c>
      <c r="B274" s="244"/>
      <c r="C274" s="27">
        <v>0</v>
      </c>
      <c r="D274" s="244"/>
      <c r="E274" s="27">
        <v>0</v>
      </c>
      <c r="F274" s="245"/>
      <c r="G274" s="27">
        <v>0</v>
      </c>
      <c r="H274" s="244"/>
      <c r="I274" s="27">
        <f t="shared" si="8"/>
        <v>0</v>
      </c>
      <c r="J274" s="27"/>
      <c r="K274" s="245">
        <v>10319211</v>
      </c>
      <c r="L274" s="27"/>
      <c r="M274" s="27">
        <v>38432008702</v>
      </c>
      <c r="N274" s="244"/>
      <c r="O274" s="27">
        <v>-40279778210</v>
      </c>
      <c r="P274" s="27"/>
      <c r="Q274" s="27">
        <f t="shared" si="9"/>
        <v>-1847769508</v>
      </c>
    </row>
    <row r="275" spans="1:17" ht="21">
      <c r="A275" s="243" t="s">
        <v>361</v>
      </c>
      <c r="B275" s="244"/>
      <c r="C275" s="27">
        <v>0</v>
      </c>
      <c r="D275" s="244"/>
      <c r="E275" s="27">
        <v>0</v>
      </c>
      <c r="F275" s="245"/>
      <c r="G275" s="27">
        <v>0</v>
      </c>
      <c r="H275" s="244"/>
      <c r="I275" s="27">
        <f t="shared" si="8"/>
        <v>0</v>
      </c>
      <c r="J275" s="27"/>
      <c r="K275" s="245">
        <v>101672918</v>
      </c>
      <c r="L275" s="27"/>
      <c r="M275" s="27">
        <v>83420713878</v>
      </c>
      <c r="N275" s="244"/>
      <c r="O275" s="27">
        <v>-127675947404</v>
      </c>
      <c r="P275" s="27"/>
      <c r="Q275" s="27">
        <f t="shared" si="9"/>
        <v>-44255233526</v>
      </c>
    </row>
    <row r="276" spans="1:17" ht="21">
      <c r="A276" s="243" t="s">
        <v>285</v>
      </c>
      <c r="B276" s="244"/>
      <c r="C276" s="27">
        <v>0</v>
      </c>
      <c r="D276" s="244"/>
      <c r="E276" s="27">
        <v>0</v>
      </c>
      <c r="F276" s="245"/>
      <c r="G276" s="27">
        <v>0</v>
      </c>
      <c r="H276" s="244"/>
      <c r="I276" s="27">
        <f t="shared" si="8"/>
        <v>0</v>
      </c>
      <c r="J276" s="27"/>
      <c r="K276" s="245">
        <v>7769579</v>
      </c>
      <c r="L276" s="27"/>
      <c r="M276" s="27">
        <v>14943218682</v>
      </c>
      <c r="N276" s="244"/>
      <c r="O276" s="27">
        <v>-19717288832</v>
      </c>
      <c r="P276" s="27"/>
      <c r="Q276" s="27">
        <f t="shared" si="9"/>
        <v>-4774070150</v>
      </c>
    </row>
    <row r="277" spans="1:17" ht="21">
      <c r="A277" s="243" t="s">
        <v>83</v>
      </c>
      <c r="B277" s="244"/>
      <c r="C277" s="27">
        <v>1272550</v>
      </c>
      <c r="D277" s="244"/>
      <c r="E277" s="27">
        <v>5005395101</v>
      </c>
      <c r="F277" s="245"/>
      <c r="G277" s="27">
        <v>-4580576912</v>
      </c>
      <c r="H277" s="244"/>
      <c r="I277" s="27">
        <f t="shared" si="8"/>
        <v>424818189</v>
      </c>
      <c r="J277" s="27"/>
      <c r="K277" s="245">
        <v>29668800</v>
      </c>
      <c r="L277" s="27"/>
      <c r="M277" s="27">
        <v>90943338200</v>
      </c>
      <c r="N277" s="244"/>
      <c r="O277" s="27">
        <v>-99143622584</v>
      </c>
      <c r="P277" s="27"/>
      <c r="Q277" s="27">
        <f t="shared" si="9"/>
        <v>-8200284384</v>
      </c>
    </row>
    <row r="278" spans="1:17" ht="21">
      <c r="A278" s="243" t="s">
        <v>380</v>
      </c>
      <c r="B278" s="244"/>
      <c r="C278" s="27">
        <v>1186577</v>
      </c>
      <c r="D278" s="244"/>
      <c r="E278" s="27">
        <v>50472480092</v>
      </c>
      <c r="F278" s="245"/>
      <c r="G278" s="27">
        <v>-46472964556</v>
      </c>
      <c r="H278" s="244"/>
      <c r="I278" s="27">
        <f t="shared" si="8"/>
        <v>3999515536</v>
      </c>
      <c r="J278" s="27"/>
      <c r="K278" s="245">
        <v>5331469</v>
      </c>
      <c r="L278" s="27"/>
      <c r="M278" s="27">
        <v>198413023775</v>
      </c>
      <c r="N278" s="244"/>
      <c r="O278" s="27">
        <v>-208810022325</v>
      </c>
      <c r="P278" s="27"/>
      <c r="Q278" s="27">
        <f t="shared" si="9"/>
        <v>-10396998550</v>
      </c>
    </row>
    <row r="279" spans="1:17" ht="21">
      <c r="A279" s="243" t="s">
        <v>269</v>
      </c>
      <c r="B279" s="244"/>
      <c r="C279" s="27">
        <v>0</v>
      </c>
      <c r="D279" s="244"/>
      <c r="E279" s="27">
        <v>0</v>
      </c>
      <c r="F279" s="245"/>
      <c r="G279" s="27">
        <v>0</v>
      </c>
      <c r="H279" s="244"/>
      <c r="I279" s="27">
        <f t="shared" si="8"/>
        <v>0</v>
      </c>
      <c r="J279" s="27"/>
      <c r="K279" s="245">
        <v>30102667</v>
      </c>
      <c r="L279" s="27"/>
      <c r="M279" s="27">
        <v>27793342043</v>
      </c>
      <c r="N279" s="244"/>
      <c r="O279" s="27">
        <v>-36285470815</v>
      </c>
      <c r="P279" s="27"/>
      <c r="Q279" s="27">
        <f t="shared" si="9"/>
        <v>-8492128772</v>
      </c>
    </row>
    <row r="280" spans="1:17" ht="21">
      <c r="A280" s="243" t="s">
        <v>369</v>
      </c>
      <c r="B280" s="244"/>
      <c r="C280" s="27">
        <v>0</v>
      </c>
      <c r="D280" s="244"/>
      <c r="E280" s="27">
        <v>0</v>
      </c>
      <c r="F280" s="245"/>
      <c r="G280" s="27">
        <v>0</v>
      </c>
      <c r="H280" s="244"/>
      <c r="I280" s="27">
        <f t="shared" si="8"/>
        <v>0</v>
      </c>
      <c r="J280" s="27"/>
      <c r="K280" s="245">
        <v>1133234</v>
      </c>
      <c r="L280" s="27"/>
      <c r="M280" s="27">
        <v>11385320034</v>
      </c>
      <c r="N280" s="244"/>
      <c r="O280" s="27">
        <v>-14216319676</v>
      </c>
      <c r="P280" s="27"/>
      <c r="Q280" s="27">
        <f t="shared" si="9"/>
        <v>-2830999642</v>
      </c>
    </row>
    <row r="281" spans="1:17" ht="21">
      <c r="A281" s="243" t="s">
        <v>78</v>
      </c>
      <c r="B281" s="244"/>
      <c r="C281" s="27">
        <v>13837880</v>
      </c>
      <c r="D281" s="244"/>
      <c r="E281" s="27">
        <v>20316536766</v>
      </c>
      <c r="F281" s="245"/>
      <c r="G281" s="27">
        <v>-26648895553</v>
      </c>
      <c r="H281" s="244"/>
      <c r="I281" s="27">
        <f t="shared" si="8"/>
        <v>-6332358787</v>
      </c>
      <c r="J281" s="27"/>
      <c r="K281" s="245">
        <v>52354520</v>
      </c>
      <c r="L281" s="27"/>
      <c r="M281" s="27">
        <v>87948093774</v>
      </c>
      <c r="N281" s="244"/>
      <c r="O281" s="27">
        <v>-101341703254</v>
      </c>
      <c r="P281" s="27"/>
      <c r="Q281" s="27">
        <f t="shared" si="9"/>
        <v>-13393609480</v>
      </c>
    </row>
    <row r="282" spans="1:17" ht="21">
      <c r="A282" s="243" t="s">
        <v>215</v>
      </c>
      <c r="B282" s="244"/>
      <c r="C282" s="27">
        <v>0</v>
      </c>
      <c r="D282" s="244"/>
      <c r="E282" s="27">
        <v>0</v>
      </c>
      <c r="F282" s="245"/>
      <c r="G282" s="27">
        <v>0</v>
      </c>
      <c r="H282" s="244"/>
      <c r="I282" s="27">
        <f t="shared" si="8"/>
        <v>0</v>
      </c>
      <c r="J282" s="27"/>
      <c r="K282" s="245">
        <v>1041966</v>
      </c>
      <c r="L282" s="27"/>
      <c r="M282" s="27">
        <v>5360617361</v>
      </c>
      <c r="N282" s="244"/>
      <c r="O282" s="27">
        <v>-5459669783</v>
      </c>
      <c r="P282" s="27"/>
      <c r="Q282" s="27">
        <f t="shared" si="9"/>
        <v>-99052422</v>
      </c>
    </row>
    <row r="283" spans="1:17" ht="21">
      <c r="A283" s="243" t="s">
        <v>268</v>
      </c>
      <c r="B283" s="244"/>
      <c r="C283" s="27">
        <v>0</v>
      </c>
      <c r="D283" s="244"/>
      <c r="E283" s="27">
        <v>0</v>
      </c>
      <c r="F283" s="245"/>
      <c r="G283" s="27">
        <v>0</v>
      </c>
      <c r="H283" s="244"/>
      <c r="I283" s="27">
        <f t="shared" si="8"/>
        <v>0</v>
      </c>
      <c r="J283" s="27"/>
      <c r="K283" s="245">
        <v>5462910</v>
      </c>
      <c r="L283" s="27"/>
      <c r="M283" s="27">
        <v>27558896443</v>
      </c>
      <c r="N283" s="244"/>
      <c r="O283" s="27">
        <v>-27864535857</v>
      </c>
      <c r="P283" s="27"/>
      <c r="Q283" s="27">
        <f t="shared" si="9"/>
        <v>-305639414</v>
      </c>
    </row>
    <row r="284" spans="1:17" ht="21">
      <c r="A284" s="243" t="s">
        <v>239</v>
      </c>
      <c r="B284" s="244"/>
      <c r="C284" s="27">
        <v>0</v>
      </c>
      <c r="D284" s="244"/>
      <c r="E284" s="27">
        <v>0</v>
      </c>
      <c r="F284" s="245"/>
      <c r="G284" s="27">
        <v>0</v>
      </c>
      <c r="H284" s="244"/>
      <c r="I284" s="27">
        <f t="shared" si="8"/>
        <v>0</v>
      </c>
      <c r="J284" s="27"/>
      <c r="K284" s="245">
        <v>1832811</v>
      </c>
      <c r="L284" s="27"/>
      <c r="M284" s="27">
        <v>16674952828</v>
      </c>
      <c r="N284" s="244"/>
      <c r="O284" s="27">
        <v>-19204757840</v>
      </c>
      <c r="P284" s="27"/>
      <c r="Q284" s="27">
        <f t="shared" si="9"/>
        <v>-2529805012</v>
      </c>
    </row>
    <row r="285" spans="1:17" ht="21">
      <c r="A285" s="243" t="s">
        <v>154</v>
      </c>
      <c r="B285" s="244"/>
      <c r="C285" s="27">
        <v>0</v>
      </c>
      <c r="D285" s="244"/>
      <c r="E285" s="27">
        <v>0</v>
      </c>
      <c r="F285" s="245"/>
      <c r="G285" s="27">
        <v>0</v>
      </c>
      <c r="H285" s="244"/>
      <c r="I285" s="27">
        <f t="shared" si="8"/>
        <v>0</v>
      </c>
      <c r="J285" s="27"/>
      <c r="K285" s="245">
        <v>17170105</v>
      </c>
      <c r="L285" s="27"/>
      <c r="M285" s="27">
        <v>28196551026</v>
      </c>
      <c r="N285" s="244"/>
      <c r="O285" s="27">
        <v>-37460976019</v>
      </c>
      <c r="P285" s="27"/>
      <c r="Q285" s="27">
        <f t="shared" si="9"/>
        <v>-9264424993</v>
      </c>
    </row>
    <row r="286" spans="1:17" ht="21">
      <c r="A286" s="243" t="s">
        <v>264</v>
      </c>
      <c r="B286" s="244"/>
      <c r="C286" s="27">
        <v>0</v>
      </c>
      <c r="D286" s="244"/>
      <c r="E286" s="27">
        <v>0</v>
      </c>
      <c r="F286" s="245"/>
      <c r="G286" s="27">
        <v>0</v>
      </c>
      <c r="H286" s="244"/>
      <c r="I286" s="27">
        <f t="shared" si="8"/>
        <v>0</v>
      </c>
      <c r="J286" s="27"/>
      <c r="K286" s="245">
        <v>212975</v>
      </c>
      <c r="L286" s="27"/>
      <c r="M286" s="27">
        <v>11320675162</v>
      </c>
      <c r="N286" s="244"/>
      <c r="O286" s="27">
        <v>-12768928059</v>
      </c>
      <c r="P286" s="27"/>
      <c r="Q286" s="27">
        <f t="shared" si="9"/>
        <v>-1448252897</v>
      </c>
    </row>
    <row r="287" spans="1:17" ht="21">
      <c r="A287" s="243" t="s">
        <v>203</v>
      </c>
      <c r="B287" s="244"/>
      <c r="C287" s="27">
        <v>0</v>
      </c>
      <c r="D287" s="244"/>
      <c r="E287" s="27">
        <v>0</v>
      </c>
      <c r="F287" s="245"/>
      <c r="G287" s="27">
        <v>0</v>
      </c>
      <c r="H287" s="244"/>
      <c r="I287" s="27">
        <f t="shared" si="8"/>
        <v>0</v>
      </c>
      <c r="J287" s="27"/>
      <c r="K287" s="245">
        <v>3510188</v>
      </c>
      <c r="L287" s="27"/>
      <c r="M287" s="27">
        <v>7890390363</v>
      </c>
      <c r="N287" s="244"/>
      <c r="O287" s="27">
        <v>-10023401215</v>
      </c>
      <c r="P287" s="27"/>
      <c r="Q287" s="27">
        <f t="shared" si="9"/>
        <v>-2133010852</v>
      </c>
    </row>
    <row r="288" spans="1:17" ht="21">
      <c r="A288" s="243" t="s">
        <v>170</v>
      </c>
      <c r="B288" s="244"/>
      <c r="C288" s="27">
        <v>0</v>
      </c>
      <c r="D288" s="244"/>
      <c r="E288" s="27">
        <v>0</v>
      </c>
      <c r="F288" s="245"/>
      <c r="G288" s="27">
        <v>0</v>
      </c>
      <c r="H288" s="244"/>
      <c r="I288" s="27">
        <f t="shared" si="8"/>
        <v>0</v>
      </c>
      <c r="J288" s="27"/>
      <c r="K288" s="245">
        <v>3611473</v>
      </c>
      <c r="L288" s="27"/>
      <c r="M288" s="27">
        <v>22240643276</v>
      </c>
      <c r="N288" s="244"/>
      <c r="O288" s="27">
        <v>-25621758791</v>
      </c>
      <c r="P288" s="27"/>
      <c r="Q288" s="27">
        <f t="shared" si="9"/>
        <v>-3381115515</v>
      </c>
    </row>
    <row r="289" spans="1:17" ht="21">
      <c r="A289" s="243" t="s">
        <v>216</v>
      </c>
      <c r="B289" s="244"/>
      <c r="C289" s="27">
        <v>0</v>
      </c>
      <c r="D289" s="244"/>
      <c r="E289" s="27">
        <v>0</v>
      </c>
      <c r="F289" s="245"/>
      <c r="G289" s="27">
        <v>0</v>
      </c>
      <c r="H289" s="244"/>
      <c r="I289" s="27">
        <f t="shared" si="8"/>
        <v>0</v>
      </c>
      <c r="J289" s="27"/>
      <c r="K289" s="245">
        <v>8725230</v>
      </c>
      <c r="L289" s="27"/>
      <c r="M289" s="27">
        <v>29665278677</v>
      </c>
      <c r="N289" s="244"/>
      <c r="O289" s="27">
        <v>-31892505473</v>
      </c>
      <c r="P289" s="27"/>
      <c r="Q289" s="27">
        <f t="shared" si="9"/>
        <v>-2227226796</v>
      </c>
    </row>
    <row r="290" spans="1:17" ht="21">
      <c r="A290" s="243" t="s">
        <v>89</v>
      </c>
      <c r="B290" s="244"/>
      <c r="C290" s="27">
        <v>2332250</v>
      </c>
      <c r="D290" s="244"/>
      <c r="E290" s="27">
        <v>67821743746</v>
      </c>
      <c r="F290" s="245"/>
      <c r="G290" s="27">
        <v>-76797817793</v>
      </c>
      <c r="H290" s="244"/>
      <c r="I290" s="27">
        <f t="shared" si="8"/>
        <v>-8976074047</v>
      </c>
      <c r="J290" s="27"/>
      <c r="K290" s="245">
        <v>3940043</v>
      </c>
      <c r="L290" s="27"/>
      <c r="M290" s="27">
        <v>105915390383</v>
      </c>
      <c r="N290" s="244"/>
      <c r="O290" s="27">
        <v>-134900029691</v>
      </c>
      <c r="P290" s="27"/>
      <c r="Q290" s="27">
        <f t="shared" si="9"/>
        <v>-28984639308</v>
      </c>
    </row>
    <row r="291" spans="1:17" ht="21">
      <c r="A291" s="243" t="s">
        <v>179</v>
      </c>
      <c r="B291" s="244"/>
      <c r="C291" s="27">
        <v>0</v>
      </c>
      <c r="D291" s="244"/>
      <c r="E291" s="27">
        <v>0</v>
      </c>
      <c r="F291" s="245"/>
      <c r="G291" s="27">
        <v>0</v>
      </c>
      <c r="H291" s="244"/>
      <c r="I291" s="27">
        <f t="shared" si="8"/>
        <v>0</v>
      </c>
      <c r="J291" s="27"/>
      <c r="K291" s="245">
        <v>7654138</v>
      </c>
      <c r="L291" s="27"/>
      <c r="M291" s="27">
        <v>15214955503</v>
      </c>
      <c r="N291" s="244"/>
      <c r="O291" s="27">
        <v>-17876706743</v>
      </c>
      <c r="P291" s="27"/>
      <c r="Q291" s="27">
        <f t="shared" si="9"/>
        <v>-2661751240</v>
      </c>
    </row>
    <row r="292" spans="1:17" ht="21">
      <c r="A292" s="243" t="s">
        <v>377</v>
      </c>
      <c r="B292" s="244"/>
      <c r="C292" s="27">
        <v>0</v>
      </c>
      <c r="D292" s="244"/>
      <c r="E292" s="27">
        <v>0</v>
      </c>
      <c r="F292" s="245"/>
      <c r="G292" s="27">
        <v>0</v>
      </c>
      <c r="H292" s="244"/>
      <c r="I292" s="27">
        <f t="shared" si="8"/>
        <v>0</v>
      </c>
      <c r="J292" s="27"/>
      <c r="K292" s="245">
        <v>663912</v>
      </c>
      <c r="L292" s="27"/>
      <c r="M292" s="27">
        <v>18423138891</v>
      </c>
      <c r="N292" s="244"/>
      <c r="O292" s="27">
        <v>-20745119335</v>
      </c>
      <c r="P292" s="27"/>
      <c r="Q292" s="27">
        <f t="shared" si="9"/>
        <v>-2321980444</v>
      </c>
    </row>
    <row r="293" spans="1:17" ht="21">
      <c r="A293" s="243" t="s">
        <v>226</v>
      </c>
      <c r="B293" s="244"/>
      <c r="C293" s="27">
        <v>1000000</v>
      </c>
      <c r="D293" s="244"/>
      <c r="E293" s="27">
        <v>11828850763</v>
      </c>
      <c r="F293" s="245"/>
      <c r="G293" s="27">
        <v>-13070035722</v>
      </c>
      <c r="H293" s="244"/>
      <c r="I293" s="27">
        <f t="shared" si="8"/>
        <v>-1241184959</v>
      </c>
      <c r="J293" s="27"/>
      <c r="K293" s="245">
        <v>4614007</v>
      </c>
      <c r="L293" s="27"/>
      <c r="M293" s="27">
        <v>68689020168</v>
      </c>
      <c r="N293" s="244"/>
      <c r="O293" s="27">
        <v>-70325354157</v>
      </c>
      <c r="P293" s="27"/>
      <c r="Q293" s="27">
        <f t="shared" si="9"/>
        <v>-1636333989</v>
      </c>
    </row>
    <row r="294" spans="1:17" ht="21">
      <c r="A294" s="243" t="s">
        <v>259</v>
      </c>
      <c r="B294" s="244"/>
      <c r="C294" s="27">
        <v>0</v>
      </c>
      <c r="D294" s="244"/>
      <c r="E294" s="27">
        <v>0</v>
      </c>
      <c r="F294" s="245"/>
      <c r="G294" s="27">
        <v>0</v>
      </c>
      <c r="H294" s="244"/>
      <c r="I294" s="27">
        <f t="shared" si="8"/>
        <v>0</v>
      </c>
      <c r="J294" s="27"/>
      <c r="K294" s="245">
        <v>4815517</v>
      </c>
      <c r="L294" s="27"/>
      <c r="M294" s="27">
        <v>18401033700</v>
      </c>
      <c r="N294" s="244"/>
      <c r="O294" s="27">
        <v>-24221535252</v>
      </c>
      <c r="P294" s="27"/>
      <c r="Q294" s="27">
        <f t="shared" si="9"/>
        <v>-5820501552</v>
      </c>
    </row>
    <row r="295" spans="1:17" ht="21">
      <c r="A295" s="243" t="s">
        <v>291</v>
      </c>
      <c r="B295" s="244"/>
      <c r="C295" s="27">
        <v>0</v>
      </c>
      <c r="D295" s="244"/>
      <c r="E295" s="27">
        <v>0</v>
      </c>
      <c r="F295" s="245"/>
      <c r="G295" s="27">
        <v>0</v>
      </c>
      <c r="H295" s="244"/>
      <c r="I295" s="27">
        <f t="shared" si="8"/>
        <v>0</v>
      </c>
      <c r="J295" s="27"/>
      <c r="K295" s="245">
        <v>8574617</v>
      </c>
      <c r="L295" s="27"/>
      <c r="M295" s="27">
        <v>24207483576</v>
      </c>
      <c r="N295" s="244"/>
      <c r="O295" s="27">
        <v>-30633811318</v>
      </c>
      <c r="P295" s="27"/>
      <c r="Q295" s="27">
        <f t="shared" si="9"/>
        <v>-6426327742</v>
      </c>
    </row>
    <row r="296" spans="1:17" ht="21">
      <c r="A296" s="243" t="s">
        <v>297</v>
      </c>
      <c r="B296" s="244"/>
      <c r="C296" s="27">
        <v>0</v>
      </c>
      <c r="D296" s="244"/>
      <c r="E296" s="27">
        <v>0</v>
      </c>
      <c r="F296" s="245"/>
      <c r="G296" s="27">
        <v>0</v>
      </c>
      <c r="H296" s="244"/>
      <c r="I296" s="27">
        <f t="shared" si="8"/>
        <v>0</v>
      </c>
      <c r="J296" s="27"/>
      <c r="K296" s="245">
        <v>9340507</v>
      </c>
      <c r="L296" s="27"/>
      <c r="M296" s="27">
        <v>36136801405</v>
      </c>
      <c r="N296" s="244"/>
      <c r="O296" s="27">
        <v>-37374463590</v>
      </c>
      <c r="P296" s="27"/>
      <c r="Q296" s="27">
        <f t="shared" si="9"/>
        <v>-1237662185</v>
      </c>
    </row>
    <row r="297" spans="1:17" ht="21">
      <c r="A297" s="243" t="s">
        <v>165</v>
      </c>
      <c r="B297" s="244"/>
      <c r="C297" s="27">
        <v>0</v>
      </c>
      <c r="D297" s="244"/>
      <c r="E297" s="27">
        <v>0</v>
      </c>
      <c r="F297" s="245"/>
      <c r="G297" s="27">
        <v>0</v>
      </c>
      <c r="H297" s="244"/>
      <c r="I297" s="27">
        <f t="shared" si="8"/>
        <v>0</v>
      </c>
      <c r="J297" s="27"/>
      <c r="K297" s="245">
        <v>17711732</v>
      </c>
      <c r="L297" s="27"/>
      <c r="M297" s="27">
        <v>33616915139</v>
      </c>
      <c r="N297" s="244"/>
      <c r="O297" s="27">
        <v>-40578186287</v>
      </c>
      <c r="P297" s="27"/>
      <c r="Q297" s="27">
        <f t="shared" si="9"/>
        <v>-6961271148</v>
      </c>
    </row>
    <row r="298" spans="1:17" ht="21">
      <c r="A298" s="243" t="s">
        <v>305</v>
      </c>
      <c r="B298" s="244"/>
      <c r="C298" s="27">
        <v>0</v>
      </c>
      <c r="D298" s="244"/>
      <c r="E298" s="27">
        <v>0</v>
      </c>
      <c r="F298" s="245"/>
      <c r="G298" s="27">
        <v>0</v>
      </c>
      <c r="H298" s="244"/>
      <c r="I298" s="27">
        <f t="shared" si="8"/>
        <v>0</v>
      </c>
      <c r="J298" s="27"/>
      <c r="K298" s="245">
        <v>6536597</v>
      </c>
      <c r="L298" s="27"/>
      <c r="M298" s="27">
        <v>35528251376</v>
      </c>
      <c r="N298" s="244"/>
      <c r="O298" s="27">
        <v>-37437871880</v>
      </c>
      <c r="P298" s="27"/>
      <c r="Q298" s="27">
        <f t="shared" si="9"/>
        <v>-1909620504</v>
      </c>
    </row>
    <row r="299" spans="1:17" ht="21">
      <c r="A299" s="243" t="s">
        <v>222</v>
      </c>
      <c r="B299" s="244"/>
      <c r="C299" s="27">
        <v>0</v>
      </c>
      <c r="D299" s="244"/>
      <c r="E299" s="27">
        <v>0</v>
      </c>
      <c r="F299" s="245"/>
      <c r="G299" s="27">
        <v>0</v>
      </c>
      <c r="H299" s="244"/>
      <c r="I299" s="27">
        <f t="shared" si="8"/>
        <v>0</v>
      </c>
      <c r="J299" s="27"/>
      <c r="K299" s="245">
        <v>19491692</v>
      </c>
      <c r="L299" s="27"/>
      <c r="M299" s="27">
        <v>51645537762</v>
      </c>
      <c r="N299" s="244"/>
      <c r="O299" s="27">
        <v>-54117391579</v>
      </c>
      <c r="P299" s="27"/>
      <c r="Q299" s="27">
        <f t="shared" si="9"/>
        <v>-2471853817</v>
      </c>
    </row>
    <row r="300" spans="1:17" ht="21">
      <c r="A300" s="243" t="s">
        <v>143</v>
      </c>
      <c r="B300" s="244"/>
      <c r="C300" s="27">
        <v>242000</v>
      </c>
      <c r="D300" s="244"/>
      <c r="E300" s="27">
        <v>9931759120</v>
      </c>
      <c r="F300" s="245"/>
      <c r="G300" s="27">
        <v>-11241383022</v>
      </c>
      <c r="H300" s="244"/>
      <c r="I300" s="27">
        <f t="shared" si="8"/>
        <v>-1309623902</v>
      </c>
      <c r="J300" s="27"/>
      <c r="K300" s="245">
        <v>1124802</v>
      </c>
      <c r="L300" s="27"/>
      <c r="M300" s="27">
        <v>49933605045</v>
      </c>
      <c r="N300" s="244"/>
      <c r="O300" s="27">
        <v>-52314594550</v>
      </c>
      <c r="P300" s="27"/>
      <c r="Q300" s="27">
        <f t="shared" si="9"/>
        <v>-2380989505</v>
      </c>
    </row>
    <row r="301" spans="1:17" ht="21">
      <c r="A301" s="243" t="s">
        <v>280</v>
      </c>
      <c r="B301" s="244"/>
      <c r="C301" s="27">
        <v>0</v>
      </c>
      <c r="D301" s="244"/>
      <c r="E301" s="27">
        <v>0</v>
      </c>
      <c r="F301" s="245"/>
      <c r="G301" s="27">
        <v>0</v>
      </c>
      <c r="H301" s="244"/>
      <c r="I301" s="27">
        <f t="shared" si="8"/>
        <v>0</v>
      </c>
      <c r="J301" s="27"/>
      <c r="K301" s="245">
        <v>11138639</v>
      </c>
      <c r="L301" s="27"/>
      <c r="M301" s="27">
        <v>17849877426</v>
      </c>
      <c r="N301" s="244"/>
      <c r="O301" s="27">
        <v>-22761517755</v>
      </c>
      <c r="P301" s="27"/>
      <c r="Q301" s="27">
        <f t="shared" si="9"/>
        <v>-4911640329</v>
      </c>
    </row>
    <row r="302" spans="1:17" ht="21">
      <c r="A302" s="243" t="s">
        <v>168</v>
      </c>
      <c r="B302" s="244"/>
      <c r="C302" s="27">
        <v>0</v>
      </c>
      <c r="D302" s="244"/>
      <c r="E302" s="27">
        <v>0</v>
      </c>
      <c r="F302" s="245"/>
      <c r="G302" s="27">
        <v>0</v>
      </c>
      <c r="H302" s="244"/>
      <c r="I302" s="27">
        <f t="shared" si="8"/>
        <v>0</v>
      </c>
      <c r="J302" s="27"/>
      <c r="K302" s="245">
        <v>13147026</v>
      </c>
      <c r="L302" s="27"/>
      <c r="M302" s="27">
        <v>19383235187</v>
      </c>
      <c r="N302" s="244"/>
      <c r="O302" s="27">
        <v>-22159370419</v>
      </c>
      <c r="P302" s="27"/>
      <c r="Q302" s="27">
        <f t="shared" si="9"/>
        <v>-2776135232</v>
      </c>
    </row>
    <row r="303" spans="1:17" ht="21">
      <c r="A303" s="243" t="s">
        <v>290</v>
      </c>
      <c r="B303" s="244"/>
      <c r="C303" s="27">
        <v>0</v>
      </c>
      <c r="D303" s="244"/>
      <c r="E303" s="27">
        <v>0</v>
      </c>
      <c r="F303" s="245"/>
      <c r="G303" s="27">
        <v>0</v>
      </c>
      <c r="H303" s="244"/>
      <c r="I303" s="27">
        <f t="shared" si="8"/>
        <v>0</v>
      </c>
      <c r="J303" s="27"/>
      <c r="K303" s="245">
        <v>9973853</v>
      </c>
      <c r="L303" s="27"/>
      <c r="M303" s="27">
        <v>11413537961</v>
      </c>
      <c r="N303" s="244"/>
      <c r="O303" s="27">
        <v>-12809545080</v>
      </c>
      <c r="P303" s="27"/>
      <c r="Q303" s="27">
        <f t="shared" si="9"/>
        <v>-1396007119</v>
      </c>
    </row>
    <row r="304" spans="1:17" ht="21">
      <c r="A304" s="243" t="s">
        <v>244</v>
      </c>
      <c r="B304" s="244"/>
      <c r="C304" s="27">
        <v>0</v>
      </c>
      <c r="D304" s="244"/>
      <c r="E304" s="27">
        <v>0</v>
      </c>
      <c r="F304" s="245"/>
      <c r="G304" s="27">
        <v>0</v>
      </c>
      <c r="H304" s="244"/>
      <c r="I304" s="27">
        <f t="shared" si="8"/>
        <v>0</v>
      </c>
      <c r="J304" s="27"/>
      <c r="K304" s="245">
        <v>3140334</v>
      </c>
      <c r="L304" s="27"/>
      <c r="M304" s="27">
        <v>9158057849</v>
      </c>
      <c r="N304" s="244"/>
      <c r="O304" s="27">
        <v>-10475485935</v>
      </c>
      <c r="P304" s="27"/>
      <c r="Q304" s="27">
        <f t="shared" si="9"/>
        <v>-1317428086</v>
      </c>
    </row>
    <row r="305" spans="1:17" ht="21">
      <c r="A305" s="243" t="s">
        <v>202</v>
      </c>
      <c r="B305" s="244"/>
      <c r="C305" s="27">
        <v>0</v>
      </c>
      <c r="D305" s="244"/>
      <c r="E305" s="27">
        <v>0</v>
      </c>
      <c r="F305" s="245"/>
      <c r="G305" s="27">
        <v>0</v>
      </c>
      <c r="H305" s="244"/>
      <c r="I305" s="27">
        <f t="shared" si="8"/>
        <v>0</v>
      </c>
      <c r="J305" s="27"/>
      <c r="K305" s="245">
        <v>24585973</v>
      </c>
      <c r="L305" s="27"/>
      <c r="M305" s="27">
        <v>37185508764</v>
      </c>
      <c r="N305" s="244"/>
      <c r="O305" s="27">
        <v>-43392142859</v>
      </c>
      <c r="P305" s="27"/>
      <c r="Q305" s="27">
        <f t="shared" si="9"/>
        <v>-6206634095</v>
      </c>
    </row>
    <row r="306" spans="1:17" ht="21">
      <c r="A306" s="243" t="s">
        <v>103</v>
      </c>
      <c r="B306" s="244"/>
      <c r="C306" s="27">
        <v>0</v>
      </c>
      <c r="D306" s="244"/>
      <c r="E306" s="27">
        <v>0</v>
      </c>
      <c r="F306" s="245"/>
      <c r="G306" s="27">
        <v>0</v>
      </c>
      <c r="H306" s="244"/>
      <c r="I306" s="27">
        <f t="shared" si="8"/>
        <v>0</v>
      </c>
      <c r="J306" s="27"/>
      <c r="K306" s="245">
        <v>1863567</v>
      </c>
      <c r="L306" s="27"/>
      <c r="M306" s="27">
        <v>19559670131</v>
      </c>
      <c r="N306" s="244"/>
      <c r="O306" s="27">
        <v>-22132518509</v>
      </c>
      <c r="P306" s="27"/>
      <c r="Q306" s="27">
        <f t="shared" si="9"/>
        <v>-2572848378</v>
      </c>
    </row>
    <row r="307" spans="1:17" ht="21">
      <c r="A307" s="243" t="s">
        <v>403</v>
      </c>
      <c r="B307" s="244"/>
      <c r="C307" s="27">
        <v>0</v>
      </c>
      <c r="D307" s="244"/>
      <c r="E307" s="27">
        <v>0</v>
      </c>
      <c r="F307" s="245"/>
      <c r="G307" s="27">
        <v>0</v>
      </c>
      <c r="H307" s="244"/>
      <c r="I307" s="27">
        <f t="shared" si="8"/>
        <v>0</v>
      </c>
      <c r="J307" s="27"/>
      <c r="K307" s="245">
        <v>1394079</v>
      </c>
      <c r="L307" s="27"/>
      <c r="M307" s="27">
        <v>12775805761</v>
      </c>
      <c r="N307" s="244"/>
      <c r="O307" s="27">
        <v>-15187991247</v>
      </c>
      <c r="P307" s="27"/>
      <c r="Q307" s="27">
        <f t="shared" si="9"/>
        <v>-2412185486</v>
      </c>
    </row>
    <row r="308" spans="1:17" ht="21">
      <c r="A308" s="243" t="s">
        <v>353</v>
      </c>
      <c r="B308" s="244"/>
      <c r="C308" s="27">
        <v>0</v>
      </c>
      <c r="D308" s="244"/>
      <c r="E308" s="27">
        <v>0</v>
      </c>
      <c r="F308" s="245"/>
      <c r="G308" s="27">
        <v>0</v>
      </c>
      <c r="H308" s="244"/>
      <c r="I308" s="27">
        <f t="shared" si="8"/>
        <v>0</v>
      </c>
      <c r="J308" s="27"/>
      <c r="K308" s="245">
        <v>2993764</v>
      </c>
      <c r="L308" s="27"/>
      <c r="M308" s="27">
        <v>10999628213</v>
      </c>
      <c r="N308" s="244"/>
      <c r="O308" s="27">
        <v>-16189174007</v>
      </c>
      <c r="P308" s="27"/>
      <c r="Q308" s="27">
        <f t="shared" si="9"/>
        <v>-5189545794</v>
      </c>
    </row>
    <row r="309" spans="1:17" ht="21">
      <c r="A309" s="243" t="s">
        <v>339</v>
      </c>
      <c r="B309" s="244"/>
      <c r="C309" s="27">
        <v>0</v>
      </c>
      <c r="D309" s="244"/>
      <c r="E309" s="27">
        <v>0</v>
      </c>
      <c r="F309" s="245"/>
      <c r="G309" s="27">
        <v>0</v>
      </c>
      <c r="H309" s="244"/>
      <c r="I309" s="27">
        <f t="shared" si="8"/>
        <v>0</v>
      </c>
      <c r="J309" s="27"/>
      <c r="K309" s="245">
        <v>701397</v>
      </c>
      <c r="L309" s="27"/>
      <c r="M309" s="27">
        <v>26353299139</v>
      </c>
      <c r="N309" s="244"/>
      <c r="O309" s="27">
        <v>-29554506140</v>
      </c>
      <c r="P309" s="27"/>
      <c r="Q309" s="27">
        <f t="shared" si="9"/>
        <v>-3201207001</v>
      </c>
    </row>
    <row r="310" spans="1:17" ht="21">
      <c r="A310" s="243" t="s">
        <v>309</v>
      </c>
      <c r="B310" s="244"/>
      <c r="C310" s="27">
        <v>0</v>
      </c>
      <c r="D310" s="244"/>
      <c r="E310" s="27">
        <v>0</v>
      </c>
      <c r="F310" s="245"/>
      <c r="G310" s="27">
        <v>0</v>
      </c>
      <c r="H310" s="244"/>
      <c r="I310" s="27">
        <f t="shared" si="8"/>
        <v>0</v>
      </c>
      <c r="J310" s="27"/>
      <c r="K310" s="245">
        <v>1779044</v>
      </c>
      <c r="L310" s="27"/>
      <c r="M310" s="27">
        <v>29341038619</v>
      </c>
      <c r="N310" s="244"/>
      <c r="O310" s="27">
        <v>-35050851204</v>
      </c>
      <c r="P310" s="27"/>
      <c r="Q310" s="27">
        <f t="shared" si="9"/>
        <v>-5709812585</v>
      </c>
    </row>
    <row r="311" spans="1:17" ht="21">
      <c r="A311" s="243" t="s">
        <v>390</v>
      </c>
      <c r="B311" s="244"/>
      <c r="C311" s="27">
        <v>0</v>
      </c>
      <c r="D311" s="244"/>
      <c r="E311" s="27">
        <v>0</v>
      </c>
      <c r="F311" s="245"/>
      <c r="G311" s="27">
        <v>0</v>
      </c>
      <c r="H311" s="244"/>
      <c r="I311" s="27">
        <f t="shared" si="8"/>
        <v>0</v>
      </c>
      <c r="J311" s="27"/>
      <c r="K311" s="245">
        <v>1750000</v>
      </c>
      <c r="L311" s="27"/>
      <c r="M311" s="27">
        <v>6413058887</v>
      </c>
      <c r="N311" s="244"/>
      <c r="O311" s="27">
        <v>-6580859514</v>
      </c>
      <c r="P311" s="27"/>
      <c r="Q311" s="27">
        <f t="shared" si="9"/>
        <v>-167800627</v>
      </c>
    </row>
    <row r="312" spans="1:17" ht="21">
      <c r="A312" s="243" t="s">
        <v>84</v>
      </c>
      <c r="B312" s="244"/>
      <c r="C312" s="27">
        <v>0</v>
      </c>
      <c r="D312" s="244"/>
      <c r="E312" s="27">
        <v>0</v>
      </c>
      <c r="F312" s="245"/>
      <c r="G312" s="27">
        <v>0</v>
      </c>
      <c r="H312" s="244"/>
      <c r="I312" s="27">
        <f t="shared" si="8"/>
        <v>0</v>
      </c>
      <c r="J312" s="27"/>
      <c r="K312" s="245">
        <v>9753586</v>
      </c>
      <c r="L312" s="27"/>
      <c r="M312" s="27">
        <v>14435882873</v>
      </c>
      <c r="N312" s="244"/>
      <c r="O312" s="27">
        <v>-15898391837</v>
      </c>
      <c r="P312" s="27"/>
      <c r="Q312" s="27">
        <f t="shared" si="9"/>
        <v>-1462508964</v>
      </c>
    </row>
    <row r="313" spans="1:17" ht="21">
      <c r="A313" s="243" t="s">
        <v>386</v>
      </c>
      <c r="B313" s="244"/>
      <c r="C313" s="27">
        <v>0</v>
      </c>
      <c r="D313" s="244"/>
      <c r="E313" s="27">
        <v>0</v>
      </c>
      <c r="F313" s="245"/>
      <c r="G313" s="27">
        <v>0</v>
      </c>
      <c r="H313" s="244"/>
      <c r="I313" s="27">
        <f t="shared" si="8"/>
        <v>0</v>
      </c>
      <c r="J313" s="27"/>
      <c r="K313" s="245">
        <v>285750</v>
      </c>
      <c r="L313" s="27"/>
      <c r="M313" s="27">
        <v>13395577721</v>
      </c>
      <c r="N313" s="244"/>
      <c r="O313" s="27">
        <v>-14855803889</v>
      </c>
      <c r="P313" s="27"/>
      <c r="Q313" s="27">
        <f t="shared" si="9"/>
        <v>-1460226168</v>
      </c>
    </row>
    <row r="314" spans="1:17" ht="21">
      <c r="A314" s="243" t="s">
        <v>247</v>
      </c>
      <c r="B314" s="244"/>
      <c r="C314" s="27">
        <v>0</v>
      </c>
      <c r="D314" s="244"/>
      <c r="E314" s="27">
        <v>0</v>
      </c>
      <c r="F314" s="245"/>
      <c r="G314" s="27">
        <v>0</v>
      </c>
      <c r="H314" s="244"/>
      <c r="I314" s="27">
        <f t="shared" si="8"/>
        <v>0</v>
      </c>
      <c r="J314" s="27"/>
      <c r="K314" s="245">
        <v>4080014</v>
      </c>
      <c r="L314" s="27"/>
      <c r="M314" s="27">
        <v>26593011764</v>
      </c>
      <c r="N314" s="244"/>
      <c r="O314" s="27">
        <v>-32952738669</v>
      </c>
      <c r="P314" s="27"/>
      <c r="Q314" s="27">
        <f t="shared" si="9"/>
        <v>-6359726905</v>
      </c>
    </row>
    <row r="315" spans="1:17" ht="21">
      <c r="A315" s="243" t="s">
        <v>201</v>
      </c>
      <c r="B315" s="244"/>
      <c r="C315" s="27">
        <v>0</v>
      </c>
      <c r="D315" s="244"/>
      <c r="E315" s="27">
        <v>0</v>
      </c>
      <c r="F315" s="245"/>
      <c r="G315" s="27">
        <v>0</v>
      </c>
      <c r="H315" s="244"/>
      <c r="I315" s="27">
        <f t="shared" si="8"/>
        <v>0</v>
      </c>
      <c r="J315" s="27"/>
      <c r="K315" s="245">
        <v>4665467</v>
      </c>
      <c r="L315" s="27"/>
      <c r="M315" s="27">
        <v>27447867318</v>
      </c>
      <c r="N315" s="244"/>
      <c r="O315" s="27">
        <v>-32468283650</v>
      </c>
      <c r="P315" s="27"/>
      <c r="Q315" s="27">
        <f t="shared" si="9"/>
        <v>-5020416332</v>
      </c>
    </row>
    <row r="316" spans="1:17" ht="21">
      <c r="A316" s="243" t="s">
        <v>340</v>
      </c>
      <c r="B316" s="244"/>
      <c r="C316" s="27">
        <v>0</v>
      </c>
      <c r="D316" s="244"/>
      <c r="E316" s="27">
        <v>0</v>
      </c>
      <c r="F316" s="245"/>
      <c r="G316" s="27">
        <v>0</v>
      </c>
      <c r="H316" s="244"/>
      <c r="I316" s="27">
        <f t="shared" si="8"/>
        <v>0</v>
      </c>
      <c r="J316" s="27"/>
      <c r="K316" s="245">
        <v>546800</v>
      </c>
      <c r="L316" s="27"/>
      <c r="M316" s="27">
        <v>20076668366</v>
      </c>
      <c r="N316" s="244"/>
      <c r="O316" s="27">
        <v>-25850607338</v>
      </c>
      <c r="P316" s="27"/>
      <c r="Q316" s="27">
        <f t="shared" si="9"/>
        <v>-5773938972</v>
      </c>
    </row>
    <row r="317" spans="1:17" ht="21">
      <c r="A317" s="243" t="s">
        <v>188</v>
      </c>
      <c r="B317" s="244"/>
      <c r="C317" s="27">
        <v>0</v>
      </c>
      <c r="D317" s="244"/>
      <c r="E317" s="27">
        <v>0</v>
      </c>
      <c r="F317" s="245"/>
      <c r="G317" s="27">
        <v>0</v>
      </c>
      <c r="H317" s="244"/>
      <c r="I317" s="27">
        <f t="shared" si="8"/>
        <v>0</v>
      </c>
      <c r="J317" s="27"/>
      <c r="K317" s="245">
        <v>28695280</v>
      </c>
      <c r="L317" s="27"/>
      <c r="M317" s="27">
        <v>67749664812</v>
      </c>
      <c r="N317" s="244"/>
      <c r="O317" s="27">
        <v>-79507570402</v>
      </c>
      <c r="P317" s="27"/>
      <c r="Q317" s="27">
        <f t="shared" si="9"/>
        <v>-11757905590</v>
      </c>
    </row>
    <row r="318" spans="1:17" ht="21">
      <c r="A318" s="243" t="s">
        <v>117</v>
      </c>
      <c r="B318" s="244"/>
      <c r="C318" s="27">
        <v>0</v>
      </c>
      <c r="D318" s="244"/>
      <c r="E318" s="27">
        <v>0</v>
      </c>
      <c r="F318" s="245"/>
      <c r="G318" s="27">
        <v>0</v>
      </c>
      <c r="H318" s="244"/>
      <c r="I318" s="27">
        <f t="shared" si="8"/>
        <v>0</v>
      </c>
      <c r="J318" s="27"/>
      <c r="K318" s="245">
        <v>926627</v>
      </c>
      <c r="L318" s="27"/>
      <c r="M318" s="27">
        <v>5162313761</v>
      </c>
      <c r="N318" s="244"/>
      <c r="O318" s="27">
        <v>-6318839086</v>
      </c>
      <c r="P318" s="27"/>
      <c r="Q318" s="27">
        <f t="shared" si="9"/>
        <v>-1156525325</v>
      </c>
    </row>
    <row r="319" spans="1:17" ht="21">
      <c r="A319" s="243" t="s">
        <v>142</v>
      </c>
      <c r="B319" s="244"/>
      <c r="C319" s="27">
        <v>0</v>
      </c>
      <c r="D319" s="244"/>
      <c r="E319" s="27">
        <v>0</v>
      </c>
      <c r="F319" s="245"/>
      <c r="G319" s="27">
        <v>0</v>
      </c>
      <c r="H319" s="244"/>
      <c r="I319" s="27">
        <f t="shared" si="8"/>
        <v>0</v>
      </c>
      <c r="J319" s="27"/>
      <c r="K319" s="245">
        <v>1901392</v>
      </c>
      <c r="L319" s="27"/>
      <c r="M319" s="27">
        <v>23048181469</v>
      </c>
      <c r="N319" s="244"/>
      <c r="O319" s="27">
        <v>-27216331624</v>
      </c>
      <c r="P319" s="27"/>
      <c r="Q319" s="27">
        <f t="shared" si="9"/>
        <v>-4168150155</v>
      </c>
    </row>
    <row r="320" spans="1:17" ht="21">
      <c r="A320" s="243" t="s">
        <v>130</v>
      </c>
      <c r="B320" s="244"/>
      <c r="C320" s="27">
        <v>1000000</v>
      </c>
      <c r="D320" s="244"/>
      <c r="E320" s="27">
        <v>27208043470</v>
      </c>
      <c r="F320" s="245"/>
      <c r="G320" s="27">
        <v>-27343674078</v>
      </c>
      <c r="H320" s="244"/>
      <c r="I320" s="27">
        <f t="shared" si="8"/>
        <v>-135630608</v>
      </c>
      <c r="J320" s="27"/>
      <c r="K320" s="245">
        <v>2222406</v>
      </c>
      <c r="L320" s="27"/>
      <c r="M320" s="27">
        <v>44838856389</v>
      </c>
      <c r="N320" s="244"/>
      <c r="O320" s="27">
        <v>-46206823610</v>
      </c>
      <c r="P320" s="27"/>
      <c r="Q320" s="27">
        <f t="shared" si="9"/>
        <v>-1367967221</v>
      </c>
    </row>
    <row r="321" spans="1:42" ht="21">
      <c r="A321" s="243" t="s">
        <v>180</v>
      </c>
      <c r="B321" s="244"/>
      <c r="C321" s="27">
        <v>0</v>
      </c>
      <c r="D321" s="244"/>
      <c r="E321" s="27">
        <v>0</v>
      </c>
      <c r="F321" s="245"/>
      <c r="G321" s="27">
        <v>0</v>
      </c>
      <c r="H321" s="244"/>
      <c r="I321" s="27">
        <f t="shared" si="8"/>
        <v>0</v>
      </c>
      <c r="J321" s="27"/>
      <c r="K321" s="245">
        <v>4897131</v>
      </c>
      <c r="L321" s="27"/>
      <c r="M321" s="27">
        <v>21256396943</v>
      </c>
      <c r="N321" s="244"/>
      <c r="O321" s="27">
        <v>-25352218169</v>
      </c>
      <c r="P321" s="27"/>
      <c r="Q321" s="27">
        <f t="shared" si="9"/>
        <v>-4095821226</v>
      </c>
    </row>
    <row r="322" spans="1:42" ht="21">
      <c r="A322" s="243" t="s">
        <v>271</v>
      </c>
      <c r="B322" s="244"/>
      <c r="C322" s="27">
        <v>0</v>
      </c>
      <c r="D322" s="244"/>
      <c r="E322" s="27">
        <v>0</v>
      </c>
      <c r="F322" s="245"/>
      <c r="G322" s="27">
        <v>0</v>
      </c>
      <c r="H322" s="244"/>
      <c r="I322" s="27">
        <f t="shared" si="8"/>
        <v>0</v>
      </c>
      <c r="J322" s="27"/>
      <c r="K322" s="245">
        <v>3629755</v>
      </c>
      <c r="L322" s="27"/>
      <c r="M322" s="27">
        <v>19561268516</v>
      </c>
      <c r="N322" s="244"/>
      <c r="O322" s="27">
        <v>-20873962007</v>
      </c>
      <c r="P322" s="27"/>
      <c r="Q322" s="27">
        <f t="shared" si="9"/>
        <v>-1312693491</v>
      </c>
    </row>
    <row r="323" spans="1:42" ht="21">
      <c r="A323" s="243" t="s">
        <v>288</v>
      </c>
      <c r="B323" s="244"/>
      <c r="C323" s="27">
        <v>0</v>
      </c>
      <c r="D323" s="244"/>
      <c r="E323" s="27">
        <v>0</v>
      </c>
      <c r="F323" s="245"/>
      <c r="G323" s="27">
        <v>0</v>
      </c>
      <c r="H323" s="244"/>
      <c r="I323" s="27">
        <f t="shared" si="8"/>
        <v>0</v>
      </c>
      <c r="J323" s="27"/>
      <c r="K323" s="245">
        <v>4089447</v>
      </c>
      <c r="L323" s="27"/>
      <c r="M323" s="27">
        <v>22755836157</v>
      </c>
      <c r="N323" s="244"/>
      <c r="O323" s="27">
        <v>-25935432365</v>
      </c>
      <c r="P323" s="27"/>
      <c r="Q323" s="27">
        <f t="shared" si="9"/>
        <v>-3179596208</v>
      </c>
    </row>
    <row r="324" spans="1:42" ht="21">
      <c r="A324" s="243" t="s">
        <v>189</v>
      </c>
      <c r="B324" s="244"/>
      <c r="C324" s="27">
        <v>0</v>
      </c>
      <c r="D324" s="244"/>
      <c r="E324" s="27">
        <v>0</v>
      </c>
      <c r="F324" s="245"/>
      <c r="G324" s="27">
        <v>0</v>
      </c>
      <c r="H324" s="244"/>
      <c r="I324" s="27">
        <f t="shared" si="8"/>
        <v>0</v>
      </c>
      <c r="J324" s="27"/>
      <c r="K324" s="245">
        <v>14527744</v>
      </c>
      <c r="L324" s="27"/>
      <c r="M324" s="27">
        <v>31249392814</v>
      </c>
      <c r="N324" s="244"/>
      <c r="O324" s="27">
        <v>-34052594654</v>
      </c>
      <c r="P324" s="27"/>
      <c r="Q324" s="27">
        <f t="shared" si="9"/>
        <v>-2803201840</v>
      </c>
    </row>
    <row r="325" spans="1:42" ht="21">
      <c r="A325" s="243" t="s">
        <v>88</v>
      </c>
      <c r="B325" s="244"/>
      <c r="C325" s="27">
        <v>4253627</v>
      </c>
      <c r="D325" s="244"/>
      <c r="E325" s="27">
        <v>80021601087</v>
      </c>
      <c r="F325" s="245"/>
      <c r="G325" s="27">
        <v>-83042557804</v>
      </c>
      <c r="H325" s="244"/>
      <c r="I325" s="27">
        <f t="shared" si="8"/>
        <v>-3020956717</v>
      </c>
      <c r="J325" s="27"/>
      <c r="K325" s="245">
        <v>9171103</v>
      </c>
      <c r="L325" s="27"/>
      <c r="M325" s="27">
        <v>163314539707</v>
      </c>
      <c r="N325" s="244"/>
      <c r="O325" s="27">
        <v>-184517940986</v>
      </c>
      <c r="P325" s="27"/>
      <c r="Q325" s="27">
        <f t="shared" si="9"/>
        <v>-21203401279</v>
      </c>
    </row>
    <row r="326" spans="1:42" ht="21">
      <c r="A326" s="243" t="s">
        <v>108</v>
      </c>
      <c r="B326" s="244"/>
      <c r="C326" s="27">
        <v>0</v>
      </c>
      <c r="D326" s="244"/>
      <c r="E326" s="27">
        <v>0</v>
      </c>
      <c r="F326" s="245"/>
      <c r="G326" s="27">
        <v>0</v>
      </c>
      <c r="H326" s="244"/>
      <c r="I326" s="27">
        <f t="shared" si="8"/>
        <v>0</v>
      </c>
      <c r="J326" s="27"/>
      <c r="K326" s="245">
        <v>5197370</v>
      </c>
      <c r="L326" s="27"/>
      <c r="M326" s="27">
        <v>24380060593</v>
      </c>
      <c r="N326" s="244"/>
      <c r="O326" s="27">
        <v>-25639345493</v>
      </c>
      <c r="P326" s="27"/>
      <c r="Q326" s="27">
        <f t="shared" si="9"/>
        <v>-1259284900</v>
      </c>
    </row>
    <row r="327" spans="1:42" ht="21">
      <c r="A327" s="243" t="s">
        <v>177</v>
      </c>
      <c r="B327" s="244"/>
      <c r="C327" s="27">
        <v>0</v>
      </c>
      <c r="D327" s="244"/>
      <c r="E327" s="27">
        <v>0</v>
      </c>
      <c r="F327" s="245"/>
      <c r="G327" s="27">
        <v>0</v>
      </c>
      <c r="H327" s="244"/>
      <c r="I327" s="27">
        <f t="shared" si="8"/>
        <v>0</v>
      </c>
      <c r="J327" s="27"/>
      <c r="K327" s="245">
        <v>3470849</v>
      </c>
      <c r="L327" s="27"/>
      <c r="M327" s="27">
        <v>10845358586</v>
      </c>
      <c r="N327" s="244"/>
      <c r="O327" s="27">
        <v>-12063370444</v>
      </c>
      <c r="P327" s="27"/>
      <c r="Q327" s="27">
        <f t="shared" si="9"/>
        <v>-1218011858</v>
      </c>
    </row>
    <row r="328" spans="1:42" ht="21">
      <c r="A328" s="243" t="s">
        <v>407</v>
      </c>
      <c r="B328" s="244"/>
      <c r="C328" s="27">
        <v>479677</v>
      </c>
      <c r="D328" s="244"/>
      <c r="E328" s="27">
        <v>5922906304</v>
      </c>
      <c r="F328" s="245"/>
      <c r="G328" s="27">
        <v>-4482593120</v>
      </c>
      <c r="H328" s="244"/>
      <c r="I328" s="27">
        <f t="shared" si="8"/>
        <v>1440313184</v>
      </c>
      <c r="J328" s="27"/>
      <c r="K328" s="245">
        <v>3066572</v>
      </c>
      <c r="L328" s="27"/>
      <c r="M328" s="27">
        <v>35956717248</v>
      </c>
      <c r="N328" s="244"/>
      <c r="O328" s="27">
        <v>-37663804641</v>
      </c>
      <c r="P328" s="27"/>
      <c r="Q328" s="27">
        <f t="shared" si="9"/>
        <v>-1707087393</v>
      </c>
    </row>
    <row r="329" spans="1:42" ht="21">
      <c r="A329" s="243" t="s">
        <v>331</v>
      </c>
      <c r="B329" s="244"/>
      <c r="C329" s="27">
        <v>0</v>
      </c>
      <c r="D329" s="244"/>
      <c r="E329" s="27">
        <v>0</v>
      </c>
      <c r="F329" s="245"/>
      <c r="G329" s="27">
        <v>0</v>
      </c>
      <c r="H329" s="244"/>
      <c r="I329" s="27">
        <f t="shared" ref="I329:I348" si="10">E329+G329</f>
        <v>0</v>
      </c>
      <c r="J329" s="27"/>
      <c r="K329" s="245">
        <v>1137519</v>
      </c>
      <c r="L329" s="27"/>
      <c r="M329" s="27">
        <v>3744871264</v>
      </c>
      <c r="N329" s="244"/>
      <c r="O329" s="27">
        <v>-4560019382</v>
      </c>
      <c r="P329" s="27"/>
      <c r="Q329" s="27">
        <f t="shared" ref="Q329:Q348" si="11">M329+O329</f>
        <v>-815148118</v>
      </c>
    </row>
    <row r="330" spans="1:42" ht="21">
      <c r="A330" s="243" t="s">
        <v>336</v>
      </c>
      <c r="B330" s="244"/>
      <c r="C330" s="27">
        <v>0</v>
      </c>
      <c r="D330" s="244"/>
      <c r="E330" s="27">
        <v>0</v>
      </c>
      <c r="F330" s="245"/>
      <c r="G330" s="27">
        <v>0</v>
      </c>
      <c r="H330" s="244"/>
      <c r="I330" s="27">
        <f t="shared" si="10"/>
        <v>0</v>
      </c>
      <c r="J330" s="27"/>
      <c r="K330" s="245">
        <v>23695997</v>
      </c>
      <c r="L330" s="27"/>
      <c r="M330" s="27">
        <v>44065519448</v>
      </c>
      <c r="N330" s="244"/>
      <c r="O330" s="27">
        <v>-54606077866</v>
      </c>
      <c r="P330" s="27"/>
      <c r="Q330" s="27">
        <f t="shared" si="11"/>
        <v>-10540558418</v>
      </c>
    </row>
    <row r="331" spans="1:42" ht="21">
      <c r="A331" s="243" t="s">
        <v>91</v>
      </c>
      <c r="B331" s="244"/>
      <c r="C331" s="27">
        <v>0</v>
      </c>
      <c r="D331" s="244"/>
      <c r="E331" s="27">
        <v>0</v>
      </c>
      <c r="F331" s="245"/>
      <c r="G331" s="27">
        <v>0</v>
      </c>
      <c r="H331" s="244"/>
      <c r="I331" s="27">
        <f t="shared" si="10"/>
        <v>0</v>
      </c>
      <c r="J331" s="27"/>
      <c r="K331" s="245">
        <v>10310118</v>
      </c>
      <c r="L331" s="27"/>
      <c r="M331" s="27">
        <v>24159053940</v>
      </c>
      <c r="N331" s="244"/>
      <c r="O331" s="27">
        <v>-24532080734</v>
      </c>
      <c r="P331" s="27"/>
      <c r="Q331" s="27">
        <f t="shared" si="11"/>
        <v>-373026794</v>
      </c>
    </row>
    <row r="332" spans="1:42" ht="21">
      <c r="A332" s="243" t="s">
        <v>362</v>
      </c>
      <c r="B332" s="244"/>
      <c r="C332" s="27">
        <v>26088427</v>
      </c>
      <c r="D332" s="244"/>
      <c r="E332" s="27">
        <v>82102641102</v>
      </c>
      <c r="F332" s="245"/>
      <c r="G332" s="27">
        <v>-81225431774</v>
      </c>
      <c r="H332" s="244"/>
      <c r="I332" s="27">
        <f t="shared" si="10"/>
        <v>877209328</v>
      </c>
      <c r="J332" s="27"/>
      <c r="K332" s="245">
        <v>62830481</v>
      </c>
      <c r="L332" s="27"/>
      <c r="M332" s="27">
        <v>155770407825</v>
      </c>
      <c r="N332" s="244"/>
      <c r="O332" s="27">
        <v>-180276997743</v>
      </c>
      <c r="P332" s="27"/>
      <c r="Q332" s="27">
        <f t="shared" si="11"/>
        <v>-24506589918</v>
      </c>
    </row>
    <row r="333" spans="1:42" ht="21">
      <c r="A333" s="243" t="s">
        <v>163</v>
      </c>
      <c r="B333" s="244"/>
      <c r="C333" s="27">
        <v>0</v>
      </c>
      <c r="D333" s="244"/>
      <c r="E333" s="27">
        <v>0</v>
      </c>
      <c r="F333" s="245"/>
      <c r="G333" s="27">
        <v>0</v>
      </c>
      <c r="H333" s="244"/>
      <c r="I333" s="27">
        <f t="shared" si="10"/>
        <v>0</v>
      </c>
      <c r="J333" s="27"/>
      <c r="K333" s="245">
        <v>12877889</v>
      </c>
      <c r="L333" s="27"/>
      <c r="M333" s="27">
        <v>83199863982</v>
      </c>
      <c r="N333" s="244"/>
      <c r="O333" s="27">
        <v>-95254432778</v>
      </c>
      <c r="P333" s="27"/>
      <c r="Q333" s="27">
        <f t="shared" si="11"/>
        <v>-12054568796</v>
      </c>
    </row>
    <row r="334" spans="1:42" ht="21">
      <c r="A334" s="243" t="s">
        <v>308</v>
      </c>
      <c r="B334" s="244"/>
      <c r="C334" s="27">
        <v>0</v>
      </c>
      <c r="D334" s="244"/>
      <c r="E334" s="27">
        <v>0</v>
      </c>
      <c r="F334" s="245"/>
      <c r="G334" s="27">
        <v>0</v>
      </c>
      <c r="H334" s="244"/>
      <c r="I334" s="27">
        <f t="shared" si="10"/>
        <v>0</v>
      </c>
      <c r="J334" s="27"/>
      <c r="K334" s="245">
        <v>654657</v>
      </c>
      <c r="L334" s="27"/>
      <c r="M334" s="27">
        <v>12850816746</v>
      </c>
      <c r="N334" s="244"/>
      <c r="O334" s="27">
        <v>-13830541675</v>
      </c>
      <c r="P334" s="27"/>
      <c r="Q334" s="27">
        <f t="shared" si="11"/>
        <v>-979724929</v>
      </c>
    </row>
    <row r="335" spans="1:42" ht="21">
      <c r="A335" s="243" t="s">
        <v>77</v>
      </c>
      <c r="B335" s="244"/>
      <c r="C335" s="27">
        <v>0</v>
      </c>
      <c r="D335" s="244"/>
      <c r="E335" s="27">
        <v>0</v>
      </c>
      <c r="F335" s="245"/>
      <c r="G335" s="27">
        <v>0</v>
      </c>
      <c r="H335" s="244"/>
      <c r="I335" s="27">
        <f t="shared" si="10"/>
        <v>0</v>
      </c>
      <c r="J335" s="27"/>
      <c r="K335" s="245">
        <v>8934182</v>
      </c>
      <c r="L335" s="27"/>
      <c r="M335" s="27">
        <v>37131588833</v>
      </c>
      <c r="N335" s="244"/>
      <c r="O335" s="27">
        <v>-45479219703</v>
      </c>
      <c r="P335" s="27"/>
      <c r="Q335" s="27">
        <f t="shared" si="11"/>
        <v>-8347630870</v>
      </c>
    </row>
    <row r="336" spans="1:42" s="144" customFormat="1" ht="21">
      <c r="A336" s="243" t="s">
        <v>408</v>
      </c>
      <c r="B336" s="244"/>
      <c r="C336" s="27">
        <v>0</v>
      </c>
      <c r="D336" s="244"/>
      <c r="E336" s="11">
        <v>0</v>
      </c>
      <c r="F336" s="245"/>
      <c r="G336" s="27">
        <v>0</v>
      </c>
      <c r="H336" s="244"/>
      <c r="I336" s="27">
        <f t="shared" si="10"/>
        <v>0</v>
      </c>
      <c r="J336" s="27"/>
      <c r="K336" s="245">
        <v>12424656</v>
      </c>
      <c r="L336" s="27"/>
      <c r="M336" s="27">
        <v>19237400541</v>
      </c>
      <c r="N336" s="244"/>
      <c r="O336" s="27">
        <v>-19384679486</v>
      </c>
      <c r="P336" s="27"/>
      <c r="Q336" s="27">
        <f t="shared" si="11"/>
        <v>-147278945</v>
      </c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</row>
    <row r="337" spans="1:42 16350:16372" s="144" customFormat="1" ht="21">
      <c r="A337" s="243" t="s">
        <v>198</v>
      </c>
      <c r="B337" s="244"/>
      <c r="C337" s="27">
        <v>0</v>
      </c>
      <c r="D337" s="244"/>
      <c r="E337" s="27">
        <v>0</v>
      </c>
      <c r="F337" s="245"/>
      <c r="G337" s="27">
        <v>0</v>
      </c>
      <c r="H337" s="244"/>
      <c r="I337" s="27">
        <f t="shared" si="10"/>
        <v>0</v>
      </c>
      <c r="J337" s="27"/>
      <c r="K337" s="245">
        <v>3602624</v>
      </c>
      <c r="L337" s="27"/>
      <c r="M337" s="27">
        <v>25598935638</v>
      </c>
      <c r="N337" s="244"/>
      <c r="O337" s="27">
        <v>-28768076974</v>
      </c>
      <c r="P337" s="27"/>
      <c r="Q337" s="27">
        <f t="shared" si="11"/>
        <v>-3169141336</v>
      </c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</row>
    <row r="338" spans="1:42 16350:16372" ht="21">
      <c r="A338" s="243" t="s">
        <v>155</v>
      </c>
      <c r="B338" s="244"/>
      <c r="C338" s="27">
        <v>0</v>
      </c>
      <c r="D338" s="244"/>
      <c r="E338" s="27">
        <v>0</v>
      </c>
      <c r="F338" s="245"/>
      <c r="G338" s="27">
        <v>0</v>
      </c>
      <c r="H338" s="244"/>
      <c r="I338" s="27">
        <f t="shared" si="10"/>
        <v>0</v>
      </c>
      <c r="J338" s="27"/>
      <c r="K338" s="245">
        <v>4566684</v>
      </c>
      <c r="L338" s="27"/>
      <c r="M338" s="27">
        <v>106174175704</v>
      </c>
      <c r="N338" s="244"/>
      <c r="O338" s="27">
        <v>-169233015945</v>
      </c>
      <c r="P338" s="27"/>
      <c r="Q338" s="27">
        <f t="shared" si="11"/>
        <v>-63058840241</v>
      </c>
    </row>
    <row r="339" spans="1:42 16350:16372" s="144" customFormat="1" ht="21">
      <c r="A339" s="243" t="s">
        <v>136</v>
      </c>
      <c r="B339" s="244"/>
      <c r="C339" s="27">
        <v>0</v>
      </c>
      <c r="D339" s="244"/>
      <c r="E339" s="27">
        <v>0</v>
      </c>
      <c r="F339" s="245"/>
      <c r="G339" s="27">
        <v>0</v>
      </c>
      <c r="H339" s="244"/>
      <c r="I339" s="27">
        <f t="shared" si="10"/>
        <v>0</v>
      </c>
      <c r="J339" s="27"/>
      <c r="K339" s="245">
        <v>4175272</v>
      </c>
      <c r="L339" s="27"/>
      <c r="M339" s="27">
        <v>41865896208</v>
      </c>
      <c r="N339" s="244"/>
      <c r="O339" s="27">
        <v>-46940438753</v>
      </c>
      <c r="P339" s="27"/>
      <c r="Q339" s="27">
        <f t="shared" si="11"/>
        <v>-5074542545</v>
      </c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</row>
    <row r="340" spans="1:42 16350:16372" ht="21">
      <c r="A340" s="243" t="s">
        <v>92</v>
      </c>
      <c r="B340" s="244"/>
      <c r="C340" s="27">
        <v>0</v>
      </c>
      <c r="D340" s="244"/>
      <c r="E340" s="27">
        <v>0</v>
      </c>
      <c r="F340" s="245"/>
      <c r="G340" s="27">
        <v>0</v>
      </c>
      <c r="H340" s="244"/>
      <c r="I340" s="27">
        <f t="shared" si="10"/>
        <v>0</v>
      </c>
      <c r="J340" s="27"/>
      <c r="K340" s="245">
        <v>6878260</v>
      </c>
      <c r="L340" s="27"/>
      <c r="M340" s="27">
        <v>42781764911</v>
      </c>
      <c r="N340" s="244"/>
      <c r="O340" s="27">
        <v>-49583424160</v>
      </c>
      <c r="P340" s="27"/>
      <c r="Q340" s="27">
        <f t="shared" si="11"/>
        <v>-6801659249</v>
      </c>
    </row>
    <row r="341" spans="1:42 16350:16372" ht="21">
      <c r="A341" s="243" t="s">
        <v>120</v>
      </c>
      <c r="B341" s="244"/>
      <c r="C341" s="27">
        <v>0</v>
      </c>
      <c r="D341" s="244"/>
      <c r="E341" s="27">
        <v>0</v>
      </c>
      <c r="F341" s="245"/>
      <c r="G341" s="27">
        <v>0</v>
      </c>
      <c r="H341" s="244"/>
      <c r="I341" s="27">
        <f t="shared" si="10"/>
        <v>0</v>
      </c>
      <c r="J341" s="27"/>
      <c r="K341" s="245">
        <v>35548368</v>
      </c>
      <c r="L341" s="27"/>
      <c r="M341" s="27">
        <v>87770039262</v>
      </c>
      <c r="N341" s="244"/>
      <c r="O341" s="27">
        <v>-115682281750</v>
      </c>
      <c r="P341" s="27"/>
      <c r="Q341" s="27">
        <f t="shared" si="11"/>
        <v>-27912242488</v>
      </c>
    </row>
    <row r="342" spans="1:42 16350:16372" ht="21">
      <c r="A342" s="243" t="s">
        <v>481</v>
      </c>
      <c r="B342" s="244"/>
      <c r="C342" s="27">
        <v>0</v>
      </c>
      <c r="D342" s="244"/>
      <c r="E342" s="27">
        <v>0</v>
      </c>
      <c r="F342" s="245"/>
      <c r="G342" s="27">
        <v>0</v>
      </c>
      <c r="H342" s="244"/>
      <c r="I342" s="27">
        <f t="shared" si="10"/>
        <v>0</v>
      </c>
      <c r="J342" s="27"/>
      <c r="K342" s="245">
        <v>2376846</v>
      </c>
      <c r="L342" s="27"/>
      <c r="M342" s="27">
        <v>7495878196</v>
      </c>
      <c r="N342" s="244"/>
      <c r="O342" s="27">
        <v>-7271245569</v>
      </c>
      <c r="P342" s="27"/>
      <c r="Q342" s="27">
        <f>M342+O342</f>
        <v>224632627</v>
      </c>
    </row>
    <row r="343" spans="1:42 16350:16372" ht="21">
      <c r="A343" s="243" t="s">
        <v>485</v>
      </c>
      <c r="B343" s="244"/>
      <c r="C343" s="27">
        <v>1</v>
      </c>
      <c r="D343" s="244"/>
      <c r="E343" s="27">
        <v>1</v>
      </c>
      <c r="F343" s="245"/>
      <c r="G343" s="27">
        <v>-3720</v>
      </c>
      <c r="H343" s="244"/>
      <c r="I343" s="27">
        <f t="shared" si="10"/>
        <v>-3719</v>
      </c>
      <c r="J343" s="27"/>
      <c r="K343" s="245">
        <v>1</v>
      </c>
      <c r="L343" s="27"/>
      <c r="M343" s="27">
        <v>1</v>
      </c>
      <c r="N343" s="244"/>
      <c r="O343" s="27">
        <v>-3720</v>
      </c>
      <c r="P343" s="27"/>
      <c r="Q343" s="27">
        <f t="shared" si="11"/>
        <v>-3719</v>
      </c>
    </row>
    <row r="344" spans="1:42 16350:16372" ht="21">
      <c r="A344" s="243" t="s">
        <v>412</v>
      </c>
      <c r="B344" s="244"/>
      <c r="C344" s="27">
        <v>0</v>
      </c>
      <c r="D344" s="244"/>
      <c r="E344" s="27">
        <v>0</v>
      </c>
      <c r="F344" s="245"/>
      <c r="G344" s="27">
        <v>-3820233</v>
      </c>
      <c r="H344" s="244"/>
      <c r="I344" s="27">
        <f t="shared" si="10"/>
        <v>-3820233</v>
      </c>
      <c r="J344" s="27"/>
      <c r="K344" s="245">
        <v>3820233</v>
      </c>
      <c r="L344" s="27"/>
      <c r="M344" s="27">
        <v>3820233</v>
      </c>
      <c r="N344" s="244"/>
      <c r="O344" s="27">
        <v>-817902851</v>
      </c>
      <c r="P344" s="27"/>
      <c r="Q344" s="27">
        <f t="shared" si="11"/>
        <v>-814082618</v>
      </c>
    </row>
    <row r="345" spans="1:42 16350:16372" ht="21">
      <c r="A345" s="243" t="s">
        <v>411</v>
      </c>
      <c r="B345" s="244"/>
      <c r="C345" s="27">
        <v>0</v>
      </c>
      <c r="D345" s="244"/>
      <c r="E345" s="27">
        <v>0</v>
      </c>
      <c r="F345" s="245"/>
      <c r="G345" s="27">
        <v>0</v>
      </c>
      <c r="H345" s="244"/>
      <c r="I345" s="27">
        <f t="shared" si="10"/>
        <v>0</v>
      </c>
      <c r="J345" s="27"/>
      <c r="K345" s="245">
        <v>1986463</v>
      </c>
      <c r="L345" s="27"/>
      <c r="M345" s="27">
        <v>1383323637</v>
      </c>
      <c r="N345" s="244"/>
      <c r="O345" s="27">
        <v>-2645806984</v>
      </c>
      <c r="P345" s="27"/>
      <c r="Q345" s="27">
        <f t="shared" si="11"/>
        <v>-1262483347</v>
      </c>
    </row>
    <row r="346" spans="1:42 16350:16372" ht="21">
      <c r="A346" s="243" t="s">
        <v>413</v>
      </c>
      <c r="B346" s="244"/>
      <c r="C346" s="27">
        <v>0</v>
      </c>
      <c r="D346" s="244"/>
      <c r="E346" s="27">
        <v>0</v>
      </c>
      <c r="F346" s="245"/>
      <c r="G346" s="27">
        <v>0</v>
      </c>
      <c r="H346" s="244"/>
      <c r="I346" s="27">
        <f t="shared" si="10"/>
        <v>0</v>
      </c>
      <c r="J346" s="27"/>
      <c r="K346" s="245">
        <v>9239915</v>
      </c>
      <c r="L346" s="27"/>
      <c r="M346" s="27">
        <v>1552254436</v>
      </c>
      <c r="N346" s="244"/>
      <c r="O346" s="27">
        <v>-2231939819</v>
      </c>
      <c r="P346" s="27"/>
      <c r="Q346" s="27">
        <f t="shared" si="11"/>
        <v>-679685383</v>
      </c>
    </row>
    <row r="347" spans="1:42 16350:16372" ht="21">
      <c r="A347" s="243" t="s">
        <v>164</v>
      </c>
      <c r="B347" s="244"/>
      <c r="C347" s="27">
        <v>0</v>
      </c>
      <c r="D347" s="244"/>
      <c r="E347" s="27">
        <v>0</v>
      </c>
      <c r="F347" s="245"/>
      <c r="G347" s="27">
        <v>0</v>
      </c>
      <c r="H347" s="244"/>
      <c r="I347" s="27">
        <f t="shared" si="10"/>
        <v>0</v>
      </c>
      <c r="J347" s="27"/>
      <c r="K347" s="245">
        <v>0</v>
      </c>
      <c r="L347" s="27"/>
      <c r="M347" s="27">
        <v>-1464</v>
      </c>
      <c r="N347" s="244"/>
      <c r="O347" s="27"/>
      <c r="P347" s="27"/>
      <c r="Q347" s="27">
        <f t="shared" si="11"/>
        <v>-1464</v>
      </c>
    </row>
    <row r="348" spans="1:42 16350:16372" ht="21">
      <c r="A348" s="243" t="s">
        <v>391</v>
      </c>
      <c r="B348" s="244"/>
      <c r="C348" s="27">
        <v>0</v>
      </c>
      <c r="D348" s="244"/>
      <c r="E348" s="27">
        <v>0</v>
      </c>
      <c r="F348" s="245"/>
      <c r="G348" s="27">
        <v>0</v>
      </c>
      <c r="H348" s="244"/>
      <c r="I348" s="27">
        <f t="shared" si="10"/>
        <v>0</v>
      </c>
      <c r="J348" s="27"/>
      <c r="K348" s="245">
        <v>2453220</v>
      </c>
      <c r="L348" s="27"/>
      <c r="M348" s="27">
        <v>2476922458</v>
      </c>
      <c r="N348" s="244"/>
      <c r="O348" s="27">
        <v>-3252026180</v>
      </c>
      <c r="P348" s="27"/>
      <c r="Q348" s="27">
        <f t="shared" si="11"/>
        <v>-775103722</v>
      </c>
    </row>
    <row r="349" spans="1:42 16350:16372" ht="21.6" thickBot="1">
      <c r="A349" s="243" t="s">
        <v>2</v>
      </c>
      <c r="B349" s="244"/>
      <c r="C349" s="12"/>
      <c r="D349" s="244"/>
      <c r="E349" s="246">
        <f>SUM(E8:E348)</f>
        <v>1811417850661</v>
      </c>
      <c r="F349" s="245"/>
      <c r="G349" s="246">
        <f>SUM(G8:G348)</f>
        <v>-1477393845349</v>
      </c>
      <c r="H349" s="244"/>
      <c r="I349" s="246">
        <f>SUM(I8:I348)</f>
        <v>334024005312</v>
      </c>
      <c r="J349" s="27"/>
      <c r="L349" s="27"/>
      <c r="M349" s="246">
        <f>SUM(M8:M348)</f>
        <v>12154666326161</v>
      </c>
      <c r="N349" s="245"/>
      <c r="O349" s="246">
        <f>SUM(O8:O348)</f>
        <v>-12877015498704</v>
      </c>
      <c r="P349" s="244"/>
      <c r="Q349" s="246">
        <f>SUM(Q8:Q348)</f>
        <v>-722349172543</v>
      </c>
      <c r="XDV349" s="12">
        <f>SUM(C349:XDU349)</f>
        <v>-776650334462</v>
      </c>
      <c r="XER349" s="12">
        <f>SUM(E349:XEQ349)</f>
        <v>-1553300668924</v>
      </c>
    </row>
    <row r="350" spans="1:42 16350:16372" s="13" customFormat="1" ht="24.75" customHeight="1" thickTop="1">
      <c r="A350" s="11"/>
      <c r="B350" s="11"/>
      <c r="C350" s="12"/>
      <c r="D350" s="11"/>
      <c r="E350" s="11"/>
      <c r="F350" s="11"/>
      <c r="G350" s="11"/>
      <c r="H350" s="11"/>
      <c r="I350" s="11"/>
      <c r="J350" s="11"/>
      <c r="K350" s="12"/>
      <c r="L350" s="11"/>
      <c r="M350" s="11"/>
      <c r="N350" s="11"/>
      <c r="O350" s="11"/>
      <c r="P350" s="11"/>
      <c r="Q350" s="11"/>
      <c r="R350" s="248"/>
      <c r="S350" s="248"/>
      <c r="T350" s="248"/>
      <c r="U350" s="248"/>
      <c r="V350" s="248"/>
      <c r="W350" s="248"/>
      <c r="X350" s="248"/>
      <c r="Y350" s="248"/>
      <c r="Z350" s="248"/>
      <c r="AA350" s="248"/>
      <c r="AB350" s="248"/>
      <c r="AC350" s="248"/>
      <c r="AD350" s="248"/>
      <c r="AE350" s="248"/>
      <c r="AF350" s="248"/>
      <c r="AG350" s="248"/>
      <c r="AH350" s="248"/>
      <c r="AI350" s="248"/>
      <c r="AJ350" s="248"/>
      <c r="AK350" s="248"/>
      <c r="AL350" s="248"/>
      <c r="AM350" s="248"/>
      <c r="AN350" s="248"/>
      <c r="AO350" s="248"/>
      <c r="AP350" s="248"/>
    </row>
    <row r="351" spans="1:42 16350:16372" s="13" customFormat="1" ht="24.6">
      <c r="A351" s="1"/>
      <c r="B351" s="1"/>
      <c r="C351" s="143"/>
      <c r="D351" s="1"/>
      <c r="E351" s="10"/>
      <c r="F351" s="10"/>
      <c r="G351" s="10"/>
      <c r="H351" s="10"/>
      <c r="I351" s="235"/>
      <c r="J351" s="235"/>
      <c r="K351" s="235"/>
      <c r="L351" s="235"/>
      <c r="M351" s="235"/>
      <c r="N351" s="235"/>
      <c r="O351" s="249"/>
      <c r="P351" s="235"/>
      <c r="Q351" s="235"/>
      <c r="R351" s="248"/>
      <c r="S351" s="248"/>
      <c r="T351" s="248"/>
      <c r="U351" s="248"/>
      <c r="V351" s="248"/>
      <c r="W351" s="248"/>
      <c r="X351" s="248"/>
      <c r="Y351" s="248"/>
      <c r="Z351" s="248"/>
      <c r="AA351" s="248"/>
      <c r="AB351" s="248"/>
      <c r="AC351" s="248"/>
      <c r="AD351" s="248"/>
      <c r="AE351" s="248"/>
      <c r="AF351" s="248"/>
      <c r="AG351" s="248"/>
      <c r="AH351" s="248"/>
      <c r="AI351" s="248"/>
      <c r="AJ351" s="248"/>
      <c r="AK351" s="248"/>
      <c r="AL351" s="248"/>
      <c r="AM351" s="248"/>
      <c r="AN351" s="248"/>
      <c r="AO351" s="248"/>
      <c r="AP351" s="248"/>
    </row>
    <row r="352" spans="1:42 16350:16372" s="13" customFormat="1" ht="24.6">
      <c r="A352" s="328" t="s">
        <v>37</v>
      </c>
      <c r="B352" s="329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  <c r="P352" s="329"/>
      <c r="Q352" s="330"/>
      <c r="R352" s="248"/>
      <c r="S352" s="248"/>
      <c r="T352" s="248"/>
      <c r="U352" s="248"/>
      <c r="V352" s="248"/>
      <c r="W352" s="248"/>
      <c r="X352" s="248"/>
      <c r="Y352" s="248"/>
      <c r="Z352" s="248"/>
      <c r="AA352" s="248"/>
      <c r="AB352" s="248"/>
      <c r="AC352" s="248"/>
      <c r="AD352" s="248"/>
      <c r="AE352" s="248"/>
      <c r="AF352" s="248"/>
      <c r="AG352" s="248"/>
      <c r="AH352" s="248"/>
      <c r="AI352" s="248"/>
      <c r="AJ352" s="248"/>
      <c r="AK352" s="248"/>
      <c r="AL352" s="248"/>
      <c r="AM352" s="248"/>
      <c r="AN352" s="248"/>
      <c r="AO352" s="248"/>
      <c r="AP352" s="248"/>
    </row>
    <row r="353" spans="1:42" s="13" customFormat="1" ht="24.6">
      <c r="A353" s="250"/>
      <c r="B353" s="250"/>
      <c r="C353" s="250"/>
      <c r="D353" s="250"/>
      <c r="E353" s="250"/>
      <c r="F353" s="250"/>
      <c r="G353" s="250"/>
      <c r="H353" s="250"/>
      <c r="I353" s="250"/>
      <c r="J353" s="250"/>
      <c r="K353" s="250"/>
      <c r="L353" s="250"/>
      <c r="M353" s="250"/>
      <c r="N353" s="250"/>
      <c r="O353" s="250"/>
      <c r="P353" s="250"/>
      <c r="Q353" s="250"/>
      <c r="R353" s="248"/>
      <c r="S353" s="248"/>
      <c r="T353" s="248"/>
      <c r="U353" s="248"/>
      <c r="V353" s="248"/>
      <c r="W353" s="248"/>
      <c r="X353" s="248"/>
      <c r="Y353" s="248"/>
      <c r="Z353" s="248"/>
      <c r="AA353" s="248"/>
      <c r="AB353" s="248"/>
      <c r="AC353" s="248"/>
      <c r="AD353" s="248"/>
      <c r="AE353" s="248"/>
      <c r="AF353" s="248"/>
      <c r="AG353" s="248"/>
      <c r="AH353" s="248"/>
      <c r="AI353" s="248"/>
      <c r="AJ353" s="248"/>
      <c r="AK353" s="248"/>
      <c r="AL353" s="248"/>
      <c r="AM353" s="248"/>
      <c r="AN353" s="248"/>
      <c r="AO353" s="248"/>
      <c r="AP353" s="248"/>
    </row>
    <row r="354" spans="1:42">
      <c r="Q354" s="247" t="e">
        <f>#REF!+#REF!</f>
        <v>#REF!</v>
      </c>
    </row>
  </sheetData>
  <autoFilter ref="A7:Q349" xr:uid="{00000000-0009-0000-0000-00000B000000}">
    <sortState xmlns:xlrd2="http://schemas.microsoft.com/office/spreadsheetml/2017/richdata2" ref="A8:Q179">
      <sortCondition ref="A7"/>
    </sortState>
  </autoFilter>
  <mergeCells count="6">
    <mergeCell ref="A352:Q352"/>
    <mergeCell ref="K6:Q6"/>
    <mergeCell ref="C6:I6"/>
    <mergeCell ref="A1:Q1"/>
    <mergeCell ref="A2:Q2"/>
    <mergeCell ref="A3:Q3"/>
  </mergeCells>
  <printOptions horizontalCentered="1"/>
  <pageMargins left="0.25" right="0.25" top="0.75" bottom="0.75" header="0.3" footer="0.3"/>
  <pageSetup paperSize="9" scale="49" fitToHeight="0" orientation="landscape" r:id="rId1"/>
  <rowBreaks count="2" manualBreakCount="2">
    <brk id="290" max="16" man="1"/>
    <brk id="350" max="16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XET344"/>
  <sheetViews>
    <sheetView rightToLeft="1" view="pageBreakPreview" topLeftCell="A308" zoomScale="80" zoomScaleNormal="100" zoomScaleSheetLayoutView="80" workbookViewId="0">
      <selection activeCell="G354" sqref="G354"/>
    </sheetView>
  </sheetViews>
  <sheetFormatPr defaultColWidth="9.109375" defaultRowHeight="21"/>
  <cols>
    <col min="1" max="1" width="31.109375" style="11" bestFit="1" customWidth="1"/>
    <col min="2" max="2" width="0.5546875" style="11" customWidth="1"/>
    <col min="3" max="3" width="17" style="235" bestFit="1" customWidth="1"/>
    <col min="4" max="4" width="0.88671875" style="235" customWidth="1"/>
    <col min="5" max="5" width="26.5546875" style="235" bestFit="1" customWidth="1"/>
    <col min="6" max="6" width="1.109375" style="235" customWidth="1"/>
    <col min="7" max="7" width="27.33203125" style="235" bestFit="1" customWidth="1"/>
    <col min="8" max="8" width="1" style="235" customWidth="1"/>
    <col min="9" max="9" width="26.6640625" style="242" bestFit="1" customWidth="1"/>
    <col min="10" max="10" width="1.109375" style="242" customWidth="1"/>
    <col min="11" max="11" width="18.88671875" style="235" bestFit="1" customWidth="1"/>
    <col min="12" max="12" width="1.109375" style="235" customWidth="1"/>
    <col min="13" max="13" width="26" style="235" bestFit="1" customWidth="1"/>
    <col min="14" max="14" width="1" style="235" customWidth="1"/>
    <col min="15" max="15" width="26.6640625" style="235" bestFit="1" customWidth="1"/>
    <col min="16" max="16" width="1.109375" style="235" customWidth="1"/>
    <col min="17" max="17" width="24.6640625" style="235" bestFit="1" customWidth="1"/>
    <col min="18" max="16384" width="9.109375" style="11"/>
  </cols>
  <sheetData>
    <row r="1" spans="1:17" ht="21.6">
      <c r="A1" s="323" t="s">
        <v>73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</row>
    <row r="2" spans="1:17" ht="21.6">
      <c r="A2" s="323" t="s">
        <v>45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</row>
    <row r="3" spans="1:17" ht="21.6">
      <c r="A3" s="323" t="s">
        <v>500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</row>
    <row r="4" spans="1:17" ht="21.6">
      <c r="A4" s="219"/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</row>
    <row r="5" spans="1:17">
      <c r="A5" s="338" t="s">
        <v>325</v>
      </c>
      <c r="B5" s="338"/>
      <c r="C5" s="338"/>
      <c r="D5" s="338"/>
      <c r="E5" s="338"/>
      <c r="F5" s="338"/>
      <c r="G5" s="338"/>
      <c r="H5" s="252"/>
    </row>
    <row r="6" spans="1:17" ht="22.2" thickBot="1">
      <c r="A6" s="2"/>
      <c r="B6" s="2"/>
      <c r="C6" s="337" t="s">
        <v>545</v>
      </c>
      <c r="D6" s="337"/>
      <c r="E6" s="337"/>
      <c r="F6" s="337"/>
      <c r="G6" s="337"/>
      <c r="H6" s="337"/>
      <c r="I6" s="337"/>
      <c r="J6" s="253"/>
      <c r="K6" s="331" t="s">
        <v>546</v>
      </c>
      <c r="L6" s="331"/>
      <c r="M6" s="331"/>
      <c r="N6" s="331"/>
      <c r="O6" s="331"/>
      <c r="P6" s="331"/>
      <c r="Q6" s="331"/>
    </row>
    <row r="7" spans="1:17" ht="42.6" thickBot="1">
      <c r="A7" s="254" t="s">
        <v>32</v>
      </c>
      <c r="B7" s="254"/>
      <c r="C7" s="241" t="s">
        <v>3</v>
      </c>
      <c r="D7" s="242"/>
      <c r="E7" s="240" t="s">
        <v>18</v>
      </c>
      <c r="F7" s="242"/>
      <c r="G7" s="241" t="s">
        <v>36</v>
      </c>
      <c r="H7" s="242"/>
      <c r="I7" s="240" t="s">
        <v>192</v>
      </c>
      <c r="J7" s="240"/>
      <c r="K7" s="241" t="s">
        <v>3</v>
      </c>
      <c r="L7" s="242"/>
      <c r="M7" s="240" t="s">
        <v>18</v>
      </c>
      <c r="N7" s="242"/>
      <c r="O7" s="241" t="s">
        <v>36</v>
      </c>
      <c r="P7" s="242"/>
      <c r="Q7" s="240" t="s">
        <v>192</v>
      </c>
    </row>
    <row r="8" spans="1:17">
      <c r="A8" s="223" t="s">
        <v>228</v>
      </c>
      <c r="C8" s="245">
        <v>248803</v>
      </c>
      <c r="D8" s="245"/>
      <c r="E8" s="245">
        <v>12381019606</v>
      </c>
      <c r="F8" s="245"/>
      <c r="G8" s="245">
        <v>-11996547026</v>
      </c>
      <c r="H8" s="245"/>
      <c r="I8" s="238">
        <f t="shared" ref="I8:I111" si="0">E8+G8</f>
        <v>384472580</v>
      </c>
      <c r="J8" s="238"/>
      <c r="K8" s="245">
        <v>248803</v>
      </c>
      <c r="L8" s="245"/>
      <c r="M8" s="245">
        <v>12381019606</v>
      </c>
      <c r="N8" s="245"/>
      <c r="O8" s="245">
        <v>-8884024955</v>
      </c>
      <c r="P8" s="245"/>
      <c r="Q8" s="245">
        <f>M8+O8</f>
        <v>3496994651</v>
      </c>
    </row>
    <row r="9" spans="1:17">
      <c r="A9" s="223" t="s">
        <v>298</v>
      </c>
      <c r="C9" s="245">
        <v>1301175</v>
      </c>
      <c r="D9" s="245"/>
      <c r="E9" s="245">
        <v>9154018948</v>
      </c>
      <c r="F9" s="245"/>
      <c r="G9" s="245">
        <v>-8224414766</v>
      </c>
      <c r="H9" s="245"/>
      <c r="I9" s="238">
        <f t="shared" si="0"/>
        <v>929604182</v>
      </c>
      <c r="J9" s="238"/>
      <c r="K9" s="245">
        <v>1301175</v>
      </c>
      <c r="L9" s="245"/>
      <c r="M9" s="245">
        <v>9154018948</v>
      </c>
      <c r="N9" s="245"/>
      <c r="O9" s="245">
        <v>-6956278317</v>
      </c>
      <c r="P9" s="245"/>
      <c r="Q9" s="245">
        <f t="shared" ref="Q9:Q48" si="1">M9+O9</f>
        <v>2197740631</v>
      </c>
    </row>
    <row r="10" spans="1:17">
      <c r="A10" s="223" t="s">
        <v>212</v>
      </c>
      <c r="C10" s="245">
        <v>6032137</v>
      </c>
      <c r="D10" s="245"/>
      <c r="E10" s="245">
        <v>103669008625</v>
      </c>
      <c r="F10" s="245"/>
      <c r="G10" s="245">
        <v>-105065328572</v>
      </c>
      <c r="H10" s="245"/>
      <c r="I10" s="238">
        <f t="shared" si="0"/>
        <v>-1396319947</v>
      </c>
      <c r="J10" s="238"/>
      <c r="K10" s="245">
        <v>6032137</v>
      </c>
      <c r="L10" s="245"/>
      <c r="M10" s="245">
        <v>103669008625</v>
      </c>
      <c r="N10" s="245"/>
      <c r="O10" s="245">
        <v>-96636041033</v>
      </c>
      <c r="P10" s="245"/>
      <c r="Q10" s="245">
        <f t="shared" si="1"/>
        <v>7032967592</v>
      </c>
    </row>
    <row r="11" spans="1:17">
      <c r="A11" s="223" t="s">
        <v>402</v>
      </c>
      <c r="C11" s="245">
        <v>19457727</v>
      </c>
      <c r="D11" s="245"/>
      <c r="E11" s="245">
        <v>48905438447</v>
      </c>
      <c r="F11" s="245"/>
      <c r="G11" s="245">
        <v>-54244554040</v>
      </c>
      <c r="H11" s="245"/>
      <c r="I11" s="238">
        <f t="shared" si="0"/>
        <v>-5339115593</v>
      </c>
      <c r="J11" s="238"/>
      <c r="K11" s="245">
        <v>19457727</v>
      </c>
      <c r="L11" s="245"/>
      <c r="M11" s="245">
        <v>48905438447</v>
      </c>
      <c r="N11" s="245"/>
      <c r="O11" s="245">
        <v>-55640415518</v>
      </c>
      <c r="P11" s="245"/>
      <c r="Q11" s="245">
        <f t="shared" si="1"/>
        <v>-6734977071</v>
      </c>
    </row>
    <row r="12" spans="1:17">
      <c r="A12" s="223" t="s">
        <v>279</v>
      </c>
      <c r="C12" s="245">
        <v>1789462</v>
      </c>
      <c r="D12" s="245"/>
      <c r="E12" s="245">
        <v>29510961607</v>
      </c>
      <c r="F12" s="245"/>
      <c r="G12" s="245">
        <v>-25906433806</v>
      </c>
      <c r="H12" s="245"/>
      <c r="I12" s="238">
        <f t="shared" si="0"/>
        <v>3604527801</v>
      </c>
      <c r="J12" s="238"/>
      <c r="K12" s="245">
        <v>1789462</v>
      </c>
      <c r="L12" s="245"/>
      <c r="M12" s="245">
        <v>29510961607</v>
      </c>
      <c r="N12" s="245"/>
      <c r="O12" s="245">
        <v>-26854642340</v>
      </c>
      <c r="P12" s="245"/>
      <c r="Q12" s="245">
        <f t="shared" si="1"/>
        <v>2656319267</v>
      </c>
    </row>
    <row r="13" spans="1:17">
      <c r="A13" s="223" t="s">
        <v>222</v>
      </c>
      <c r="C13" s="245">
        <v>37227975</v>
      </c>
      <c r="D13" s="245"/>
      <c r="E13" s="245">
        <v>109084418735</v>
      </c>
      <c r="F13" s="245"/>
      <c r="G13" s="245">
        <v>-125631685312</v>
      </c>
      <c r="H13" s="245"/>
      <c r="I13" s="238">
        <f t="shared" si="0"/>
        <v>-16547266577</v>
      </c>
      <c r="J13" s="238"/>
      <c r="K13" s="245">
        <v>37227975</v>
      </c>
      <c r="L13" s="245"/>
      <c r="M13" s="245">
        <v>109084418735</v>
      </c>
      <c r="N13" s="245"/>
      <c r="O13" s="245">
        <v>-104804802992</v>
      </c>
      <c r="P13" s="245"/>
      <c r="Q13" s="245">
        <f t="shared" si="1"/>
        <v>4279615743</v>
      </c>
    </row>
    <row r="14" spans="1:17">
      <c r="A14" s="223" t="s">
        <v>204</v>
      </c>
      <c r="C14" s="245">
        <v>12700709</v>
      </c>
      <c r="D14" s="245"/>
      <c r="E14" s="245">
        <v>21613343275</v>
      </c>
      <c r="F14" s="245"/>
      <c r="G14" s="245">
        <v>-23600725316</v>
      </c>
      <c r="H14" s="245"/>
      <c r="I14" s="238">
        <f t="shared" si="0"/>
        <v>-1987382041</v>
      </c>
      <c r="J14" s="238"/>
      <c r="K14" s="245">
        <v>12700709</v>
      </c>
      <c r="L14" s="245"/>
      <c r="M14" s="245">
        <v>21613343275</v>
      </c>
      <c r="N14" s="245"/>
      <c r="O14" s="245">
        <v>-27958179745</v>
      </c>
      <c r="P14" s="245"/>
      <c r="Q14" s="245">
        <f t="shared" si="1"/>
        <v>-6344836470</v>
      </c>
    </row>
    <row r="15" spans="1:17">
      <c r="A15" s="223" t="s">
        <v>122</v>
      </c>
      <c r="C15" s="245">
        <v>4482741</v>
      </c>
      <c r="D15" s="245"/>
      <c r="E15" s="245">
        <v>44125046971</v>
      </c>
      <c r="F15" s="245"/>
      <c r="G15" s="245">
        <v>-39513938229</v>
      </c>
      <c r="H15" s="245"/>
      <c r="I15" s="238">
        <f t="shared" si="0"/>
        <v>4611108742</v>
      </c>
      <c r="J15" s="238"/>
      <c r="K15" s="245">
        <v>4482741</v>
      </c>
      <c r="L15" s="245"/>
      <c r="M15" s="245">
        <v>44125046971</v>
      </c>
      <c r="N15" s="245"/>
      <c r="O15" s="245">
        <v>-40348233841</v>
      </c>
      <c r="P15" s="245"/>
      <c r="Q15" s="245">
        <f t="shared" si="1"/>
        <v>3776813130</v>
      </c>
    </row>
    <row r="16" spans="1:17">
      <c r="A16" s="223" t="s">
        <v>109</v>
      </c>
      <c r="C16" s="245">
        <v>9723743</v>
      </c>
      <c r="D16" s="245"/>
      <c r="E16" s="245">
        <v>24401254945</v>
      </c>
      <c r="F16" s="245"/>
      <c r="G16" s="245">
        <v>-26563594375</v>
      </c>
      <c r="H16" s="245"/>
      <c r="I16" s="238">
        <f t="shared" si="0"/>
        <v>-2162339430</v>
      </c>
      <c r="J16" s="238"/>
      <c r="K16" s="245">
        <v>9723743</v>
      </c>
      <c r="L16" s="245"/>
      <c r="M16" s="245">
        <v>24401254945</v>
      </c>
      <c r="N16" s="245"/>
      <c r="O16" s="245">
        <v>-28574580106</v>
      </c>
      <c r="P16" s="245"/>
      <c r="Q16" s="245">
        <f t="shared" si="1"/>
        <v>-4173325161</v>
      </c>
    </row>
    <row r="17" spans="1:17">
      <c r="A17" s="223" t="s">
        <v>181</v>
      </c>
      <c r="C17" s="245">
        <v>5315955</v>
      </c>
      <c r="D17" s="245"/>
      <c r="E17" s="245">
        <v>38770240612</v>
      </c>
      <c r="F17" s="245"/>
      <c r="G17" s="245">
        <v>-40043788287</v>
      </c>
      <c r="H17" s="245"/>
      <c r="I17" s="238">
        <f t="shared" si="0"/>
        <v>-1273547675</v>
      </c>
      <c r="J17" s="238"/>
      <c r="K17" s="245">
        <v>5315955</v>
      </c>
      <c r="L17" s="245"/>
      <c r="M17" s="245">
        <v>38770240612</v>
      </c>
      <c r="N17" s="245"/>
      <c r="O17" s="245">
        <v>-41889428901</v>
      </c>
      <c r="P17" s="245"/>
      <c r="Q17" s="245">
        <f t="shared" si="1"/>
        <v>-3119188289</v>
      </c>
    </row>
    <row r="18" spans="1:17">
      <c r="A18" s="223" t="s">
        <v>287</v>
      </c>
      <c r="C18" s="245">
        <v>23953951</v>
      </c>
      <c r="D18" s="245"/>
      <c r="E18" s="245">
        <v>85543864268</v>
      </c>
      <c r="F18" s="245"/>
      <c r="G18" s="245">
        <v>-84013724789</v>
      </c>
      <c r="H18" s="245"/>
      <c r="I18" s="238">
        <f t="shared" si="0"/>
        <v>1530139479</v>
      </c>
      <c r="J18" s="238"/>
      <c r="K18" s="245">
        <v>23953951</v>
      </c>
      <c r="L18" s="245"/>
      <c r="M18" s="245">
        <v>85543864268</v>
      </c>
      <c r="N18" s="245"/>
      <c r="O18" s="245">
        <v>-72784837913</v>
      </c>
      <c r="P18" s="245"/>
      <c r="Q18" s="245">
        <f t="shared" si="1"/>
        <v>12759026355</v>
      </c>
    </row>
    <row r="19" spans="1:17">
      <c r="A19" s="223" t="s">
        <v>79</v>
      </c>
      <c r="C19" s="245">
        <v>5439236</v>
      </c>
      <c r="D19" s="245"/>
      <c r="E19" s="245">
        <v>106162741185</v>
      </c>
      <c r="F19" s="245"/>
      <c r="G19" s="245">
        <v>-107431085497</v>
      </c>
      <c r="H19" s="245"/>
      <c r="I19" s="238">
        <f t="shared" si="0"/>
        <v>-1268344312</v>
      </c>
      <c r="J19" s="238"/>
      <c r="K19" s="245">
        <v>5439236</v>
      </c>
      <c r="L19" s="245"/>
      <c r="M19" s="245">
        <v>106162741185</v>
      </c>
      <c r="N19" s="245"/>
      <c r="O19" s="245">
        <v>-82532245456</v>
      </c>
      <c r="P19" s="245"/>
      <c r="Q19" s="245">
        <f t="shared" si="1"/>
        <v>23630495729</v>
      </c>
    </row>
    <row r="20" spans="1:17">
      <c r="A20" s="223" t="s">
        <v>501</v>
      </c>
      <c r="C20" s="245">
        <v>4564365</v>
      </c>
      <c r="D20" s="245"/>
      <c r="E20" s="245">
        <v>11146071932</v>
      </c>
      <c r="F20" s="245"/>
      <c r="G20" s="245">
        <v>-11603509261</v>
      </c>
      <c r="H20" s="245"/>
      <c r="I20" s="238">
        <f t="shared" si="0"/>
        <v>-457437329</v>
      </c>
      <c r="J20" s="238"/>
      <c r="K20" s="245">
        <v>4564365</v>
      </c>
      <c r="L20" s="245"/>
      <c r="M20" s="245">
        <v>11146071932</v>
      </c>
      <c r="N20" s="245"/>
      <c r="O20" s="245">
        <v>-11843616661</v>
      </c>
      <c r="P20" s="245"/>
      <c r="Q20" s="245">
        <f t="shared" si="1"/>
        <v>-697544729</v>
      </c>
    </row>
    <row r="21" spans="1:17">
      <c r="A21" s="223" t="s">
        <v>103</v>
      </c>
      <c r="C21" s="245">
        <v>3270425</v>
      </c>
      <c r="D21" s="245"/>
      <c r="E21" s="245">
        <v>51046124793</v>
      </c>
      <c r="F21" s="245"/>
      <c r="G21" s="245">
        <v>-47809792375</v>
      </c>
      <c r="H21" s="245"/>
      <c r="I21" s="238">
        <f t="shared" si="0"/>
        <v>3236332418</v>
      </c>
      <c r="J21" s="238"/>
      <c r="K21" s="245">
        <v>3270425</v>
      </c>
      <c r="L21" s="245"/>
      <c r="M21" s="245">
        <v>51046124793</v>
      </c>
      <c r="N21" s="245"/>
      <c r="O21" s="245">
        <v>-38816521394</v>
      </c>
      <c r="P21" s="245"/>
      <c r="Q21" s="245">
        <f t="shared" si="1"/>
        <v>12229603399</v>
      </c>
    </row>
    <row r="22" spans="1:17">
      <c r="A22" s="223" t="s">
        <v>134</v>
      </c>
      <c r="C22" s="245">
        <v>31780168</v>
      </c>
      <c r="D22" s="245"/>
      <c r="E22" s="245">
        <v>24596915700</v>
      </c>
      <c r="F22" s="245"/>
      <c r="G22" s="245">
        <v>-25551725262</v>
      </c>
      <c r="H22" s="245"/>
      <c r="I22" s="238">
        <f t="shared" si="0"/>
        <v>-954809562</v>
      </c>
      <c r="J22" s="238"/>
      <c r="K22" s="245">
        <v>31780168</v>
      </c>
      <c r="L22" s="245"/>
      <c r="M22" s="245">
        <v>24596915700</v>
      </c>
      <c r="N22" s="245"/>
      <c r="O22" s="245">
        <v>-24215036381</v>
      </c>
      <c r="P22" s="245"/>
      <c r="Q22" s="245">
        <f t="shared" si="1"/>
        <v>381879319</v>
      </c>
    </row>
    <row r="23" spans="1:17">
      <c r="A23" s="223" t="s">
        <v>307</v>
      </c>
      <c r="C23" s="245">
        <v>426925</v>
      </c>
      <c r="D23" s="245"/>
      <c r="E23" s="245">
        <v>25997858261</v>
      </c>
      <c r="F23" s="245"/>
      <c r="G23" s="245">
        <v>-25182083274</v>
      </c>
      <c r="H23" s="245"/>
      <c r="I23" s="238">
        <f t="shared" si="0"/>
        <v>815774987</v>
      </c>
      <c r="J23" s="238"/>
      <c r="K23" s="245">
        <v>426925</v>
      </c>
      <c r="L23" s="245"/>
      <c r="M23" s="245">
        <v>25997858261</v>
      </c>
      <c r="N23" s="245"/>
      <c r="O23" s="245">
        <v>-24112025204</v>
      </c>
      <c r="P23" s="245"/>
      <c r="Q23" s="245">
        <f t="shared" si="1"/>
        <v>1885833057</v>
      </c>
    </row>
    <row r="24" spans="1:17">
      <c r="A24" s="223" t="s">
        <v>98</v>
      </c>
      <c r="C24" s="245">
        <v>3460055</v>
      </c>
      <c r="D24" s="245"/>
      <c r="E24" s="245">
        <v>91291680327</v>
      </c>
      <c r="F24" s="245"/>
      <c r="G24" s="245">
        <v>-66129787066</v>
      </c>
      <c r="H24" s="245"/>
      <c r="I24" s="238">
        <f t="shared" si="0"/>
        <v>25161893261</v>
      </c>
      <c r="J24" s="238"/>
      <c r="K24" s="245">
        <v>3460055</v>
      </c>
      <c r="L24" s="245"/>
      <c r="M24" s="245">
        <v>91291680327</v>
      </c>
      <c r="N24" s="245"/>
      <c r="O24" s="245">
        <v>-53269326250</v>
      </c>
      <c r="P24" s="245"/>
      <c r="Q24" s="245">
        <f t="shared" si="1"/>
        <v>38022354077</v>
      </c>
    </row>
    <row r="25" spans="1:17">
      <c r="A25" s="223" t="s">
        <v>295</v>
      </c>
      <c r="C25" s="245">
        <v>49789260</v>
      </c>
      <c r="D25" s="245"/>
      <c r="E25" s="245">
        <v>27617053467</v>
      </c>
      <c r="F25" s="245"/>
      <c r="G25" s="245">
        <v>-27320627132</v>
      </c>
      <c r="H25" s="245"/>
      <c r="I25" s="238">
        <f t="shared" si="0"/>
        <v>296426335</v>
      </c>
      <c r="J25" s="238"/>
      <c r="K25" s="245">
        <v>49789260</v>
      </c>
      <c r="L25" s="245"/>
      <c r="M25" s="245">
        <v>27617053467</v>
      </c>
      <c r="N25" s="245"/>
      <c r="O25" s="245">
        <v>-25111197244</v>
      </c>
      <c r="P25" s="245"/>
      <c r="Q25" s="245">
        <f t="shared" si="1"/>
        <v>2505856223</v>
      </c>
    </row>
    <row r="26" spans="1:17">
      <c r="A26" s="223" t="s">
        <v>476</v>
      </c>
      <c r="C26" s="245">
        <v>5592666</v>
      </c>
      <c r="D26" s="245"/>
      <c r="E26" s="245">
        <v>29622882388</v>
      </c>
      <c r="F26" s="245"/>
      <c r="G26" s="245">
        <v>-33705117453</v>
      </c>
      <c r="H26" s="245"/>
      <c r="I26" s="238">
        <f t="shared" si="0"/>
        <v>-4082235065</v>
      </c>
      <c r="J26" s="238"/>
      <c r="K26" s="245">
        <v>5592666</v>
      </c>
      <c r="L26" s="245"/>
      <c r="M26" s="245">
        <v>29622882388</v>
      </c>
      <c r="N26" s="245"/>
      <c r="O26" s="245">
        <v>-31384220174</v>
      </c>
      <c r="P26" s="245"/>
      <c r="Q26" s="245">
        <f t="shared" si="1"/>
        <v>-1761337786</v>
      </c>
    </row>
    <row r="27" spans="1:17">
      <c r="A27" s="223" t="s">
        <v>123</v>
      </c>
      <c r="C27" s="245">
        <v>1829133</v>
      </c>
      <c r="D27" s="245"/>
      <c r="E27" s="245">
        <v>29874797984</v>
      </c>
      <c r="F27" s="245"/>
      <c r="G27" s="245">
        <v>-30999726891</v>
      </c>
      <c r="H27" s="245"/>
      <c r="I27" s="238">
        <f t="shared" si="0"/>
        <v>-1124928907</v>
      </c>
      <c r="J27" s="238"/>
      <c r="K27" s="245">
        <v>1829133</v>
      </c>
      <c r="L27" s="245"/>
      <c r="M27" s="245">
        <v>29874797984</v>
      </c>
      <c r="N27" s="245"/>
      <c r="O27" s="245">
        <v>-24456727886</v>
      </c>
      <c r="P27" s="245"/>
      <c r="Q27" s="245">
        <f t="shared" si="1"/>
        <v>5418070098</v>
      </c>
    </row>
    <row r="28" spans="1:17">
      <c r="A28" s="223" t="s">
        <v>201</v>
      </c>
      <c r="C28" s="245">
        <v>2682072</v>
      </c>
      <c r="D28" s="245"/>
      <c r="E28" s="245">
        <v>33905466298</v>
      </c>
      <c r="F28" s="245"/>
      <c r="G28" s="245">
        <v>-26347261878</v>
      </c>
      <c r="H28" s="245"/>
      <c r="I28" s="238">
        <f t="shared" si="0"/>
        <v>7558204420</v>
      </c>
      <c r="J28" s="238"/>
      <c r="K28" s="245">
        <v>2682072</v>
      </c>
      <c r="L28" s="245"/>
      <c r="M28" s="245">
        <v>33905466298</v>
      </c>
      <c r="N28" s="245"/>
      <c r="O28" s="245">
        <v>-18537058905</v>
      </c>
      <c r="P28" s="245"/>
      <c r="Q28" s="245">
        <f t="shared" si="1"/>
        <v>15368407393</v>
      </c>
    </row>
    <row r="29" spans="1:17">
      <c r="A29" s="223" t="s">
        <v>154</v>
      </c>
      <c r="C29" s="245">
        <v>21708075</v>
      </c>
      <c r="D29" s="245"/>
      <c r="E29" s="245">
        <v>39504858083</v>
      </c>
      <c r="F29" s="245"/>
      <c r="G29" s="245">
        <v>-42524377503</v>
      </c>
      <c r="H29" s="245"/>
      <c r="I29" s="238">
        <f t="shared" si="0"/>
        <v>-3019519420</v>
      </c>
      <c r="J29" s="238"/>
      <c r="K29" s="245">
        <v>21708075</v>
      </c>
      <c r="L29" s="245"/>
      <c r="M29" s="245">
        <v>39504858083</v>
      </c>
      <c r="N29" s="245"/>
      <c r="O29" s="245">
        <v>-45535510644</v>
      </c>
      <c r="P29" s="245"/>
      <c r="Q29" s="245">
        <f t="shared" si="1"/>
        <v>-6030652561</v>
      </c>
    </row>
    <row r="30" spans="1:17">
      <c r="A30" s="223" t="s">
        <v>141</v>
      </c>
      <c r="C30" s="245">
        <v>3457722</v>
      </c>
      <c r="D30" s="245"/>
      <c r="E30" s="245">
        <v>35785265431</v>
      </c>
      <c r="F30" s="245"/>
      <c r="G30" s="245">
        <v>-38393738334</v>
      </c>
      <c r="H30" s="245"/>
      <c r="I30" s="238">
        <f t="shared" si="0"/>
        <v>-2608472903</v>
      </c>
      <c r="J30" s="238"/>
      <c r="K30" s="245">
        <v>3457722</v>
      </c>
      <c r="L30" s="245"/>
      <c r="M30" s="245">
        <v>35785265431</v>
      </c>
      <c r="N30" s="245"/>
      <c r="O30" s="245">
        <v>-24131077884</v>
      </c>
      <c r="P30" s="245"/>
      <c r="Q30" s="245">
        <f t="shared" si="1"/>
        <v>11654187547</v>
      </c>
    </row>
    <row r="31" spans="1:17">
      <c r="A31" s="223" t="s">
        <v>313</v>
      </c>
      <c r="C31" s="245">
        <v>10852768</v>
      </c>
      <c r="D31" s="245"/>
      <c r="E31" s="245">
        <v>49429141318</v>
      </c>
      <c r="F31" s="245"/>
      <c r="G31" s="245">
        <v>-55727344289</v>
      </c>
      <c r="H31" s="245"/>
      <c r="I31" s="238">
        <f t="shared" si="0"/>
        <v>-6298202971</v>
      </c>
      <c r="J31" s="238"/>
      <c r="K31" s="245">
        <v>10852768</v>
      </c>
      <c r="L31" s="245"/>
      <c r="M31" s="245">
        <v>49429141318</v>
      </c>
      <c r="N31" s="245"/>
      <c r="O31" s="245">
        <v>-54109916311</v>
      </c>
      <c r="P31" s="245"/>
      <c r="Q31" s="245">
        <f t="shared" si="1"/>
        <v>-4680774993</v>
      </c>
    </row>
    <row r="32" spans="1:17">
      <c r="A32" s="223" t="s">
        <v>262</v>
      </c>
      <c r="C32" s="245">
        <v>57369272</v>
      </c>
      <c r="D32" s="245"/>
      <c r="E32" s="245">
        <v>30512232840</v>
      </c>
      <c r="F32" s="245"/>
      <c r="G32" s="245">
        <v>-33628544581</v>
      </c>
      <c r="H32" s="245"/>
      <c r="I32" s="238">
        <f t="shared" si="0"/>
        <v>-3116311741</v>
      </c>
      <c r="J32" s="238"/>
      <c r="K32" s="245">
        <v>57369272</v>
      </c>
      <c r="L32" s="245"/>
      <c r="M32" s="245">
        <v>30512232840</v>
      </c>
      <c r="N32" s="245"/>
      <c r="O32" s="245">
        <v>-30410188922</v>
      </c>
      <c r="P32" s="245"/>
      <c r="Q32" s="245">
        <f t="shared" si="1"/>
        <v>102043918</v>
      </c>
    </row>
    <row r="33" spans="1:17">
      <c r="A33" s="223" t="s">
        <v>128</v>
      </c>
      <c r="C33" s="245">
        <v>15603344</v>
      </c>
      <c r="D33" s="245"/>
      <c r="E33" s="245">
        <v>61899955145</v>
      </c>
      <c r="F33" s="245"/>
      <c r="G33" s="245">
        <v>-63607342155</v>
      </c>
      <c r="H33" s="245"/>
      <c r="I33" s="238">
        <f t="shared" si="0"/>
        <v>-1707387010</v>
      </c>
      <c r="J33" s="238"/>
      <c r="K33" s="245">
        <v>15603344</v>
      </c>
      <c r="L33" s="245"/>
      <c r="M33" s="245">
        <v>61899955145</v>
      </c>
      <c r="N33" s="245"/>
      <c r="O33" s="245">
        <v>-82170673442</v>
      </c>
      <c r="P33" s="245"/>
      <c r="Q33" s="245">
        <f t="shared" si="1"/>
        <v>-20270718297</v>
      </c>
    </row>
    <row r="34" spans="1:17">
      <c r="A34" s="223" t="s">
        <v>494</v>
      </c>
      <c r="C34" s="245">
        <v>16507691</v>
      </c>
      <c r="D34" s="245"/>
      <c r="E34" s="245">
        <v>131532094989</v>
      </c>
      <c r="F34" s="245"/>
      <c r="G34" s="245">
        <v>-102914889893</v>
      </c>
      <c r="H34" s="245"/>
      <c r="I34" s="238">
        <f t="shared" si="0"/>
        <v>28617205096</v>
      </c>
      <c r="J34" s="238"/>
      <c r="K34" s="245">
        <v>16507691</v>
      </c>
      <c r="L34" s="245"/>
      <c r="M34" s="245">
        <v>131532094989</v>
      </c>
      <c r="N34" s="245"/>
      <c r="O34" s="245">
        <v>-85488668724</v>
      </c>
      <c r="P34" s="245"/>
      <c r="Q34" s="245">
        <f t="shared" si="1"/>
        <v>46043426265</v>
      </c>
    </row>
    <row r="35" spans="1:17">
      <c r="A35" s="223" t="s">
        <v>247</v>
      </c>
      <c r="C35" s="245">
        <v>13551472</v>
      </c>
      <c r="D35" s="245"/>
      <c r="E35" s="245">
        <v>100312524650</v>
      </c>
      <c r="F35" s="245"/>
      <c r="G35" s="245">
        <v>-109456293652</v>
      </c>
      <c r="H35" s="245"/>
      <c r="I35" s="238">
        <f t="shared" si="0"/>
        <v>-9143769002</v>
      </c>
      <c r="J35" s="238"/>
      <c r="K35" s="245">
        <v>13551472</v>
      </c>
      <c r="L35" s="245"/>
      <c r="M35" s="245">
        <v>100312524650</v>
      </c>
      <c r="N35" s="245"/>
      <c r="O35" s="245">
        <v>-107768786328</v>
      </c>
      <c r="P35" s="245"/>
      <c r="Q35" s="245">
        <f t="shared" si="1"/>
        <v>-7456261678</v>
      </c>
    </row>
    <row r="36" spans="1:17">
      <c r="A36" s="223" t="s">
        <v>372</v>
      </c>
      <c r="C36" s="245">
        <v>13144906</v>
      </c>
      <c r="D36" s="245"/>
      <c r="E36" s="245">
        <v>49173225458</v>
      </c>
      <c r="F36" s="245"/>
      <c r="G36" s="245">
        <v>-50711092854</v>
      </c>
      <c r="H36" s="245"/>
      <c r="I36" s="238">
        <f t="shared" si="0"/>
        <v>-1537867396</v>
      </c>
      <c r="J36" s="238"/>
      <c r="K36" s="245">
        <v>13144906</v>
      </c>
      <c r="L36" s="245"/>
      <c r="M36" s="245">
        <v>49173225458</v>
      </c>
      <c r="N36" s="245"/>
      <c r="O36" s="245">
        <v>-48814926635</v>
      </c>
      <c r="P36" s="245"/>
      <c r="Q36" s="245">
        <f t="shared" si="1"/>
        <v>358298823</v>
      </c>
    </row>
    <row r="37" spans="1:17">
      <c r="A37" s="223" t="s">
        <v>355</v>
      </c>
      <c r="C37" s="245">
        <v>19959879</v>
      </c>
      <c r="D37" s="245"/>
      <c r="E37" s="245">
        <v>42443377521</v>
      </c>
      <c r="F37" s="245"/>
      <c r="G37" s="245">
        <v>-46347658551</v>
      </c>
      <c r="H37" s="245"/>
      <c r="I37" s="238">
        <f t="shared" si="0"/>
        <v>-3904281030</v>
      </c>
      <c r="J37" s="238"/>
      <c r="K37" s="245">
        <v>19959879</v>
      </c>
      <c r="L37" s="245"/>
      <c r="M37" s="245">
        <v>42443377521</v>
      </c>
      <c r="N37" s="245"/>
      <c r="O37" s="245">
        <v>-47225514939</v>
      </c>
      <c r="P37" s="245"/>
      <c r="Q37" s="245">
        <f t="shared" si="1"/>
        <v>-4782137418</v>
      </c>
    </row>
    <row r="38" spans="1:17">
      <c r="A38" s="223" t="s">
        <v>502</v>
      </c>
      <c r="C38" s="245">
        <v>17345564</v>
      </c>
      <c r="D38" s="245"/>
      <c r="E38" s="245">
        <v>29466058541</v>
      </c>
      <c r="F38" s="245"/>
      <c r="G38" s="245">
        <v>-33808580860</v>
      </c>
      <c r="H38" s="245"/>
      <c r="I38" s="238">
        <f t="shared" si="0"/>
        <v>-4342522319</v>
      </c>
      <c r="J38" s="238"/>
      <c r="K38" s="245">
        <v>17345564</v>
      </c>
      <c r="L38" s="245"/>
      <c r="M38" s="245">
        <v>29466058541</v>
      </c>
      <c r="N38" s="245"/>
      <c r="O38" s="245">
        <v>-33685106080</v>
      </c>
      <c r="P38" s="245"/>
      <c r="Q38" s="245">
        <f t="shared" si="1"/>
        <v>-4219047539</v>
      </c>
    </row>
    <row r="39" spans="1:17">
      <c r="A39" s="223" t="s">
        <v>462</v>
      </c>
      <c r="C39" s="245">
        <v>1256820</v>
      </c>
      <c r="D39" s="245"/>
      <c r="E39" s="245">
        <v>31963295551</v>
      </c>
      <c r="F39" s="245"/>
      <c r="G39" s="245">
        <v>-34906462833</v>
      </c>
      <c r="H39" s="245"/>
      <c r="I39" s="238">
        <f t="shared" si="0"/>
        <v>-2943167282</v>
      </c>
      <c r="J39" s="238"/>
      <c r="K39" s="245">
        <v>1256820</v>
      </c>
      <c r="L39" s="245"/>
      <c r="M39" s="245">
        <v>31963295551</v>
      </c>
      <c r="N39" s="245"/>
      <c r="O39" s="245">
        <v>-27553880730</v>
      </c>
      <c r="P39" s="245"/>
      <c r="Q39" s="245">
        <f t="shared" si="1"/>
        <v>4409414821</v>
      </c>
    </row>
    <row r="40" spans="1:17">
      <c r="A40" s="223" t="s">
        <v>521</v>
      </c>
      <c r="C40" s="245">
        <v>5060292</v>
      </c>
      <c r="D40" s="245"/>
      <c r="E40" s="245">
        <v>18166614563</v>
      </c>
      <c r="F40" s="245"/>
      <c r="G40" s="245">
        <v>-20837931826</v>
      </c>
      <c r="H40" s="245"/>
      <c r="I40" s="238">
        <f t="shared" si="0"/>
        <v>-2671317263</v>
      </c>
      <c r="J40" s="238"/>
      <c r="K40" s="245">
        <v>5060292</v>
      </c>
      <c r="L40" s="245"/>
      <c r="M40" s="245">
        <v>18166614563</v>
      </c>
      <c r="N40" s="245"/>
      <c r="O40" s="245">
        <v>-20837931826</v>
      </c>
      <c r="P40" s="245"/>
      <c r="Q40" s="245">
        <f t="shared" si="1"/>
        <v>-2671317263</v>
      </c>
    </row>
    <row r="41" spans="1:17">
      <c r="A41" s="223" t="s">
        <v>328</v>
      </c>
      <c r="C41" s="245">
        <v>6426956</v>
      </c>
      <c r="D41" s="245"/>
      <c r="E41" s="245">
        <v>70150031934</v>
      </c>
      <c r="F41" s="245"/>
      <c r="G41" s="245">
        <v>-62871215038</v>
      </c>
      <c r="H41" s="245"/>
      <c r="I41" s="238">
        <f t="shared" si="0"/>
        <v>7278816896</v>
      </c>
      <c r="J41" s="238"/>
      <c r="K41" s="245">
        <v>6426956</v>
      </c>
      <c r="L41" s="245"/>
      <c r="M41" s="245">
        <v>70150031934</v>
      </c>
      <c r="N41" s="245"/>
      <c r="O41" s="245">
        <v>-52230108830</v>
      </c>
      <c r="P41" s="245"/>
      <c r="Q41" s="245">
        <f t="shared" si="1"/>
        <v>17919923104</v>
      </c>
    </row>
    <row r="42" spans="1:17">
      <c r="A42" s="223" t="s">
        <v>282</v>
      </c>
      <c r="C42" s="245">
        <v>4514264</v>
      </c>
      <c r="D42" s="245"/>
      <c r="E42" s="245">
        <v>35028663544</v>
      </c>
      <c r="F42" s="245"/>
      <c r="G42" s="245">
        <v>-34895529695</v>
      </c>
      <c r="H42" s="245"/>
      <c r="I42" s="238">
        <f t="shared" si="0"/>
        <v>133133849</v>
      </c>
      <c r="J42" s="238"/>
      <c r="K42" s="245">
        <v>4514264</v>
      </c>
      <c r="L42" s="245"/>
      <c r="M42" s="245">
        <v>35028663544</v>
      </c>
      <c r="N42" s="245"/>
      <c r="O42" s="245">
        <v>-31806380155</v>
      </c>
      <c r="P42" s="245"/>
      <c r="Q42" s="245">
        <f t="shared" si="1"/>
        <v>3222283389</v>
      </c>
    </row>
    <row r="43" spans="1:17">
      <c r="A43" s="223" t="s">
        <v>367</v>
      </c>
      <c r="C43" s="245">
        <v>1979657</v>
      </c>
      <c r="D43" s="245"/>
      <c r="E43" s="245">
        <v>16225566118</v>
      </c>
      <c r="F43" s="245"/>
      <c r="G43" s="245">
        <v>-18070193237</v>
      </c>
      <c r="H43" s="245"/>
      <c r="I43" s="238">
        <f t="shared" si="0"/>
        <v>-1844627119</v>
      </c>
      <c r="J43" s="238"/>
      <c r="K43" s="245">
        <v>1979657</v>
      </c>
      <c r="L43" s="245"/>
      <c r="M43" s="245">
        <v>16225566118</v>
      </c>
      <c r="N43" s="245"/>
      <c r="O43" s="245">
        <v>-16639574830</v>
      </c>
      <c r="P43" s="245"/>
      <c r="Q43" s="245">
        <f t="shared" si="1"/>
        <v>-414008712</v>
      </c>
    </row>
    <row r="44" spans="1:17">
      <c r="A44" s="223" t="s">
        <v>296</v>
      </c>
      <c r="C44" s="245">
        <v>19478727</v>
      </c>
      <c r="D44" s="245"/>
      <c r="E44" s="245">
        <v>36704169084</v>
      </c>
      <c r="F44" s="245"/>
      <c r="G44" s="245">
        <v>-40499860830</v>
      </c>
      <c r="H44" s="245"/>
      <c r="I44" s="238">
        <f t="shared" si="0"/>
        <v>-3795691746</v>
      </c>
      <c r="J44" s="238"/>
      <c r="K44" s="245">
        <v>19478727</v>
      </c>
      <c r="L44" s="245"/>
      <c r="M44" s="245">
        <v>36704169084</v>
      </c>
      <c r="N44" s="245"/>
      <c r="O44" s="245">
        <v>-39818581338</v>
      </c>
      <c r="P44" s="245"/>
      <c r="Q44" s="245">
        <f t="shared" si="1"/>
        <v>-3114412254</v>
      </c>
    </row>
    <row r="45" spans="1:17">
      <c r="A45" s="223" t="s">
        <v>276</v>
      </c>
      <c r="C45" s="245">
        <v>2428187</v>
      </c>
      <c r="D45" s="245"/>
      <c r="E45" s="245">
        <v>10941163121</v>
      </c>
      <c r="F45" s="245"/>
      <c r="G45" s="245">
        <v>-12019358512</v>
      </c>
      <c r="H45" s="245"/>
      <c r="I45" s="238">
        <f t="shared" si="0"/>
        <v>-1078195391</v>
      </c>
      <c r="J45" s="238"/>
      <c r="K45" s="245">
        <v>2428187</v>
      </c>
      <c r="L45" s="245"/>
      <c r="M45" s="245">
        <v>10941163121</v>
      </c>
      <c r="N45" s="245"/>
      <c r="O45" s="245">
        <v>-12070372213</v>
      </c>
      <c r="P45" s="245"/>
      <c r="Q45" s="245">
        <f t="shared" si="1"/>
        <v>-1129209092</v>
      </c>
    </row>
    <row r="46" spans="1:17">
      <c r="A46" s="223" t="s">
        <v>183</v>
      </c>
      <c r="C46" s="245">
        <v>47696853</v>
      </c>
      <c r="D46" s="245"/>
      <c r="E46" s="245">
        <v>105163163361</v>
      </c>
      <c r="F46" s="245"/>
      <c r="G46" s="245">
        <v>-113013171071</v>
      </c>
      <c r="H46" s="245"/>
      <c r="I46" s="238">
        <f t="shared" si="0"/>
        <v>-7850007710</v>
      </c>
      <c r="J46" s="238"/>
      <c r="K46" s="245">
        <v>47696853</v>
      </c>
      <c r="L46" s="245"/>
      <c r="M46" s="245">
        <v>105163163361</v>
      </c>
      <c r="N46" s="245"/>
      <c r="O46" s="245">
        <v>-90369537890</v>
      </c>
      <c r="P46" s="245"/>
      <c r="Q46" s="245">
        <f t="shared" si="1"/>
        <v>14793625471</v>
      </c>
    </row>
    <row r="47" spans="1:17">
      <c r="A47" s="223" t="s">
        <v>347</v>
      </c>
      <c r="C47" s="245">
        <v>19317350</v>
      </c>
      <c r="D47" s="245"/>
      <c r="E47" s="245">
        <v>183246337020</v>
      </c>
      <c r="F47" s="245"/>
      <c r="G47" s="245">
        <v>-202601926190</v>
      </c>
      <c r="H47" s="245"/>
      <c r="I47" s="238">
        <f t="shared" si="0"/>
        <v>-19355589170</v>
      </c>
      <c r="J47" s="238"/>
      <c r="K47" s="245">
        <v>19317350</v>
      </c>
      <c r="L47" s="245"/>
      <c r="M47" s="245">
        <v>183246337020</v>
      </c>
      <c r="N47" s="245"/>
      <c r="O47" s="245">
        <v>-177379541308</v>
      </c>
      <c r="P47" s="245"/>
      <c r="Q47" s="245">
        <f t="shared" si="1"/>
        <v>5866795712</v>
      </c>
    </row>
    <row r="48" spans="1:17">
      <c r="A48" s="223" t="s">
        <v>272</v>
      </c>
      <c r="C48" s="245">
        <v>7798776</v>
      </c>
      <c r="D48" s="245"/>
      <c r="E48" s="245">
        <v>34513671923</v>
      </c>
      <c r="F48" s="245"/>
      <c r="G48" s="245">
        <v>-36167010991</v>
      </c>
      <c r="H48" s="245"/>
      <c r="I48" s="238">
        <f t="shared" si="0"/>
        <v>-1653339068</v>
      </c>
      <c r="J48" s="238"/>
      <c r="K48" s="245">
        <v>7798776</v>
      </c>
      <c r="L48" s="245"/>
      <c r="M48" s="245">
        <v>34513671923</v>
      </c>
      <c r="N48" s="245"/>
      <c r="O48" s="245">
        <v>-36649509524</v>
      </c>
      <c r="P48" s="245"/>
      <c r="Q48" s="245">
        <f t="shared" si="1"/>
        <v>-2135837601</v>
      </c>
    </row>
    <row r="49" spans="1:17">
      <c r="A49" s="223" t="s">
        <v>294</v>
      </c>
      <c r="C49" s="245">
        <v>11726727</v>
      </c>
      <c r="D49" s="245"/>
      <c r="E49" s="245">
        <v>55073563807</v>
      </c>
      <c r="F49" s="245"/>
      <c r="G49" s="245">
        <v>-42056949235</v>
      </c>
      <c r="H49" s="245"/>
      <c r="I49" s="238">
        <f t="shared" si="0"/>
        <v>13016614572</v>
      </c>
      <c r="J49" s="238"/>
      <c r="K49" s="245">
        <v>11726727</v>
      </c>
      <c r="L49" s="245"/>
      <c r="M49" s="245">
        <v>55073563807</v>
      </c>
      <c r="N49" s="245"/>
      <c r="O49" s="245">
        <v>-32817322603</v>
      </c>
      <c r="P49" s="245"/>
      <c r="Q49" s="245">
        <f t="shared" ref="Q49:Q112" si="2">M49+O49</f>
        <v>22256241204</v>
      </c>
    </row>
    <row r="50" spans="1:17">
      <c r="A50" s="223" t="s">
        <v>242</v>
      </c>
      <c r="C50" s="245">
        <v>7538217</v>
      </c>
      <c r="D50" s="245"/>
      <c r="E50" s="245">
        <v>37691450833</v>
      </c>
      <c r="F50" s="245"/>
      <c r="G50" s="245">
        <v>-35289787828</v>
      </c>
      <c r="H50" s="245"/>
      <c r="I50" s="238">
        <f t="shared" si="0"/>
        <v>2401663005</v>
      </c>
      <c r="J50" s="238"/>
      <c r="K50" s="245">
        <v>7538217</v>
      </c>
      <c r="L50" s="245"/>
      <c r="M50" s="245">
        <v>37691450833</v>
      </c>
      <c r="N50" s="245"/>
      <c r="O50" s="245">
        <v>-32223830597</v>
      </c>
      <c r="P50" s="245"/>
      <c r="Q50" s="245">
        <f t="shared" si="2"/>
        <v>5467620236</v>
      </c>
    </row>
    <row r="51" spans="1:17">
      <c r="A51" s="223" t="s">
        <v>127</v>
      </c>
      <c r="C51" s="245">
        <v>2316571</v>
      </c>
      <c r="D51" s="245"/>
      <c r="E51" s="245">
        <v>16458433572</v>
      </c>
      <c r="F51" s="245"/>
      <c r="G51" s="245">
        <v>-13993172459</v>
      </c>
      <c r="H51" s="245"/>
      <c r="I51" s="238">
        <f t="shared" si="0"/>
        <v>2465261113</v>
      </c>
      <c r="J51" s="238"/>
      <c r="K51" s="245">
        <v>2316571</v>
      </c>
      <c r="L51" s="245"/>
      <c r="M51" s="245">
        <v>16458433572</v>
      </c>
      <c r="N51" s="245"/>
      <c r="O51" s="245">
        <v>-12169275629</v>
      </c>
      <c r="P51" s="245"/>
      <c r="Q51" s="245">
        <f t="shared" si="2"/>
        <v>4289157943</v>
      </c>
    </row>
    <row r="52" spans="1:17">
      <c r="A52" s="223" t="s">
        <v>258</v>
      </c>
      <c r="C52" s="245">
        <v>2302503</v>
      </c>
      <c r="D52" s="245"/>
      <c r="E52" s="245">
        <v>78205440235</v>
      </c>
      <c r="F52" s="245"/>
      <c r="G52" s="245">
        <v>-70955440809</v>
      </c>
      <c r="H52" s="245"/>
      <c r="I52" s="238">
        <f t="shared" si="0"/>
        <v>7249999426</v>
      </c>
      <c r="J52" s="238"/>
      <c r="K52" s="245">
        <v>2302503</v>
      </c>
      <c r="L52" s="245"/>
      <c r="M52" s="245">
        <v>78205440235</v>
      </c>
      <c r="N52" s="245"/>
      <c r="O52" s="245">
        <v>-55524001855</v>
      </c>
      <c r="P52" s="245"/>
      <c r="Q52" s="245">
        <f t="shared" si="2"/>
        <v>22681438380</v>
      </c>
    </row>
    <row r="53" spans="1:17">
      <c r="A53" s="223" t="s">
        <v>403</v>
      </c>
      <c r="C53" s="245">
        <v>1711257</v>
      </c>
      <c r="D53" s="245"/>
      <c r="E53" s="245">
        <v>17133112447</v>
      </c>
      <c r="F53" s="245"/>
      <c r="G53" s="245">
        <v>-17325399356</v>
      </c>
      <c r="H53" s="245"/>
      <c r="I53" s="238">
        <f t="shared" si="0"/>
        <v>-192286909</v>
      </c>
      <c r="J53" s="238"/>
      <c r="K53" s="245">
        <v>1711257</v>
      </c>
      <c r="L53" s="245"/>
      <c r="M53" s="245">
        <v>17133112447</v>
      </c>
      <c r="N53" s="245"/>
      <c r="O53" s="245">
        <v>-18128415505</v>
      </c>
      <c r="P53" s="245"/>
      <c r="Q53" s="245">
        <f t="shared" si="2"/>
        <v>-995303058</v>
      </c>
    </row>
    <row r="54" spans="1:17">
      <c r="A54" s="223" t="s">
        <v>392</v>
      </c>
      <c r="C54" s="245">
        <v>164059</v>
      </c>
      <c r="D54" s="245"/>
      <c r="E54" s="245">
        <v>98639843947</v>
      </c>
      <c r="F54" s="245"/>
      <c r="G54" s="245">
        <v>-79261891926</v>
      </c>
      <c r="H54" s="245"/>
      <c r="I54" s="238">
        <f t="shared" si="0"/>
        <v>19377952021</v>
      </c>
      <c r="J54" s="238"/>
      <c r="K54" s="245">
        <v>164059</v>
      </c>
      <c r="L54" s="245"/>
      <c r="M54" s="245">
        <v>98639843947</v>
      </c>
      <c r="N54" s="245"/>
      <c r="O54" s="245">
        <v>-46086471176</v>
      </c>
      <c r="P54" s="245"/>
      <c r="Q54" s="245">
        <f t="shared" si="2"/>
        <v>52553372771</v>
      </c>
    </row>
    <row r="55" spans="1:17">
      <c r="A55" s="223" t="s">
        <v>269</v>
      </c>
      <c r="C55" s="245">
        <v>40705786</v>
      </c>
      <c r="D55" s="245"/>
      <c r="E55" s="245">
        <v>34897936562</v>
      </c>
      <c r="F55" s="245"/>
      <c r="G55" s="245">
        <v>-38715394474</v>
      </c>
      <c r="H55" s="245"/>
      <c r="I55" s="238">
        <f t="shared" si="0"/>
        <v>-3817457912</v>
      </c>
      <c r="J55" s="238"/>
      <c r="K55" s="245">
        <v>40705786</v>
      </c>
      <c r="L55" s="245"/>
      <c r="M55" s="245">
        <v>34897936562</v>
      </c>
      <c r="N55" s="245"/>
      <c r="O55" s="245">
        <v>-43053474541</v>
      </c>
      <c r="P55" s="245"/>
      <c r="Q55" s="245">
        <f t="shared" si="2"/>
        <v>-8155537979</v>
      </c>
    </row>
    <row r="56" spans="1:17">
      <c r="A56" s="223" t="s">
        <v>104</v>
      </c>
      <c r="C56" s="245">
        <v>5061729</v>
      </c>
      <c r="D56" s="245"/>
      <c r="E56" s="245">
        <v>15791060173</v>
      </c>
      <c r="F56" s="245"/>
      <c r="G56" s="245">
        <v>-16077720646</v>
      </c>
      <c r="H56" s="245"/>
      <c r="I56" s="238">
        <f t="shared" si="0"/>
        <v>-286660473</v>
      </c>
      <c r="J56" s="238"/>
      <c r="K56" s="245">
        <v>5061729</v>
      </c>
      <c r="L56" s="245"/>
      <c r="M56" s="245">
        <v>15791060173</v>
      </c>
      <c r="N56" s="245"/>
      <c r="O56" s="245">
        <v>-13081127453</v>
      </c>
      <c r="P56" s="245"/>
      <c r="Q56" s="245">
        <f t="shared" si="2"/>
        <v>2709932720</v>
      </c>
    </row>
    <row r="57" spans="1:17">
      <c r="A57" s="223" t="s">
        <v>113</v>
      </c>
      <c r="C57" s="245">
        <v>3135626</v>
      </c>
      <c r="D57" s="245"/>
      <c r="E57" s="245">
        <v>13690105492</v>
      </c>
      <c r="F57" s="245"/>
      <c r="G57" s="245">
        <v>-14367208198</v>
      </c>
      <c r="H57" s="245"/>
      <c r="I57" s="238">
        <f t="shared" si="0"/>
        <v>-677102706</v>
      </c>
      <c r="J57" s="238"/>
      <c r="K57" s="245">
        <v>3135626</v>
      </c>
      <c r="L57" s="245"/>
      <c r="M57" s="245">
        <v>13690105492</v>
      </c>
      <c r="N57" s="245"/>
      <c r="O57" s="245">
        <v>-15577000264</v>
      </c>
      <c r="P57" s="245"/>
      <c r="Q57" s="245">
        <f t="shared" si="2"/>
        <v>-1886894772</v>
      </c>
    </row>
    <row r="58" spans="1:17">
      <c r="A58" s="223" t="s">
        <v>244</v>
      </c>
      <c r="C58" s="245">
        <v>11600597</v>
      </c>
      <c r="D58" s="245"/>
      <c r="E58" s="245">
        <v>37295395010</v>
      </c>
      <c r="F58" s="245"/>
      <c r="G58" s="245">
        <v>-37582088493</v>
      </c>
      <c r="H58" s="245"/>
      <c r="I58" s="238">
        <f t="shared" si="0"/>
        <v>-286693483</v>
      </c>
      <c r="J58" s="238"/>
      <c r="K58" s="245">
        <v>11600597</v>
      </c>
      <c r="L58" s="245"/>
      <c r="M58" s="245">
        <v>37295395010</v>
      </c>
      <c r="N58" s="245"/>
      <c r="O58" s="245">
        <v>-37266639723</v>
      </c>
      <c r="P58" s="245"/>
      <c r="Q58" s="245">
        <f t="shared" si="2"/>
        <v>28755287</v>
      </c>
    </row>
    <row r="59" spans="1:17">
      <c r="A59" s="223" t="s">
        <v>189</v>
      </c>
      <c r="C59" s="245">
        <v>15062313</v>
      </c>
      <c r="D59" s="245"/>
      <c r="E59" s="245">
        <v>35302171683</v>
      </c>
      <c r="F59" s="245"/>
      <c r="G59" s="245">
        <v>-37325636465</v>
      </c>
      <c r="H59" s="245"/>
      <c r="I59" s="238">
        <f t="shared" si="0"/>
        <v>-2023464782</v>
      </c>
      <c r="J59" s="238"/>
      <c r="K59" s="245">
        <v>15062313</v>
      </c>
      <c r="L59" s="245"/>
      <c r="M59" s="245">
        <v>35302171683</v>
      </c>
      <c r="N59" s="245"/>
      <c r="O59" s="245">
        <v>-36647495637</v>
      </c>
      <c r="P59" s="245"/>
      <c r="Q59" s="245">
        <f t="shared" si="2"/>
        <v>-1345323954</v>
      </c>
    </row>
    <row r="60" spans="1:17">
      <c r="A60" s="223" t="s">
        <v>166</v>
      </c>
      <c r="C60" s="245">
        <v>9410111</v>
      </c>
      <c r="D60" s="245"/>
      <c r="E60" s="245">
        <v>63307374313</v>
      </c>
      <c r="F60" s="245"/>
      <c r="G60" s="245">
        <v>-68768730391</v>
      </c>
      <c r="H60" s="245"/>
      <c r="I60" s="238">
        <f t="shared" si="0"/>
        <v>-5461356078</v>
      </c>
      <c r="J60" s="238"/>
      <c r="K60" s="245">
        <v>9410111</v>
      </c>
      <c r="L60" s="245"/>
      <c r="M60" s="245">
        <v>63307374313</v>
      </c>
      <c r="N60" s="245"/>
      <c r="O60" s="245">
        <v>-62351275258</v>
      </c>
      <c r="P60" s="245"/>
      <c r="Q60" s="245">
        <f t="shared" si="2"/>
        <v>956099055</v>
      </c>
    </row>
    <row r="61" spans="1:17">
      <c r="A61" s="223" t="s">
        <v>522</v>
      </c>
      <c r="C61" s="245">
        <v>1984204</v>
      </c>
      <c r="D61" s="245"/>
      <c r="E61" s="245">
        <v>31816876228</v>
      </c>
      <c r="F61" s="245"/>
      <c r="G61" s="245">
        <v>-35638564983</v>
      </c>
      <c r="H61" s="245"/>
      <c r="I61" s="238">
        <f t="shared" si="0"/>
        <v>-3821688755</v>
      </c>
      <c r="J61" s="238"/>
      <c r="K61" s="245">
        <v>1984204</v>
      </c>
      <c r="L61" s="245"/>
      <c r="M61" s="245">
        <v>31816876228</v>
      </c>
      <c r="N61" s="245"/>
      <c r="O61" s="245">
        <v>-35638564983</v>
      </c>
      <c r="P61" s="245"/>
      <c r="Q61" s="245">
        <f t="shared" si="2"/>
        <v>-3821688755</v>
      </c>
    </row>
    <row r="62" spans="1:17">
      <c r="A62" s="223" t="s">
        <v>275</v>
      </c>
      <c r="C62" s="245">
        <v>17538661</v>
      </c>
      <c r="D62" s="245"/>
      <c r="E62" s="245">
        <v>24451337450</v>
      </c>
      <c r="F62" s="245"/>
      <c r="G62" s="245">
        <v>-25802749956</v>
      </c>
      <c r="H62" s="245"/>
      <c r="I62" s="238">
        <f t="shared" si="0"/>
        <v>-1351412506</v>
      </c>
      <c r="J62" s="238"/>
      <c r="K62" s="245">
        <v>17538661</v>
      </c>
      <c r="L62" s="245"/>
      <c r="M62" s="245">
        <v>24451337450</v>
      </c>
      <c r="N62" s="245"/>
      <c r="O62" s="245">
        <v>-22445266946</v>
      </c>
      <c r="P62" s="245"/>
      <c r="Q62" s="245">
        <f t="shared" si="2"/>
        <v>2006070504</v>
      </c>
    </row>
    <row r="63" spans="1:17">
      <c r="A63" s="223" t="s">
        <v>327</v>
      </c>
      <c r="C63" s="245">
        <v>4455134</v>
      </c>
      <c r="D63" s="245"/>
      <c r="E63" s="245">
        <v>33729909064</v>
      </c>
      <c r="F63" s="245"/>
      <c r="G63" s="245">
        <v>-29928110665</v>
      </c>
      <c r="H63" s="245"/>
      <c r="I63" s="238">
        <f t="shared" si="0"/>
        <v>3801798399</v>
      </c>
      <c r="J63" s="238"/>
      <c r="K63" s="245">
        <v>4455134</v>
      </c>
      <c r="L63" s="245"/>
      <c r="M63" s="245">
        <v>33729909064</v>
      </c>
      <c r="N63" s="245"/>
      <c r="O63" s="245">
        <v>-19187767206</v>
      </c>
      <c r="P63" s="245"/>
      <c r="Q63" s="245">
        <f t="shared" si="2"/>
        <v>14542141858</v>
      </c>
    </row>
    <row r="64" spans="1:17">
      <c r="A64" s="223" t="s">
        <v>137</v>
      </c>
      <c r="C64" s="245">
        <v>2920331</v>
      </c>
      <c r="D64" s="245"/>
      <c r="E64" s="245">
        <v>13271726337</v>
      </c>
      <c r="F64" s="245"/>
      <c r="G64" s="245">
        <v>-13305814289</v>
      </c>
      <c r="H64" s="245"/>
      <c r="I64" s="238">
        <f t="shared" si="0"/>
        <v>-34087952</v>
      </c>
      <c r="J64" s="238"/>
      <c r="K64" s="245">
        <v>2920331</v>
      </c>
      <c r="L64" s="245"/>
      <c r="M64" s="245">
        <v>13271726337</v>
      </c>
      <c r="N64" s="245"/>
      <c r="O64" s="245">
        <v>-12364722364</v>
      </c>
      <c r="P64" s="245"/>
      <c r="Q64" s="245">
        <f t="shared" si="2"/>
        <v>907003973</v>
      </c>
    </row>
    <row r="65" spans="1:17">
      <c r="A65" s="223" t="s">
        <v>245</v>
      </c>
      <c r="C65" s="245">
        <v>16235997</v>
      </c>
      <c r="D65" s="245"/>
      <c r="E65" s="245">
        <v>64619186396</v>
      </c>
      <c r="F65" s="245"/>
      <c r="G65" s="245">
        <v>-70139810492</v>
      </c>
      <c r="H65" s="245"/>
      <c r="I65" s="238">
        <f t="shared" si="0"/>
        <v>-5520624096</v>
      </c>
      <c r="J65" s="238"/>
      <c r="K65" s="245">
        <v>16235997</v>
      </c>
      <c r="L65" s="245"/>
      <c r="M65" s="245">
        <v>64619186396</v>
      </c>
      <c r="N65" s="245"/>
      <c r="O65" s="245">
        <v>-57100740878</v>
      </c>
      <c r="P65" s="245"/>
      <c r="Q65" s="245">
        <f t="shared" si="2"/>
        <v>7518445518</v>
      </c>
    </row>
    <row r="66" spans="1:17">
      <c r="A66" s="223" t="s">
        <v>227</v>
      </c>
      <c r="C66" s="245">
        <v>1205270</v>
      </c>
      <c r="D66" s="245"/>
      <c r="E66" s="245">
        <v>15714825878</v>
      </c>
      <c r="F66" s="245"/>
      <c r="G66" s="245">
        <v>-15290306655</v>
      </c>
      <c r="H66" s="245"/>
      <c r="I66" s="238">
        <f t="shared" si="0"/>
        <v>424519223</v>
      </c>
      <c r="J66" s="238"/>
      <c r="K66" s="245">
        <v>1205270</v>
      </c>
      <c r="L66" s="245"/>
      <c r="M66" s="245">
        <v>15714825878</v>
      </c>
      <c r="N66" s="245"/>
      <c r="O66" s="245">
        <v>-15094269495</v>
      </c>
      <c r="P66" s="245"/>
      <c r="Q66" s="245">
        <f t="shared" si="2"/>
        <v>620556383</v>
      </c>
    </row>
    <row r="67" spans="1:17">
      <c r="A67" s="223" t="s">
        <v>159</v>
      </c>
      <c r="C67" s="245">
        <v>10394233</v>
      </c>
      <c r="D67" s="245"/>
      <c r="E67" s="245">
        <v>60955063774</v>
      </c>
      <c r="F67" s="245"/>
      <c r="G67" s="245">
        <v>-57814525544</v>
      </c>
      <c r="H67" s="245"/>
      <c r="I67" s="238">
        <f t="shared" si="0"/>
        <v>3140538230</v>
      </c>
      <c r="J67" s="238"/>
      <c r="K67" s="245">
        <v>10394233</v>
      </c>
      <c r="L67" s="245"/>
      <c r="M67" s="245">
        <v>60955063774</v>
      </c>
      <c r="N67" s="245"/>
      <c r="O67" s="245">
        <v>-58913580633</v>
      </c>
      <c r="P67" s="245"/>
      <c r="Q67" s="245">
        <f t="shared" si="2"/>
        <v>2041483141</v>
      </c>
    </row>
    <row r="68" spans="1:17">
      <c r="A68" s="223" t="s">
        <v>371</v>
      </c>
      <c r="C68" s="245">
        <v>3819829</v>
      </c>
      <c r="D68" s="245"/>
      <c r="E68" s="245">
        <v>7243266593</v>
      </c>
      <c r="F68" s="245"/>
      <c r="G68" s="245">
        <v>-7178831464</v>
      </c>
      <c r="H68" s="245"/>
      <c r="I68" s="238">
        <f t="shared" si="0"/>
        <v>64435129</v>
      </c>
      <c r="J68" s="238"/>
      <c r="K68" s="245">
        <v>3819829</v>
      </c>
      <c r="L68" s="245"/>
      <c r="M68" s="245">
        <v>7243266593</v>
      </c>
      <c r="N68" s="245"/>
      <c r="O68" s="245">
        <v>-6205552550</v>
      </c>
      <c r="P68" s="245"/>
      <c r="Q68" s="245">
        <f t="shared" si="2"/>
        <v>1037714043</v>
      </c>
    </row>
    <row r="69" spans="1:17">
      <c r="A69" s="223" t="s">
        <v>317</v>
      </c>
      <c r="C69" s="245">
        <v>15864155</v>
      </c>
      <c r="D69" s="245"/>
      <c r="E69" s="245">
        <v>37543537324</v>
      </c>
      <c r="F69" s="245"/>
      <c r="G69" s="245">
        <v>-44579834960</v>
      </c>
      <c r="H69" s="245"/>
      <c r="I69" s="238">
        <f t="shared" si="0"/>
        <v>-7036297636</v>
      </c>
      <c r="J69" s="238"/>
      <c r="K69" s="245">
        <v>15864155</v>
      </c>
      <c r="L69" s="245"/>
      <c r="M69" s="245">
        <v>37543537324</v>
      </c>
      <c r="N69" s="245"/>
      <c r="O69" s="245">
        <v>-43464679068</v>
      </c>
      <c r="P69" s="245"/>
      <c r="Q69" s="245">
        <f t="shared" si="2"/>
        <v>-5921141744</v>
      </c>
    </row>
    <row r="70" spans="1:17">
      <c r="A70" s="223" t="s">
        <v>125</v>
      </c>
      <c r="C70" s="245">
        <v>772164</v>
      </c>
      <c r="D70" s="245"/>
      <c r="E70" s="245">
        <v>33436757321</v>
      </c>
      <c r="F70" s="245"/>
      <c r="G70" s="245">
        <v>-52970729066</v>
      </c>
      <c r="H70" s="245"/>
      <c r="I70" s="238">
        <f t="shared" si="0"/>
        <v>-19533971745</v>
      </c>
      <c r="J70" s="238"/>
      <c r="K70" s="245">
        <v>772164</v>
      </c>
      <c r="L70" s="245"/>
      <c r="M70" s="245">
        <v>33436757321</v>
      </c>
      <c r="N70" s="245"/>
      <c r="O70" s="245">
        <v>-22780253566</v>
      </c>
      <c r="P70" s="245"/>
      <c r="Q70" s="245">
        <f t="shared" si="2"/>
        <v>10656503755</v>
      </c>
    </row>
    <row r="71" spans="1:17">
      <c r="A71" s="223" t="s">
        <v>76</v>
      </c>
      <c r="C71" s="245">
        <v>27553525</v>
      </c>
      <c r="D71" s="245"/>
      <c r="E71" s="245">
        <v>58536088119</v>
      </c>
      <c r="F71" s="245"/>
      <c r="G71" s="245">
        <v>-59540227927</v>
      </c>
      <c r="H71" s="245"/>
      <c r="I71" s="238">
        <f t="shared" si="0"/>
        <v>-1004139808</v>
      </c>
      <c r="J71" s="238"/>
      <c r="K71" s="245">
        <v>27553525</v>
      </c>
      <c r="L71" s="245"/>
      <c r="M71" s="245">
        <v>58536088119</v>
      </c>
      <c r="N71" s="245"/>
      <c r="O71" s="245">
        <v>-50203600751</v>
      </c>
      <c r="P71" s="245"/>
      <c r="Q71" s="245">
        <f t="shared" si="2"/>
        <v>8332487368</v>
      </c>
    </row>
    <row r="72" spans="1:17">
      <c r="A72" s="223" t="s">
        <v>257</v>
      </c>
      <c r="C72" s="245">
        <v>31125818</v>
      </c>
      <c r="D72" s="245"/>
      <c r="E72" s="245">
        <v>18901751842</v>
      </c>
      <c r="F72" s="245"/>
      <c r="G72" s="245">
        <v>-19210603999</v>
      </c>
      <c r="H72" s="245"/>
      <c r="I72" s="238">
        <f t="shared" si="0"/>
        <v>-308852157</v>
      </c>
      <c r="J72" s="238"/>
      <c r="K72" s="245">
        <v>31125818</v>
      </c>
      <c r="L72" s="245"/>
      <c r="M72" s="245">
        <v>18901751842</v>
      </c>
      <c r="N72" s="245"/>
      <c r="O72" s="245">
        <v>-17976499864</v>
      </c>
      <c r="P72" s="245"/>
      <c r="Q72" s="245">
        <f t="shared" si="2"/>
        <v>925251978</v>
      </c>
    </row>
    <row r="73" spans="1:17">
      <c r="A73" s="223" t="s">
        <v>148</v>
      </c>
      <c r="C73" s="245">
        <v>11683312</v>
      </c>
      <c r="D73" s="245"/>
      <c r="E73" s="245">
        <v>46001023997</v>
      </c>
      <c r="F73" s="245"/>
      <c r="G73" s="245">
        <v>-45354618936</v>
      </c>
      <c r="H73" s="245"/>
      <c r="I73" s="238">
        <f t="shared" si="0"/>
        <v>646405061</v>
      </c>
      <c r="J73" s="238"/>
      <c r="K73" s="245">
        <v>11683312</v>
      </c>
      <c r="L73" s="245"/>
      <c r="M73" s="245">
        <v>46001023997</v>
      </c>
      <c r="N73" s="245"/>
      <c r="O73" s="245">
        <v>-43194213866</v>
      </c>
      <c r="P73" s="245"/>
      <c r="Q73" s="245">
        <f t="shared" si="2"/>
        <v>2806810131</v>
      </c>
    </row>
    <row r="74" spans="1:17" s="144" customFormat="1">
      <c r="A74" s="223" t="s">
        <v>173</v>
      </c>
      <c r="B74" s="11"/>
      <c r="C74" s="245">
        <v>12867141</v>
      </c>
      <c r="D74" s="245"/>
      <c r="E74" s="245">
        <v>37396528865</v>
      </c>
      <c r="F74" s="245"/>
      <c r="G74" s="245">
        <v>-39086660385</v>
      </c>
      <c r="H74" s="245"/>
      <c r="I74" s="238">
        <f t="shared" si="0"/>
        <v>-1690131520</v>
      </c>
      <c r="J74" s="238"/>
      <c r="K74" s="245">
        <v>12867141</v>
      </c>
      <c r="L74" s="245"/>
      <c r="M74" s="245">
        <v>37396528865</v>
      </c>
      <c r="N74" s="245"/>
      <c r="O74" s="245">
        <v>-37257532420</v>
      </c>
      <c r="P74" s="245"/>
      <c r="Q74" s="245">
        <f t="shared" si="2"/>
        <v>138996445</v>
      </c>
    </row>
    <row r="75" spans="1:17">
      <c r="A75" s="223" t="s">
        <v>223</v>
      </c>
      <c r="C75" s="245">
        <v>4193880</v>
      </c>
      <c r="D75" s="245"/>
      <c r="E75" s="245">
        <v>30794813679</v>
      </c>
      <c r="F75" s="245"/>
      <c r="G75" s="245">
        <v>-31350607706</v>
      </c>
      <c r="H75" s="245"/>
      <c r="I75" s="238">
        <f t="shared" si="0"/>
        <v>-555794027</v>
      </c>
      <c r="J75" s="238"/>
      <c r="K75" s="245">
        <v>4193880</v>
      </c>
      <c r="L75" s="245"/>
      <c r="M75" s="245">
        <v>30794813679</v>
      </c>
      <c r="N75" s="245"/>
      <c r="O75" s="245">
        <v>-38875110064</v>
      </c>
      <c r="P75" s="245"/>
      <c r="Q75" s="245">
        <f t="shared" si="2"/>
        <v>-8080296385</v>
      </c>
    </row>
    <row r="76" spans="1:17">
      <c r="A76" s="223" t="s">
        <v>90</v>
      </c>
      <c r="C76" s="245">
        <v>35501873</v>
      </c>
      <c r="D76" s="245"/>
      <c r="E76" s="245">
        <v>62810531802</v>
      </c>
      <c r="F76" s="245"/>
      <c r="G76" s="245">
        <v>-64691492331</v>
      </c>
      <c r="H76" s="245"/>
      <c r="I76" s="238">
        <f t="shared" si="0"/>
        <v>-1880960529</v>
      </c>
      <c r="J76" s="238"/>
      <c r="K76" s="245">
        <v>35501873</v>
      </c>
      <c r="L76" s="245"/>
      <c r="M76" s="245">
        <v>62810531802</v>
      </c>
      <c r="N76" s="245"/>
      <c r="O76" s="245">
        <v>-60082071529</v>
      </c>
      <c r="P76" s="245"/>
      <c r="Q76" s="245">
        <f t="shared" si="2"/>
        <v>2728460273</v>
      </c>
    </row>
    <row r="77" spans="1:17">
      <c r="A77" s="223" t="s">
        <v>115</v>
      </c>
      <c r="C77" s="245">
        <v>15279275</v>
      </c>
      <c r="D77" s="245"/>
      <c r="E77" s="245">
        <v>122653834594</v>
      </c>
      <c r="F77" s="245"/>
      <c r="G77" s="245">
        <v>-108685801541</v>
      </c>
      <c r="H77" s="245"/>
      <c r="I77" s="238">
        <f t="shared" si="0"/>
        <v>13968033053</v>
      </c>
      <c r="J77" s="238"/>
      <c r="K77" s="245">
        <v>15279275</v>
      </c>
      <c r="L77" s="245"/>
      <c r="M77" s="245">
        <v>122653834594</v>
      </c>
      <c r="N77" s="245"/>
      <c r="O77" s="245">
        <v>-89654728028</v>
      </c>
      <c r="P77" s="245"/>
      <c r="Q77" s="245">
        <f t="shared" si="2"/>
        <v>32999106566</v>
      </c>
    </row>
    <row r="78" spans="1:17">
      <c r="A78" s="223" t="s">
        <v>130</v>
      </c>
      <c r="C78" s="245">
        <v>3796089</v>
      </c>
      <c r="D78" s="245"/>
      <c r="E78" s="245">
        <v>101024107128</v>
      </c>
      <c r="F78" s="245"/>
      <c r="G78" s="245">
        <v>-110241011442</v>
      </c>
      <c r="H78" s="245"/>
      <c r="I78" s="238">
        <f t="shared" si="0"/>
        <v>-9216904314</v>
      </c>
      <c r="J78" s="238"/>
      <c r="K78" s="245">
        <v>3796089</v>
      </c>
      <c r="L78" s="245"/>
      <c r="M78" s="245">
        <v>101024107128</v>
      </c>
      <c r="N78" s="245"/>
      <c r="O78" s="245">
        <v>-103799020388</v>
      </c>
      <c r="P78" s="245"/>
      <c r="Q78" s="245">
        <f t="shared" si="2"/>
        <v>-2774913260</v>
      </c>
    </row>
    <row r="79" spans="1:17">
      <c r="A79" s="223" t="s">
        <v>281</v>
      </c>
      <c r="C79" s="245">
        <v>11018671</v>
      </c>
      <c r="D79" s="245"/>
      <c r="E79" s="245">
        <v>33314364366</v>
      </c>
      <c r="F79" s="245"/>
      <c r="G79" s="245">
        <v>-36200466663</v>
      </c>
      <c r="H79" s="245"/>
      <c r="I79" s="238">
        <f t="shared" si="0"/>
        <v>-2886102297</v>
      </c>
      <c r="J79" s="238"/>
      <c r="K79" s="245">
        <v>11018671</v>
      </c>
      <c r="L79" s="245"/>
      <c r="M79" s="245">
        <v>33314364366</v>
      </c>
      <c r="N79" s="245"/>
      <c r="O79" s="245">
        <v>-34408723486</v>
      </c>
      <c r="P79" s="245"/>
      <c r="Q79" s="245">
        <f t="shared" si="2"/>
        <v>-1094359120</v>
      </c>
    </row>
    <row r="80" spans="1:17">
      <c r="A80" s="223" t="s">
        <v>176</v>
      </c>
      <c r="C80" s="245">
        <v>2824551</v>
      </c>
      <c r="D80" s="245"/>
      <c r="E80" s="245">
        <v>28924041723</v>
      </c>
      <c r="F80" s="245"/>
      <c r="G80" s="245">
        <v>-26764144343</v>
      </c>
      <c r="H80" s="245"/>
      <c r="I80" s="238">
        <f t="shared" si="0"/>
        <v>2159897380</v>
      </c>
      <c r="J80" s="238"/>
      <c r="K80" s="245">
        <v>2824551</v>
      </c>
      <c r="L80" s="245"/>
      <c r="M80" s="245">
        <v>28924041723</v>
      </c>
      <c r="N80" s="245"/>
      <c r="O80" s="245">
        <v>-23261641761</v>
      </c>
      <c r="P80" s="245"/>
      <c r="Q80" s="245">
        <f t="shared" si="2"/>
        <v>5662399962</v>
      </c>
    </row>
    <row r="81" spans="1:17">
      <c r="A81" s="223" t="s">
        <v>308</v>
      </c>
      <c r="C81" s="245">
        <v>781956</v>
      </c>
      <c r="D81" s="245"/>
      <c r="E81" s="245">
        <v>23044570963</v>
      </c>
      <c r="F81" s="245"/>
      <c r="G81" s="245">
        <v>-22121860505</v>
      </c>
      <c r="H81" s="245"/>
      <c r="I81" s="238">
        <f t="shared" si="0"/>
        <v>922710458</v>
      </c>
      <c r="J81" s="238"/>
      <c r="K81" s="245">
        <v>781956</v>
      </c>
      <c r="L81" s="245"/>
      <c r="M81" s="245">
        <v>23044570963</v>
      </c>
      <c r="N81" s="245"/>
      <c r="O81" s="245">
        <v>-19253042519</v>
      </c>
      <c r="P81" s="245"/>
      <c r="Q81" s="245">
        <f t="shared" si="2"/>
        <v>3791528444</v>
      </c>
    </row>
    <row r="82" spans="1:17">
      <c r="A82" s="223" t="s">
        <v>119</v>
      </c>
      <c r="C82" s="245">
        <v>9286682</v>
      </c>
      <c r="D82" s="245"/>
      <c r="E82" s="245">
        <v>29174360574</v>
      </c>
      <c r="F82" s="245"/>
      <c r="G82" s="245">
        <v>-24815714791</v>
      </c>
      <c r="H82" s="245"/>
      <c r="I82" s="238">
        <f t="shared" si="0"/>
        <v>4358645783</v>
      </c>
      <c r="J82" s="238"/>
      <c r="K82" s="245">
        <v>9286682</v>
      </c>
      <c r="L82" s="245"/>
      <c r="M82" s="245">
        <v>29174360574</v>
      </c>
      <c r="N82" s="245"/>
      <c r="O82" s="245">
        <v>-24635098600</v>
      </c>
      <c r="P82" s="245"/>
      <c r="Q82" s="245">
        <f t="shared" si="2"/>
        <v>4539261974</v>
      </c>
    </row>
    <row r="83" spans="1:17">
      <c r="A83" s="223" t="s">
        <v>339</v>
      </c>
      <c r="C83" s="245">
        <v>904499</v>
      </c>
      <c r="D83" s="245"/>
      <c r="E83" s="245">
        <v>42712368734</v>
      </c>
      <c r="F83" s="245"/>
      <c r="G83" s="245">
        <v>-42124029193</v>
      </c>
      <c r="H83" s="245"/>
      <c r="I83" s="238">
        <f t="shared" si="0"/>
        <v>588339541</v>
      </c>
      <c r="J83" s="238"/>
      <c r="K83" s="245">
        <v>904499</v>
      </c>
      <c r="L83" s="245"/>
      <c r="M83" s="245">
        <v>42712368734</v>
      </c>
      <c r="N83" s="245"/>
      <c r="O83" s="245">
        <v>-38170763874</v>
      </c>
      <c r="P83" s="245"/>
      <c r="Q83" s="245">
        <f t="shared" si="2"/>
        <v>4541604860</v>
      </c>
    </row>
    <row r="84" spans="1:17">
      <c r="A84" s="223" t="s">
        <v>337</v>
      </c>
      <c r="C84" s="245">
        <v>15613817</v>
      </c>
      <c r="D84" s="245"/>
      <c r="E84" s="245">
        <v>43241304049</v>
      </c>
      <c r="F84" s="245"/>
      <c r="G84" s="245">
        <v>-43722325923</v>
      </c>
      <c r="H84" s="245"/>
      <c r="I84" s="238">
        <f t="shared" si="0"/>
        <v>-481021874</v>
      </c>
      <c r="J84" s="238"/>
      <c r="K84" s="245">
        <v>15613817</v>
      </c>
      <c r="L84" s="245"/>
      <c r="M84" s="245">
        <v>43241304049</v>
      </c>
      <c r="N84" s="245"/>
      <c r="O84" s="245">
        <v>-44975054285</v>
      </c>
      <c r="P84" s="245"/>
      <c r="Q84" s="245">
        <f t="shared" si="2"/>
        <v>-1733750236</v>
      </c>
    </row>
    <row r="85" spans="1:17">
      <c r="A85" s="223" t="s">
        <v>314</v>
      </c>
      <c r="C85" s="245">
        <v>3783701</v>
      </c>
      <c r="D85" s="245"/>
      <c r="E85" s="245">
        <v>20912303165</v>
      </c>
      <c r="F85" s="245"/>
      <c r="G85" s="245">
        <v>-20647398092</v>
      </c>
      <c r="H85" s="245"/>
      <c r="I85" s="238">
        <f t="shared" si="0"/>
        <v>264905073</v>
      </c>
      <c r="J85" s="238"/>
      <c r="K85" s="245">
        <v>3783701</v>
      </c>
      <c r="L85" s="245"/>
      <c r="M85" s="245">
        <v>20912303165</v>
      </c>
      <c r="N85" s="245"/>
      <c r="O85" s="245">
        <v>-17465227476</v>
      </c>
      <c r="P85" s="245"/>
      <c r="Q85" s="245">
        <f t="shared" si="2"/>
        <v>3447075689</v>
      </c>
    </row>
    <row r="86" spans="1:17">
      <c r="A86" s="223" t="s">
        <v>318</v>
      </c>
      <c r="C86" s="245">
        <v>10310546</v>
      </c>
      <c r="D86" s="245"/>
      <c r="E86" s="245">
        <v>22200934694</v>
      </c>
      <c r="F86" s="245"/>
      <c r="G86" s="245">
        <v>-24079160665</v>
      </c>
      <c r="H86" s="245"/>
      <c r="I86" s="238">
        <f t="shared" si="0"/>
        <v>-1878225971</v>
      </c>
      <c r="J86" s="238"/>
      <c r="K86" s="245">
        <v>10310546</v>
      </c>
      <c r="L86" s="245"/>
      <c r="M86" s="245">
        <v>22200934694</v>
      </c>
      <c r="N86" s="245"/>
      <c r="O86" s="245">
        <v>-23897281063</v>
      </c>
      <c r="P86" s="245"/>
      <c r="Q86" s="245">
        <f t="shared" si="2"/>
        <v>-1696346369</v>
      </c>
    </row>
    <row r="87" spans="1:17">
      <c r="A87" s="223" t="s">
        <v>186</v>
      </c>
      <c r="C87" s="245">
        <v>15282580</v>
      </c>
      <c r="D87" s="245"/>
      <c r="E87" s="245">
        <v>82494584373</v>
      </c>
      <c r="F87" s="245"/>
      <c r="G87" s="245">
        <v>-83404451113</v>
      </c>
      <c r="H87" s="245"/>
      <c r="I87" s="238">
        <f t="shared" si="0"/>
        <v>-909866740</v>
      </c>
      <c r="J87" s="238"/>
      <c r="K87" s="245">
        <v>15282580</v>
      </c>
      <c r="L87" s="245"/>
      <c r="M87" s="245">
        <v>82494584373</v>
      </c>
      <c r="N87" s="245"/>
      <c r="O87" s="245">
        <v>-83059741669</v>
      </c>
      <c r="P87" s="245"/>
      <c r="Q87" s="245">
        <f t="shared" si="2"/>
        <v>-565157296</v>
      </c>
    </row>
    <row r="88" spans="1:17">
      <c r="A88" s="223" t="s">
        <v>404</v>
      </c>
      <c r="C88" s="245">
        <v>4459425</v>
      </c>
      <c r="D88" s="245"/>
      <c r="E88" s="245">
        <v>51594959502</v>
      </c>
      <c r="F88" s="245"/>
      <c r="G88" s="245">
        <v>-49832505501</v>
      </c>
      <c r="H88" s="245"/>
      <c r="I88" s="238">
        <f t="shared" si="0"/>
        <v>1762454001</v>
      </c>
      <c r="J88" s="238"/>
      <c r="K88" s="245">
        <v>4459425</v>
      </c>
      <c r="L88" s="245"/>
      <c r="M88" s="245">
        <v>51594959502</v>
      </c>
      <c r="N88" s="245"/>
      <c r="O88" s="245">
        <v>-47761982459</v>
      </c>
      <c r="P88" s="245"/>
      <c r="Q88" s="245">
        <f t="shared" si="2"/>
        <v>3832977043</v>
      </c>
    </row>
    <row r="89" spans="1:17">
      <c r="A89" s="223" t="s">
        <v>297</v>
      </c>
      <c r="C89" s="245">
        <v>30149780</v>
      </c>
      <c r="D89" s="245"/>
      <c r="E89" s="245">
        <v>66833957401</v>
      </c>
      <c r="F89" s="245"/>
      <c r="G89" s="245">
        <v>-62620319102</v>
      </c>
      <c r="H89" s="245"/>
      <c r="I89" s="238">
        <f t="shared" si="0"/>
        <v>4213638299</v>
      </c>
      <c r="J89" s="238"/>
      <c r="K89" s="245">
        <v>30149780</v>
      </c>
      <c r="L89" s="245"/>
      <c r="M89" s="245">
        <v>66833957401</v>
      </c>
      <c r="N89" s="245"/>
      <c r="O89" s="245">
        <v>-55478387920</v>
      </c>
      <c r="P89" s="245"/>
      <c r="Q89" s="245">
        <f t="shared" si="2"/>
        <v>11355569481</v>
      </c>
    </row>
    <row r="90" spans="1:17">
      <c r="A90" s="223" t="s">
        <v>292</v>
      </c>
      <c r="C90" s="245">
        <v>2938527</v>
      </c>
      <c r="D90" s="245"/>
      <c r="E90" s="245">
        <v>12841236872</v>
      </c>
      <c r="F90" s="245"/>
      <c r="G90" s="245">
        <v>-13705507087</v>
      </c>
      <c r="H90" s="245"/>
      <c r="I90" s="238">
        <f t="shared" si="0"/>
        <v>-864270215</v>
      </c>
      <c r="J90" s="238"/>
      <c r="K90" s="245">
        <v>2938527</v>
      </c>
      <c r="L90" s="245"/>
      <c r="M90" s="245">
        <v>12841236872</v>
      </c>
      <c r="N90" s="245"/>
      <c r="O90" s="245">
        <v>-13537825273</v>
      </c>
      <c r="P90" s="245"/>
      <c r="Q90" s="245">
        <f t="shared" si="2"/>
        <v>-696588401</v>
      </c>
    </row>
    <row r="91" spans="1:17">
      <c r="A91" s="223" t="s">
        <v>463</v>
      </c>
      <c r="C91" s="245">
        <v>24211685</v>
      </c>
      <c r="D91" s="245"/>
      <c r="E91" s="245">
        <v>30126758963</v>
      </c>
      <c r="F91" s="245"/>
      <c r="G91" s="245">
        <v>-33466249442</v>
      </c>
      <c r="H91" s="245"/>
      <c r="I91" s="238">
        <f t="shared" si="0"/>
        <v>-3339490479</v>
      </c>
      <c r="J91" s="238"/>
      <c r="K91" s="245">
        <v>24211685</v>
      </c>
      <c r="L91" s="245"/>
      <c r="M91" s="245">
        <v>30126758963</v>
      </c>
      <c r="N91" s="245"/>
      <c r="O91" s="245">
        <v>-29011272427</v>
      </c>
      <c r="P91" s="245"/>
      <c r="Q91" s="245">
        <f t="shared" si="2"/>
        <v>1115486536</v>
      </c>
    </row>
    <row r="92" spans="1:17">
      <c r="A92" s="223" t="s">
        <v>376</v>
      </c>
      <c r="C92" s="245">
        <v>24221644</v>
      </c>
      <c r="D92" s="245"/>
      <c r="E92" s="245">
        <v>63426809819</v>
      </c>
      <c r="F92" s="245"/>
      <c r="G92" s="245">
        <v>-74452880604</v>
      </c>
      <c r="H92" s="245"/>
      <c r="I92" s="238">
        <f t="shared" si="0"/>
        <v>-11026070785</v>
      </c>
      <c r="J92" s="238"/>
      <c r="K92" s="245">
        <v>24221644</v>
      </c>
      <c r="L92" s="245"/>
      <c r="M92" s="245">
        <v>63426809819</v>
      </c>
      <c r="N92" s="245"/>
      <c r="O92" s="245">
        <v>-66691042961</v>
      </c>
      <c r="P92" s="245"/>
      <c r="Q92" s="245">
        <f t="shared" si="2"/>
        <v>-3264233142</v>
      </c>
    </row>
    <row r="93" spans="1:17">
      <c r="A93" s="223" t="s">
        <v>348</v>
      </c>
      <c r="C93" s="245">
        <v>4407905</v>
      </c>
      <c r="D93" s="245"/>
      <c r="E93" s="245">
        <v>26155514732</v>
      </c>
      <c r="F93" s="245"/>
      <c r="G93" s="245">
        <v>-27622371746</v>
      </c>
      <c r="H93" s="245"/>
      <c r="I93" s="238">
        <f t="shared" si="0"/>
        <v>-1466857014</v>
      </c>
      <c r="J93" s="238"/>
      <c r="K93" s="245">
        <v>4407905</v>
      </c>
      <c r="L93" s="245"/>
      <c r="M93" s="245">
        <v>26155514732</v>
      </c>
      <c r="N93" s="245"/>
      <c r="O93" s="245">
        <v>-20782710759</v>
      </c>
      <c r="P93" s="245"/>
      <c r="Q93" s="245">
        <f t="shared" si="2"/>
        <v>5372803973</v>
      </c>
    </row>
    <row r="94" spans="1:17">
      <c r="A94" s="223" t="s">
        <v>385</v>
      </c>
      <c r="C94" s="245">
        <v>4964702</v>
      </c>
      <c r="D94" s="245"/>
      <c r="E94" s="245">
        <v>27094786697</v>
      </c>
      <c r="F94" s="245"/>
      <c r="G94" s="245">
        <v>-35032539009</v>
      </c>
      <c r="H94" s="245"/>
      <c r="I94" s="238">
        <f t="shared" si="0"/>
        <v>-7937752312</v>
      </c>
      <c r="J94" s="238"/>
      <c r="K94" s="245">
        <v>4964702</v>
      </c>
      <c r="L94" s="245"/>
      <c r="M94" s="245">
        <v>27094786697</v>
      </c>
      <c r="N94" s="245"/>
      <c r="O94" s="245">
        <v>-25083429411</v>
      </c>
      <c r="P94" s="245"/>
      <c r="Q94" s="245">
        <f t="shared" si="2"/>
        <v>2011357286</v>
      </c>
    </row>
    <row r="95" spans="1:17">
      <c r="A95" s="223" t="s">
        <v>379</v>
      </c>
      <c r="C95" s="245">
        <v>2746046</v>
      </c>
      <c r="D95" s="245"/>
      <c r="E95" s="245">
        <v>8727595467</v>
      </c>
      <c r="F95" s="245"/>
      <c r="G95" s="245">
        <v>-8392442723</v>
      </c>
      <c r="H95" s="245"/>
      <c r="I95" s="238">
        <f t="shared" si="0"/>
        <v>335152744</v>
      </c>
      <c r="J95" s="238"/>
      <c r="K95" s="245">
        <v>2746046</v>
      </c>
      <c r="L95" s="245"/>
      <c r="M95" s="245">
        <v>8727595467</v>
      </c>
      <c r="N95" s="245"/>
      <c r="O95" s="245">
        <v>-8554281625</v>
      </c>
      <c r="P95" s="245"/>
      <c r="Q95" s="245">
        <f t="shared" si="2"/>
        <v>173313842</v>
      </c>
    </row>
    <row r="96" spans="1:17">
      <c r="A96" s="223" t="s">
        <v>84</v>
      </c>
      <c r="C96" s="245">
        <v>10635222</v>
      </c>
      <c r="D96" s="245"/>
      <c r="E96" s="245">
        <v>16198873017</v>
      </c>
      <c r="F96" s="245"/>
      <c r="G96" s="245">
        <v>-22039585459</v>
      </c>
      <c r="H96" s="245"/>
      <c r="I96" s="238">
        <f t="shared" si="0"/>
        <v>-5840712442</v>
      </c>
      <c r="J96" s="238"/>
      <c r="K96" s="245">
        <v>10635222</v>
      </c>
      <c r="L96" s="245"/>
      <c r="M96" s="245">
        <v>16198873017</v>
      </c>
      <c r="N96" s="245"/>
      <c r="O96" s="245">
        <v>-12826175300</v>
      </c>
      <c r="P96" s="245"/>
      <c r="Q96" s="245">
        <f t="shared" si="2"/>
        <v>3372697717</v>
      </c>
    </row>
    <row r="97" spans="1:17">
      <c r="A97" s="223" t="s">
        <v>349</v>
      </c>
      <c r="C97" s="245">
        <v>710378</v>
      </c>
      <c r="D97" s="245"/>
      <c r="E97" s="245">
        <v>8952062083</v>
      </c>
      <c r="F97" s="245"/>
      <c r="G97" s="245">
        <v>-9309790023</v>
      </c>
      <c r="H97" s="245"/>
      <c r="I97" s="238">
        <f t="shared" si="0"/>
        <v>-357727940</v>
      </c>
      <c r="J97" s="238"/>
      <c r="K97" s="245">
        <v>710378</v>
      </c>
      <c r="L97" s="245"/>
      <c r="M97" s="245">
        <v>8952062083</v>
      </c>
      <c r="N97" s="245"/>
      <c r="O97" s="245">
        <v>-9309790023</v>
      </c>
      <c r="P97" s="245"/>
      <c r="Q97" s="245">
        <f t="shared" si="2"/>
        <v>-357727940</v>
      </c>
    </row>
    <row r="98" spans="1:17">
      <c r="A98" s="223" t="s">
        <v>477</v>
      </c>
      <c r="C98" s="245">
        <v>582121</v>
      </c>
      <c r="D98" s="245"/>
      <c r="E98" s="245">
        <v>22885352131</v>
      </c>
      <c r="F98" s="245"/>
      <c r="G98" s="245">
        <v>-27264430592</v>
      </c>
      <c r="H98" s="245"/>
      <c r="I98" s="238">
        <f t="shared" si="0"/>
        <v>-4379078461</v>
      </c>
      <c r="J98" s="238"/>
      <c r="K98" s="245">
        <v>582121</v>
      </c>
      <c r="L98" s="245"/>
      <c r="M98" s="245">
        <v>22885352131</v>
      </c>
      <c r="N98" s="245"/>
      <c r="O98" s="245">
        <v>-20731417370</v>
      </c>
      <c r="P98" s="245"/>
      <c r="Q98" s="245">
        <f t="shared" si="2"/>
        <v>2153934761</v>
      </c>
    </row>
    <row r="99" spans="1:17">
      <c r="A99" s="223" t="s">
        <v>306</v>
      </c>
      <c r="C99" s="245">
        <v>10213203</v>
      </c>
      <c r="D99" s="245"/>
      <c r="E99" s="245">
        <v>20684014338</v>
      </c>
      <c r="F99" s="245"/>
      <c r="G99" s="245">
        <v>-19304541071</v>
      </c>
      <c r="H99" s="245"/>
      <c r="I99" s="238">
        <f t="shared" si="0"/>
        <v>1379473267</v>
      </c>
      <c r="J99" s="238"/>
      <c r="K99" s="245">
        <v>10213203</v>
      </c>
      <c r="L99" s="245"/>
      <c r="M99" s="245">
        <v>20684014338</v>
      </c>
      <c r="N99" s="245"/>
      <c r="O99" s="245">
        <v>-18384432093</v>
      </c>
      <c r="P99" s="245"/>
      <c r="Q99" s="245">
        <f t="shared" si="2"/>
        <v>2299582245</v>
      </c>
    </row>
    <row r="100" spans="1:17">
      <c r="A100" s="223" t="s">
        <v>215</v>
      </c>
      <c r="C100" s="245">
        <v>949711</v>
      </c>
      <c r="D100" s="245"/>
      <c r="E100" s="245">
        <v>6247911339</v>
      </c>
      <c r="F100" s="245"/>
      <c r="G100" s="245">
        <v>-5635371013</v>
      </c>
      <c r="H100" s="245"/>
      <c r="I100" s="238">
        <f t="shared" si="0"/>
        <v>612540326</v>
      </c>
      <c r="J100" s="238"/>
      <c r="K100" s="245">
        <v>949711</v>
      </c>
      <c r="L100" s="245"/>
      <c r="M100" s="245">
        <v>6247911339</v>
      </c>
      <c r="N100" s="245"/>
      <c r="O100" s="245">
        <v>-4947672920</v>
      </c>
      <c r="P100" s="245"/>
      <c r="Q100" s="245">
        <f t="shared" si="2"/>
        <v>1300238419</v>
      </c>
    </row>
    <row r="101" spans="1:17">
      <c r="A101" s="223" t="s">
        <v>381</v>
      </c>
      <c r="C101" s="245">
        <v>0</v>
      </c>
      <c r="D101" s="245"/>
      <c r="E101" s="245">
        <v>0</v>
      </c>
      <c r="F101" s="245"/>
      <c r="G101" s="245">
        <v>-1225524915</v>
      </c>
      <c r="H101" s="245"/>
      <c r="I101" s="238">
        <f t="shared" si="0"/>
        <v>-1225524915</v>
      </c>
      <c r="J101" s="238"/>
      <c r="K101" s="245">
        <v>0</v>
      </c>
      <c r="L101" s="245"/>
      <c r="M101" s="245">
        <v>0</v>
      </c>
      <c r="N101" s="245"/>
      <c r="O101" s="245">
        <v>0</v>
      </c>
      <c r="P101" s="245"/>
      <c r="Q101" s="245">
        <f t="shared" si="2"/>
        <v>0</v>
      </c>
    </row>
    <row r="102" spans="1:17">
      <c r="A102" s="223" t="s">
        <v>291</v>
      </c>
      <c r="C102" s="245">
        <v>19458631</v>
      </c>
      <c r="D102" s="245"/>
      <c r="E102" s="245">
        <v>61786290507</v>
      </c>
      <c r="F102" s="245"/>
      <c r="G102" s="245">
        <v>-67669115608</v>
      </c>
      <c r="H102" s="245"/>
      <c r="I102" s="238">
        <f t="shared" si="0"/>
        <v>-5882825101</v>
      </c>
      <c r="J102" s="238"/>
      <c r="K102" s="245">
        <v>19458631</v>
      </c>
      <c r="L102" s="245"/>
      <c r="M102" s="245">
        <v>61786290507</v>
      </c>
      <c r="N102" s="245"/>
      <c r="O102" s="245">
        <v>-68153457304</v>
      </c>
      <c r="P102" s="245"/>
      <c r="Q102" s="245">
        <f t="shared" si="2"/>
        <v>-6367166797</v>
      </c>
    </row>
    <row r="103" spans="1:17">
      <c r="A103" s="223" t="s">
        <v>167</v>
      </c>
      <c r="C103" s="245">
        <v>10744790</v>
      </c>
      <c r="D103" s="245"/>
      <c r="E103" s="245">
        <v>79216674508</v>
      </c>
      <c r="F103" s="245"/>
      <c r="G103" s="245">
        <v>-75170467591</v>
      </c>
      <c r="H103" s="245"/>
      <c r="I103" s="238">
        <f t="shared" si="0"/>
        <v>4046206917</v>
      </c>
      <c r="J103" s="238"/>
      <c r="K103" s="245">
        <v>10744790</v>
      </c>
      <c r="L103" s="245"/>
      <c r="M103" s="245">
        <v>79216674508</v>
      </c>
      <c r="N103" s="245"/>
      <c r="O103" s="245">
        <v>-76258899334</v>
      </c>
      <c r="P103" s="245"/>
      <c r="Q103" s="245">
        <f t="shared" si="2"/>
        <v>2957775174</v>
      </c>
    </row>
    <row r="104" spans="1:17">
      <c r="A104" s="223" t="s">
        <v>249</v>
      </c>
      <c r="C104" s="245">
        <v>27535898</v>
      </c>
      <c r="D104" s="245"/>
      <c r="E104" s="245">
        <v>30246611381</v>
      </c>
      <c r="F104" s="245"/>
      <c r="G104" s="245">
        <v>-35388047856</v>
      </c>
      <c r="H104" s="245"/>
      <c r="I104" s="238">
        <f t="shared" si="0"/>
        <v>-5141436475</v>
      </c>
      <c r="J104" s="238"/>
      <c r="K104" s="245">
        <v>27535898</v>
      </c>
      <c r="L104" s="245"/>
      <c r="M104" s="245">
        <v>30246611381</v>
      </c>
      <c r="N104" s="245"/>
      <c r="O104" s="245">
        <v>-33376733798</v>
      </c>
      <c r="P104" s="245"/>
      <c r="Q104" s="245">
        <f t="shared" si="2"/>
        <v>-3130122417</v>
      </c>
    </row>
    <row r="105" spans="1:17">
      <c r="A105" s="223" t="s">
        <v>363</v>
      </c>
      <c r="C105" s="245">
        <v>3283486</v>
      </c>
      <c r="D105" s="245"/>
      <c r="E105" s="245">
        <v>108592628097</v>
      </c>
      <c r="F105" s="245"/>
      <c r="G105" s="245">
        <v>-116107587530</v>
      </c>
      <c r="H105" s="245"/>
      <c r="I105" s="238">
        <f t="shared" si="0"/>
        <v>-7514959433</v>
      </c>
      <c r="J105" s="238"/>
      <c r="K105" s="245">
        <v>3283486</v>
      </c>
      <c r="L105" s="245"/>
      <c r="M105" s="245">
        <v>108592628097</v>
      </c>
      <c r="N105" s="245"/>
      <c r="O105" s="245">
        <v>-98169407186</v>
      </c>
      <c r="P105" s="245"/>
      <c r="Q105" s="245">
        <f t="shared" si="2"/>
        <v>10423220911</v>
      </c>
    </row>
    <row r="106" spans="1:17">
      <c r="A106" s="223" t="s">
        <v>310</v>
      </c>
      <c r="C106" s="245">
        <v>35824084</v>
      </c>
      <c r="D106" s="245"/>
      <c r="E106" s="245">
        <v>95373040561</v>
      </c>
      <c r="F106" s="245"/>
      <c r="G106" s="245">
        <v>-101044783243</v>
      </c>
      <c r="H106" s="245"/>
      <c r="I106" s="238">
        <f t="shared" si="0"/>
        <v>-5671742682</v>
      </c>
      <c r="J106" s="238"/>
      <c r="K106" s="245">
        <v>35824084</v>
      </c>
      <c r="L106" s="245"/>
      <c r="M106" s="245">
        <v>95373040561</v>
      </c>
      <c r="N106" s="245"/>
      <c r="O106" s="245">
        <v>-104352448148</v>
      </c>
      <c r="P106" s="245"/>
      <c r="Q106" s="245">
        <f t="shared" si="2"/>
        <v>-8979407587</v>
      </c>
    </row>
    <row r="107" spans="1:17">
      <c r="A107" s="223" t="s">
        <v>205</v>
      </c>
      <c r="C107" s="245">
        <v>11661938</v>
      </c>
      <c r="D107" s="245"/>
      <c r="E107" s="245">
        <v>27216852951</v>
      </c>
      <c r="F107" s="245"/>
      <c r="G107" s="245">
        <v>-26427827075</v>
      </c>
      <c r="H107" s="245"/>
      <c r="I107" s="238">
        <f t="shared" si="0"/>
        <v>789025876</v>
      </c>
      <c r="J107" s="238"/>
      <c r="K107" s="245">
        <v>11661938</v>
      </c>
      <c r="L107" s="245"/>
      <c r="M107" s="245">
        <v>27216852951</v>
      </c>
      <c r="N107" s="245"/>
      <c r="O107" s="245">
        <v>-24926037153</v>
      </c>
      <c r="P107" s="245"/>
      <c r="Q107" s="245">
        <f t="shared" si="2"/>
        <v>2290815798</v>
      </c>
    </row>
    <row r="108" spans="1:17">
      <c r="A108" s="223" t="s">
        <v>359</v>
      </c>
      <c r="C108" s="245">
        <v>2082853</v>
      </c>
      <c r="D108" s="245"/>
      <c r="E108" s="245">
        <v>21762904318</v>
      </c>
      <c r="F108" s="245"/>
      <c r="G108" s="245">
        <v>-19304376167</v>
      </c>
      <c r="H108" s="245"/>
      <c r="I108" s="238">
        <f t="shared" si="0"/>
        <v>2458528151</v>
      </c>
      <c r="J108" s="238"/>
      <c r="K108" s="245">
        <v>2082853</v>
      </c>
      <c r="L108" s="245"/>
      <c r="M108" s="245">
        <v>21762904318</v>
      </c>
      <c r="N108" s="245"/>
      <c r="O108" s="245">
        <v>-28902040670</v>
      </c>
      <c r="P108" s="245"/>
      <c r="Q108" s="245">
        <f t="shared" si="2"/>
        <v>-7139136352</v>
      </c>
    </row>
    <row r="109" spans="1:17">
      <c r="A109" s="223" t="s">
        <v>264</v>
      </c>
      <c r="C109" s="245">
        <v>338705</v>
      </c>
      <c r="D109" s="245"/>
      <c r="E109" s="245">
        <v>31437560245</v>
      </c>
      <c r="F109" s="245"/>
      <c r="G109" s="245">
        <v>-28760048292</v>
      </c>
      <c r="H109" s="245"/>
      <c r="I109" s="238">
        <f t="shared" si="0"/>
        <v>2677511953</v>
      </c>
      <c r="J109" s="238"/>
      <c r="K109" s="245">
        <v>338705</v>
      </c>
      <c r="L109" s="245"/>
      <c r="M109" s="245">
        <v>31437560245</v>
      </c>
      <c r="N109" s="245"/>
      <c r="O109" s="245">
        <v>-25647482040</v>
      </c>
      <c r="P109" s="245"/>
      <c r="Q109" s="245">
        <f t="shared" si="2"/>
        <v>5790078205</v>
      </c>
    </row>
    <row r="110" spans="1:17">
      <c r="A110" s="223" t="s">
        <v>464</v>
      </c>
      <c r="C110" s="245">
        <v>583990</v>
      </c>
      <c r="D110" s="245"/>
      <c r="E110" s="245">
        <v>14405767329</v>
      </c>
      <c r="F110" s="245"/>
      <c r="G110" s="245">
        <v>-11496799028</v>
      </c>
      <c r="H110" s="245"/>
      <c r="I110" s="238">
        <f t="shared" si="0"/>
        <v>2908968301</v>
      </c>
      <c r="J110" s="238"/>
      <c r="K110" s="245">
        <v>583990</v>
      </c>
      <c r="L110" s="245"/>
      <c r="M110" s="245">
        <v>14405767329</v>
      </c>
      <c r="N110" s="245"/>
      <c r="O110" s="245">
        <v>-9236653726</v>
      </c>
      <c r="P110" s="245"/>
      <c r="Q110" s="245">
        <f t="shared" si="2"/>
        <v>5169113603</v>
      </c>
    </row>
    <row r="111" spans="1:17">
      <c r="A111" s="223" t="s">
        <v>182</v>
      </c>
      <c r="C111" s="245">
        <v>8727967</v>
      </c>
      <c r="D111" s="245"/>
      <c r="E111" s="245">
        <v>85392528181</v>
      </c>
      <c r="F111" s="245"/>
      <c r="G111" s="245">
        <v>-77612267860</v>
      </c>
      <c r="H111" s="245"/>
      <c r="I111" s="238">
        <f t="shared" si="0"/>
        <v>7780260321</v>
      </c>
      <c r="J111" s="238"/>
      <c r="K111" s="245">
        <v>8727967</v>
      </c>
      <c r="L111" s="245"/>
      <c r="M111" s="245">
        <v>85392528181</v>
      </c>
      <c r="N111" s="245"/>
      <c r="O111" s="245">
        <v>-72454724722</v>
      </c>
      <c r="P111" s="245"/>
      <c r="Q111" s="245">
        <f t="shared" si="2"/>
        <v>12937803459</v>
      </c>
    </row>
    <row r="112" spans="1:17">
      <c r="A112" s="223" t="s">
        <v>362</v>
      </c>
      <c r="C112" s="245">
        <v>15159797</v>
      </c>
      <c r="D112" s="245"/>
      <c r="E112" s="245">
        <v>45579113664</v>
      </c>
      <c r="F112" s="245"/>
      <c r="G112" s="245">
        <v>-50458524372</v>
      </c>
      <c r="H112" s="245"/>
      <c r="I112" s="238">
        <f t="shared" ref="I112:I175" si="3">E112+G112</f>
        <v>-4879410708</v>
      </c>
      <c r="J112" s="238"/>
      <c r="K112" s="245">
        <v>15159797</v>
      </c>
      <c r="L112" s="245"/>
      <c r="M112" s="245">
        <v>45579113664</v>
      </c>
      <c r="N112" s="245"/>
      <c r="O112" s="245">
        <v>-47199513293</v>
      </c>
      <c r="P112" s="245"/>
      <c r="Q112" s="245">
        <f t="shared" si="2"/>
        <v>-1620399629</v>
      </c>
    </row>
    <row r="113" spans="1:17">
      <c r="A113" s="223" t="s">
        <v>86</v>
      </c>
      <c r="C113" s="245">
        <v>129117</v>
      </c>
      <c r="D113" s="245"/>
      <c r="E113" s="245">
        <v>17633007733</v>
      </c>
      <c r="F113" s="245"/>
      <c r="G113" s="245">
        <v>-17195275571</v>
      </c>
      <c r="H113" s="245"/>
      <c r="I113" s="238">
        <f t="shared" si="3"/>
        <v>437732162</v>
      </c>
      <c r="J113" s="238"/>
      <c r="K113" s="245">
        <v>129117</v>
      </c>
      <c r="L113" s="245"/>
      <c r="M113" s="245">
        <v>17633007733</v>
      </c>
      <c r="N113" s="245"/>
      <c r="O113" s="245">
        <v>-17195275571</v>
      </c>
      <c r="P113" s="245"/>
      <c r="Q113" s="245">
        <f t="shared" ref="Q113:Q176" si="4">M113+O113</f>
        <v>437732162</v>
      </c>
    </row>
    <row r="114" spans="1:17">
      <c r="A114" s="223" t="s">
        <v>523</v>
      </c>
      <c r="C114" s="245">
        <v>17100000</v>
      </c>
      <c r="D114" s="245"/>
      <c r="E114" s="245">
        <v>28234447489</v>
      </c>
      <c r="F114" s="245"/>
      <c r="G114" s="245">
        <v>-29936137762</v>
      </c>
      <c r="H114" s="245"/>
      <c r="I114" s="238">
        <f t="shared" si="3"/>
        <v>-1701690273</v>
      </c>
      <c r="J114" s="238"/>
      <c r="K114" s="245">
        <v>17100000</v>
      </c>
      <c r="L114" s="245"/>
      <c r="M114" s="245">
        <v>28234447489</v>
      </c>
      <c r="N114" s="245"/>
      <c r="O114" s="245">
        <v>-29936137762</v>
      </c>
      <c r="P114" s="245"/>
      <c r="Q114" s="245">
        <f t="shared" si="4"/>
        <v>-1701690273</v>
      </c>
    </row>
    <row r="115" spans="1:17">
      <c r="A115" s="223" t="s">
        <v>89</v>
      </c>
      <c r="C115" s="245">
        <v>2572237</v>
      </c>
      <c r="D115" s="245"/>
      <c r="E115" s="245">
        <v>72920742585</v>
      </c>
      <c r="F115" s="245"/>
      <c r="G115" s="245">
        <v>-71536662685</v>
      </c>
      <c r="H115" s="245"/>
      <c r="I115" s="238">
        <f t="shared" si="3"/>
        <v>1384079900</v>
      </c>
      <c r="J115" s="238"/>
      <c r="K115" s="245">
        <v>2572237</v>
      </c>
      <c r="L115" s="245"/>
      <c r="M115" s="245">
        <v>72920742585</v>
      </c>
      <c r="N115" s="245"/>
      <c r="O115" s="245">
        <v>-84700263029</v>
      </c>
      <c r="P115" s="245"/>
      <c r="Q115" s="245">
        <f t="shared" si="4"/>
        <v>-11779520444</v>
      </c>
    </row>
    <row r="116" spans="1:17">
      <c r="A116" s="223" t="s">
        <v>312</v>
      </c>
      <c r="C116" s="245">
        <v>12619781</v>
      </c>
      <c r="D116" s="245"/>
      <c r="E116" s="245">
        <v>30616852582</v>
      </c>
      <c r="F116" s="245"/>
      <c r="G116" s="245">
        <v>-33790356543</v>
      </c>
      <c r="H116" s="245"/>
      <c r="I116" s="238">
        <f t="shared" si="3"/>
        <v>-3173503961</v>
      </c>
      <c r="J116" s="238"/>
      <c r="K116" s="245">
        <v>12619781</v>
      </c>
      <c r="L116" s="245"/>
      <c r="M116" s="245">
        <v>30616852582</v>
      </c>
      <c r="N116" s="245"/>
      <c r="O116" s="245">
        <v>-36885828712</v>
      </c>
      <c r="P116" s="245"/>
      <c r="Q116" s="245">
        <f t="shared" si="4"/>
        <v>-6268976130</v>
      </c>
    </row>
    <row r="117" spans="1:17">
      <c r="A117" s="223" t="s">
        <v>129</v>
      </c>
      <c r="C117" s="245">
        <v>11999516</v>
      </c>
      <c r="D117" s="245"/>
      <c r="E117" s="245">
        <v>105612958910</v>
      </c>
      <c r="F117" s="245"/>
      <c r="G117" s="245">
        <v>-110094430588</v>
      </c>
      <c r="H117" s="245"/>
      <c r="I117" s="238">
        <f t="shared" si="3"/>
        <v>-4481471678</v>
      </c>
      <c r="J117" s="238"/>
      <c r="K117" s="245">
        <v>11999516</v>
      </c>
      <c r="L117" s="245"/>
      <c r="M117" s="245">
        <v>105612958910</v>
      </c>
      <c r="N117" s="245"/>
      <c r="O117" s="245">
        <v>-84044602721</v>
      </c>
      <c r="P117" s="245"/>
      <c r="Q117" s="245">
        <f t="shared" si="4"/>
        <v>21568356189</v>
      </c>
    </row>
    <row r="118" spans="1:17">
      <c r="A118" s="223" t="s">
        <v>110</v>
      </c>
      <c r="C118" s="245">
        <v>36815386</v>
      </c>
      <c r="D118" s="245"/>
      <c r="E118" s="245">
        <v>53700280510</v>
      </c>
      <c r="F118" s="245"/>
      <c r="G118" s="245">
        <v>-57885097748</v>
      </c>
      <c r="H118" s="245"/>
      <c r="I118" s="238">
        <f t="shared" si="3"/>
        <v>-4184817238</v>
      </c>
      <c r="J118" s="238"/>
      <c r="K118" s="245">
        <v>36815386</v>
      </c>
      <c r="L118" s="245"/>
      <c r="M118" s="245">
        <v>53700280510</v>
      </c>
      <c r="N118" s="245"/>
      <c r="O118" s="245">
        <v>-51114176946</v>
      </c>
      <c r="P118" s="245"/>
      <c r="Q118" s="245">
        <f t="shared" si="4"/>
        <v>2586103564</v>
      </c>
    </row>
    <row r="119" spans="1:17">
      <c r="A119" s="223" t="s">
        <v>112</v>
      </c>
      <c r="C119" s="245">
        <v>1317884</v>
      </c>
      <c r="D119" s="245"/>
      <c r="E119" s="245">
        <v>19589297417</v>
      </c>
      <c r="F119" s="245"/>
      <c r="G119" s="245">
        <v>-19876990704</v>
      </c>
      <c r="H119" s="245"/>
      <c r="I119" s="238">
        <f t="shared" si="3"/>
        <v>-287693287</v>
      </c>
      <c r="J119" s="238"/>
      <c r="K119" s="245">
        <v>1317884</v>
      </c>
      <c r="L119" s="245"/>
      <c r="M119" s="245">
        <v>19589297417</v>
      </c>
      <c r="N119" s="245"/>
      <c r="O119" s="245">
        <v>-19912111133</v>
      </c>
      <c r="P119" s="245"/>
      <c r="Q119" s="245">
        <f t="shared" si="4"/>
        <v>-322813716</v>
      </c>
    </row>
    <row r="120" spans="1:17">
      <c r="A120" s="223" t="s">
        <v>370</v>
      </c>
      <c r="C120" s="245">
        <v>12323428</v>
      </c>
      <c r="D120" s="245"/>
      <c r="E120" s="245">
        <v>28797335411</v>
      </c>
      <c r="F120" s="245"/>
      <c r="G120" s="245">
        <v>-29699830931</v>
      </c>
      <c r="H120" s="245"/>
      <c r="I120" s="238">
        <f t="shared" si="3"/>
        <v>-902495520</v>
      </c>
      <c r="J120" s="238"/>
      <c r="K120" s="245">
        <v>12323428</v>
      </c>
      <c r="L120" s="245"/>
      <c r="M120" s="245">
        <v>28797335411</v>
      </c>
      <c r="N120" s="245"/>
      <c r="O120" s="245">
        <v>-33634197452</v>
      </c>
      <c r="P120" s="245"/>
      <c r="Q120" s="245">
        <f t="shared" si="4"/>
        <v>-4836862041</v>
      </c>
    </row>
    <row r="121" spans="1:17">
      <c r="A121" s="223" t="s">
        <v>266</v>
      </c>
      <c r="C121" s="245">
        <v>0</v>
      </c>
      <c r="D121" s="245"/>
      <c r="E121" s="245">
        <v>0</v>
      </c>
      <c r="F121" s="245"/>
      <c r="G121" s="245">
        <v>-47613417853</v>
      </c>
      <c r="H121" s="245"/>
      <c r="I121" s="238">
        <f t="shared" si="3"/>
        <v>-47613417853</v>
      </c>
      <c r="J121" s="238"/>
      <c r="K121" s="245">
        <v>0</v>
      </c>
      <c r="L121" s="245"/>
      <c r="M121" s="245">
        <v>0</v>
      </c>
      <c r="N121" s="245"/>
      <c r="O121" s="245">
        <v>0</v>
      </c>
      <c r="P121" s="245"/>
      <c r="Q121" s="245">
        <f t="shared" si="4"/>
        <v>0</v>
      </c>
    </row>
    <row r="122" spans="1:17">
      <c r="A122" s="223" t="s">
        <v>114</v>
      </c>
      <c r="C122" s="245">
        <v>14999950</v>
      </c>
      <c r="D122" s="245"/>
      <c r="E122" s="245">
        <v>104188002708</v>
      </c>
      <c r="F122" s="245"/>
      <c r="G122" s="245">
        <v>-115208906644</v>
      </c>
      <c r="H122" s="245"/>
      <c r="I122" s="238">
        <f t="shared" si="3"/>
        <v>-11020903936</v>
      </c>
      <c r="J122" s="238"/>
      <c r="K122" s="245">
        <v>14999950</v>
      </c>
      <c r="L122" s="245"/>
      <c r="M122" s="245">
        <v>104188002708</v>
      </c>
      <c r="N122" s="245"/>
      <c r="O122" s="245">
        <v>-83354010823</v>
      </c>
      <c r="P122" s="245"/>
      <c r="Q122" s="245">
        <f t="shared" si="4"/>
        <v>20833991885</v>
      </c>
    </row>
    <row r="123" spans="1:17">
      <c r="A123" s="223" t="s">
        <v>280</v>
      </c>
      <c r="C123" s="245">
        <v>7614808</v>
      </c>
      <c r="D123" s="245"/>
      <c r="E123" s="245">
        <v>18036041994</v>
      </c>
      <c r="F123" s="245"/>
      <c r="G123" s="245">
        <v>-18387213880</v>
      </c>
      <c r="H123" s="245"/>
      <c r="I123" s="238">
        <f t="shared" si="3"/>
        <v>-351171886</v>
      </c>
      <c r="J123" s="238"/>
      <c r="K123" s="245">
        <v>7614808</v>
      </c>
      <c r="L123" s="245"/>
      <c r="M123" s="245">
        <v>18036041994</v>
      </c>
      <c r="N123" s="245"/>
      <c r="O123" s="245">
        <v>-17392061032</v>
      </c>
      <c r="P123" s="245"/>
      <c r="Q123" s="245">
        <f t="shared" si="4"/>
        <v>643980962</v>
      </c>
    </row>
    <row r="124" spans="1:17">
      <c r="A124" s="223" t="s">
        <v>136</v>
      </c>
      <c r="C124" s="245">
        <v>12633370</v>
      </c>
      <c r="D124" s="245"/>
      <c r="E124" s="245">
        <v>141528211627</v>
      </c>
      <c r="F124" s="245"/>
      <c r="G124" s="245">
        <v>-117534857842</v>
      </c>
      <c r="H124" s="245"/>
      <c r="I124" s="238">
        <f t="shared" si="3"/>
        <v>23993353785</v>
      </c>
      <c r="J124" s="238"/>
      <c r="K124" s="245">
        <v>12633370</v>
      </c>
      <c r="L124" s="245"/>
      <c r="M124" s="245">
        <v>141528211627</v>
      </c>
      <c r="N124" s="245"/>
      <c r="O124" s="245">
        <v>-87902845671</v>
      </c>
      <c r="P124" s="245"/>
      <c r="Q124" s="245">
        <f t="shared" si="4"/>
        <v>53625365956</v>
      </c>
    </row>
    <row r="125" spans="1:17">
      <c r="A125" s="223" t="s">
        <v>131</v>
      </c>
      <c r="C125" s="235">
        <v>7464902</v>
      </c>
      <c r="D125" s="245"/>
      <c r="E125" s="245">
        <v>57998362751</v>
      </c>
      <c r="F125" s="245"/>
      <c r="G125" s="245">
        <v>-60606754069</v>
      </c>
      <c r="H125" s="245"/>
      <c r="I125" s="238">
        <f t="shared" si="3"/>
        <v>-2608391318</v>
      </c>
      <c r="J125" s="238"/>
      <c r="K125" s="245">
        <v>7464902</v>
      </c>
      <c r="L125" s="245"/>
      <c r="M125" s="245">
        <v>57998362751</v>
      </c>
      <c r="N125" s="245"/>
      <c r="O125" s="245">
        <v>-54334484867</v>
      </c>
      <c r="P125" s="245"/>
      <c r="Q125" s="245">
        <f t="shared" si="4"/>
        <v>3663877884</v>
      </c>
    </row>
    <row r="126" spans="1:17">
      <c r="A126" s="223" t="s">
        <v>345</v>
      </c>
      <c r="C126" s="245">
        <v>6661090</v>
      </c>
      <c r="D126" s="245"/>
      <c r="E126" s="245">
        <v>11560190008</v>
      </c>
      <c r="F126" s="245"/>
      <c r="G126" s="245">
        <v>-12106218459</v>
      </c>
      <c r="H126" s="245"/>
      <c r="I126" s="238">
        <f t="shared" si="3"/>
        <v>-546028451</v>
      </c>
      <c r="J126" s="238"/>
      <c r="K126" s="245">
        <v>6661090</v>
      </c>
      <c r="L126" s="245"/>
      <c r="M126" s="245">
        <v>11560190008</v>
      </c>
      <c r="N126" s="245"/>
      <c r="O126" s="245">
        <v>-11465741205</v>
      </c>
      <c r="P126" s="245"/>
      <c r="Q126" s="245">
        <f t="shared" si="4"/>
        <v>94448803</v>
      </c>
    </row>
    <row r="127" spans="1:17">
      <c r="A127" s="223" t="s">
        <v>235</v>
      </c>
      <c r="C127" s="245">
        <v>15454649</v>
      </c>
      <c r="D127" s="245"/>
      <c r="E127" s="245">
        <v>29458889549</v>
      </c>
      <c r="F127" s="245"/>
      <c r="G127" s="245">
        <v>-32469648350</v>
      </c>
      <c r="H127" s="245"/>
      <c r="I127" s="238">
        <f t="shared" si="3"/>
        <v>-3010758801</v>
      </c>
      <c r="J127" s="238"/>
      <c r="K127" s="245">
        <v>15454649</v>
      </c>
      <c r="L127" s="245"/>
      <c r="M127" s="245">
        <v>29458889549</v>
      </c>
      <c r="N127" s="245"/>
      <c r="O127" s="245">
        <v>-37701151774</v>
      </c>
      <c r="P127" s="245"/>
      <c r="Q127" s="245">
        <f t="shared" si="4"/>
        <v>-8242262225</v>
      </c>
    </row>
    <row r="128" spans="1:17">
      <c r="A128" s="223" t="s">
        <v>259</v>
      </c>
      <c r="C128" s="235">
        <v>12500585</v>
      </c>
      <c r="D128" s="245"/>
      <c r="E128" s="245">
        <v>36542052840</v>
      </c>
      <c r="F128" s="245"/>
      <c r="G128" s="245">
        <v>-39057346248</v>
      </c>
      <c r="H128" s="245"/>
      <c r="I128" s="238">
        <f t="shared" si="3"/>
        <v>-2515293408</v>
      </c>
      <c r="J128" s="238"/>
      <c r="K128" s="245">
        <v>12500585</v>
      </c>
      <c r="L128" s="245"/>
      <c r="M128" s="245">
        <v>36542052840</v>
      </c>
      <c r="N128" s="245"/>
      <c r="O128" s="245">
        <v>-38085237464</v>
      </c>
      <c r="P128" s="245"/>
      <c r="Q128" s="245">
        <f t="shared" si="4"/>
        <v>-1543184624</v>
      </c>
    </row>
    <row r="129" spans="1:17">
      <c r="A129" s="223" t="s">
        <v>140</v>
      </c>
      <c r="C129" s="245">
        <v>51381920</v>
      </c>
      <c r="D129" s="245"/>
      <c r="E129" s="245">
        <v>84889588371</v>
      </c>
      <c r="F129" s="245"/>
      <c r="G129" s="245">
        <v>-93759938112</v>
      </c>
      <c r="H129" s="245"/>
      <c r="I129" s="238">
        <f t="shared" si="3"/>
        <v>-8870349741</v>
      </c>
      <c r="J129" s="238"/>
      <c r="K129" s="245">
        <v>51381920</v>
      </c>
      <c r="L129" s="245"/>
      <c r="M129" s="245">
        <v>84889588371</v>
      </c>
      <c r="N129" s="245"/>
      <c r="O129" s="245">
        <v>-89624691384</v>
      </c>
      <c r="P129" s="245"/>
      <c r="Q129" s="245">
        <f t="shared" si="4"/>
        <v>-4735103013</v>
      </c>
    </row>
    <row r="130" spans="1:17">
      <c r="A130" s="223" t="s">
        <v>330</v>
      </c>
      <c r="C130" s="245">
        <v>24368608</v>
      </c>
      <c r="D130" s="245"/>
      <c r="E130" s="245">
        <v>94810715790</v>
      </c>
      <c r="F130" s="245"/>
      <c r="G130" s="245">
        <v>-102725557327</v>
      </c>
      <c r="H130" s="245"/>
      <c r="I130" s="238">
        <f t="shared" si="3"/>
        <v>-7914841537</v>
      </c>
      <c r="J130" s="238"/>
      <c r="K130" s="245">
        <v>24368608</v>
      </c>
      <c r="L130" s="245"/>
      <c r="M130" s="245">
        <v>94810715790</v>
      </c>
      <c r="N130" s="245"/>
      <c r="O130" s="245">
        <v>-78974574680</v>
      </c>
      <c r="P130" s="245"/>
      <c r="Q130" s="245">
        <f t="shared" si="4"/>
        <v>15836141110</v>
      </c>
    </row>
    <row r="131" spans="1:17">
      <c r="A131" s="223" t="s">
        <v>524</v>
      </c>
      <c r="C131" s="245">
        <v>18200000</v>
      </c>
      <c r="D131" s="245"/>
      <c r="E131" s="245">
        <v>48236427695</v>
      </c>
      <c r="F131" s="245"/>
      <c r="G131" s="245">
        <v>-48586516539</v>
      </c>
      <c r="H131" s="245"/>
      <c r="I131" s="238">
        <f t="shared" si="3"/>
        <v>-350088844</v>
      </c>
      <c r="J131" s="238"/>
      <c r="K131" s="245">
        <v>18200000</v>
      </c>
      <c r="L131" s="245"/>
      <c r="M131" s="245">
        <v>48236427695</v>
      </c>
      <c r="N131" s="245"/>
      <c r="O131" s="245">
        <v>-48586516539</v>
      </c>
      <c r="P131" s="245"/>
      <c r="Q131" s="245">
        <f t="shared" si="4"/>
        <v>-350088844</v>
      </c>
    </row>
    <row r="132" spans="1:17">
      <c r="A132" s="223" t="s">
        <v>378</v>
      </c>
      <c r="C132" s="245">
        <v>1052909</v>
      </c>
      <c r="D132" s="245"/>
      <c r="E132" s="245">
        <v>58862342559</v>
      </c>
      <c r="F132" s="245"/>
      <c r="G132" s="245">
        <v>-57463894320</v>
      </c>
      <c r="H132" s="245"/>
      <c r="I132" s="238">
        <f t="shared" si="3"/>
        <v>1398448239</v>
      </c>
      <c r="J132" s="238"/>
      <c r="K132" s="245">
        <v>1052909</v>
      </c>
      <c r="L132" s="245"/>
      <c r="M132" s="245">
        <v>58862342559</v>
      </c>
      <c r="N132" s="245"/>
      <c r="O132" s="245">
        <v>-52789711512</v>
      </c>
      <c r="P132" s="245"/>
      <c r="Q132" s="245">
        <f t="shared" si="4"/>
        <v>6072631047</v>
      </c>
    </row>
    <row r="133" spans="1:17">
      <c r="A133" s="223" t="s">
        <v>261</v>
      </c>
      <c r="C133" s="245">
        <v>9393340</v>
      </c>
      <c r="D133" s="245"/>
      <c r="E133" s="11">
        <v>121728727036</v>
      </c>
      <c r="F133" s="245"/>
      <c r="G133" s="245">
        <v>-123410416891</v>
      </c>
      <c r="H133" s="245"/>
      <c r="I133" s="238">
        <f t="shared" si="3"/>
        <v>-1681689855</v>
      </c>
      <c r="J133" s="238"/>
      <c r="K133" s="245">
        <v>9393340</v>
      </c>
      <c r="L133" s="245"/>
      <c r="M133" s="245">
        <v>121728727036</v>
      </c>
      <c r="N133" s="245"/>
      <c r="O133" s="245">
        <v>-113547465356</v>
      </c>
      <c r="P133" s="245"/>
      <c r="Q133" s="245">
        <f t="shared" si="4"/>
        <v>8181261680</v>
      </c>
    </row>
    <row r="134" spans="1:17">
      <c r="A134" s="223" t="s">
        <v>290</v>
      </c>
      <c r="C134" s="245">
        <v>9627427</v>
      </c>
      <c r="D134" s="245"/>
      <c r="E134" s="245">
        <v>21742643910</v>
      </c>
      <c r="F134" s="245"/>
      <c r="G134" s="245">
        <v>-14549229648</v>
      </c>
      <c r="H134" s="245"/>
      <c r="I134" s="238">
        <f t="shared" si="3"/>
        <v>7193414262</v>
      </c>
      <c r="J134" s="238"/>
      <c r="K134" s="245">
        <v>9627427</v>
      </c>
      <c r="L134" s="245"/>
      <c r="M134" s="245">
        <v>21742643910</v>
      </c>
      <c r="N134" s="245"/>
      <c r="O134" s="245">
        <v>-12991184636</v>
      </c>
      <c r="P134" s="245"/>
      <c r="Q134" s="245">
        <f t="shared" si="4"/>
        <v>8751459274</v>
      </c>
    </row>
    <row r="135" spans="1:17">
      <c r="A135" s="223" t="s">
        <v>360</v>
      </c>
      <c r="C135" s="245">
        <v>21289973</v>
      </c>
      <c r="D135" s="245"/>
      <c r="E135" s="245">
        <v>46285754710</v>
      </c>
      <c r="F135" s="245"/>
      <c r="G135" s="245">
        <v>-51529181087</v>
      </c>
      <c r="H135" s="245"/>
      <c r="I135" s="238">
        <f t="shared" si="3"/>
        <v>-5243426377</v>
      </c>
      <c r="J135" s="238"/>
      <c r="K135" s="245">
        <v>21289973</v>
      </c>
      <c r="L135" s="245"/>
      <c r="M135" s="245">
        <v>46285754710</v>
      </c>
      <c r="N135" s="245"/>
      <c r="O135" s="245">
        <v>-51870276765</v>
      </c>
      <c r="P135" s="245"/>
      <c r="Q135" s="245">
        <f t="shared" si="4"/>
        <v>-5584522055</v>
      </c>
    </row>
    <row r="136" spans="1:17">
      <c r="A136" s="223" t="s">
        <v>188</v>
      </c>
      <c r="C136" s="245">
        <v>17602691</v>
      </c>
      <c r="D136" s="245"/>
      <c r="E136" s="245">
        <v>39876298484</v>
      </c>
      <c r="F136" s="245"/>
      <c r="G136" s="245">
        <v>-41609386617</v>
      </c>
      <c r="H136" s="245"/>
      <c r="I136" s="238">
        <f t="shared" si="3"/>
        <v>-1733088133</v>
      </c>
      <c r="J136" s="238"/>
      <c r="K136" s="245">
        <v>17602691</v>
      </c>
      <c r="L136" s="245"/>
      <c r="M136" s="245">
        <v>39876298484</v>
      </c>
      <c r="N136" s="245"/>
      <c r="O136" s="245">
        <v>-44889218512</v>
      </c>
      <c r="P136" s="245"/>
      <c r="Q136" s="245">
        <f t="shared" si="4"/>
        <v>-5012920028</v>
      </c>
    </row>
    <row r="137" spans="1:17">
      <c r="A137" s="223" t="s">
        <v>366</v>
      </c>
      <c r="C137" s="245">
        <v>7241106</v>
      </c>
      <c r="D137" s="245"/>
      <c r="E137" s="245">
        <v>114028048820</v>
      </c>
      <c r="F137" s="245"/>
      <c r="G137" s="245">
        <v>-83275682788</v>
      </c>
      <c r="H137" s="245"/>
      <c r="I137" s="238">
        <f t="shared" si="3"/>
        <v>30752366032</v>
      </c>
      <c r="J137" s="238"/>
      <c r="K137" s="245">
        <v>7241106</v>
      </c>
      <c r="L137" s="245"/>
      <c r="M137" s="245">
        <v>114028048820</v>
      </c>
      <c r="N137" s="245"/>
      <c r="O137" s="245">
        <v>-54418677953</v>
      </c>
      <c r="P137" s="245"/>
      <c r="Q137" s="245">
        <f t="shared" si="4"/>
        <v>59609370867</v>
      </c>
    </row>
    <row r="138" spans="1:17">
      <c r="A138" s="223" t="s">
        <v>219</v>
      </c>
      <c r="C138" s="245">
        <v>137080781</v>
      </c>
      <c r="D138" s="245"/>
      <c r="E138" s="245">
        <v>64201981181</v>
      </c>
      <c r="F138" s="245"/>
      <c r="G138" s="245">
        <v>-79987636537</v>
      </c>
      <c r="H138" s="245"/>
      <c r="I138" s="238">
        <f t="shared" si="3"/>
        <v>-15785655356</v>
      </c>
      <c r="J138" s="238"/>
      <c r="K138" s="245">
        <v>137080781</v>
      </c>
      <c r="L138" s="245"/>
      <c r="M138" s="245">
        <v>64201981181</v>
      </c>
      <c r="N138" s="245"/>
      <c r="O138" s="245">
        <v>-77330580422</v>
      </c>
      <c r="P138" s="245"/>
      <c r="Q138" s="245">
        <f t="shared" si="4"/>
        <v>-13128599241</v>
      </c>
    </row>
    <row r="139" spans="1:17">
      <c r="A139" s="223" t="s">
        <v>139</v>
      </c>
      <c r="C139" s="245">
        <v>5681166</v>
      </c>
      <c r="D139" s="245"/>
      <c r="E139" s="245">
        <v>21179150458</v>
      </c>
      <c r="F139" s="245"/>
      <c r="G139" s="245">
        <v>-20575964644</v>
      </c>
      <c r="H139" s="245"/>
      <c r="I139" s="238">
        <f t="shared" si="3"/>
        <v>603185814</v>
      </c>
      <c r="J139" s="238"/>
      <c r="K139" s="245">
        <v>5681166</v>
      </c>
      <c r="L139" s="245"/>
      <c r="M139" s="245">
        <v>21179150458</v>
      </c>
      <c r="N139" s="245"/>
      <c r="O139" s="245">
        <v>-20616294817</v>
      </c>
      <c r="P139" s="245"/>
      <c r="Q139" s="245">
        <f t="shared" si="4"/>
        <v>562855641</v>
      </c>
    </row>
    <row r="140" spans="1:17">
      <c r="A140" s="223" t="s">
        <v>132</v>
      </c>
      <c r="C140" s="245">
        <v>23291510</v>
      </c>
      <c r="D140" s="245"/>
      <c r="E140" s="245">
        <v>26670632491</v>
      </c>
      <c r="F140" s="245"/>
      <c r="G140" s="245">
        <v>-23827922097</v>
      </c>
      <c r="H140" s="245"/>
      <c r="I140" s="238">
        <f t="shared" si="3"/>
        <v>2842710394</v>
      </c>
      <c r="J140" s="238"/>
      <c r="K140" s="245">
        <v>23291510</v>
      </c>
      <c r="L140" s="245"/>
      <c r="M140" s="245">
        <v>26670632491</v>
      </c>
      <c r="N140" s="245"/>
      <c r="O140" s="245">
        <v>-23316811865</v>
      </c>
      <c r="P140" s="245"/>
      <c r="Q140" s="245">
        <f t="shared" si="4"/>
        <v>3353820626</v>
      </c>
    </row>
    <row r="141" spans="1:17">
      <c r="A141" s="223" t="s">
        <v>230</v>
      </c>
      <c r="C141" s="245">
        <v>8667034</v>
      </c>
      <c r="D141" s="245"/>
      <c r="E141" s="245">
        <v>6665103422</v>
      </c>
      <c r="F141" s="245"/>
      <c r="G141" s="245">
        <v>-6665103422</v>
      </c>
      <c r="H141" s="245"/>
      <c r="I141" s="238">
        <f t="shared" si="3"/>
        <v>0</v>
      </c>
      <c r="J141" s="238"/>
      <c r="K141" s="245">
        <v>8667034</v>
      </c>
      <c r="L141" s="245"/>
      <c r="M141" s="245">
        <v>6665103422</v>
      </c>
      <c r="N141" s="245"/>
      <c r="O141" s="245">
        <v>-10571175736</v>
      </c>
      <c r="P141" s="245"/>
      <c r="Q141" s="245">
        <f t="shared" si="4"/>
        <v>-3906072314</v>
      </c>
    </row>
    <row r="142" spans="1:17">
      <c r="A142" s="223" t="s">
        <v>299</v>
      </c>
      <c r="C142" s="245">
        <v>4330109</v>
      </c>
      <c r="D142" s="245"/>
      <c r="E142" s="245">
        <v>30265512845</v>
      </c>
      <c r="F142" s="245"/>
      <c r="G142" s="245">
        <v>-36270971794</v>
      </c>
      <c r="H142" s="245"/>
      <c r="I142" s="238">
        <f t="shared" si="3"/>
        <v>-6005458949</v>
      </c>
      <c r="J142" s="238"/>
      <c r="K142" s="245">
        <v>4330109</v>
      </c>
      <c r="L142" s="245"/>
      <c r="M142" s="245">
        <v>30265512845</v>
      </c>
      <c r="N142" s="245"/>
      <c r="O142" s="245">
        <v>-36563638707</v>
      </c>
      <c r="P142" s="245"/>
      <c r="Q142" s="245">
        <f t="shared" si="4"/>
        <v>-6298125862</v>
      </c>
    </row>
    <row r="143" spans="1:17">
      <c r="A143" s="223" t="s">
        <v>105</v>
      </c>
      <c r="C143" s="245">
        <v>62343084</v>
      </c>
      <c r="D143" s="245"/>
      <c r="E143" s="245">
        <v>93719675524</v>
      </c>
      <c r="F143" s="245"/>
      <c r="G143" s="245">
        <v>-100968419882</v>
      </c>
      <c r="H143" s="245"/>
      <c r="I143" s="238">
        <f t="shared" si="3"/>
        <v>-7248744358</v>
      </c>
      <c r="J143" s="238"/>
      <c r="K143" s="245">
        <v>62343084</v>
      </c>
      <c r="L143" s="245"/>
      <c r="M143" s="245">
        <v>93719675524</v>
      </c>
      <c r="N143" s="245"/>
      <c r="O143" s="245">
        <v>-93960029290</v>
      </c>
      <c r="P143" s="245"/>
      <c r="Q143" s="245">
        <f t="shared" si="4"/>
        <v>-240353766</v>
      </c>
    </row>
    <row r="144" spans="1:17">
      <c r="A144" s="223" t="s">
        <v>405</v>
      </c>
      <c r="C144" s="245">
        <v>3938158</v>
      </c>
      <c r="D144" s="245"/>
      <c r="E144" s="245">
        <v>52324317760</v>
      </c>
      <c r="F144" s="245"/>
      <c r="G144" s="245">
        <v>-46469698850</v>
      </c>
      <c r="H144" s="245"/>
      <c r="I144" s="238">
        <f t="shared" si="3"/>
        <v>5854618910</v>
      </c>
      <c r="J144" s="238"/>
      <c r="K144" s="245">
        <v>3938158</v>
      </c>
      <c r="L144" s="245"/>
      <c r="M144" s="245">
        <v>52324317760</v>
      </c>
      <c r="N144" s="245"/>
      <c r="O144" s="245">
        <v>-42207625277</v>
      </c>
      <c r="P144" s="245"/>
      <c r="Q144" s="245">
        <f t="shared" si="4"/>
        <v>10116692483</v>
      </c>
    </row>
    <row r="145" spans="1:17">
      <c r="A145" s="223" t="s">
        <v>178</v>
      </c>
      <c r="C145" s="235">
        <v>9777065</v>
      </c>
      <c r="D145" s="245"/>
      <c r="E145" s="245">
        <v>73440266340</v>
      </c>
      <c r="F145" s="245"/>
      <c r="G145" s="245">
        <v>-77129279164</v>
      </c>
      <c r="H145" s="245"/>
      <c r="I145" s="238">
        <f t="shared" si="3"/>
        <v>-3689012824</v>
      </c>
      <c r="J145" s="238"/>
      <c r="K145" s="245">
        <v>9777065</v>
      </c>
      <c r="L145" s="245"/>
      <c r="M145" s="245">
        <v>73440266340</v>
      </c>
      <c r="N145" s="245"/>
      <c r="O145" s="245">
        <v>-61319887612</v>
      </c>
      <c r="P145" s="245"/>
      <c r="Q145" s="245">
        <f t="shared" si="4"/>
        <v>12120378728</v>
      </c>
    </row>
    <row r="146" spans="1:17">
      <c r="A146" s="223" t="s">
        <v>177</v>
      </c>
      <c r="C146" s="235">
        <v>13892800</v>
      </c>
      <c r="D146" s="245"/>
      <c r="E146" s="245">
        <v>60531729411</v>
      </c>
      <c r="F146" s="245"/>
      <c r="G146" s="245">
        <v>-63877860728</v>
      </c>
      <c r="H146" s="245"/>
      <c r="I146" s="238">
        <f t="shared" si="3"/>
        <v>-3346131317</v>
      </c>
      <c r="J146" s="238"/>
      <c r="K146" s="245">
        <v>13892800</v>
      </c>
      <c r="L146" s="245"/>
      <c r="M146" s="245">
        <v>60531729411</v>
      </c>
      <c r="N146" s="245"/>
      <c r="O146" s="245">
        <v>-56232713741</v>
      </c>
      <c r="P146" s="245"/>
      <c r="Q146" s="245">
        <f t="shared" si="4"/>
        <v>4299015670</v>
      </c>
    </row>
    <row r="147" spans="1:17">
      <c r="A147" s="223" t="s">
        <v>157</v>
      </c>
      <c r="C147" s="235">
        <v>11860721</v>
      </c>
      <c r="D147" s="245"/>
      <c r="E147" s="11">
        <v>73321104416</v>
      </c>
      <c r="F147" s="245"/>
      <c r="G147" s="245">
        <v>-71054975056</v>
      </c>
      <c r="H147" s="245"/>
      <c r="I147" s="238">
        <f t="shared" si="3"/>
        <v>2266129360</v>
      </c>
      <c r="J147" s="238"/>
      <c r="K147" s="245">
        <v>11860721</v>
      </c>
      <c r="L147" s="245"/>
      <c r="M147" s="245">
        <v>73321104416</v>
      </c>
      <c r="N147" s="245"/>
      <c r="O147" s="245">
        <v>-64629269380</v>
      </c>
      <c r="P147" s="245"/>
      <c r="Q147" s="245">
        <f t="shared" si="4"/>
        <v>8691835036</v>
      </c>
    </row>
    <row r="148" spans="1:17">
      <c r="A148" s="223" t="s">
        <v>99</v>
      </c>
      <c r="C148" s="245">
        <v>3170940</v>
      </c>
      <c r="D148" s="245"/>
      <c r="E148" s="245">
        <v>25895107658</v>
      </c>
      <c r="F148" s="245"/>
      <c r="G148" s="245">
        <v>-30049348181</v>
      </c>
      <c r="H148" s="245"/>
      <c r="I148" s="238">
        <f t="shared" si="3"/>
        <v>-4154240523</v>
      </c>
      <c r="J148" s="238"/>
      <c r="K148" s="245">
        <v>3170940</v>
      </c>
      <c r="L148" s="245"/>
      <c r="M148" s="245">
        <v>25895107658</v>
      </c>
      <c r="N148" s="245"/>
      <c r="O148" s="245">
        <v>-28747085577</v>
      </c>
      <c r="P148" s="245"/>
      <c r="Q148" s="245">
        <f t="shared" si="4"/>
        <v>-2851977919</v>
      </c>
    </row>
    <row r="149" spans="1:17">
      <c r="A149" s="223" t="s">
        <v>100</v>
      </c>
      <c r="C149" s="245">
        <v>7776230</v>
      </c>
      <c r="D149" s="245"/>
      <c r="E149" s="245">
        <v>55941868132</v>
      </c>
      <c r="F149" s="245"/>
      <c r="G149" s="245">
        <v>-57921386183</v>
      </c>
      <c r="H149" s="245"/>
      <c r="I149" s="238">
        <f t="shared" si="3"/>
        <v>-1979518051</v>
      </c>
      <c r="J149" s="238"/>
      <c r="K149" s="245">
        <v>7776230</v>
      </c>
      <c r="L149" s="245"/>
      <c r="M149" s="245">
        <v>55941868132</v>
      </c>
      <c r="N149" s="245"/>
      <c r="O149" s="245">
        <v>-67182622011</v>
      </c>
      <c r="P149" s="245"/>
      <c r="Q149" s="245">
        <f t="shared" si="4"/>
        <v>-11240753879</v>
      </c>
    </row>
    <row r="150" spans="1:17">
      <c r="A150" s="223" t="s">
        <v>143</v>
      </c>
      <c r="C150" s="245">
        <v>4703470</v>
      </c>
      <c r="D150" s="245"/>
      <c r="E150" s="245">
        <v>205352935786</v>
      </c>
      <c r="F150" s="245"/>
      <c r="G150" s="245">
        <v>-221610567675</v>
      </c>
      <c r="H150" s="245"/>
      <c r="I150" s="238">
        <f t="shared" si="3"/>
        <v>-16257631889</v>
      </c>
      <c r="J150" s="238"/>
      <c r="K150" s="245">
        <v>4703470</v>
      </c>
      <c r="L150" s="245"/>
      <c r="M150" s="245">
        <v>205352935786</v>
      </c>
      <c r="N150" s="245"/>
      <c r="O150" s="245">
        <v>-218485569425</v>
      </c>
      <c r="P150" s="245"/>
      <c r="Q150" s="245">
        <f t="shared" si="4"/>
        <v>-13132633639</v>
      </c>
    </row>
    <row r="151" spans="1:17">
      <c r="A151" s="223" t="s">
        <v>329</v>
      </c>
      <c r="C151" s="245">
        <v>6839408</v>
      </c>
      <c r="D151" s="245"/>
      <c r="E151" s="245">
        <v>39361928386</v>
      </c>
      <c r="F151" s="245"/>
      <c r="G151" s="245">
        <v>-41082158999</v>
      </c>
      <c r="H151" s="245"/>
      <c r="I151" s="238">
        <f t="shared" si="3"/>
        <v>-1720230613</v>
      </c>
      <c r="J151" s="238"/>
      <c r="K151" s="245">
        <v>6839408</v>
      </c>
      <c r="L151" s="245"/>
      <c r="M151" s="245">
        <v>39361928386</v>
      </c>
      <c r="N151" s="245"/>
      <c r="O151" s="245">
        <v>-38951948498</v>
      </c>
      <c r="P151" s="245"/>
      <c r="Q151" s="245">
        <f t="shared" si="4"/>
        <v>409979888</v>
      </c>
    </row>
    <row r="152" spans="1:17">
      <c r="A152" s="223" t="s">
        <v>302</v>
      </c>
      <c r="C152" s="245">
        <v>9353094</v>
      </c>
      <c r="D152" s="245"/>
      <c r="E152" s="245">
        <v>19192683203</v>
      </c>
      <c r="F152" s="245"/>
      <c r="G152" s="245">
        <v>-18491760359</v>
      </c>
      <c r="H152" s="245"/>
      <c r="I152" s="238">
        <f t="shared" si="3"/>
        <v>700922844</v>
      </c>
      <c r="J152" s="238"/>
      <c r="K152" s="245">
        <v>9353094</v>
      </c>
      <c r="L152" s="245"/>
      <c r="M152" s="245">
        <v>19192683203</v>
      </c>
      <c r="N152" s="245"/>
      <c r="O152" s="245">
        <v>-17245555025</v>
      </c>
      <c r="P152" s="245"/>
      <c r="Q152" s="245">
        <f t="shared" si="4"/>
        <v>1947128178</v>
      </c>
    </row>
    <row r="153" spans="1:17">
      <c r="A153" s="223" t="s">
        <v>248</v>
      </c>
      <c r="C153" s="245">
        <v>8490182</v>
      </c>
      <c r="D153" s="245"/>
      <c r="E153" s="245">
        <v>28481404441</v>
      </c>
      <c r="F153" s="245"/>
      <c r="G153" s="245">
        <v>-30806136104</v>
      </c>
      <c r="H153" s="245"/>
      <c r="I153" s="238">
        <f t="shared" si="3"/>
        <v>-2324731663</v>
      </c>
      <c r="J153" s="238"/>
      <c r="K153" s="245">
        <v>8490182</v>
      </c>
      <c r="L153" s="245"/>
      <c r="M153" s="245">
        <v>28481404441</v>
      </c>
      <c r="N153" s="245"/>
      <c r="O153" s="245">
        <v>-28919862543</v>
      </c>
      <c r="P153" s="245"/>
      <c r="Q153" s="245">
        <f t="shared" si="4"/>
        <v>-438458102</v>
      </c>
    </row>
    <row r="154" spans="1:17">
      <c r="A154" s="223" t="s">
        <v>383</v>
      </c>
      <c r="C154" s="245">
        <v>7509643</v>
      </c>
      <c r="D154" s="245"/>
      <c r="E154" s="245">
        <v>65648538382</v>
      </c>
      <c r="F154" s="245"/>
      <c r="G154" s="245">
        <v>-60911733027</v>
      </c>
      <c r="H154" s="245"/>
      <c r="I154" s="238">
        <f t="shared" si="3"/>
        <v>4736805355</v>
      </c>
      <c r="J154" s="238"/>
      <c r="K154" s="245">
        <v>7509643</v>
      </c>
      <c r="L154" s="245"/>
      <c r="M154" s="245">
        <v>65648538382</v>
      </c>
      <c r="N154" s="245"/>
      <c r="O154" s="245">
        <v>-57225063750</v>
      </c>
      <c r="P154" s="245"/>
      <c r="Q154" s="245">
        <f t="shared" si="4"/>
        <v>8423474632</v>
      </c>
    </row>
    <row r="155" spans="1:17">
      <c r="A155" s="223" t="s">
        <v>83</v>
      </c>
      <c r="C155" s="235">
        <v>13702684</v>
      </c>
      <c r="D155" s="245"/>
      <c r="E155" s="245">
        <v>55828305814</v>
      </c>
      <c r="F155" s="245"/>
      <c r="G155" s="245">
        <v>-50985164093</v>
      </c>
      <c r="H155" s="245"/>
      <c r="I155" s="238">
        <f t="shared" si="3"/>
        <v>4843141721</v>
      </c>
      <c r="J155" s="238"/>
      <c r="K155" s="245">
        <v>13702684</v>
      </c>
      <c r="L155" s="245"/>
      <c r="M155" s="245">
        <v>55828305814</v>
      </c>
      <c r="N155" s="245"/>
      <c r="O155" s="245">
        <v>-49323168408</v>
      </c>
      <c r="P155" s="245"/>
      <c r="Q155" s="245">
        <f t="shared" si="4"/>
        <v>6505137406</v>
      </c>
    </row>
    <row r="156" spans="1:17">
      <c r="A156" s="223" t="s">
        <v>406</v>
      </c>
      <c r="C156" s="245">
        <v>11552934</v>
      </c>
      <c r="D156" s="245"/>
      <c r="E156" s="245">
        <v>156937092244</v>
      </c>
      <c r="F156" s="245"/>
      <c r="G156" s="245">
        <v>-191386141662</v>
      </c>
      <c r="H156" s="245"/>
      <c r="I156" s="238">
        <f t="shared" si="3"/>
        <v>-34449049418</v>
      </c>
      <c r="J156" s="238"/>
      <c r="K156" s="245">
        <v>11552934</v>
      </c>
      <c r="L156" s="245"/>
      <c r="M156" s="245">
        <v>156937092244</v>
      </c>
      <c r="N156" s="245"/>
      <c r="O156" s="245">
        <v>-183528390260</v>
      </c>
      <c r="P156" s="245"/>
      <c r="Q156" s="245">
        <f t="shared" si="4"/>
        <v>-26591298016</v>
      </c>
    </row>
    <row r="157" spans="1:17">
      <c r="A157" s="223" t="s">
        <v>352</v>
      </c>
      <c r="C157" s="245">
        <v>6682331</v>
      </c>
      <c r="D157" s="245"/>
      <c r="E157" s="245">
        <v>21861340692</v>
      </c>
      <c r="F157" s="245"/>
      <c r="G157" s="245">
        <v>-21909020463</v>
      </c>
      <c r="H157" s="245"/>
      <c r="I157" s="238">
        <f t="shared" si="3"/>
        <v>-47679771</v>
      </c>
      <c r="J157" s="238"/>
      <c r="K157" s="245">
        <v>6682331</v>
      </c>
      <c r="L157" s="245"/>
      <c r="M157" s="245">
        <v>21861340692</v>
      </c>
      <c r="N157" s="245"/>
      <c r="O157" s="245">
        <v>-19901348759</v>
      </c>
      <c r="P157" s="245"/>
      <c r="Q157" s="245">
        <f t="shared" si="4"/>
        <v>1959991933</v>
      </c>
    </row>
    <row r="158" spans="1:17">
      <c r="A158" s="223" t="s">
        <v>293</v>
      </c>
      <c r="C158" s="245">
        <v>902501</v>
      </c>
      <c r="D158" s="245"/>
      <c r="E158" s="245">
        <v>32686650358</v>
      </c>
      <c r="F158" s="245"/>
      <c r="G158" s="245">
        <v>-35145620228</v>
      </c>
      <c r="H158" s="245"/>
      <c r="I158" s="238">
        <f t="shared" si="3"/>
        <v>-2458969870</v>
      </c>
      <c r="J158" s="238"/>
      <c r="K158" s="245">
        <v>902501</v>
      </c>
      <c r="L158" s="245"/>
      <c r="M158" s="245">
        <v>32686650358</v>
      </c>
      <c r="N158" s="245"/>
      <c r="O158" s="245">
        <v>-33520696810</v>
      </c>
      <c r="P158" s="245"/>
      <c r="Q158" s="245">
        <f t="shared" si="4"/>
        <v>-834046452</v>
      </c>
    </row>
    <row r="159" spans="1:17">
      <c r="A159" s="223" t="s">
        <v>358</v>
      </c>
      <c r="C159" s="245">
        <v>2079344</v>
      </c>
      <c r="D159" s="245"/>
      <c r="E159" s="245">
        <v>14752385301</v>
      </c>
      <c r="F159" s="245"/>
      <c r="G159" s="245">
        <v>-13493790192</v>
      </c>
      <c r="H159" s="245"/>
      <c r="I159" s="238">
        <f t="shared" si="3"/>
        <v>1258595109</v>
      </c>
      <c r="J159" s="238"/>
      <c r="K159" s="245">
        <v>2079344</v>
      </c>
      <c r="L159" s="245"/>
      <c r="M159" s="245">
        <v>14752385301</v>
      </c>
      <c r="N159" s="245"/>
      <c r="O159" s="245">
        <v>-13079443102</v>
      </c>
      <c r="P159" s="245"/>
      <c r="Q159" s="245">
        <f t="shared" si="4"/>
        <v>1672942199</v>
      </c>
    </row>
    <row r="160" spans="1:17">
      <c r="A160" s="223" t="s">
        <v>300</v>
      </c>
      <c r="C160" s="245">
        <v>2286635</v>
      </c>
      <c r="D160" s="245"/>
      <c r="E160" s="245">
        <v>29814125356</v>
      </c>
      <c r="F160" s="245"/>
      <c r="G160" s="245">
        <v>-22980977766</v>
      </c>
      <c r="H160" s="245"/>
      <c r="I160" s="238">
        <f t="shared" si="3"/>
        <v>6833147590</v>
      </c>
      <c r="J160" s="238"/>
      <c r="K160" s="245">
        <v>2286635</v>
      </c>
      <c r="L160" s="245"/>
      <c r="M160" s="245">
        <v>29814125356</v>
      </c>
      <c r="N160" s="245"/>
      <c r="O160" s="245">
        <v>-21978153448</v>
      </c>
      <c r="P160" s="245"/>
      <c r="Q160" s="245">
        <f t="shared" si="4"/>
        <v>7835971908</v>
      </c>
    </row>
    <row r="161" spans="1:17">
      <c r="A161" s="223" t="s">
        <v>256</v>
      </c>
      <c r="C161" s="245">
        <v>4254070</v>
      </c>
      <c r="D161" s="245"/>
      <c r="E161" s="245">
        <v>70620442434</v>
      </c>
      <c r="F161" s="245"/>
      <c r="G161" s="245">
        <v>-61537897297</v>
      </c>
      <c r="H161" s="245"/>
      <c r="I161" s="238">
        <f t="shared" si="3"/>
        <v>9082545137</v>
      </c>
      <c r="J161" s="238"/>
      <c r="K161" s="245">
        <v>4254070</v>
      </c>
      <c r="L161" s="245"/>
      <c r="M161" s="245">
        <v>70620442434</v>
      </c>
      <c r="N161" s="245"/>
      <c r="O161" s="245">
        <v>-57393667629</v>
      </c>
      <c r="P161" s="245"/>
      <c r="Q161" s="245">
        <f t="shared" si="4"/>
        <v>13226774805</v>
      </c>
    </row>
    <row r="162" spans="1:17">
      <c r="A162" s="223" t="s">
        <v>368</v>
      </c>
      <c r="C162" s="245">
        <v>4250840</v>
      </c>
      <c r="D162" s="245"/>
      <c r="E162" s="245">
        <v>46482150697</v>
      </c>
      <c r="F162" s="245"/>
      <c r="G162" s="245">
        <v>-46573856428</v>
      </c>
      <c r="H162" s="245"/>
      <c r="I162" s="238">
        <f t="shared" si="3"/>
        <v>-91705731</v>
      </c>
      <c r="J162" s="238"/>
      <c r="K162" s="245">
        <v>4250840</v>
      </c>
      <c r="L162" s="245"/>
      <c r="M162" s="245">
        <v>46482150697</v>
      </c>
      <c r="N162" s="245"/>
      <c r="O162" s="245">
        <v>-39126827107</v>
      </c>
      <c r="P162" s="245"/>
      <c r="Q162" s="245">
        <f t="shared" si="4"/>
        <v>7355323590</v>
      </c>
    </row>
    <row r="163" spans="1:17">
      <c r="A163" s="223" t="s">
        <v>172</v>
      </c>
      <c r="C163" s="245">
        <v>6420518</v>
      </c>
      <c r="D163" s="245"/>
      <c r="E163" s="245">
        <v>71481356585</v>
      </c>
      <c r="F163" s="245"/>
      <c r="G163" s="245">
        <v>-63533661887</v>
      </c>
      <c r="H163" s="245"/>
      <c r="I163" s="238">
        <f t="shared" si="3"/>
        <v>7947694698</v>
      </c>
      <c r="J163" s="238"/>
      <c r="K163" s="245">
        <v>6420518</v>
      </c>
      <c r="L163" s="245"/>
      <c r="M163" s="245">
        <v>71481356585</v>
      </c>
      <c r="N163" s="245"/>
      <c r="O163" s="245">
        <v>-59194942422</v>
      </c>
      <c r="P163" s="245"/>
      <c r="Q163" s="245">
        <f t="shared" si="4"/>
        <v>12286414163</v>
      </c>
    </row>
    <row r="164" spans="1:17">
      <c r="A164" s="223" t="s">
        <v>251</v>
      </c>
      <c r="C164" s="245">
        <v>11878799</v>
      </c>
      <c r="D164" s="245"/>
      <c r="E164" s="245">
        <v>93824328037</v>
      </c>
      <c r="F164" s="245"/>
      <c r="G164" s="245">
        <v>-97235895561</v>
      </c>
      <c r="H164" s="245"/>
      <c r="I164" s="238">
        <f t="shared" si="3"/>
        <v>-3411567524</v>
      </c>
      <c r="J164" s="238"/>
      <c r="K164" s="245">
        <v>11878799</v>
      </c>
      <c r="L164" s="245"/>
      <c r="M164" s="245">
        <v>93824328037</v>
      </c>
      <c r="N164" s="245"/>
      <c r="O164" s="245">
        <v>-79946653048</v>
      </c>
      <c r="P164" s="245"/>
      <c r="Q164" s="245">
        <f t="shared" si="4"/>
        <v>13877674989</v>
      </c>
    </row>
    <row r="165" spans="1:17">
      <c r="A165" s="223" t="s">
        <v>120</v>
      </c>
      <c r="C165" s="245">
        <v>38229959</v>
      </c>
      <c r="D165" s="245"/>
      <c r="E165" s="245">
        <v>123476606816</v>
      </c>
      <c r="F165" s="245"/>
      <c r="G165" s="245">
        <v>-117952395082</v>
      </c>
      <c r="H165" s="245"/>
      <c r="I165" s="238">
        <f t="shared" si="3"/>
        <v>5524211734</v>
      </c>
      <c r="J165" s="238"/>
      <c r="K165" s="245">
        <v>38229959</v>
      </c>
      <c r="L165" s="245"/>
      <c r="M165" s="245">
        <v>123476606816</v>
      </c>
      <c r="N165" s="245"/>
      <c r="O165" s="245">
        <v>-119948774593</v>
      </c>
      <c r="P165" s="245"/>
      <c r="Q165" s="245">
        <f t="shared" si="4"/>
        <v>3527832223</v>
      </c>
    </row>
    <row r="166" spans="1:17">
      <c r="A166" s="223" t="s">
        <v>106</v>
      </c>
      <c r="C166" s="245">
        <v>1318713</v>
      </c>
      <c r="D166" s="245"/>
      <c r="E166" s="245">
        <v>35801089380</v>
      </c>
      <c r="F166" s="245"/>
      <c r="G166" s="245">
        <v>-32268087139</v>
      </c>
      <c r="H166" s="245"/>
      <c r="I166" s="238">
        <f t="shared" si="3"/>
        <v>3533002241</v>
      </c>
      <c r="J166" s="238"/>
      <c r="K166" s="245">
        <v>1318713</v>
      </c>
      <c r="L166" s="245"/>
      <c r="M166" s="245">
        <v>35801089380</v>
      </c>
      <c r="N166" s="245"/>
      <c r="O166" s="245">
        <v>-28650595172</v>
      </c>
      <c r="P166" s="245"/>
      <c r="Q166" s="245">
        <f t="shared" si="4"/>
        <v>7150494208</v>
      </c>
    </row>
    <row r="167" spans="1:17">
      <c r="A167" s="223" t="s">
        <v>254</v>
      </c>
      <c r="C167" s="245">
        <v>1036546</v>
      </c>
      <c r="D167" s="245"/>
      <c r="E167" s="245">
        <v>66741538780</v>
      </c>
      <c r="F167" s="245"/>
      <c r="G167" s="245">
        <v>-61750755585</v>
      </c>
      <c r="H167" s="245"/>
      <c r="I167" s="238">
        <f t="shared" si="3"/>
        <v>4990783195</v>
      </c>
      <c r="J167" s="238"/>
      <c r="K167" s="245">
        <v>1036546</v>
      </c>
      <c r="L167" s="245"/>
      <c r="M167" s="245">
        <v>66741538780</v>
      </c>
      <c r="N167" s="245"/>
      <c r="O167" s="245">
        <v>-50987027767</v>
      </c>
      <c r="P167" s="245"/>
      <c r="Q167" s="245">
        <f t="shared" si="4"/>
        <v>15754511013</v>
      </c>
    </row>
    <row r="168" spans="1:17">
      <c r="A168" s="223" t="s">
        <v>144</v>
      </c>
      <c r="C168" s="245">
        <v>543597</v>
      </c>
      <c r="D168" s="245"/>
      <c r="E168" s="245">
        <v>32654973013</v>
      </c>
      <c r="F168" s="245"/>
      <c r="G168" s="245">
        <v>-34331439045</v>
      </c>
      <c r="H168" s="245"/>
      <c r="I168" s="238">
        <f t="shared" si="3"/>
        <v>-1676466032</v>
      </c>
      <c r="J168" s="238"/>
      <c r="K168" s="245">
        <v>543597</v>
      </c>
      <c r="L168" s="245"/>
      <c r="M168" s="245">
        <v>32654973013</v>
      </c>
      <c r="N168" s="245"/>
      <c r="O168" s="245">
        <v>-34330283406</v>
      </c>
      <c r="P168" s="245"/>
      <c r="Q168" s="245">
        <f t="shared" si="4"/>
        <v>-1675310393</v>
      </c>
    </row>
    <row r="169" spans="1:17">
      <c r="A169" s="223" t="s">
        <v>342</v>
      </c>
      <c r="C169" s="245">
        <v>1544752</v>
      </c>
      <c r="D169" s="245"/>
      <c r="E169" s="245">
        <v>26088444363</v>
      </c>
      <c r="F169" s="245"/>
      <c r="G169" s="245">
        <v>-26594272016</v>
      </c>
      <c r="H169" s="245"/>
      <c r="I169" s="238">
        <f t="shared" si="3"/>
        <v>-505827653</v>
      </c>
      <c r="J169" s="238"/>
      <c r="K169" s="245">
        <v>1544752</v>
      </c>
      <c r="L169" s="245"/>
      <c r="M169" s="245">
        <v>26088444363</v>
      </c>
      <c r="N169" s="245"/>
      <c r="O169" s="245">
        <v>-30218630959</v>
      </c>
      <c r="P169" s="245"/>
      <c r="Q169" s="245">
        <f t="shared" si="4"/>
        <v>-4130186596</v>
      </c>
    </row>
    <row r="170" spans="1:17">
      <c r="A170" s="223" t="s">
        <v>160</v>
      </c>
      <c r="C170" s="245">
        <v>15246637</v>
      </c>
      <c r="D170" s="245"/>
      <c r="E170" s="245">
        <v>58245804913</v>
      </c>
      <c r="F170" s="245"/>
      <c r="G170" s="245">
        <v>-59771269925</v>
      </c>
      <c r="H170" s="245"/>
      <c r="I170" s="238">
        <f t="shared" si="3"/>
        <v>-1525465012</v>
      </c>
      <c r="J170" s="238"/>
      <c r="K170" s="245">
        <v>15246637</v>
      </c>
      <c r="L170" s="245"/>
      <c r="M170" s="245">
        <v>58245804913</v>
      </c>
      <c r="N170" s="245"/>
      <c r="O170" s="245">
        <v>-53001249977</v>
      </c>
      <c r="P170" s="245"/>
      <c r="Q170" s="245">
        <f t="shared" si="4"/>
        <v>5244554936</v>
      </c>
    </row>
    <row r="171" spans="1:17">
      <c r="A171" s="223" t="s">
        <v>124</v>
      </c>
      <c r="C171" s="245">
        <v>7835296</v>
      </c>
      <c r="D171" s="245"/>
      <c r="E171" s="245">
        <v>188148445722</v>
      </c>
      <c r="F171" s="245"/>
      <c r="G171" s="245">
        <v>-163269312404</v>
      </c>
      <c r="H171" s="245"/>
      <c r="I171" s="238">
        <f t="shared" si="3"/>
        <v>24879133318</v>
      </c>
      <c r="J171" s="238"/>
      <c r="K171" s="245">
        <v>7835296</v>
      </c>
      <c r="L171" s="245"/>
      <c r="M171" s="245">
        <v>188148445722</v>
      </c>
      <c r="N171" s="245"/>
      <c r="O171" s="245">
        <v>-161733340397</v>
      </c>
      <c r="P171" s="245"/>
      <c r="Q171" s="245">
        <f t="shared" si="4"/>
        <v>26415105325</v>
      </c>
    </row>
    <row r="172" spans="1:17">
      <c r="A172" s="223" t="s">
        <v>184</v>
      </c>
      <c r="C172" s="245">
        <v>6064797</v>
      </c>
      <c r="D172" s="245"/>
      <c r="E172" s="245">
        <v>31714417952</v>
      </c>
      <c r="F172" s="245"/>
      <c r="G172" s="245">
        <v>-32376388726</v>
      </c>
      <c r="H172" s="245"/>
      <c r="I172" s="238">
        <f t="shared" si="3"/>
        <v>-661970774</v>
      </c>
      <c r="J172" s="238"/>
      <c r="K172" s="245">
        <v>6064797</v>
      </c>
      <c r="L172" s="245"/>
      <c r="M172" s="245">
        <v>31714417952</v>
      </c>
      <c r="N172" s="245"/>
      <c r="O172" s="245">
        <v>-31006815213</v>
      </c>
      <c r="P172" s="245"/>
      <c r="Q172" s="245">
        <f t="shared" si="4"/>
        <v>707602739</v>
      </c>
    </row>
    <row r="173" spans="1:17">
      <c r="A173" s="223" t="s">
        <v>209</v>
      </c>
      <c r="C173" s="245">
        <v>16990409</v>
      </c>
      <c r="D173" s="245"/>
      <c r="E173" s="245">
        <v>46025269673</v>
      </c>
      <c r="F173" s="245"/>
      <c r="G173" s="245">
        <v>-45115087853</v>
      </c>
      <c r="H173" s="245"/>
      <c r="I173" s="238">
        <f t="shared" si="3"/>
        <v>910181820</v>
      </c>
      <c r="J173" s="238"/>
      <c r="K173" s="245">
        <v>16990409</v>
      </c>
      <c r="L173" s="245"/>
      <c r="M173" s="245">
        <v>46025269673</v>
      </c>
      <c r="N173" s="245"/>
      <c r="O173" s="245">
        <v>-31047399320</v>
      </c>
      <c r="P173" s="245"/>
      <c r="Q173" s="245">
        <f t="shared" si="4"/>
        <v>14977870353</v>
      </c>
    </row>
    <row r="174" spans="1:17">
      <c r="A174" s="223" t="s">
        <v>211</v>
      </c>
      <c r="C174" s="245">
        <v>6700533</v>
      </c>
      <c r="D174" s="245"/>
      <c r="E174" s="245">
        <v>111033922596</v>
      </c>
      <c r="F174" s="245"/>
      <c r="G174" s="245">
        <v>-100153012704</v>
      </c>
      <c r="H174" s="245"/>
      <c r="I174" s="238">
        <f t="shared" si="3"/>
        <v>10880909892</v>
      </c>
      <c r="J174" s="238"/>
      <c r="K174" s="245">
        <v>6700533</v>
      </c>
      <c r="L174" s="245"/>
      <c r="M174" s="245">
        <v>111033922596</v>
      </c>
      <c r="N174" s="245"/>
      <c r="O174" s="245">
        <v>-78846712442</v>
      </c>
      <c r="P174" s="245"/>
      <c r="Q174" s="245">
        <f t="shared" si="4"/>
        <v>32187210154</v>
      </c>
    </row>
    <row r="175" spans="1:17">
      <c r="A175" s="223" t="s">
        <v>246</v>
      </c>
      <c r="C175" s="245">
        <v>23991813</v>
      </c>
      <c r="D175" s="245"/>
      <c r="E175" s="245">
        <v>77846785057</v>
      </c>
      <c r="F175" s="245"/>
      <c r="G175" s="245">
        <v>-85630583323</v>
      </c>
      <c r="H175" s="245"/>
      <c r="I175" s="238">
        <f t="shared" si="3"/>
        <v>-7783798266</v>
      </c>
      <c r="J175" s="238"/>
      <c r="K175" s="245">
        <v>23991813</v>
      </c>
      <c r="L175" s="245"/>
      <c r="M175" s="245">
        <v>77846785057</v>
      </c>
      <c r="N175" s="245"/>
      <c r="O175" s="245">
        <v>-74455526753</v>
      </c>
      <c r="P175" s="245"/>
      <c r="Q175" s="245">
        <f t="shared" si="4"/>
        <v>3391258304</v>
      </c>
    </row>
    <row r="176" spans="1:17">
      <c r="A176" s="223" t="s">
        <v>236</v>
      </c>
      <c r="C176" s="245">
        <v>15794364</v>
      </c>
      <c r="D176" s="245"/>
      <c r="E176" s="245">
        <v>129296256924</v>
      </c>
      <c r="F176" s="245"/>
      <c r="G176" s="245">
        <v>-137472956946</v>
      </c>
      <c r="H176" s="245"/>
      <c r="I176" s="238">
        <f t="shared" ref="I176:I239" si="5">E176+G176</f>
        <v>-8176700022</v>
      </c>
      <c r="J176" s="238"/>
      <c r="K176" s="245">
        <v>15794364</v>
      </c>
      <c r="L176" s="245"/>
      <c r="M176" s="245">
        <v>129296256924</v>
      </c>
      <c r="N176" s="245"/>
      <c r="O176" s="245">
        <v>-141941913232</v>
      </c>
      <c r="P176" s="245"/>
      <c r="Q176" s="245">
        <f t="shared" si="4"/>
        <v>-12645656308</v>
      </c>
    </row>
    <row r="177" spans="1:17">
      <c r="A177" s="223" t="s">
        <v>225</v>
      </c>
      <c r="C177" s="245">
        <v>11041514</v>
      </c>
      <c r="D177" s="245"/>
      <c r="E177" s="245">
        <v>48459109380</v>
      </c>
      <c r="F177" s="245"/>
      <c r="G177" s="245">
        <v>-41090948863</v>
      </c>
      <c r="H177" s="245"/>
      <c r="I177" s="238">
        <f t="shared" si="5"/>
        <v>7368160517</v>
      </c>
      <c r="J177" s="238"/>
      <c r="K177" s="245">
        <v>11041514</v>
      </c>
      <c r="L177" s="245"/>
      <c r="M177" s="245">
        <v>48459109380</v>
      </c>
      <c r="N177" s="245"/>
      <c r="O177" s="245">
        <v>-25944979481</v>
      </c>
      <c r="P177" s="245"/>
      <c r="Q177" s="245">
        <f t="shared" ref="Q177:Q240" si="6">M177+O177</f>
        <v>22514129899</v>
      </c>
    </row>
    <row r="178" spans="1:17">
      <c r="A178" s="223" t="s">
        <v>94</v>
      </c>
      <c r="C178" s="245">
        <v>23102294</v>
      </c>
      <c r="D178" s="245"/>
      <c r="E178" s="245">
        <v>40116498221</v>
      </c>
      <c r="F178" s="245"/>
      <c r="G178" s="245">
        <v>-42737949279</v>
      </c>
      <c r="H178" s="245"/>
      <c r="I178" s="238">
        <f t="shared" si="5"/>
        <v>-2621451058</v>
      </c>
      <c r="J178" s="238"/>
      <c r="K178" s="245">
        <v>23102294</v>
      </c>
      <c r="L178" s="245"/>
      <c r="M178" s="245">
        <v>40116498221</v>
      </c>
      <c r="N178" s="245"/>
      <c r="O178" s="245">
        <v>-36941201723</v>
      </c>
      <c r="P178" s="245"/>
      <c r="Q178" s="245">
        <f t="shared" si="6"/>
        <v>3175296498</v>
      </c>
    </row>
    <row r="179" spans="1:17">
      <c r="A179" s="223" t="s">
        <v>407</v>
      </c>
      <c r="C179" s="245">
        <v>3520616</v>
      </c>
      <c r="D179" s="245"/>
      <c r="E179" s="245">
        <v>38671956140</v>
      </c>
      <c r="F179" s="245"/>
      <c r="G179" s="245">
        <v>-42402813078</v>
      </c>
      <c r="H179" s="245"/>
      <c r="I179" s="238">
        <f t="shared" si="5"/>
        <v>-3730856938</v>
      </c>
      <c r="J179" s="238"/>
      <c r="K179" s="245">
        <v>3520616</v>
      </c>
      <c r="L179" s="245"/>
      <c r="M179" s="245">
        <v>38671956140</v>
      </c>
      <c r="N179" s="245"/>
      <c r="O179" s="245">
        <v>-32900241330</v>
      </c>
      <c r="P179" s="245"/>
      <c r="Q179" s="245">
        <f t="shared" si="6"/>
        <v>5771714810</v>
      </c>
    </row>
    <row r="180" spans="1:17">
      <c r="A180" s="223" t="s">
        <v>102</v>
      </c>
      <c r="C180" s="245">
        <v>3473868</v>
      </c>
      <c r="D180" s="245"/>
      <c r="E180" s="245">
        <v>237533803679</v>
      </c>
      <c r="F180" s="245"/>
      <c r="G180" s="245">
        <v>-155184615319</v>
      </c>
      <c r="H180" s="245"/>
      <c r="I180" s="238">
        <f t="shared" si="5"/>
        <v>82349188360</v>
      </c>
      <c r="J180" s="238"/>
      <c r="K180" s="245">
        <v>3473868</v>
      </c>
      <c r="L180" s="245"/>
      <c r="M180" s="245">
        <v>237533803679</v>
      </c>
      <c r="N180" s="245"/>
      <c r="O180" s="245">
        <v>-122493941720</v>
      </c>
      <c r="P180" s="245"/>
      <c r="Q180" s="245">
        <f t="shared" si="6"/>
        <v>115039861959</v>
      </c>
    </row>
    <row r="181" spans="1:17">
      <c r="A181" s="223" t="s">
        <v>353</v>
      </c>
      <c r="C181" s="245">
        <v>8650359</v>
      </c>
      <c r="D181" s="245"/>
      <c r="E181" s="245">
        <v>31329744801</v>
      </c>
      <c r="F181" s="245"/>
      <c r="G181" s="245">
        <v>-32758377934</v>
      </c>
      <c r="H181" s="245"/>
      <c r="I181" s="238">
        <f t="shared" si="5"/>
        <v>-1428633133</v>
      </c>
      <c r="J181" s="238"/>
      <c r="K181" s="245">
        <v>8650359</v>
      </c>
      <c r="L181" s="245"/>
      <c r="M181" s="245">
        <v>31329744801</v>
      </c>
      <c r="N181" s="245"/>
      <c r="O181" s="245">
        <v>-42465721040</v>
      </c>
      <c r="P181" s="245"/>
      <c r="Q181" s="245">
        <f t="shared" si="6"/>
        <v>-11135976239</v>
      </c>
    </row>
    <row r="182" spans="1:17">
      <c r="A182" s="223" t="s">
        <v>108</v>
      </c>
      <c r="C182" s="245">
        <v>8386632</v>
      </c>
      <c r="D182" s="245"/>
      <c r="E182" s="245">
        <v>47184624910</v>
      </c>
      <c r="F182" s="245"/>
      <c r="G182" s="245">
        <v>-44771301944</v>
      </c>
      <c r="H182" s="245"/>
      <c r="I182" s="238">
        <f t="shared" si="5"/>
        <v>2413322966</v>
      </c>
      <c r="J182" s="238"/>
      <c r="K182" s="245">
        <v>8386632</v>
      </c>
      <c r="L182" s="245"/>
      <c r="M182" s="245">
        <v>47184624910</v>
      </c>
      <c r="N182" s="245"/>
      <c r="O182" s="245">
        <v>-36866056414</v>
      </c>
      <c r="P182" s="245"/>
      <c r="Q182" s="245">
        <f t="shared" si="6"/>
        <v>10318568496</v>
      </c>
    </row>
    <row r="183" spans="1:17">
      <c r="A183" s="223" t="s">
        <v>87</v>
      </c>
      <c r="C183" s="245">
        <v>9218614</v>
      </c>
      <c r="D183" s="245"/>
      <c r="E183" s="245">
        <v>51133709499</v>
      </c>
      <c r="F183" s="245"/>
      <c r="G183" s="245">
        <v>-39958234096</v>
      </c>
      <c r="H183" s="245"/>
      <c r="I183" s="238">
        <f t="shared" si="5"/>
        <v>11175475403</v>
      </c>
      <c r="J183" s="238"/>
      <c r="K183" s="245">
        <v>9218614</v>
      </c>
      <c r="L183" s="245"/>
      <c r="M183" s="245">
        <v>51133709499</v>
      </c>
      <c r="N183" s="245"/>
      <c r="O183" s="245">
        <v>-39958234096</v>
      </c>
      <c r="P183" s="245"/>
      <c r="Q183" s="245">
        <f t="shared" si="6"/>
        <v>11175475403</v>
      </c>
    </row>
    <row r="184" spans="1:17">
      <c r="A184" s="223" t="s">
        <v>274</v>
      </c>
      <c r="C184" s="245">
        <v>1</v>
      </c>
      <c r="D184" s="245"/>
      <c r="E184" s="245">
        <v>2971</v>
      </c>
      <c r="F184" s="245"/>
      <c r="G184" s="245">
        <v>-4527557405</v>
      </c>
      <c r="H184" s="245"/>
      <c r="I184" s="238">
        <f t="shared" si="5"/>
        <v>-4527554434</v>
      </c>
      <c r="J184" s="238"/>
      <c r="K184" s="245">
        <v>1</v>
      </c>
      <c r="L184" s="245"/>
      <c r="M184" s="245">
        <v>2971</v>
      </c>
      <c r="N184" s="245"/>
      <c r="O184" s="245">
        <v>-2542</v>
      </c>
      <c r="P184" s="245"/>
      <c r="Q184" s="245">
        <f t="shared" si="6"/>
        <v>429</v>
      </c>
    </row>
    <row r="185" spans="1:17">
      <c r="A185" s="223" t="s">
        <v>138</v>
      </c>
      <c r="C185" s="245">
        <v>4324985</v>
      </c>
      <c r="D185" s="245"/>
      <c r="E185" s="245">
        <v>47121250470</v>
      </c>
      <c r="F185" s="245"/>
      <c r="G185" s="245">
        <v>-50583084448</v>
      </c>
      <c r="H185" s="245"/>
      <c r="I185" s="238">
        <f t="shared" si="5"/>
        <v>-3461833978</v>
      </c>
      <c r="J185" s="238"/>
      <c r="K185" s="245">
        <v>4324985</v>
      </c>
      <c r="L185" s="245"/>
      <c r="M185" s="245">
        <v>47121250470</v>
      </c>
      <c r="N185" s="245"/>
      <c r="O185" s="245">
        <v>-52154190712</v>
      </c>
      <c r="P185" s="245"/>
      <c r="Q185" s="245">
        <f t="shared" si="6"/>
        <v>-5032940242</v>
      </c>
    </row>
    <row r="186" spans="1:17">
      <c r="A186" s="223" t="s">
        <v>238</v>
      </c>
      <c r="C186" s="245">
        <v>21269496</v>
      </c>
      <c r="D186" s="245"/>
      <c r="E186" s="245">
        <v>100396878864</v>
      </c>
      <c r="F186" s="245"/>
      <c r="G186" s="245">
        <v>-94912644946</v>
      </c>
      <c r="H186" s="245"/>
      <c r="I186" s="238">
        <f t="shared" si="5"/>
        <v>5484233918</v>
      </c>
      <c r="J186" s="238"/>
      <c r="K186" s="245">
        <v>21269496</v>
      </c>
      <c r="L186" s="245"/>
      <c r="M186" s="245">
        <v>100396878864</v>
      </c>
      <c r="N186" s="245"/>
      <c r="O186" s="245">
        <v>-77710176571</v>
      </c>
      <c r="P186" s="245"/>
      <c r="Q186" s="245">
        <f t="shared" si="6"/>
        <v>22686702293</v>
      </c>
    </row>
    <row r="187" spans="1:17">
      <c r="A187" s="223" t="s">
        <v>288</v>
      </c>
      <c r="C187" s="245">
        <v>3421414</v>
      </c>
      <c r="D187" s="245"/>
      <c r="E187" s="245">
        <v>26005443163</v>
      </c>
      <c r="F187" s="245"/>
      <c r="G187" s="245">
        <v>-21913255026</v>
      </c>
      <c r="H187" s="245"/>
      <c r="I187" s="238">
        <f t="shared" si="5"/>
        <v>4092188137</v>
      </c>
      <c r="J187" s="238"/>
      <c r="K187" s="245">
        <v>3421414</v>
      </c>
      <c r="L187" s="245"/>
      <c r="M187" s="245">
        <v>26005443163</v>
      </c>
      <c r="N187" s="245"/>
      <c r="O187" s="245">
        <v>-22110478550</v>
      </c>
      <c r="P187" s="245"/>
      <c r="Q187" s="245">
        <f t="shared" si="6"/>
        <v>3894964613</v>
      </c>
    </row>
    <row r="188" spans="1:17">
      <c r="A188" s="223" t="s">
        <v>165</v>
      </c>
      <c r="C188" s="245">
        <v>13085283</v>
      </c>
      <c r="D188" s="245"/>
      <c r="E188" s="245">
        <v>24501060413</v>
      </c>
      <c r="F188" s="245"/>
      <c r="G188" s="245">
        <v>-25302744218</v>
      </c>
      <c r="H188" s="245"/>
      <c r="I188" s="238">
        <f t="shared" si="5"/>
        <v>-801683805</v>
      </c>
      <c r="J188" s="238"/>
      <c r="K188" s="245">
        <v>13085283</v>
      </c>
      <c r="L188" s="245"/>
      <c r="M188" s="245">
        <v>24501060413</v>
      </c>
      <c r="N188" s="245"/>
      <c r="O188" s="245">
        <v>-28870595359</v>
      </c>
      <c r="P188" s="245"/>
      <c r="Q188" s="245">
        <f t="shared" si="6"/>
        <v>-4369534946</v>
      </c>
    </row>
    <row r="189" spans="1:17">
      <c r="A189" s="223" t="s">
        <v>146</v>
      </c>
      <c r="C189" s="245">
        <v>5094635</v>
      </c>
      <c r="D189" s="245"/>
      <c r="E189" s="245">
        <v>94179372176</v>
      </c>
      <c r="F189" s="245"/>
      <c r="G189" s="245">
        <v>-90675723802</v>
      </c>
      <c r="H189" s="245"/>
      <c r="I189" s="238">
        <f t="shared" si="5"/>
        <v>3503648374</v>
      </c>
      <c r="J189" s="238"/>
      <c r="K189" s="245">
        <v>5094635</v>
      </c>
      <c r="L189" s="245"/>
      <c r="M189" s="245">
        <v>94179372176</v>
      </c>
      <c r="N189" s="245"/>
      <c r="O189" s="245">
        <v>-72377920645</v>
      </c>
      <c r="P189" s="245"/>
      <c r="Q189" s="245">
        <f t="shared" si="6"/>
        <v>21801451531</v>
      </c>
    </row>
    <row r="190" spans="1:17">
      <c r="A190" s="223" t="s">
        <v>77</v>
      </c>
      <c r="C190" s="245">
        <v>6827987</v>
      </c>
      <c r="D190" s="245"/>
      <c r="E190" s="245">
        <v>24492372080</v>
      </c>
      <c r="F190" s="245"/>
      <c r="G190" s="245">
        <v>-26358708032</v>
      </c>
      <c r="H190" s="245"/>
      <c r="I190" s="238">
        <f t="shared" si="5"/>
        <v>-1866335952</v>
      </c>
      <c r="J190" s="238"/>
      <c r="K190" s="245">
        <v>6827987</v>
      </c>
      <c r="L190" s="245"/>
      <c r="M190" s="245">
        <v>24492372080</v>
      </c>
      <c r="N190" s="245"/>
      <c r="O190" s="245">
        <v>-32219773302</v>
      </c>
      <c r="P190" s="245"/>
      <c r="Q190" s="245">
        <f t="shared" si="6"/>
        <v>-7727401222</v>
      </c>
    </row>
    <row r="191" spans="1:17">
      <c r="A191" s="223" t="s">
        <v>331</v>
      </c>
      <c r="C191" s="245">
        <v>1963392</v>
      </c>
      <c r="D191" s="245"/>
      <c r="E191" s="245">
        <v>10617771644</v>
      </c>
      <c r="F191" s="245"/>
      <c r="G191" s="245">
        <v>-9253983946</v>
      </c>
      <c r="H191" s="245"/>
      <c r="I191" s="238">
        <f t="shared" si="5"/>
        <v>1363787698</v>
      </c>
      <c r="J191" s="238"/>
      <c r="K191" s="245">
        <v>1963392</v>
      </c>
      <c r="L191" s="245"/>
      <c r="M191" s="245">
        <v>10617771644</v>
      </c>
      <c r="N191" s="245"/>
      <c r="O191" s="245">
        <v>-8018439574</v>
      </c>
      <c r="P191" s="245"/>
      <c r="Q191" s="245">
        <f t="shared" si="6"/>
        <v>2599332070</v>
      </c>
    </row>
    <row r="192" spans="1:17">
      <c r="A192" s="223" t="s">
        <v>214</v>
      </c>
      <c r="C192" s="245">
        <v>547584</v>
      </c>
      <c r="D192" s="245"/>
      <c r="E192" s="245">
        <v>29123623018</v>
      </c>
      <c r="F192" s="245"/>
      <c r="G192" s="245">
        <v>-30177724301</v>
      </c>
      <c r="H192" s="245"/>
      <c r="I192" s="238">
        <f t="shared" si="5"/>
        <v>-1054101283</v>
      </c>
      <c r="J192" s="238"/>
      <c r="K192" s="245">
        <v>547584</v>
      </c>
      <c r="L192" s="245"/>
      <c r="M192" s="245">
        <v>29123623018</v>
      </c>
      <c r="N192" s="245"/>
      <c r="O192" s="245">
        <v>-34608239143</v>
      </c>
      <c r="P192" s="245"/>
      <c r="Q192" s="245">
        <f t="shared" si="6"/>
        <v>-5484616125</v>
      </c>
    </row>
    <row r="193" spans="1:17">
      <c r="A193" s="223" t="s">
        <v>170</v>
      </c>
      <c r="C193" s="245">
        <v>7245268</v>
      </c>
      <c r="D193" s="245"/>
      <c r="E193" s="245">
        <v>57657881873</v>
      </c>
      <c r="F193" s="245"/>
      <c r="G193" s="245">
        <v>-52626685136</v>
      </c>
      <c r="H193" s="245"/>
      <c r="I193" s="238">
        <f t="shared" si="5"/>
        <v>5031196737</v>
      </c>
      <c r="J193" s="238"/>
      <c r="K193" s="245">
        <v>7245268</v>
      </c>
      <c r="L193" s="245"/>
      <c r="M193" s="245">
        <v>57657881873</v>
      </c>
      <c r="N193" s="245"/>
      <c r="O193" s="245">
        <v>-52373205292</v>
      </c>
      <c r="P193" s="245"/>
      <c r="Q193" s="245">
        <f t="shared" si="6"/>
        <v>5284676581</v>
      </c>
    </row>
    <row r="194" spans="1:17">
      <c r="A194" s="223" t="s">
        <v>164</v>
      </c>
      <c r="C194" s="245">
        <v>3534124</v>
      </c>
      <c r="D194" s="245"/>
      <c r="E194" s="245">
        <v>12736716568</v>
      </c>
      <c r="F194" s="245"/>
      <c r="G194" s="245">
        <v>-11797401814</v>
      </c>
      <c r="H194" s="245"/>
      <c r="I194" s="238">
        <f t="shared" si="5"/>
        <v>939314754</v>
      </c>
      <c r="J194" s="238"/>
      <c r="K194" s="245">
        <v>3534124</v>
      </c>
      <c r="L194" s="245"/>
      <c r="M194" s="245">
        <v>12736716568</v>
      </c>
      <c r="N194" s="245"/>
      <c r="O194" s="245">
        <v>-12292944520</v>
      </c>
      <c r="P194" s="245"/>
      <c r="Q194" s="245">
        <f t="shared" si="6"/>
        <v>443772048</v>
      </c>
    </row>
    <row r="195" spans="1:17">
      <c r="A195" s="223" t="s">
        <v>88</v>
      </c>
      <c r="C195" s="245">
        <v>5981296</v>
      </c>
      <c r="D195" s="245"/>
      <c r="E195" s="245">
        <v>105525377151</v>
      </c>
      <c r="F195" s="245"/>
      <c r="G195" s="245">
        <v>-110291719419</v>
      </c>
      <c r="H195" s="245"/>
      <c r="I195" s="238">
        <f t="shared" si="5"/>
        <v>-4766342268</v>
      </c>
      <c r="J195" s="238"/>
      <c r="K195" s="245">
        <v>5981296</v>
      </c>
      <c r="L195" s="245"/>
      <c r="M195" s="245">
        <v>105525377151</v>
      </c>
      <c r="N195" s="245"/>
      <c r="O195" s="245">
        <v>-114928923119</v>
      </c>
      <c r="P195" s="245"/>
      <c r="Q195" s="245">
        <f t="shared" si="6"/>
        <v>-9403545968</v>
      </c>
    </row>
    <row r="196" spans="1:17">
      <c r="A196" s="223" t="s">
        <v>118</v>
      </c>
      <c r="C196" s="245">
        <v>44050672</v>
      </c>
      <c r="D196" s="245"/>
      <c r="E196" s="245">
        <v>58790165615</v>
      </c>
      <c r="F196" s="245"/>
      <c r="G196" s="245">
        <v>-61542836493</v>
      </c>
      <c r="H196" s="245"/>
      <c r="I196" s="238">
        <f t="shared" si="5"/>
        <v>-2752670878</v>
      </c>
      <c r="J196" s="238"/>
      <c r="K196" s="245">
        <v>44050672</v>
      </c>
      <c r="L196" s="245"/>
      <c r="M196" s="245">
        <v>58790165615</v>
      </c>
      <c r="N196" s="245"/>
      <c r="O196" s="245">
        <v>-60502570074</v>
      </c>
      <c r="P196" s="245"/>
      <c r="Q196" s="245">
        <f t="shared" si="6"/>
        <v>-1712404459</v>
      </c>
    </row>
    <row r="197" spans="1:17">
      <c r="A197" s="223" t="s">
        <v>198</v>
      </c>
      <c r="C197" s="245">
        <v>3755347</v>
      </c>
      <c r="D197" s="245"/>
      <c r="E197" s="245">
        <v>33201494878</v>
      </c>
      <c r="F197" s="245"/>
      <c r="G197" s="245">
        <v>-30816651251</v>
      </c>
      <c r="H197" s="245"/>
      <c r="I197" s="238">
        <f t="shared" si="5"/>
        <v>2384843627</v>
      </c>
      <c r="J197" s="238"/>
      <c r="K197" s="245">
        <v>3755347</v>
      </c>
      <c r="L197" s="245"/>
      <c r="M197" s="245">
        <v>33201494878</v>
      </c>
      <c r="N197" s="245"/>
      <c r="O197" s="245">
        <v>-28732510802</v>
      </c>
      <c r="P197" s="245"/>
      <c r="Q197" s="245">
        <f t="shared" si="6"/>
        <v>4468984076</v>
      </c>
    </row>
    <row r="198" spans="1:17">
      <c r="A198" s="223" t="s">
        <v>333</v>
      </c>
      <c r="C198" s="245">
        <v>5608875</v>
      </c>
      <c r="D198" s="245"/>
      <c r="E198" s="245">
        <v>27638364358</v>
      </c>
      <c r="F198" s="245"/>
      <c r="G198" s="245">
        <v>-25389894927</v>
      </c>
      <c r="H198" s="245"/>
      <c r="I198" s="238">
        <f t="shared" si="5"/>
        <v>2248469431</v>
      </c>
      <c r="J198" s="238"/>
      <c r="K198" s="245">
        <v>5608875</v>
      </c>
      <c r="L198" s="245"/>
      <c r="M198" s="245">
        <v>27638364358</v>
      </c>
      <c r="N198" s="245"/>
      <c r="O198" s="245">
        <v>-21029160560</v>
      </c>
      <c r="P198" s="245"/>
      <c r="Q198" s="245">
        <f t="shared" si="6"/>
        <v>6609203798</v>
      </c>
    </row>
    <row r="199" spans="1:17" s="144" customFormat="1">
      <c r="A199" s="223" t="s">
        <v>375</v>
      </c>
      <c r="B199" s="11"/>
      <c r="C199" s="245">
        <v>6133908</v>
      </c>
      <c r="D199" s="245"/>
      <c r="E199" s="245">
        <v>19592420621</v>
      </c>
      <c r="F199" s="245"/>
      <c r="G199" s="245">
        <v>-22092518566</v>
      </c>
      <c r="H199" s="245"/>
      <c r="I199" s="238">
        <f t="shared" si="5"/>
        <v>-2500097945</v>
      </c>
      <c r="J199" s="238"/>
      <c r="K199" s="245">
        <v>6133908</v>
      </c>
      <c r="L199" s="245"/>
      <c r="M199" s="245">
        <v>19592420621</v>
      </c>
      <c r="N199" s="245"/>
      <c r="O199" s="245">
        <v>-22624168346</v>
      </c>
      <c r="P199" s="245"/>
      <c r="Q199" s="245">
        <f t="shared" si="6"/>
        <v>-3031747725</v>
      </c>
    </row>
    <row r="200" spans="1:17">
      <c r="A200" s="223" t="s">
        <v>156</v>
      </c>
      <c r="C200" s="245">
        <v>14072374</v>
      </c>
      <c r="D200" s="245"/>
      <c r="E200" s="245">
        <v>47420367091</v>
      </c>
      <c r="F200" s="245"/>
      <c r="G200" s="245">
        <v>-45148975411</v>
      </c>
      <c r="H200" s="245"/>
      <c r="I200" s="238">
        <f t="shared" si="5"/>
        <v>2271391680</v>
      </c>
      <c r="J200" s="238"/>
      <c r="K200" s="245">
        <v>14072374</v>
      </c>
      <c r="L200" s="245"/>
      <c r="M200" s="245">
        <v>47420367091</v>
      </c>
      <c r="N200" s="245"/>
      <c r="O200" s="245">
        <v>-37401909851</v>
      </c>
      <c r="P200" s="245"/>
      <c r="Q200" s="245">
        <f t="shared" si="6"/>
        <v>10018457240</v>
      </c>
    </row>
    <row r="201" spans="1:17">
      <c r="A201" s="223" t="s">
        <v>346</v>
      </c>
      <c r="C201" s="245">
        <v>1740399</v>
      </c>
      <c r="D201" s="245"/>
      <c r="E201" s="245">
        <v>33105549373</v>
      </c>
      <c r="F201" s="245"/>
      <c r="G201" s="245">
        <v>-34126268031</v>
      </c>
      <c r="H201" s="245"/>
      <c r="I201" s="238">
        <f t="shared" si="5"/>
        <v>-1020718658</v>
      </c>
      <c r="J201" s="238"/>
      <c r="K201" s="245">
        <v>1740399</v>
      </c>
      <c r="L201" s="245"/>
      <c r="M201" s="245">
        <v>33105549373</v>
      </c>
      <c r="N201" s="245"/>
      <c r="O201" s="245">
        <v>-33687246933</v>
      </c>
      <c r="P201" s="245"/>
      <c r="Q201" s="245">
        <f t="shared" si="6"/>
        <v>-581697560</v>
      </c>
    </row>
    <row r="202" spans="1:17">
      <c r="A202" s="223" t="s">
        <v>180</v>
      </c>
      <c r="C202" s="245">
        <v>10770562</v>
      </c>
      <c r="D202" s="245"/>
      <c r="E202" s="245">
        <v>56151103395</v>
      </c>
      <c r="F202" s="245"/>
      <c r="G202" s="245">
        <v>-48411450010</v>
      </c>
      <c r="H202" s="245"/>
      <c r="I202" s="238">
        <f t="shared" si="5"/>
        <v>7739653385</v>
      </c>
      <c r="J202" s="238"/>
      <c r="K202" s="245">
        <v>10770562</v>
      </c>
      <c r="L202" s="245"/>
      <c r="M202" s="245">
        <v>56151103395</v>
      </c>
      <c r="N202" s="245"/>
      <c r="O202" s="245">
        <v>-47432635538</v>
      </c>
      <c r="P202" s="245"/>
      <c r="Q202" s="245">
        <f t="shared" si="6"/>
        <v>8718467857</v>
      </c>
    </row>
    <row r="203" spans="1:17">
      <c r="A203" s="223" t="s">
        <v>478</v>
      </c>
      <c r="C203" s="245">
        <v>1550562</v>
      </c>
      <c r="D203" s="245"/>
      <c r="E203" s="245">
        <v>24878776443</v>
      </c>
      <c r="F203" s="245"/>
      <c r="G203" s="245">
        <v>-31840647106</v>
      </c>
      <c r="H203" s="245"/>
      <c r="I203" s="238">
        <f t="shared" si="5"/>
        <v>-6961870663</v>
      </c>
      <c r="J203" s="238"/>
      <c r="K203" s="245">
        <v>1550562</v>
      </c>
      <c r="L203" s="245"/>
      <c r="M203" s="245">
        <v>24878776443</v>
      </c>
      <c r="N203" s="245"/>
      <c r="O203" s="245">
        <v>-25606929640</v>
      </c>
      <c r="P203" s="245"/>
      <c r="Q203" s="245">
        <f t="shared" si="6"/>
        <v>-728153197</v>
      </c>
    </row>
    <row r="204" spans="1:17">
      <c r="A204" s="223" t="s">
        <v>343</v>
      </c>
      <c r="C204" s="245">
        <v>973759</v>
      </c>
      <c r="D204" s="245"/>
      <c r="E204" s="245">
        <v>15092541390</v>
      </c>
      <c r="F204" s="245"/>
      <c r="G204" s="245">
        <v>-12251819773</v>
      </c>
      <c r="H204" s="245"/>
      <c r="I204" s="238">
        <f t="shared" si="5"/>
        <v>2840721617</v>
      </c>
      <c r="J204" s="238"/>
      <c r="K204" s="245">
        <v>973759</v>
      </c>
      <c r="L204" s="245"/>
      <c r="M204" s="245">
        <v>15092541390</v>
      </c>
      <c r="N204" s="245"/>
      <c r="O204" s="245">
        <v>-7592537526</v>
      </c>
      <c r="P204" s="245"/>
      <c r="Q204" s="245">
        <f t="shared" si="6"/>
        <v>7500003864</v>
      </c>
    </row>
    <row r="205" spans="1:17">
      <c r="A205" s="223" t="s">
        <v>273</v>
      </c>
      <c r="C205" s="245">
        <v>16764052</v>
      </c>
      <c r="D205" s="245"/>
      <c r="E205" s="245">
        <v>29293294416</v>
      </c>
      <c r="F205" s="245"/>
      <c r="G205" s="245">
        <v>-31814159771</v>
      </c>
      <c r="H205" s="245"/>
      <c r="I205" s="238">
        <f t="shared" si="5"/>
        <v>-2520865355</v>
      </c>
      <c r="J205" s="238"/>
      <c r="K205" s="245">
        <v>16764052</v>
      </c>
      <c r="L205" s="245"/>
      <c r="M205" s="245">
        <v>29293294416</v>
      </c>
      <c r="N205" s="245"/>
      <c r="O205" s="245">
        <v>-30154733804</v>
      </c>
      <c r="P205" s="245"/>
      <c r="Q205" s="245">
        <f t="shared" si="6"/>
        <v>-861439388</v>
      </c>
    </row>
    <row r="206" spans="1:17">
      <c r="A206" s="223" t="s">
        <v>92</v>
      </c>
      <c r="C206" s="245">
        <v>1798950</v>
      </c>
      <c r="D206" s="245"/>
      <c r="E206" s="245">
        <v>17350628815</v>
      </c>
      <c r="F206" s="245"/>
      <c r="G206" s="245">
        <v>-15155024553</v>
      </c>
      <c r="H206" s="245"/>
      <c r="I206" s="238">
        <f t="shared" si="5"/>
        <v>2195604262</v>
      </c>
      <c r="J206" s="238"/>
      <c r="K206" s="245">
        <v>1798950</v>
      </c>
      <c r="L206" s="245"/>
      <c r="M206" s="245">
        <v>17350628815</v>
      </c>
      <c r="N206" s="245"/>
      <c r="O206" s="245">
        <v>-12885766503</v>
      </c>
      <c r="P206" s="245"/>
      <c r="Q206" s="245">
        <f t="shared" si="6"/>
        <v>4464862312</v>
      </c>
    </row>
    <row r="207" spans="1:17">
      <c r="A207" s="223" t="s">
        <v>229</v>
      </c>
      <c r="C207" s="245">
        <v>27293336</v>
      </c>
      <c r="D207" s="245"/>
      <c r="E207" s="245">
        <v>75938933273</v>
      </c>
      <c r="F207" s="245"/>
      <c r="G207" s="245">
        <v>-81800669076</v>
      </c>
      <c r="H207" s="245"/>
      <c r="I207" s="238">
        <f t="shared" si="5"/>
        <v>-5861735803</v>
      </c>
      <c r="J207" s="238"/>
      <c r="K207" s="245">
        <v>27293336</v>
      </c>
      <c r="L207" s="245"/>
      <c r="M207" s="245">
        <v>75938933273</v>
      </c>
      <c r="N207" s="245"/>
      <c r="O207" s="245">
        <v>-80804179745</v>
      </c>
      <c r="P207" s="245"/>
      <c r="Q207" s="245">
        <f t="shared" si="6"/>
        <v>-4865246472</v>
      </c>
    </row>
    <row r="208" spans="1:17">
      <c r="A208" s="223" t="s">
        <v>335</v>
      </c>
      <c r="C208" s="245">
        <v>11409693</v>
      </c>
      <c r="D208" s="245"/>
      <c r="E208" s="245">
        <v>88534099296</v>
      </c>
      <c r="F208" s="245"/>
      <c r="G208" s="245">
        <v>-54484346093</v>
      </c>
      <c r="H208" s="245"/>
      <c r="I208" s="238">
        <f t="shared" si="5"/>
        <v>34049753203</v>
      </c>
      <c r="J208" s="238"/>
      <c r="K208" s="245">
        <v>11409693</v>
      </c>
      <c r="L208" s="245"/>
      <c r="M208" s="245">
        <v>88534099296</v>
      </c>
      <c r="N208" s="245"/>
      <c r="O208" s="245">
        <v>-48814526729</v>
      </c>
      <c r="P208" s="245"/>
      <c r="Q208" s="245">
        <f t="shared" si="6"/>
        <v>39719572567</v>
      </c>
    </row>
    <row r="209" spans="1:18">
      <c r="A209" s="223" t="s">
        <v>503</v>
      </c>
      <c r="C209" s="245">
        <v>2785541</v>
      </c>
      <c r="D209" s="245"/>
      <c r="E209" s="245">
        <v>41736532400</v>
      </c>
      <c r="F209" s="245"/>
      <c r="G209" s="245">
        <v>-43900646678</v>
      </c>
      <c r="H209" s="245"/>
      <c r="I209" s="238">
        <f t="shared" si="5"/>
        <v>-2164114278</v>
      </c>
      <c r="J209" s="238"/>
      <c r="K209" s="245">
        <v>2785541</v>
      </c>
      <c r="L209" s="245"/>
      <c r="M209" s="245">
        <v>41736532400</v>
      </c>
      <c r="N209" s="245"/>
      <c r="O209" s="245">
        <v>-43463319433</v>
      </c>
      <c r="P209" s="245"/>
      <c r="Q209" s="245">
        <f t="shared" si="6"/>
        <v>-1726787033</v>
      </c>
    </row>
    <row r="210" spans="1:18">
      <c r="A210" s="223" t="s">
        <v>250</v>
      </c>
      <c r="C210" s="245">
        <v>377776</v>
      </c>
      <c r="D210" s="245"/>
      <c r="E210" s="245">
        <v>47273063874</v>
      </c>
      <c r="F210" s="245"/>
      <c r="G210" s="245">
        <v>-47321795126</v>
      </c>
      <c r="H210" s="245"/>
      <c r="I210" s="238">
        <f t="shared" si="5"/>
        <v>-48731252</v>
      </c>
      <c r="J210" s="238"/>
      <c r="K210" s="245">
        <v>377776</v>
      </c>
      <c r="L210" s="245"/>
      <c r="M210" s="245">
        <v>47273063874</v>
      </c>
      <c r="N210" s="245"/>
      <c r="O210" s="245">
        <v>-47177781969</v>
      </c>
      <c r="P210" s="245"/>
      <c r="Q210" s="245">
        <f t="shared" si="6"/>
        <v>95281905</v>
      </c>
    </row>
    <row r="211" spans="1:18">
      <c r="A211" s="223" t="s">
        <v>82</v>
      </c>
      <c r="C211" s="245">
        <v>10259829</v>
      </c>
      <c r="D211" s="245"/>
      <c r="E211" s="245">
        <v>69329344757</v>
      </c>
      <c r="F211" s="245"/>
      <c r="G211" s="245">
        <v>-58931584972</v>
      </c>
      <c r="H211" s="245"/>
      <c r="I211" s="238">
        <f t="shared" si="5"/>
        <v>10397759785</v>
      </c>
      <c r="J211" s="238"/>
      <c r="K211" s="245">
        <v>10259829</v>
      </c>
      <c r="L211" s="245"/>
      <c r="M211" s="245">
        <v>69329344757</v>
      </c>
      <c r="N211" s="245"/>
      <c r="O211" s="245">
        <v>-51003804084</v>
      </c>
      <c r="P211" s="245"/>
      <c r="Q211" s="245">
        <f t="shared" si="6"/>
        <v>18325540673</v>
      </c>
    </row>
    <row r="212" spans="1:18">
      <c r="A212" s="223" t="s">
        <v>96</v>
      </c>
      <c r="C212" s="245">
        <v>11993512</v>
      </c>
      <c r="D212" s="245"/>
      <c r="E212" s="245">
        <v>55457738034</v>
      </c>
      <c r="F212" s="245"/>
      <c r="G212" s="245">
        <v>-63783114506</v>
      </c>
      <c r="H212" s="245"/>
      <c r="I212" s="238">
        <f t="shared" si="5"/>
        <v>-8325376472</v>
      </c>
      <c r="J212" s="238"/>
      <c r="K212" s="245">
        <v>11993512</v>
      </c>
      <c r="L212" s="245"/>
      <c r="M212" s="245">
        <v>55457738034</v>
      </c>
      <c r="N212" s="245"/>
      <c r="O212" s="245">
        <v>-57820731560</v>
      </c>
      <c r="P212" s="245"/>
      <c r="Q212" s="245">
        <f t="shared" si="6"/>
        <v>-2362993526</v>
      </c>
    </row>
    <row r="213" spans="1:18">
      <c r="A213" s="223" t="s">
        <v>504</v>
      </c>
      <c r="C213" s="245">
        <v>17653532</v>
      </c>
      <c r="D213" s="245"/>
      <c r="E213" s="245">
        <v>19969460028</v>
      </c>
      <c r="F213" s="245"/>
      <c r="G213" s="245">
        <v>-21156329312</v>
      </c>
      <c r="H213" s="245"/>
      <c r="I213" s="238">
        <f t="shared" si="5"/>
        <v>-1186869284</v>
      </c>
      <c r="J213" s="238"/>
      <c r="K213" s="245">
        <v>17653532</v>
      </c>
      <c r="L213" s="245"/>
      <c r="M213" s="245">
        <v>19969460028</v>
      </c>
      <c r="N213" s="245"/>
      <c r="O213" s="245">
        <v>-21037467949</v>
      </c>
      <c r="P213" s="245"/>
      <c r="Q213" s="245">
        <f t="shared" si="6"/>
        <v>-1068007921</v>
      </c>
    </row>
    <row r="214" spans="1:18">
      <c r="A214" s="223" t="s">
        <v>185</v>
      </c>
      <c r="C214" s="245">
        <v>21465662</v>
      </c>
      <c r="D214" s="245"/>
      <c r="E214" s="245">
        <v>123538448112</v>
      </c>
      <c r="F214" s="245"/>
      <c r="G214" s="245">
        <v>-102504962338</v>
      </c>
      <c r="H214" s="245"/>
      <c r="I214" s="238">
        <f t="shared" si="5"/>
        <v>21033485774</v>
      </c>
      <c r="J214" s="238"/>
      <c r="K214" s="245">
        <v>21465662</v>
      </c>
      <c r="L214" s="245"/>
      <c r="M214" s="245">
        <v>123538448112</v>
      </c>
      <c r="N214" s="245"/>
      <c r="O214" s="245">
        <v>-71651855475</v>
      </c>
      <c r="P214" s="245"/>
      <c r="Q214" s="245">
        <f t="shared" si="6"/>
        <v>51886592637</v>
      </c>
    </row>
    <row r="215" spans="1:18">
      <c r="A215" s="223" t="s">
        <v>253</v>
      </c>
      <c r="C215" s="245">
        <v>7719649</v>
      </c>
      <c r="D215" s="245"/>
      <c r="E215" s="245">
        <v>45653457639</v>
      </c>
      <c r="F215" s="245"/>
      <c r="G215" s="245">
        <v>-43281651179</v>
      </c>
      <c r="H215" s="245"/>
      <c r="I215" s="238">
        <f t="shared" si="5"/>
        <v>2371806460</v>
      </c>
      <c r="J215" s="238"/>
      <c r="K215" s="245">
        <v>7719649</v>
      </c>
      <c r="L215" s="245"/>
      <c r="M215" s="245">
        <v>45653457639</v>
      </c>
      <c r="N215" s="245"/>
      <c r="O215" s="245">
        <v>-38241752042</v>
      </c>
      <c r="P215" s="245"/>
      <c r="Q215" s="245">
        <f t="shared" si="6"/>
        <v>7411705597</v>
      </c>
    </row>
    <row r="216" spans="1:18">
      <c r="A216" s="223" t="s">
        <v>344</v>
      </c>
      <c r="C216" s="245">
        <v>9552149</v>
      </c>
      <c r="D216" s="245"/>
      <c r="E216" s="245">
        <v>51182878799</v>
      </c>
      <c r="F216" s="245"/>
      <c r="G216" s="245">
        <v>-51639221882</v>
      </c>
      <c r="H216" s="245"/>
      <c r="I216" s="238">
        <f t="shared" si="5"/>
        <v>-456343083</v>
      </c>
      <c r="J216" s="238"/>
      <c r="K216" s="245">
        <v>9552149</v>
      </c>
      <c r="L216" s="245"/>
      <c r="M216" s="245">
        <v>51182878799</v>
      </c>
      <c r="N216" s="245"/>
      <c r="O216" s="245">
        <v>-44031097820</v>
      </c>
      <c r="P216" s="245"/>
      <c r="Q216" s="245">
        <f t="shared" si="6"/>
        <v>7151780979</v>
      </c>
    </row>
    <row r="217" spans="1:18">
      <c r="A217" s="223" t="s">
        <v>85</v>
      </c>
      <c r="C217" s="245">
        <v>2792094</v>
      </c>
      <c r="D217" s="245"/>
      <c r="E217" s="245">
        <v>12841319013</v>
      </c>
      <c r="F217" s="245"/>
      <c r="G217" s="245">
        <v>-14691771831</v>
      </c>
      <c r="H217" s="245"/>
      <c r="I217" s="238">
        <f t="shared" si="5"/>
        <v>-1850452818</v>
      </c>
      <c r="J217" s="238"/>
      <c r="K217" s="245">
        <v>2792094</v>
      </c>
      <c r="L217" s="245"/>
      <c r="M217" s="245">
        <v>12841319013</v>
      </c>
      <c r="N217" s="245"/>
      <c r="O217" s="245">
        <v>-14520662739</v>
      </c>
      <c r="P217" s="245"/>
      <c r="Q217" s="245">
        <f t="shared" si="6"/>
        <v>-1679343726</v>
      </c>
    </row>
    <row r="218" spans="1:18" s="144" customFormat="1">
      <c r="A218" s="223" t="s">
        <v>241</v>
      </c>
      <c r="B218" s="11"/>
      <c r="C218" s="245">
        <v>17846030</v>
      </c>
      <c r="D218" s="245"/>
      <c r="E218" s="245">
        <v>31874544342</v>
      </c>
      <c r="F218" s="245"/>
      <c r="G218" s="245">
        <v>-36010541076</v>
      </c>
      <c r="H218" s="245"/>
      <c r="I218" s="238">
        <f t="shared" si="5"/>
        <v>-4135996734</v>
      </c>
      <c r="J218" s="238"/>
      <c r="K218" s="245">
        <v>17846030</v>
      </c>
      <c r="L218" s="245"/>
      <c r="M218" s="245">
        <v>31874544342</v>
      </c>
      <c r="N218" s="245"/>
      <c r="O218" s="245">
        <v>-31780383005</v>
      </c>
      <c r="P218" s="245"/>
      <c r="Q218" s="245">
        <f t="shared" si="6"/>
        <v>94161337</v>
      </c>
      <c r="R218" s="11"/>
    </row>
    <row r="219" spans="1:18" ht="21" customHeight="1">
      <c r="A219" s="223" t="s">
        <v>111</v>
      </c>
      <c r="C219" s="245">
        <v>6441061</v>
      </c>
      <c r="D219" s="245"/>
      <c r="E219" s="245">
        <v>59119262289</v>
      </c>
      <c r="F219" s="245"/>
      <c r="G219" s="245">
        <v>-67977912635</v>
      </c>
      <c r="H219" s="245"/>
      <c r="I219" s="238">
        <f t="shared" si="5"/>
        <v>-8858650346</v>
      </c>
      <c r="J219" s="238"/>
      <c r="K219" s="245">
        <v>6441061</v>
      </c>
      <c r="L219" s="245"/>
      <c r="M219" s="245">
        <v>59119262289</v>
      </c>
      <c r="N219" s="245"/>
      <c r="O219" s="245">
        <v>-69878283938</v>
      </c>
      <c r="P219" s="245"/>
      <c r="Q219" s="245">
        <f t="shared" si="6"/>
        <v>-10759021649</v>
      </c>
    </row>
    <row r="220" spans="1:18">
      <c r="A220" s="223" t="s">
        <v>289</v>
      </c>
      <c r="C220" s="245">
        <v>43387063</v>
      </c>
      <c r="D220" s="245"/>
      <c r="E220" s="245">
        <v>39822804933</v>
      </c>
      <c r="F220" s="245"/>
      <c r="G220" s="245">
        <v>-41024968662</v>
      </c>
      <c r="H220" s="245"/>
      <c r="I220" s="238">
        <f t="shared" si="5"/>
        <v>-1202163729</v>
      </c>
      <c r="J220" s="238"/>
      <c r="K220" s="245">
        <v>43387063</v>
      </c>
      <c r="L220" s="245"/>
      <c r="M220" s="245">
        <v>39822804933</v>
      </c>
      <c r="N220" s="245"/>
      <c r="O220" s="245">
        <v>-40358948892</v>
      </c>
      <c r="P220" s="245"/>
      <c r="Q220" s="245">
        <f t="shared" si="6"/>
        <v>-536143959</v>
      </c>
    </row>
    <row r="221" spans="1:18">
      <c r="A221" s="223" t="s">
        <v>217</v>
      </c>
      <c r="C221" s="245">
        <v>47630790</v>
      </c>
      <c r="D221" s="245"/>
      <c r="E221" s="245">
        <v>24340241059</v>
      </c>
      <c r="F221" s="245"/>
      <c r="G221" s="245">
        <v>-28229083008</v>
      </c>
      <c r="H221" s="245"/>
      <c r="I221" s="238">
        <f t="shared" si="5"/>
        <v>-3888841949</v>
      </c>
      <c r="J221" s="238"/>
      <c r="K221" s="245">
        <v>47630790</v>
      </c>
      <c r="L221" s="245"/>
      <c r="M221" s="245">
        <v>24340241059</v>
      </c>
      <c r="N221" s="245"/>
      <c r="O221" s="245">
        <v>-30803722945</v>
      </c>
      <c r="P221" s="245"/>
      <c r="Q221" s="245">
        <f t="shared" si="6"/>
        <v>-6463481886</v>
      </c>
    </row>
    <row r="222" spans="1:18">
      <c r="A222" s="223" t="s">
        <v>260</v>
      </c>
      <c r="C222" s="245">
        <v>2141361</v>
      </c>
      <c r="D222" s="245"/>
      <c r="E222" s="245">
        <v>185750739793</v>
      </c>
      <c r="F222" s="245"/>
      <c r="G222" s="245">
        <v>-194345956829</v>
      </c>
      <c r="H222" s="245"/>
      <c r="I222" s="238">
        <f t="shared" si="5"/>
        <v>-8595217036</v>
      </c>
      <c r="J222" s="238"/>
      <c r="K222" s="245">
        <v>2141361</v>
      </c>
      <c r="L222" s="245"/>
      <c r="M222" s="245">
        <v>185750739793</v>
      </c>
      <c r="N222" s="245"/>
      <c r="O222" s="245">
        <v>-158021582036</v>
      </c>
      <c r="P222" s="245"/>
      <c r="Q222" s="245">
        <f t="shared" si="6"/>
        <v>27729157757</v>
      </c>
    </row>
    <row r="223" spans="1:18">
      <c r="A223" s="223" t="s">
        <v>479</v>
      </c>
      <c r="C223" s="245">
        <v>6406564</v>
      </c>
      <c r="D223" s="245"/>
      <c r="E223" s="245">
        <v>31499139447</v>
      </c>
      <c r="F223" s="245"/>
      <c r="G223" s="245">
        <v>-33089840934</v>
      </c>
      <c r="H223" s="245"/>
      <c r="I223" s="238">
        <f t="shared" si="5"/>
        <v>-1590701487</v>
      </c>
      <c r="J223" s="238"/>
      <c r="K223" s="245">
        <v>6406564</v>
      </c>
      <c r="L223" s="245"/>
      <c r="M223" s="245">
        <v>31499139447</v>
      </c>
      <c r="N223" s="245"/>
      <c r="O223" s="245">
        <v>-29937099760</v>
      </c>
      <c r="P223" s="245"/>
      <c r="Q223" s="245">
        <f t="shared" si="6"/>
        <v>1562039687</v>
      </c>
    </row>
    <row r="224" spans="1:18">
      <c r="A224" s="223" t="s">
        <v>133</v>
      </c>
      <c r="C224" s="245">
        <v>13309221</v>
      </c>
      <c r="D224" s="245"/>
      <c r="E224" s="245">
        <v>40160482138</v>
      </c>
      <c r="F224" s="245"/>
      <c r="G224" s="245">
        <v>-44193023911</v>
      </c>
      <c r="H224" s="245"/>
      <c r="I224" s="238">
        <f t="shared" si="5"/>
        <v>-4032541773</v>
      </c>
      <c r="J224" s="238"/>
      <c r="K224" s="245">
        <v>13309221</v>
      </c>
      <c r="L224" s="245"/>
      <c r="M224" s="245">
        <v>40160482138</v>
      </c>
      <c r="N224" s="245"/>
      <c r="O224" s="245">
        <v>-51537721731</v>
      </c>
      <c r="P224" s="245"/>
      <c r="Q224" s="245">
        <f t="shared" si="6"/>
        <v>-11377239593</v>
      </c>
    </row>
    <row r="225" spans="1:17">
      <c r="A225" s="223" t="s">
        <v>364</v>
      </c>
      <c r="C225" s="245">
        <v>4918432</v>
      </c>
      <c r="D225" s="245"/>
      <c r="E225" s="245">
        <v>22371810998</v>
      </c>
      <c r="F225" s="245"/>
      <c r="G225" s="245">
        <v>-16446990197</v>
      </c>
      <c r="H225" s="245"/>
      <c r="I225" s="238">
        <f t="shared" si="5"/>
        <v>5924820801</v>
      </c>
      <c r="J225" s="238"/>
      <c r="K225" s="245">
        <v>4918432</v>
      </c>
      <c r="L225" s="245"/>
      <c r="M225" s="245">
        <v>22371810998</v>
      </c>
      <c r="N225" s="245"/>
      <c r="O225" s="245">
        <v>-7535356384</v>
      </c>
      <c r="P225" s="245"/>
      <c r="Q225" s="245">
        <f t="shared" si="6"/>
        <v>14836454614</v>
      </c>
    </row>
    <row r="226" spans="1:17">
      <c r="A226" s="223" t="s">
        <v>226</v>
      </c>
      <c r="C226" s="245">
        <v>15745676</v>
      </c>
      <c r="D226" s="245"/>
      <c r="E226" s="245">
        <v>190768575101</v>
      </c>
      <c r="F226" s="245"/>
      <c r="G226" s="245">
        <v>-210894996873</v>
      </c>
      <c r="H226" s="245"/>
      <c r="I226" s="238">
        <f t="shared" si="5"/>
        <v>-20126421772</v>
      </c>
      <c r="J226" s="238"/>
      <c r="K226" s="245">
        <v>15745676</v>
      </c>
      <c r="L226" s="245"/>
      <c r="M226" s="245">
        <v>190768575101</v>
      </c>
      <c r="N226" s="245"/>
      <c r="O226" s="245">
        <v>-205796547774</v>
      </c>
      <c r="P226" s="245"/>
      <c r="Q226" s="245">
        <f t="shared" si="6"/>
        <v>-15027972673</v>
      </c>
    </row>
    <row r="227" spans="1:17">
      <c r="A227" s="223" t="s">
        <v>283</v>
      </c>
      <c r="C227" s="245">
        <v>769114</v>
      </c>
      <c r="D227" s="245"/>
      <c r="E227" s="245">
        <v>21071089157</v>
      </c>
      <c r="F227" s="245"/>
      <c r="G227" s="245">
        <v>-20627415911</v>
      </c>
      <c r="H227" s="245"/>
      <c r="I227" s="238">
        <f t="shared" si="5"/>
        <v>443673246</v>
      </c>
      <c r="J227" s="238"/>
      <c r="K227" s="245">
        <v>769114</v>
      </c>
      <c r="L227" s="245"/>
      <c r="M227" s="245">
        <v>21071089157</v>
      </c>
      <c r="N227" s="245"/>
      <c r="O227" s="245">
        <v>-16272904816</v>
      </c>
      <c r="P227" s="245"/>
      <c r="Q227" s="245">
        <f t="shared" si="6"/>
        <v>4798184341</v>
      </c>
    </row>
    <row r="228" spans="1:17">
      <c r="A228" s="223" t="s">
        <v>336</v>
      </c>
      <c r="C228" s="245">
        <v>9796553</v>
      </c>
      <c r="D228" s="245"/>
      <c r="E228" s="245">
        <v>16992003232</v>
      </c>
      <c r="F228" s="245"/>
      <c r="G228" s="245">
        <v>-17544995806</v>
      </c>
      <c r="H228" s="245"/>
      <c r="I228" s="238">
        <f t="shared" si="5"/>
        <v>-552992574</v>
      </c>
      <c r="J228" s="238"/>
      <c r="K228" s="245">
        <v>9796553</v>
      </c>
      <c r="L228" s="245"/>
      <c r="M228" s="245">
        <v>16992003232</v>
      </c>
      <c r="N228" s="245"/>
      <c r="O228" s="245">
        <v>-20279529514</v>
      </c>
      <c r="P228" s="245"/>
      <c r="Q228" s="245">
        <f t="shared" si="6"/>
        <v>-3287526282</v>
      </c>
    </row>
    <row r="229" spans="1:17">
      <c r="A229" s="223" t="s">
        <v>107</v>
      </c>
      <c r="C229" s="245">
        <v>7381248</v>
      </c>
      <c r="D229" s="245"/>
      <c r="E229" s="245">
        <v>47753725016</v>
      </c>
      <c r="F229" s="245"/>
      <c r="G229" s="245">
        <v>-43931717765</v>
      </c>
      <c r="H229" s="245"/>
      <c r="I229" s="238">
        <f t="shared" si="5"/>
        <v>3822007251</v>
      </c>
      <c r="J229" s="238"/>
      <c r="K229" s="245">
        <v>7381248</v>
      </c>
      <c r="L229" s="245"/>
      <c r="M229" s="245">
        <v>47753725016</v>
      </c>
      <c r="N229" s="245"/>
      <c r="O229" s="245">
        <v>-42897948926</v>
      </c>
      <c r="P229" s="245"/>
      <c r="Q229" s="245">
        <f t="shared" si="6"/>
        <v>4855776090</v>
      </c>
    </row>
    <row r="230" spans="1:17">
      <c r="A230" s="223" t="s">
        <v>147</v>
      </c>
      <c r="C230" s="245">
        <v>15864340</v>
      </c>
      <c r="D230" s="245"/>
      <c r="E230" s="245">
        <v>37701392224</v>
      </c>
      <c r="F230" s="245"/>
      <c r="G230" s="245">
        <v>-38196570595</v>
      </c>
      <c r="H230" s="245"/>
      <c r="I230" s="238">
        <f t="shared" si="5"/>
        <v>-495178371</v>
      </c>
      <c r="J230" s="238"/>
      <c r="K230" s="245">
        <v>15864340</v>
      </c>
      <c r="L230" s="245"/>
      <c r="M230" s="245">
        <v>37701392224</v>
      </c>
      <c r="N230" s="245"/>
      <c r="O230" s="245">
        <v>-35666229592</v>
      </c>
      <c r="P230" s="245"/>
      <c r="Q230" s="245">
        <f t="shared" si="6"/>
        <v>2035162632</v>
      </c>
    </row>
    <row r="231" spans="1:17">
      <c r="A231" s="223" t="s">
        <v>408</v>
      </c>
      <c r="C231" s="245">
        <v>10485390</v>
      </c>
      <c r="D231" s="245"/>
      <c r="E231" s="245">
        <v>23721890494</v>
      </c>
      <c r="F231" s="245"/>
      <c r="G231" s="245">
        <v>-23825710097</v>
      </c>
      <c r="H231" s="245"/>
      <c r="I231" s="238">
        <f t="shared" si="5"/>
        <v>-103819603</v>
      </c>
      <c r="J231" s="238"/>
      <c r="K231" s="245">
        <v>10485390</v>
      </c>
      <c r="L231" s="245"/>
      <c r="M231" s="245">
        <v>23721890494</v>
      </c>
      <c r="N231" s="245"/>
      <c r="O231" s="245">
        <v>-20056851754</v>
      </c>
      <c r="P231" s="245"/>
      <c r="Q231" s="245">
        <f t="shared" si="6"/>
        <v>3665038740</v>
      </c>
    </row>
    <row r="232" spans="1:17">
      <c r="A232" s="223" t="s">
        <v>396</v>
      </c>
      <c r="C232" s="245">
        <v>10607365</v>
      </c>
      <c r="D232" s="245"/>
      <c r="E232" s="245">
        <v>30260438951</v>
      </c>
      <c r="F232" s="245"/>
      <c r="G232" s="245">
        <v>-24507547192</v>
      </c>
      <c r="H232" s="245"/>
      <c r="I232" s="238">
        <f t="shared" si="5"/>
        <v>5752891759</v>
      </c>
      <c r="J232" s="238"/>
      <c r="K232" s="245">
        <v>10607365</v>
      </c>
      <c r="L232" s="245"/>
      <c r="M232" s="245">
        <v>30260438951</v>
      </c>
      <c r="N232" s="245"/>
      <c r="O232" s="245">
        <v>-22381061577</v>
      </c>
      <c r="P232" s="245"/>
      <c r="Q232" s="245">
        <f t="shared" si="6"/>
        <v>7879377374</v>
      </c>
    </row>
    <row r="233" spans="1:17">
      <c r="A233" s="223" t="s">
        <v>270</v>
      </c>
      <c r="C233" s="245">
        <v>1548163</v>
      </c>
      <c r="D233" s="245"/>
      <c r="E233" s="245">
        <v>23242640945</v>
      </c>
      <c r="F233" s="245"/>
      <c r="G233" s="245">
        <v>-24311730894</v>
      </c>
      <c r="H233" s="245"/>
      <c r="I233" s="238">
        <f t="shared" si="5"/>
        <v>-1069089949</v>
      </c>
      <c r="J233" s="238"/>
      <c r="K233" s="245">
        <v>1548163</v>
      </c>
      <c r="L233" s="245"/>
      <c r="M233" s="245">
        <v>23242640945</v>
      </c>
      <c r="N233" s="245"/>
      <c r="O233" s="245">
        <v>-24029708317</v>
      </c>
      <c r="P233" s="245"/>
      <c r="Q233" s="245">
        <f t="shared" si="6"/>
        <v>-787067372</v>
      </c>
    </row>
    <row r="234" spans="1:17">
      <c r="A234" s="223" t="s">
        <v>365</v>
      </c>
      <c r="C234" s="245">
        <v>5272816</v>
      </c>
      <c r="D234" s="245"/>
      <c r="E234" s="245">
        <v>20033546762</v>
      </c>
      <c r="F234" s="245"/>
      <c r="G234" s="245">
        <v>-22313362186</v>
      </c>
      <c r="H234" s="245"/>
      <c r="I234" s="238">
        <f t="shared" si="5"/>
        <v>-2279815424</v>
      </c>
      <c r="J234" s="238"/>
      <c r="K234" s="245">
        <v>5272816</v>
      </c>
      <c r="L234" s="245"/>
      <c r="M234" s="245">
        <v>20033546762</v>
      </c>
      <c r="N234" s="245"/>
      <c r="O234" s="245">
        <v>-22324217590</v>
      </c>
      <c r="P234" s="245"/>
      <c r="Q234" s="245">
        <f t="shared" si="6"/>
        <v>-2290670828</v>
      </c>
    </row>
    <row r="235" spans="1:17">
      <c r="A235" s="223" t="s">
        <v>233</v>
      </c>
      <c r="C235" s="245">
        <v>13552778</v>
      </c>
      <c r="D235" s="245"/>
      <c r="E235" s="245">
        <v>59009889937</v>
      </c>
      <c r="F235" s="245"/>
      <c r="G235" s="245">
        <v>-42697447711</v>
      </c>
      <c r="H235" s="245"/>
      <c r="I235" s="238">
        <f t="shared" si="5"/>
        <v>16312442226</v>
      </c>
      <c r="J235" s="238"/>
      <c r="K235" s="245">
        <v>13552778</v>
      </c>
      <c r="L235" s="245"/>
      <c r="M235" s="245">
        <v>59009889937</v>
      </c>
      <c r="N235" s="245"/>
      <c r="O235" s="245">
        <v>-29293996583</v>
      </c>
      <c r="P235" s="245"/>
      <c r="Q235" s="245">
        <f t="shared" si="6"/>
        <v>29715893354</v>
      </c>
    </row>
    <row r="236" spans="1:17">
      <c r="A236" s="223" t="s">
        <v>152</v>
      </c>
      <c r="C236" s="245">
        <v>8631449</v>
      </c>
      <c r="D236" s="245"/>
      <c r="E236" s="245">
        <v>78624202117</v>
      </c>
      <c r="F236" s="245"/>
      <c r="G236" s="245">
        <v>-82232245434</v>
      </c>
      <c r="H236" s="245"/>
      <c r="I236" s="238">
        <f t="shared" si="5"/>
        <v>-3608043317</v>
      </c>
      <c r="J236" s="238"/>
      <c r="K236" s="245">
        <v>8631449</v>
      </c>
      <c r="L236" s="245"/>
      <c r="M236" s="245">
        <v>78624202117</v>
      </c>
      <c r="N236" s="245"/>
      <c r="O236" s="245">
        <v>-77718955473</v>
      </c>
      <c r="P236" s="245"/>
      <c r="Q236" s="245">
        <f t="shared" si="6"/>
        <v>905246644</v>
      </c>
    </row>
    <row r="237" spans="1:17">
      <c r="A237" s="223" t="s">
        <v>117</v>
      </c>
      <c r="C237" s="245">
        <v>12267470</v>
      </c>
      <c r="D237" s="245"/>
      <c r="E237" s="245">
        <v>112596942731</v>
      </c>
      <c r="F237" s="245"/>
      <c r="G237" s="245">
        <v>-109272521731</v>
      </c>
      <c r="H237" s="245"/>
      <c r="I237" s="238">
        <f t="shared" si="5"/>
        <v>3324421000</v>
      </c>
      <c r="J237" s="238"/>
      <c r="K237" s="245">
        <v>12267470</v>
      </c>
      <c r="L237" s="245"/>
      <c r="M237" s="245">
        <v>112596942731</v>
      </c>
      <c r="N237" s="245"/>
      <c r="O237" s="245">
        <v>-83589227951</v>
      </c>
      <c r="P237" s="245"/>
      <c r="Q237" s="245">
        <f t="shared" si="6"/>
        <v>29007714780</v>
      </c>
    </row>
    <row r="238" spans="1:17">
      <c r="A238" s="223" t="s">
        <v>126</v>
      </c>
      <c r="C238" s="245">
        <v>2847123</v>
      </c>
      <c r="D238" s="245"/>
      <c r="E238" s="245">
        <v>10856915947</v>
      </c>
      <c r="F238" s="245"/>
      <c r="G238" s="245">
        <v>-12053672569</v>
      </c>
      <c r="H238" s="245"/>
      <c r="I238" s="238">
        <f t="shared" si="5"/>
        <v>-1196756622</v>
      </c>
      <c r="J238" s="238"/>
      <c r="K238" s="245">
        <v>2847123</v>
      </c>
      <c r="L238" s="245"/>
      <c r="M238" s="245">
        <v>10856915947</v>
      </c>
      <c r="N238" s="245"/>
      <c r="O238" s="245">
        <v>-12975635168</v>
      </c>
      <c r="P238" s="245"/>
      <c r="Q238" s="245">
        <f t="shared" si="6"/>
        <v>-2118719221</v>
      </c>
    </row>
    <row r="239" spans="1:17">
      <c r="A239" s="223" t="s">
        <v>175</v>
      </c>
      <c r="C239" s="245">
        <v>22920290</v>
      </c>
      <c r="D239" s="245"/>
      <c r="E239" s="245">
        <v>23470895879</v>
      </c>
      <c r="F239" s="245"/>
      <c r="G239" s="245">
        <v>-24048248477</v>
      </c>
      <c r="H239" s="245"/>
      <c r="I239" s="238">
        <f t="shared" si="5"/>
        <v>-577352598</v>
      </c>
      <c r="J239" s="238"/>
      <c r="K239" s="245">
        <v>22920290</v>
      </c>
      <c r="L239" s="245"/>
      <c r="M239" s="245">
        <v>23470895879</v>
      </c>
      <c r="N239" s="245"/>
      <c r="O239" s="245">
        <v>-22498953063</v>
      </c>
      <c r="P239" s="245"/>
      <c r="Q239" s="245">
        <f t="shared" si="6"/>
        <v>971942816</v>
      </c>
    </row>
    <row r="240" spans="1:17">
      <c r="A240" s="223" t="s">
        <v>316</v>
      </c>
      <c r="C240" s="245">
        <v>7769195</v>
      </c>
      <c r="D240" s="245"/>
      <c r="E240" s="245">
        <v>18247532307</v>
      </c>
      <c r="F240" s="245"/>
      <c r="G240" s="245">
        <v>-14516308972</v>
      </c>
      <c r="H240" s="245"/>
      <c r="I240" s="238">
        <f t="shared" ref="I240:I303" si="7">E240+G240</f>
        <v>3731223335</v>
      </c>
      <c r="J240" s="238"/>
      <c r="K240" s="245">
        <v>7769195</v>
      </c>
      <c r="L240" s="245"/>
      <c r="M240" s="245">
        <v>18247532307</v>
      </c>
      <c r="N240" s="245"/>
      <c r="O240" s="245">
        <v>-13556722466</v>
      </c>
      <c r="P240" s="245"/>
      <c r="Q240" s="245">
        <f t="shared" si="6"/>
        <v>4690809841</v>
      </c>
    </row>
    <row r="241" spans="1:17">
      <c r="A241" s="223" t="s">
        <v>149</v>
      </c>
      <c r="C241" s="245">
        <v>1286951</v>
      </c>
      <c r="D241" s="245"/>
      <c r="E241" s="245">
        <v>32052772009</v>
      </c>
      <c r="F241" s="245"/>
      <c r="G241" s="245">
        <v>-31482933089</v>
      </c>
      <c r="H241" s="245"/>
      <c r="I241" s="238">
        <f t="shared" si="7"/>
        <v>569838920</v>
      </c>
      <c r="J241" s="238"/>
      <c r="K241" s="245">
        <v>1286951</v>
      </c>
      <c r="L241" s="245"/>
      <c r="M241" s="245">
        <v>32052772009</v>
      </c>
      <c r="N241" s="245"/>
      <c r="O241" s="245">
        <v>-31535328765</v>
      </c>
      <c r="P241" s="245"/>
      <c r="Q241" s="245">
        <f t="shared" ref="Q241:Q304" si="8">M241+O241</f>
        <v>517443244</v>
      </c>
    </row>
    <row r="242" spans="1:17">
      <c r="A242" s="223" t="s">
        <v>252</v>
      </c>
      <c r="C242" s="245">
        <v>616945</v>
      </c>
      <c r="D242" s="245"/>
      <c r="E242" s="245">
        <v>28166218461</v>
      </c>
      <c r="F242" s="245"/>
      <c r="G242" s="245">
        <v>-27849568745</v>
      </c>
      <c r="H242" s="245"/>
      <c r="I242" s="238">
        <f t="shared" si="7"/>
        <v>316649716</v>
      </c>
      <c r="J242" s="238"/>
      <c r="K242" s="245">
        <v>616945</v>
      </c>
      <c r="L242" s="245"/>
      <c r="M242" s="245">
        <v>28166218461</v>
      </c>
      <c r="N242" s="245"/>
      <c r="O242" s="245">
        <v>-23378928507</v>
      </c>
      <c r="P242" s="245"/>
      <c r="Q242" s="245">
        <f t="shared" si="8"/>
        <v>4787289954</v>
      </c>
    </row>
    <row r="243" spans="1:17">
      <c r="A243" s="223" t="s">
        <v>145</v>
      </c>
      <c r="C243" s="245">
        <v>603696</v>
      </c>
      <c r="D243" s="245"/>
      <c r="E243" s="245">
        <v>76855475863</v>
      </c>
      <c r="F243" s="245"/>
      <c r="G243" s="245">
        <v>-79527907288</v>
      </c>
      <c r="H243" s="245"/>
      <c r="I243" s="238">
        <f t="shared" si="7"/>
        <v>-2672431425</v>
      </c>
      <c r="J243" s="238"/>
      <c r="K243" s="245">
        <v>603696</v>
      </c>
      <c r="L243" s="245"/>
      <c r="M243" s="245">
        <v>76855475863</v>
      </c>
      <c r="N243" s="245"/>
      <c r="O243" s="245">
        <v>-78728289098</v>
      </c>
      <c r="P243" s="245"/>
      <c r="Q243" s="245">
        <f t="shared" si="8"/>
        <v>-1872813235</v>
      </c>
    </row>
    <row r="244" spans="1:17">
      <c r="A244" s="223" t="s">
        <v>78</v>
      </c>
      <c r="C244" s="245">
        <v>97250914</v>
      </c>
      <c r="D244" s="245"/>
      <c r="E244" s="245">
        <v>155460153906</v>
      </c>
      <c r="F244" s="245"/>
      <c r="G244" s="245">
        <v>-155278809906</v>
      </c>
      <c r="H244" s="245"/>
      <c r="I244" s="238">
        <f t="shared" si="7"/>
        <v>181344000</v>
      </c>
      <c r="J244" s="238"/>
      <c r="K244" s="245">
        <v>97250914</v>
      </c>
      <c r="L244" s="245"/>
      <c r="M244" s="245">
        <v>155460153906</v>
      </c>
      <c r="N244" s="245"/>
      <c r="O244" s="245">
        <v>-187285151320</v>
      </c>
      <c r="P244" s="245"/>
      <c r="Q244" s="245">
        <f t="shared" si="8"/>
        <v>-31824997414</v>
      </c>
    </row>
    <row r="245" spans="1:17">
      <c r="A245" s="223" t="s">
        <v>505</v>
      </c>
      <c r="C245" s="245">
        <v>186932</v>
      </c>
      <c r="D245" s="245"/>
      <c r="E245" s="245">
        <v>39189696669</v>
      </c>
      <c r="F245" s="245"/>
      <c r="G245" s="245">
        <v>-44291167857</v>
      </c>
      <c r="H245" s="245"/>
      <c r="I245" s="238">
        <f t="shared" si="7"/>
        <v>-5101471188</v>
      </c>
      <c r="J245" s="238"/>
      <c r="K245" s="245">
        <v>186932</v>
      </c>
      <c r="L245" s="245"/>
      <c r="M245" s="245">
        <v>39189696669</v>
      </c>
      <c r="N245" s="245"/>
      <c r="O245" s="245">
        <v>-43940851846</v>
      </c>
      <c r="P245" s="245"/>
      <c r="Q245" s="245">
        <f t="shared" si="8"/>
        <v>-4751155177</v>
      </c>
    </row>
    <row r="246" spans="1:17">
      <c r="A246" s="223" t="s">
        <v>207</v>
      </c>
      <c r="C246" s="245">
        <v>8698847</v>
      </c>
      <c r="D246" s="245"/>
      <c r="E246" s="245">
        <v>73109693613</v>
      </c>
      <c r="F246" s="245"/>
      <c r="G246" s="245">
        <v>-77722683501</v>
      </c>
      <c r="H246" s="245"/>
      <c r="I246" s="238">
        <f t="shared" si="7"/>
        <v>-4612989888</v>
      </c>
      <c r="J246" s="238"/>
      <c r="K246" s="245">
        <v>8698847</v>
      </c>
      <c r="L246" s="245"/>
      <c r="M246" s="245">
        <v>73109693613</v>
      </c>
      <c r="N246" s="245"/>
      <c r="O246" s="245">
        <v>-75662001564</v>
      </c>
      <c r="P246" s="245"/>
      <c r="Q246" s="245">
        <f t="shared" si="8"/>
        <v>-2552307951</v>
      </c>
    </row>
    <row r="247" spans="1:17">
      <c r="A247" s="223" t="s">
        <v>158</v>
      </c>
      <c r="C247" s="245">
        <v>14468858</v>
      </c>
      <c r="D247" s="245"/>
      <c r="E247" s="245">
        <v>44018604092</v>
      </c>
      <c r="F247" s="245"/>
      <c r="G247" s="245">
        <v>-39861806615</v>
      </c>
      <c r="H247" s="245"/>
      <c r="I247" s="238">
        <f t="shared" si="7"/>
        <v>4156797477</v>
      </c>
      <c r="J247" s="238"/>
      <c r="K247" s="245">
        <v>14468858</v>
      </c>
      <c r="L247" s="245"/>
      <c r="M247" s="245">
        <v>44018604092</v>
      </c>
      <c r="N247" s="245"/>
      <c r="O247" s="245">
        <v>-33189372513</v>
      </c>
      <c r="P247" s="245"/>
      <c r="Q247" s="245">
        <f t="shared" si="8"/>
        <v>10829231579</v>
      </c>
    </row>
    <row r="248" spans="1:17">
      <c r="A248" s="223" t="s">
        <v>384</v>
      </c>
      <c r="C248" s="245">
        <v>8394002</v>
      </c>
      <c r="D248" s="245"/>
      <c r="E248" s="245">
        <v>54472421028</v>
      </c>
      <c r="F248" s="245"/>
      <c r="G248" s="245">
        <v>-58372296099</v>
      </c>
      <c r="H248" s="245"/>
      <c r="I248" s="238">
        <f t="shared" si="7"/>
        <v>-3899875071</v>
      </c>
      <c r="J248" s="238"/>
      <c r="K248" s="245">
        <v>8394002</v>
      </c>
      <c r="L248" s="245"/>
      <c r="M248" s="245">
        <v>54472421028</v>
      </c>
      <c r="N248" s="245"/>
      <c r="O248" s="245">
        <v>-54420363035</v>
      </c>
      <c r="P248" s="245"/>
      <c r="Q248" s="245">
        <f t="shared" si="8"/>
        <v>52057993</v>
      </c>
    </row>
    <row r="249" spans="1:17">
      <c r="A249" s="223" t="s">
        <v>356</v>
      </c>
      <c r="C249" s="245">
        <v>214924</v>
      </c>
      <c r="D249" s="245"/>
      <c r="E249" s="245">
        <v>9594686065</v>
      </c>
      <c r="F249" s="245"/>
      <c r="G249" s="245">
        <v>-10497733302</v>
      </c>
      <c r="H249" s="245"/>
      <c r="I249" s="238">
        <f t="shared" si="7"/>
        <v>-903047237</v>
      </c>
      <c r="J249" s="238"/>
      <c r="K249" s="245">
        <v>214924</v>
      </c>
      <c r="L249" s="245"/>
      <c r="M249" s="245">
        <v>9594686065</v>
      </c>
      <c r="N249" s="245"/>
      <c r="O249" s="245">
        <v>-10497733302</v>
      </c>
      <c r="P249" s="245"/>
      <c r="Q249" s="245">
        <f t="shared" si="8"/>
        <v>-903047237</v>
      </c>
    </row>
    <row r="250" spans="1:17">
      <c r="A250" s="223" t="s">
        <v>210</v>
      </c>
      <c r="C250" s="245">
        <v>3153484</v>
      </c>
      <c r="D250" s="245"/>
      <c r="E250" s="245">
        <v>67088066277</v>
      </c>
      <c r="F250" s="245"/>
      <c r="G250" s="245">
        <v>-65711258947</v>
      </c>
      <c r="H250" s="245"/>
      <c r="I250" s="238">
        <f t="shared" si="7"/>
        <v>1376807330</v>
      </c>
      <c r="J250" s="238"/>
      <c r="K250" s="245">
        <v>3153484</v>
      </c>
      <c r="L250" s="245"/>
      <c r="M250" s="245">
        <v>67088066277</v>
      </c>
      <c r="N250" s="245"/>
      <c r="O250" s="245">
        <v>-53661370320</v>
      </c>
      <c r="P250" s="245"/>
      <c r="Q250" s="245">
        <f t="shared" si="8"/>
        <v>13426695957</v>
      </c>
    </row>
    <row r="251" spans="1:17">
      <c r="A251" s="223" t="s">
        <v>150</v>
      </c>
      <c r="C251" s="245">
        <v>2855287</v>
      </c>
      <c r="D251" s="245"/>
      <c r="E251" s="245">
        <v>28530481412</v>
      </c>
      <c r="F251" s="245"/>
      <c r="G251" s="245">
        <v>-22665725056</v>
      </c>
      <c r="H251" s="245"/>
      <c r="I251" s="238">
        <f t="shared" si="7"/>
        <v>5864756356</v>
      </c>
      <c r="J251" s="238"/>
      <c r="K251" s="245">
        <v>2855287</v>
      </c>
      <c r="L251" s="245"/>
      <c r="M251" s="245">
        <v>28530481412</v>
      </c>
      <c r="N251" s="245"/>
      <c r="O251" s="245">
        <v>-19930414380</v>
      </c>
      <c r="P251" s="245"/>
      <c r="Q251" s="245">
        <f t="shared" si="8"/>
        <v>8600067032</v>
      </c>
    </row>
    <row r="252" spans="1:17">
      <c r="A252" s="223" t="s">
        <v>168</v>
      </c>
      <c r="C252" s="245">
        <v>7409074</v>
      </c>
      <c r="D252" s="245"/>
      <c r="E252" s="245">
        <v>12917115868</v>
      </c>
      <c r="F252" s="245"/>
      <c r="G252" s="245">
        <v>-13455206014</v>
      </c>
      <c r="H252" s="245"/>
      <c r="I252" s="238">
        <f t="shared" si="7"/>
        <v>-538090146</v>
      </c>
      <c r="J252" s="238"/>
      <c r="K252" s="245">
        <v>7409074</v>
      </c>
      <c r="L252" s="245"/>
      <c r="M252" s="245">
        <v>12917115868</v>
      </c>
      <c r="N252" s="245"/>
      <c r="O252" s="245">
        <v>-12713117294</v>
      </c>
      <c r="P252" s="245"/>
      <c r="Q252" s="245">
        <f t="shared" si="8"/>
        <v>203998574</v>
      </c>
    </row>
    <row r="253" spans="1:17">
      <c r="A253" s="223" t="s">
        <v>75</v>
      </c>
      <c r="C253" s="245">
        <v>11480035</v>
      </c>
      <c r="D253" s="245"/>
      <c r="E253" s="245">
        <v>63791248249</v>
      </c>
      <c r="F253" s="245"/>
      <c r="G253" s="245">
        <v>-60911732499</v>
      </c>
      <c r="H253" s="245"/>
      <c r="I253" s="238">
        <f t="shared" si="7"/>
        <v>2879515750</v>
      </c>
      <c r="J253" s="238"/>
      <c r="K253" s="245">
        <v>11480035</v>
      </c>
      <c r="L253" s="245"/>
      <c r="M253" s="245">
        <v>63791248249</v>
      </c>
      <c r="N253" s="245"/>
      <c r="O253" s="245">
        <v>-51935653067</v>
      </c>
      <c r="P253" s="245"/>
      <c r="Q253" s="245">
        <f t="shared" si="8"/>
        <v>11855595182</v>
      </c>
    </row>
    <row r="254" spans="1:17">
      <c r="A254" s="223" t="s">
        <v>303</v>
      </c>
      <c r="C254" s="245">
        <v>519527</v>
      </c>
      <c r="D254" s="245"/>
      <c r="E254" s="245">
        <v>8969892382</v>
      </c>
      <c r="F254" s="245"/>
      <c r="G254" s="245">
        <v>-8645120417</v>
      </c>
      <c r="H254" s="245"/>
      <c r="I254" s="238">
        <f t="shared" si="7"/>
        <v>324771965</v>
      </c>
      <c r="J254" s="238"/>
      <c r="K254" s="245">
        <v>519527</v>
      </c>
      <c r="L254" s="245"/>
      <c r="M254" s="245">
        <v>8969892382</v>
      </c>
      <c r="N254" s="245"/>
      <c r="O254" s="245">
        <v>-9716549250</v>
      </c>
      <c r="P254" s="245"/>
      <c r="Q254" s="245">
        <f t="shared" si="8"/>
        <v>-746656868</v>
      </c>
    </row>
    <row r="255" spans="1:17">
      <c r="A255" s="223" t="s">
        <v>351</v>
      </c>
      <c r="C255" s="245">
        <v>1501180</v>
      </c>
      <c r="D255" s="245"/>
      <c r="E255" s="245">
        <v>19558131290</v>
      </c>
      <c r="F255" s="245"/>
      <c r="G255" s="245">
        <v>-20883853822</v>
      </c>
      <c r="H255" s="245"/>
      <c r="I255" s="238">
        <f t="shared" si="7"/>
        <v>-1325722532</v>
      </c>
      <c r="J255" s="238"/>
      <c r="K255" s="245">
        <v>1501180</v>
      </c>
      <c r="L255" s="245"/>
      <c r="M255" s="245">
        <v>19558131290</v>
      </c>
      <c r="N255" s="245"/>
      <c r="O255" s="245">
        <v>-16787048494</v>
      </c>
      <c r="P255" s="245"/>
      <c r="Q255" s="245">
        <f t="shared" si="8"/>
        <v>2771082796</v>
      </c>
    </row>
    <row r="256" spans="1:17">
      <c r="A256" s="223" t="s">
        <v>91</v>
      </c>
      <c r="C256" s="245">
        <v>15272378</v>
      </c>
      <c r="D256" s="245"/>
      <c r="E256" s="245">
        <v>41856238798</v>
      </c>
      <c r="F256" s="245"/>
      <c r="G256" s="245">
        <v>-42609231681</v>
      </c>
      <c r="H256" s="245"/>
      <c r="I256" s="238">
        <f t="shared" si="7"/>
        <v>-752992883</v>
      </c>
      <c r="J256" s="238"/>
      <c r="K256" s="245">
        <v>15272378</v>
      </c>
      <c r="L256" s="245"/>
      <c r="M256" s="245">
        <v>41856238798</v>
      </c>
      <c r="N256" s="245"/>
      <c r="O256" s="245">
        <v>-32207481982</v>
      </c>
      <c r="P256" s="245"/>
      <c r="Q256" s="245">
        <f t="shared" si="8"/>
        <v>9648756816</v>
      </c>
    </row>
    <row r="257" spans="1:17">
      <c r="A257" s="223" t="s">
        <v>480</v>
      </c>
      <c r="C257" s="245">
        <v>8661808</v>
      </c>
      <c r="D257" s="245"/>
      <c r="E257" s="245">
        <v>19759565268</v>
      </c>
      <c r="F257" s="245"/>
      <c r="G257" s="245">
        <v>-22660850644</v>
      </c>
      <c r="H257" s="245"/>
      <c r="I257" s="238">
        <f t="shared" si="7"/>
        <v>-2901285376</v>
      </c>
      <c r="J257" s="238"/>
      <c r="K257" s="245">
        <v>8661808</v>
      </c>
      <c r="L257" s="245"/>
      <c r="M257" s="245">
        <v>19759565268</v>
      </c>
      <c r="N257" s="245"/>
      <c r="O257" s="245">
        <v>-20383047100</v>
      </c>
      <c r="P257" s="245"/>
      <c r="Q257" s="245">
        <f t="shared" si="8"/>
        <v>-623481832</v>
      </c>
    </row>
    <row r="258" spans="1:17">
      <c r="A258" s="223" t="s">
        <v>340</v>
      </c>
      <c r="C258" s="245">
        <v>531574</v>
      </c>
      <c r="D258" s="245"/>
      <c r="E258" s="245">
        <v>21378153737</v>
      </c>
      <c r="F258" s="245"/>
      <c r="G258" s="245">
        <v>-22986921783</v>
      </c>
      <c r="H258" s="245"/>
      <c r="I258" s="238">
        <f t="shared" si="7"/>
        <v>-1608768046</v>
      </c>
      <c r="J258" s="238"/>
      <c r="K258" s="245">
        <v>531574</v>
      </c>
      <c r="L258" s="245"/>
      <c r="M258" s="245">
        <v>21378153737</v>
      </c>
      <c r="N258" s="245"/>
      <c r="O258" s="245">
        <v>-23626944799</v>
      </c>
      <c r="P258" s="245"/>
      <c r="Q258" s="245">
        <f t="shared" si="8"/>
        <v>-2248791062</v>
      </c>
    </row>
    <row r="259" spans="1:17">
      <c r="A259" s="223" t="s">
        <v>263</v>
      </c>
      <c r="C259" s="245">
        <v>74923629</v>
      </c>
      <c r="D259" s="245"/>
      <c r="E259" s="245">
        <v>50033827874</v>
      </c>
      <c r="F259" s="245"/>
      <c r="G259" s="245">
        <v>-50457845834</v>
      </c>
      <c r="H259" s="245"/>
      <c r="I259" s="238">
        <f t="shared" si="7"/>
        <v>-424017960</v>
      </c>
      <c r="J259" s="238"/>
      <c r="K259" s="245">
        <v>74923629</v>
      </c>
      <c r="L259" s="245"/>
      <c r="M259" s="245">
        <v>50033827874</v>
      </c>
      <c r="N259" s="245"/>
      <c r="O259" s="245">
        <v>-48954189789</v>
      </c>
      <c r="P259" s="245"/>
      <c r="Q259" s="245">
        <f t="shared" si="8"/>
        <v>1079638085</v>
      </c>
    </row>
    <row r="260" spans="1:17">
      <c r="A260" s="223" t="s">
        <v>526</v>
      </c>
      <c r="C260" s="245">
        <v>191451</v>
      </c>
      <c r="D260" s="245"/>
      <c r="E260" s="245">
        <v>10469306430</v>
      </c>
      <c r="F260" s="245"/>
      <c r="G260" s="245">
        <v>-10994590358</v>
      </c>
      <c r="H260" s="245"/>
      <c r="I260" s="238">
        <f t="shared" si="7"/>
        <v>-525283928</v>
      </c>
      <c r="J260" s="238"/>
      <c r="K260" s="245">
        <v>191451</v>
      </c>
      <c r="L260" s="245"/>
      <c r="M260" s="245">
        <v>10469306430</v>
      </c>
      <c r="N260" s="245"/>
      <c r="O260" s="245">
        <v>-10994590358</v>
      </c>
      <c r="P260" s="245"/>
      <c r="Q260" s="245">
        <f t="shared" si="8"/>
        <v>-525283928</v>
      </c>
    </row>
    <row r="261" spans="1:17">
      <c r="A261" s="223" t="s">
        <v>377</v>
      </c>
      <c r="C261" s="245">
        <v>386221</v>
      </c>
      <c r="D261" s="245"/>
      <c r="E261" s="245">
        <v>13344260520</v>
      </c>
      <c r="F261" s="245"/>
      <c r="G261" s="245">
        <v>-12833652684</v>
      </c>
      <c r="H261" s="245"/>
      <c r="I261" s="238">
        <f t="shared" si="7"/>
        <v>510607836</v>
      </c>
      <c r="J261" s="238"/>
      <c r="K261" s="245">
        <v>386221</v>
      </c>
      <c r="L261" s="245"/>
      <c r="M261" s="245">
        <v>13344260520</v>
      </c>
      <c r="N261" s="245"/>
      <c r="O261" s="245">
        <v>-12216347281</v>
      </c>
      <c r="P261" s="245"/>
      <c r="Q261" s="245">
        <f t="shared" si="8"/>
        <v>1127913239</v>
      </c>
    </row>
    <row r="262" spans="1:17">
      <c r="A262" s="223" t="s">
        <v>179</v>
      </c>
      <c r="C262" s="245">
        <v>42459807</v>
      </c>
      <c r="D262" s="245"/>
      <c r="E262" s="245">
        <v>54644675725</v>
      </c>
      <c r="F262" s="245"/>
      <c r="G262" s="245">
        <v>-63561534142</v>
      </c>
      <c r="H262" s="245"/>
      <c r="I262" s="238">
        <f t="shared" si="7"/>
        <v>-8916858417</v>
      </c>
      <c r="J262" s="238"/>
      <c r="K262" s="245">
        <v>42459807</v>
      </c>
      <c r="L262" s="245"/>
      <c r="M262" s="245">
        <v>54644675725</v>
      </c>
      <c r="N262" s="245"/>
      <c r="O262" s="245">
        <v>-62791139216</v>
      </c>
      <c r="P262" s="245"/>
      <c r="Q262" s="245">
        <f t="shared" si="8"/>
        <v>-8146463491</v>
      </c>
    </row>
    <row r="263" spans="1:17">
      <c r="A263" s="223" t="s">
        <v>97</v>
      </c>
      <c r="C263" s="245">
        <v>26765947</v>
      </c>
      <c r="D263" s="245"/>
      <c r="E263" s="245">
        <v>144481211493</v>
      </c>
      <c r="F263" s="245"/>
      <c r="G263" s="245">
        <v>-125265569583</v>
      </c>
      <c r="H263" s="245"/>
      <c r="I263" s="238">
        <f t="shared" si="7"/>
        <v>19215641910</v>
      </c>
      <c r="J263" s="238"/>
      <c r="K263" s="245">
        <v>26765947</v>
      </c>
      <c r="L263" s="245"/>
      <c r="M263" s="245">
        <v>144481211493</v>
      </c>
      <c r="N263" s="245"/>
      <c r="O263" s="245">
        <v>-109955069195</v>
      </c>
      <c r="P263" s="245"/>
      <c r="Q263" s="245">
        <f t="shared" si="8"/>
        <v>34526142298</v>
      </c>
    </row>
    <row r="264" spans="1:17">
      <c r="A264" s="223" t="s">
        <v>208</v>
      </c>
      <c r="C264" s="245">
        <v>4104252</v>
      </c>
      <c r="D264" s="245"/>
      <c r="E264" s="245">
        <v>11492668749</v>
      </c>
      <c r="F264" s="245"/>
      <c r="G264" s="245">
        <v>-12550152602</v>
      </c>
      <c r="H264" s="245"/>
      <c r="I264" s="238">
        <f t="shared" si="7"/>
        <v>-1057483853</v>
      </c>
      <c r="J264" s="238"/>
      <c r="K264" s="245">
        <v>4104252</v>
      </c>
      <c r="L264" s="245"/>
      <c r="M264" s="245">
        <v>11492668749</v>
      </c>
      <c r="N264" s="245"/>
      <c r="O264" s="245">
        <v>-12793567542</v>
      </c>
      <c r="P264" s="245"/>
      <c r="Q264" s="245">
        <f t="shared" si="8"/>
        <v>-1300898793</v>
      </c>
    </row>
    <row r="265" spans="1:17">
      <c r="A265" s="223" t="s">
        <v>409</v>
      </c>
      <c r="C265" s="245">
        <v>2202252</v>
      </c>
      <c r="D265" s="245"/>
      <c r="E265" s="245">
        <v>59809706567</v>
      </c>
      <c r="F265" s="245"/>
      <c r="G265" s="245">
        <v>-52707423993</v>
      </c>
      <c r="H265" s="245"/>
      <c r="I265" s="238">
        <f t="shared" si="7"/>
        <v>7102282574</v>
      </c>
      <c r="J265" s="238"/>
      <c r="K265" s="245">
        <v>2202252</v>
      </c>
      <c r="L265" s="245"/>
      <c r="M265" s="245">
        <v>59809706567</v>
      </c>
      <c r="N265" s="245"/>
      <c r="O265" s="245">
        <v>-42812508220</v>
      </c>
      <c r="P265" s="245"/>
      <c r="Q265" s="245">
        <f t="shared" si="8"/>
        <v>16997198347</v>
      </c>
    </row>
    <row r="266" spans="1:17">
      <c r="A266" s="223" t="s">
        <v>271</v>
      </c>
      <c r="C266" s="245">
        <v>1177749</v>
      </c>
      <c r="D266" s="245"/>
      <c r="E266" s="245">
        <v>10541177907</v>
      </c>
      <c r="F266" s="245"/>
      <c r="G266" s="245">
        <v>-11441034557</v>
      </c>
      <c r="H266" s="245"/>
      <c r="I266" s="238">
        <f t="shared" si="7"/>
        <v>-899856650</v>
      </c>
      <c r="J266" s="238"/>
      <c r="K266" s="245">
        <v>1177749</v>
      </c>
      <c r="L266" s="245"/>
      <c r="M266" s="245">
        <v>10541177907</v>
      </c>
      <c r="N266" s="245"/>
      <c r="O266" s="245">
        <v>-6691203307</v>
      </c>
      <c r="P266" s="245"/>
      <c r="Q266" s="245">
        <f t="shared" si="8"/>
        <v>3849974600</v>
      </c>
    </row>
    <row r="267" spans="1:17">
      <c r="A267" s="223" t="s">
        <v>155</v>
      </c>
      <c r="C267" s="245">
        <v>1346781</v>
      </c>
      <c r="D267" s="245"/>
      <c r="E267" s="245">
        <v>33048439572</v>
      </c>
      <c r="F267" s="245"/>
      <c r="G267" s="245">
        <v>-34330629194</v>
      </c>
      <c r="H267" s="245"/>
      <c r="I267" s="238">
        <f t="shared" si="7"/>
        <v>-1282189622</v>
      </c>
      <c r="J267" s="238"/>
      <c r="K267" s="245">
        <v>1346781</v>
      </c>
      <c r="L267" s="245"/>
      <c r="M267" s="245">
        <v>33048439572</v>
      </c>
      <c r="N267" s="245"/>
      <c r="O267" s="245">
        <v>-44195468955</v>
      </c>
      <c r="P267" s="245"/>
      <c r="Q267" s="245">
        <f t="shared" si="8"/>
        <v>-11147029383</v>
      </c>
    </row>
    <row r="268" spans="1:17">
      <c r="A268" s="223" t="s">
        <v>332</v>
      </c>
      <c r="C268" s="245">
        <v>3399727</v>
      </c>
      <c r="D268" s="245"/>
      <c r="E268" s="245">
        <v>25030977562</v>
      </c>
      <c r="F268" s="245"/>
      <c r="G268" s="245">
        <v>-23228416373</v>
      </c>
      <c r="H268" s="245"/>
      <c r="I268" s="238">
        <f t="shared" si="7"/>
        <v>1802561189</v>
      </c>
      <c r="J268" s="238"/>
      <c r="K268" s="245">
        <v>3399727</v>
      </c>
      <c r="L268" s="245"/>
      <c r="M268" s="245">
        <v>25030977562</v>
      </c>
      <c r="N268" s="245"/>
      <c r="O268" s="245">
        <v>-20457724428</v>
      </c>
      <c r="P268" s="245"/>
      <c r="Q268" s="245">
        <f t="shared" si="8"/>
        <v>4573253134</v>
      </c>
    </row>
    <row r="269" spans="1:17">
      <c r="A269" s="223" t="s">
        <v>135</v>
      </c>
      <c r="C269" s="245">
        <v>949566</v>
      </c>
      <c r="D269" s="245"/>
      <c r="E269" s="245">
        <v>14312410738</v>
      </c>
      <c r="F269" s="245"/>
      <c r="G269" s="245">
        <v>-14715330033</v>
      </c>
      <c r="H269" s="245"/>
      <c r="I269" s="238">
        <f t="shared" si="7"/>
        <v>-402919295</v>
      </c>
      <c r="J269" s="238"/>
      <c r="K269" s="245">
        <v>949566</v>
      </c>
      <c r="L269" s="245"/>
      <c r="M269" s="245">
        <v>14312410738</v>
      </c>
      <c r="N269" s="245"/>
      <c r="O269" s="245">
        <v>-14715330033</v>
      </c>
      <c r="P269" s="245"/>
      <c r="Q269" s="245">
        <f t="shared" si="8"/>
        <v>-402919295</v>
      </c>
    </row>
    <row r="270" spans="1:17">
      <c r="A270" s="223" t="s">
        <v>81</v>
      </c>
      <c r="C270" s="245">
        <v>18473614</v>
      </c>
      <c r="D270" s="245"/>
      <c r="E270" s="245">
        <v>53086034347</v>
      </c>
      <c r="F270" s="245"/>
      <c r="G270" s="245">
        <v>-59890198596</v>
      </c>
      <c r="H270" s="245"/>
      <c r="I270" s="238">
        <f t="shared" si="7"/>
        <v>-6804164249</v>
      </c>
      <c r="J270" s="238"/>
      <c r="K270" s="245">
        <v>18473614</v>
      </c>
      <c r="L270" s="245"/>
      <c r="M270" s="245">
        <v>53086034347</v>
      </c>
      <c r="N270" s="245"/>
      <c r="O270" s="245">
        <v>-60127928246</v>
      </c>
      <c r="P270" s="245"/>
      <c r="Q270" s="245">
        <f t="shared" si="8"/>
        <v>-7041893899</v>
      </c>
    </row>
    <row r="271" spans="1:17">
      <c r="A271" s="223" t="s">
        <v>95</v>
      </c>
      <c r="C271" s="245">
        <v>19760847</v>
      </c>
      <c r="D271" s="245"/>
      <c r="E271" s="245">
        <v>43000553769</v>
      </c>
      <c r="F271" s="245"/>
      <c r="G271" s="245">
        <v>-48798317458</v>
      </c>
      <c r="H271" s="245"/>
      <c r="I271" s="238">
        <f t="shared" si="7"/>
        <v>-5797763689</v>
      </c>
      <c r="J271" s="238"/>
      <c r="K271" s="245">
        <v>19760847</v>
      </c>
      <c r="L271" s="245"/>
      <c r="M271" s="245">
        <v>43000553769</v>
      </c>
      <c r="N271" s="245"/>
      <c r="O271" s="245">
        <v>-39451735729</v>
      </c>
      <c r="P271" s="245"/>
      <c r="Q271" s="245">
        <f t="shared" si="8"/>
        <v>3548818040</v>
      </c>
    </row>
    <row r="272" spans="1:17">
      <c r="A272" s="223" t="s">
        <v>218</v>
      </c>
      <c r="C272" s="245">
        <v>1473266</v>
      </c>
      <c r="D272" s="245"/>
      <c r="E272" s="245">
        <v>54747318139</v>
      </c>
      <c r="F272" s="245"/>
      <c r="G272" s="245">
        <v>-39590708476</v>
      </c>
      <c r="H272" s="245"/>
      <c r="I272" s="238">
        <f t="shared" si="7"/>
        <v>15156609663</v>
      </c>
      <c r="J272" s="238"/>
      <c r="K272" s="245">
        <v>1473266</v>
      </c>
      <c r="L272" s="245"/>
      <c r="M272" s="245">
        <v>54747318139</v>
      </c>
      <c r="N272" s="245"/>
      <c r="O272" s="245">
        <v>-35912529933</v>
      </c>
      <c r="P272" s="245"/>
      <c r="Q272" s="245">
        <f t="shared" si="8"/>
        <v>18834788206</v>
      </c>
    </row>
    <row r="273" spans="1:17">
      <c r="A273" s="223" t="s">
        <v>285</v>
      </c>
      <c r="C273" s="245">
        <v>20036987</v>
      </c>
      <c r="D273" s="245"/>
      <c r="E273" s="245">
        <v>54655895901</v>
      </c>
      <c r="F273" s="245"/>
      <c r="G273" s="245">
        <v>-48710298623</v>
      </c>
      <c r="H273" s="245"/>
      <c r="I273" s="238">
        <f t="shared" si="7"/>
        <v>5945597278</v>
      </c>
      <c r="J273" s="238"/>
      <c r="K273" s="245">
        <v>20036987</v>
      </c>
      <c r="L273" s="245"/>
      <c r="M273" s="245">
        <v>54655895901</v>
      </c>
      <c r="N273" s="245"/>
      <c r="O273" s="245">
        <v>-50035458350</v>
      </c>
      <c r="P273" s="245"/>
      <c r="Q273" s="245">
        <f t="shared" si="8"/>
        <v>4620437551</v>
      </c>
    </row>
    <row r="274" spans="1:17">
      <c r="A274" s="223" t="s">
        <v>240</v>
      </c>
      <c r="C274" s="245">
        <v>20118420</v>
      </c>
      <c r="D274" s="245"/>
      <c r="E274" s="245">
        <v>45235941857</v>
      </c>
      <c r="F274" s="245"/>
      <c r="G274" s="245">
        <v>-42967026885</v>
      </c>
      <c r="H274" s="245"/>
      <c r="I274" s="238">
        <f t="shared" si="7"/>
        <v>2268914972</v>
      </c>
      <c r="J274" s="238"/>
      <c r="K274" s="245">
        <v>20118420</v>
      </c>
      <c r="L274" s="245"/>
      <c r="M274" s="245">
        <v>45235941857</v>
      </c>
      <c r="N274" s="245"/>
      <c r="O274" s="245">
        <v>-42767642240</v>
      </c>
      <c r="P274" s="245"/>
      <c r="Q274" s="245">
        <f t="shared" si="8"/>
        <v>2468299617</v>
      </c>
    </row>
    <row r="275" spans="1:17">
      <c r="A275" s="223" t="s">
        <v>162</v>
      </c>
      <c r="C275" s="245">
        <v>30491219</v>
      </c>
      <c r="D275" s="245"/>
      <c r="E275" s="245">
        <v>95819237788</v>
      </c>
      <c r="F275" s="245"/>
      <c r="G275" s="245">
        <v>-84685660357</v>
      </c>
      <c r="H275" s="245"/>
      <c r="I275" s="238">
        <f t="shared" si="7"/>
        <v>11133577431</v>
      </c>
      <c r="J275" s="238"/>
      <c r="K275" s="245">
        <v>30491219</v>
      </c>
      <c r="L275" s="245"/>
      <c r="M275" s="245">
        <v>95819237788</v>
      </c>
      <c r="N275" s="245"/>
      <c r="O275" s="245">
        <v>-78223537158</v>
      </c>
      <c r="P275" s="245"/>
      <c r="Q275" s="245">
        <f t="shared" si="8"/>
        <v>17595700630</v>
      </c>
    </row>
    <row r="276" spans="1:17">
      <c r="A276" s="223" t="s">
        <v>199</v>
      </c>
      <c r="C276" s="245">
        <v>1742692</v>
      </c>
      <c r="D276" s="245"/>
      <c r="E276" s="245">
        <v>6648854714</v>
      </c>
      <c r="F276" s="245"/>
      <c r="G276" s="245">
        <v>-6681709912</v>
      </c>
      <c r="H276" s="245"/>
      <c r="I276" s="238">
        <f t="shared" si="7"/>
        <v>-32855198</v>
      </c>
      <c r="J276" s="238"/>
      <c r="K276" s="245">
        <v>1742692</v>
      </c>
      <c r="L276" s="245"/>
      <c r="M276" s="245">
        <v>6648854714</v>
      </c>
      <c r="N276" s="245"/>
      <c r="O276" s="245">
        <v>-6395736453</v>
      </c>
      <c r="P276" s="245"/>
      <c r="Q276" s="245">
        <f t="shared" si="8"/>
        <v>253118261</v>
      </c>
    </row>
    <row r="277" spans="1:17">
      <c r="A277" s="223" t="s">
        <v>482</v>
      </c>
      <c r="C277" s="245">
        <v>2914975</v>
      </c>
      <c r="D277" s="245"/>
      <c r="E277" s="245">
        <v>91719343536</v>
      </c>
      <c r="F277" s="245"/>
      <c r="G277" s="245">
        <v>-116516669397</v>
      </c>
      <c r="H277" s="245"/>
      <c r="I277" s="238">
        <f t="shared" si="7"/>
        <v>-24797325861</v>
      </c>
      <c r="J277" s="238"/>
      <c r="K277" s="245">
        <v>2914975</v>
      </c>
      <c r="L277" s="245"/>
      <c r="M277" s="245">
        <v>91719343536</v>
      </c>
      <c r="N277" s="245"/>
      <c r="O277" s="245">
        <v>-94379106293</v>
      </c>
      <c r="P277" s="245"/>
      <c r="Q277" s="245">
        <f t="shared" si="8"/>
        <v>-2659762757</v>
      </c>
    </row>
    <row r="278" spans="1:17">
      <c r="A278" s="223" t="s">
        <v>354</v>
      </c>
      <c r="C278" s="245">
        <v>30459376</v>
      </c>
      <c r="D278" s="245"/>
      <c r="E278" s="245">
        <v>53677690845</v>
      </c>
      <c r="F278" s="245"/>
      <c r="G278" s="245">
        <v>-58752231092</v>
      </c>
      <c r="H278" s="245"/>
      <c r="I278" s="238">
        <f t="shared" si="7"/>
        <v>-5074540247</v>
      </c>
      <c r="J278" s="238"/>
      <c r="K278" s="245">
        <v>30459376</v>
      </c>
      <c r="L278" s="245"/>
      <c r="M278" s="245">
        <v>53677690845</v>
      </c>
      <c r="N278" s="245"/>
      <c r="O278" s="245">
        <v>-61712907103</v>
      </c>
      <c r="P278" s="245"/>
      <c r="Q278" s="245">
        <f t="shared" si="8"/>
        <v>-8035216258</v>
      </c>
    </row>
    <row r="279" spans="1:17">
      <c r="A279" s="223" t="s">
        <v>203</v>
      </c>
      <c r="C279" s="245">
        <v>2715218</v>
      </c>
      <c r="D279" s="245"/>
      <c r="E279" s="245">
        <v>7689330612</v>
      </c>
      <c r="F279" s="245"/>
      <c r="G279" s="245">
        <v>-7513084672</v>
      </c>
      <c r="H279" s="245"/>
      <c r="I279" s="238">
        <f t="shared" si="7"/>
        <v>176245940</v>
      </c>
      <c r="J279" s="238"/>
      <c r="K279" s="245">
        <v>2715218</v>
      </c>
      <c r="L279" s="245"/>
      <c r="M279" s="245">
        <v>7689330612</v>
      </c>
      <c r="N279" s="245"/>
      <c r="O279" s="245">
        <v>-7686203103</v>
      </c>
      <c r="P279" s="245"/>
      <c r="Q279" s="245">
        <f t="shared" si="8"/>
        <v>3127509</v>
      </c>
    </row>
    <row r="280" spans="1:17">
      <c r="A280" s="223" t="s">
        <v>169</v>
      </c>
      <c r="C280" s="245">
        <v>4648580</v>
      </c>
      <c r="D280" s="245"/>
      <c r="E280" s="245">
        <v>28782914017</v>
      </c>
      <c r="F280" s="245"/>
      <c r="G280" s="245">
        <v>-30928499268</v>
      </c>
      <c r="H280" s="245"/>
      <c r="I280" s="238">
        <f t="shared" si="7"/>
        <v>-2145585251</v>
      </c>
      <c r="J280" s="238"/>
      <c r="K280" s="245">
        <v>4648580</v>
      </c>
      <c r="L280" s="245"/>
      <c r="M280" s="245">
        <v>28782914017</v>
      </c>
      <c r="N280" s="245"/>
      <c r="O280" s="245">
        <v>-31041479115</v>
      </c>
      <c r="P280" s="245"/>
      <c r="Q280" s="245">
        <f t="shared" si="8"/>
        <v>-2258565098</v>
      </c>
    </row>
    <row r="281" spans="1:17">
      <c r="A281" s="223" t="s">
        <v>277</v>
      </c>
      <c r="C281" s="245">
        <v>1824945</v>
      </c>
      <c r="D281" s="245"/>
      <c r="E281" s="245">
        <v>14559138930</v>
      </c>
      <c r="F281" s="245"/>
      <c r="G281" s="245">
        <v>-12742788763</v>
      </c>
      <c r="H281" s="245"/>
      <c r="I281" s="238">
        <f t="shared" si="7"/>
        <v>1816350167</v>
      </c>
      <c r="J281" s="238"/>
      <c r="K281" s="245">
        <v>1824945</v>
      </c>
      <c r="L281" s="245"/>
      <c r="M281" s="245">
        <v>14559138930</v>
      </c>
      <c r="N281" s="245"/>
      <c r="O281" s="245">
        <v>-10548477185</v>
      </c>
      <c r="P281" s="245"/>
      <c r="Q281" s="245">
        <f t="shared" si="8"/>
        <v>4010661745</v>
      </c>
    </row>
    <row r="282" spans="1:17">
      <c r="A282" s="223" t="s">
        <v>267</v>
      </c>
      <c r="C282" s="245">
        <v>37565871</v>
      </c>
      <c r="D282" s="245"/>
      <c r="E282" s="245">
        <v>116187692413</v>
      </c>
      <c r="F282" s="245"/>
      <c r="G282" s="245">
        <v>-109877417451</v>
      </c>
      <c r="H282" s="245"/>
      <c r="I282" s="238">
        <f t="shared" si="7"/>
        <v>6310274962</v>
      </c>
      <c r="J282" s="238"/>
      <c r="K282" s="245">
        <v>37565871</v>
      </c>
      <c r="L282" s="245"/>
      <c r="M282" s="245">
        <v>116187692413</v>
      </c>
      <c r="N282" s="245"/>
      <c r="O282" s="245">
        <v>-88728396625</v>
      </c>
      <c r="P282" s="245"/>
      <c r="Q282" s="245">
        <f t="shared" si="8"/>
        <v>27459295788</v>
      </c>
    </row>
    <row r="283" spans="1:17">
      <c r="A283" s="223" t="s">
        <v>200</v>
      </c>
      <c r="C283" s="245">
        <v>4739822</v>
      </c>
      <c r="D283" s="245"/>
      <c r="E283" s="245">
        <v>49054200529</v>
      </c>
      <c r="F283" s="245"/>
      <c r="G283" s="245">
        <v>-44868367500</v>
      </c>
      <c r="H283" s="245"/>
      <c r="I283" s="238">
        <f t="shared" si="7"/>
        <v>4185833029</v>
      </c>
      <c r="J283" s="238"/>
      <c r="K283" s="245">
        <v>4739822</v>
      </c>
      <c r="L283" s="245"/>
      <c r="M283" s="245">
        <v>49054200529</v>
      </c>
      <c r="N283" s="245"/>
      <c r="O283" s="245">
        <v>-32095377941</v>
      </c>
      <c r="P283" s="245"/>
      <c r="Q283" s="245">
        <f t="shared" si="8"/>
        <v>16958822588</v>
      </c>
    </row>
    <row r="284" spans="1:17">
      <c r="A284" s="223" t="s">
        <v>265</v>
      </c>
      <c r="C284" s="245">
        <v>8272797</v>
      </c>
      <c r="D284" s="245"/>
      <c r="E284" s="245">
        <v>27360091319</v>
      </c>
      <c r="F284" s="245"/>
      <c r="G284" s="245">
        <v>-21007808114</v>
      </c>
      <c r="H284" s="245"/>
      <c r="I284" s="238">
        <f t="shared" si="7"/>
        <v>6352283205</v>
      </c>
      <c r="J284" s="238"/>
      <c r="K284" s="245">
        <v>8272797</v>
      </c>
      <c r="L284" s="245"/>
      <c r="M284" s="245">
        <v>27360091319</v>
      </c>
      <c r="N284" s="245"/>
      <c r="O284" s="245">
        <v>-16949901677</v>
      </c>
      <c r="P284" s="245"/>
      <c r="Q284" s="245">
        <f t="shared" si="8"/>
        <v>10410189642</v>
      </c>
    </row>
    <row r="285" spans="1:17">
      <c r="A285" s="223" t="s">
        <v>206</v>
      </c>
      <c r="C285" s="245">
        <v>21964167</v>
      </c>
      <c r="D285" s="245"/>
      <c r="E285" s="245">
        <v>58365360326</v>
      </c>
      <c r="F285" s="245"/>
      <c r="G285" s="245">
        <v>-47913550762</v>
      </c>
      <c r="H285" s="245"/>
      <c r="I285" s="238">
        <f t="shared" si="7"/>
        <v>10451809564</v>
      </c>
      <c r="J285" s="238"/>
      <c r="K285" s="245">
        <v>21964167</v>
      </c>
      <c r="L285" s="245"/>
      <c r="M285" s="245">
        <v>58365360326</v>
      </c>
      <c r="N285" s="245"/>
      <c r="O285" s="245">
        <v>-42849218745</v>
      </c>
      <c r="P285" s="245"/>
      <c r="Q285" s="245">
        <f t="shared" si="8"/>
        <v>15516141581</v>
      </c>
    </row>
    <row r="286" spans="1:17">
      <c r="A286" s="223" t="s">
        <v>202</v>
      </c>
      <c r="C286" s="245">
        <v>36942314</v>
      </c>
      <c r="D286" s="245"/>
      <c r="E286" s="245">
        <v>76979174819</v>
      </c>
      <c r="F286" s="245"/>
      <c r="G286" s="245">
        <v>-68328181841</v>
      </c>
      <c r="H286" s="245"/>
      <c r="I286" s="238">
        <f t="shared" si="7"/>
        <v>8650992978</v>
      </c>
      <c r="J286" s="238"/>
      <c r="K286" s="245">
        <v>36942314</v>
      </c>
      <c r="L286" s="245"/>
      <c r="M286" s="245">
        <v>76979174819</v>
      </c>
      <c r="N286" s="245"/>
      <c r="O286" s="245">
        <v>-64824860503</v>
      </c>
      <c r="P286" s="245"/>
      <c r="Q286" s="245">
        <f t="shared" si="8"/>
        <v>12154314316</v>
      </c>
    </row>
    <row r="287" spans="1:17">
      <c r="A287" s="223" t="s">
        <v>243</v>
      </c>
      <c r="C287" s="245">
        <v>65265829</v>
      </c>
      <c r="D287" s="245"/>
      <c r="E287" s="245">
        <v>23961689935</v>
      </c>
      <c r="F287" s="245"/>
      <c r="G287" s="245">
        <v>-26489577276</v>
      </c>
      <c r="H287" s="245"/>
      <c r="I287" s="238">
        <f t="shared" si="7"/>
        <v>-2527887341</v>
      </c>
      <c r="J287" s="238"/>
      <c r="K287" s="245">
        <v>65265829</v>
      </c>
      <c r="L287" s="245"/>
      <c r="M287" s="245">
        <v>23961689935</v>
      </c>
      <c r="N287" s="245"/>
      <c r="O287" s="245">
        <v>-30434515034</v>
      </c>
      <c r="P287" s="245"/>
      <c r="Q287" s="245">
        <f t="shared" si="8"/>
        <v>-6472825099</v>
      </c>
    </row>
    <row r="288" spans="1:17">
      <c r="A288" s="223" t="s">
        <v>151</v>
      </c>
      <c r="C288" s="245">
        <v>356006</v>
      </c>
      <c r="D288" s="245"/>
      <c r="E288" s="245">
        <v>5977058929</v>
      </c>
      <c r="F288" s="245"/>
      <c r="G288" s="245">
        <v>-4691214101</v>
      </c>
      <c r="H288" s="245"/>
      <c r="I288" s="238">
        <f t="shared" si="7"/>
        <v>1285844828</v>
      </c>
      <c r="J288" s="238"/>
      <c r="K288" s="245">
        <v>356006</v>
      </c>
      <c r="L288" s="245"/>
      <c r="M288" s="245">
        <v>5977058929</v>
      </c>
      <c r="N288" s="245"/>
      <c r="O288" s="245">
        <v>-4381502301</v>
      </c>
      <c r="P288" s="245"/>
      <c r="Q288" s="245">
        <f t="shared" si="8"/>
        <v>1595556628</v>
      </c>
    </row>
    <row r="289" spans="1:17">
      <c r="A289" s="223" t="s">
        <v>397</v>
      </c>
      <c r="C289" s="245">
        <v>12892835</v>
      </c>
      <c r="D289" s="245"/>
      <c r="E289" s="245">
        <v>37100202822</v>
      </c>
      <c r="F289" s="245"/>
      <c r="G289" s="245">
        <v>-37469290559</v>
      </c>
      <c r="H289" s="245"/>
      <c r="I289" s="238">
        <f t="shared" si="7"/>
        <v>-369087737</v>
      </c>
      <c r="J289" s="238"/>
      <c r="K289" s="245">
        <v>12892835</v>
      </c>
      <c r="L289" s="245"/>
      <c r="M289" s="245">
        <v>37100202822</v>
      </c>
      <c r="N289" s="245"/>
      <c r="O289" s="245">
        <v>-37190151671</v>
      </c>
      <c r="P289" s="245"/>
      <c r="Q289" s="245">
        <f t="shared" si="8"/>
        <v>-89948849</v>
      </c>
    </row>
    <row r="290" spans="1:17">
      <c r="A290" s="223" t="s">
        <v>255</v>
      </c>
      <c r="C290" s="245">
        <v>10507447</v>
      </c>
      <c r="D290" s="245"/>
      <c r="E290" s="245">
        <v>78092421018</v>
      </c>
      <c r="F290" s="245"/>
      <c r="G290" s="245">
        <v>-64017018031</v>
      </c>
      <c r="H290" s="245"/>
      <c r="I290" s="238">
        <f t="shared" si="7"/>
        <v>14075402987</v>
      </c>
      <c r="J290" s="238"/>
      <c r="K290" s="245">
        <v>10507447</v>
      </c>
      <c r="L290" s="245"/>
      <c r="M290" s="245">
        <v>78092421018</v>
      </c>
      <c r="N290" s="245"/>
      <c r="O290" s="245">
        <v>-54988356446</v>
      </c>
      <c r="P290" s="245"/>
      <c r="Q290" s="245">
        <f t="shared" si="8"/>
        <v>23104064572</v>
      </c>
    </row>
    <row r="291" spans="1:17">
      <c r="A291" s="223" t="s">
        <v>216</v>
      </c>
      <c r="C291" s="245">
        <v>22800960</v>
      </c>
      <c r="D291" s="245"/>
      <c r="E291" s="245">
        <v>56923766789</v>
      </c>
      <c r="F291" s="245"/>
      <c r="G291" s="245">
        <v>-61738694968</v>
      </c>
      <c r="H291" s="245"/>
      <c r="I291" s="238">
        <f t="shared" si="7"/>
        <v>-4814928179</v>
      </c>
      <c r="J291" s="238"/>
      <c r="K291" s="245">
        <v>22800960</v>
      </c>
      <c r="L291" s="245"/>
      <c r="M291" s="245">
        <v>56923766789</v>
      </c>
      <c r="N291" s="245"/>
      <c r="O291" s="245">
        <v>-57309702021</v>
      </c>
      <c r="P291" s="245"/>
      <c r="Q291" s="245">
        <f t="shared" si="8"/>
        <v>-385935232</v>
      </c>
    </row>
    <row r="292" spans="1:17">
      <c r="A292" s="223" t="s">
        <v>80</v>
      </c>
      <c r="C292" s="245">
        <v>1297738</v>
      </c>
      <c r="D292" s="245"/>
      <c r="E292" s="245">
        <v>33531876881</v>
      </c>
      <c r="F292" s="245"/>
      <c r="G292" s="245">
        <v>-33541462421</v>
      </c>
      <c r="H292" s="245"/>
      <c r="I292" s="238">
        <f t="shared" si="7"/>
        <v>-9585540</v>
      </c>
      <c r="J292" s="238"/>
      <c r="K292" s="245">
        <v>1297738</v>
      </c>
      <c r="L292" s="245"/>
      <c r="M292" s="245">
        <v>33531876881</v>
      </c>
      <c r="N292" s="245"/>
      <c r="O292" s="245">
        <v>-27694347105</v>
      </c>
      <c r="P292" s="245"/>
      <c r="Q292" s="245">
        <f t="shared" si="8"/>
        <v>5837529776</v>
      </c>
    </row>
    <row r="293" spans="1:17">
      <c r="A293" s="223" t="s">
        <v>284</v>
      </c>
      <c r="C293" s="245">
        <v>158888</v>
      </c>
      <c r="D293" s="245"/>
      <c r="E293" s="245">
        <v>4039243972</v>
      </c>
      <c r="F293" s="245"/>
      <c r="G293" s="245">
        <v>-3768819260</v>
      </c>
      <c r="H293" s="245"/>
      <c r="I293" s="238">
        <f t="shared" si="7"/>
        <v>270424712</v>
      </c>
      <c r="J293" s="238"/>
      <c r="K293" s="245">
        <v>158888</v>
      </c>
      <c r="L293" s="245"/>
      <c r="M293" s="245">
        <v>4039243972</v>
      </c>
      <c r="N293" s="245"/>
      <c r="O293" s="245">
        <v>-3896844399</v>
      </c>
      <c r="P293" s="245"/>
      <c r="Q293" s="245">
        <f t="shared" si="8"/>
        <v>142399573</v>
      </c>
    </row>
    <row r="294" spans="1:17">
      <c r="A294" s="223" t="s">
        <v>483</v>
      </c>
      <c r="C294" s="245">
        <v>4261405</v>
      </c>
      <c r="D294" s="245"/>
      <c r="E294" s="245">
        <v>16871572717</v>
      </c>
      <c r="F294" s="245"/>
      <c r="G294" s="245">
        <v>-13569142069</v>
      </c>
      <c r="H294" s="245"/>
      <c r="I294" s="238">
        <f t="shared" si="7"/>
        <v>3302430648</v>
      </c>
      <c r="J294" s="238"/>
      <c r="K294" s="245">
        <v>4261405</v>
      </c>
      <c r="L294" s="245"/>
      <c r="M294" s="245">
        <v>16871572717</v>
      </c>
      <c r="N294" s="245"/>
      <c r="O294" s="245">
        <v>-11245963831</v>
      </c>
      <c r="P294" s="245"/>
      <c r="Q294" s="245">
        <f t="shared" si="8"/>
        <v>5625608886</v>
      </c>
    </row>
    <row r="295" spans="1:17">
      <c r="A295" s="223" t="s">
        <v>153</v>
      </c>
      <c r="C295" s="245">
        <v>16022042</v>
      </c>
      <c r="D295" s="245"/>
      <c r="E295" s="245">
        <v>26597674577</v>
      </c>
      <c r="F295" s="245"/>
      <c r="G295" s="245">
        <v>-29175695760</v>
      </c>
      <c r="H295" s="245"/>
      <c r="I295" s="238">
        <f t="shared" si="7"/>
        <v>-2578021183</v>
      </c>
      <c r="J295" s="238"/>
      <c r="K295" s="245">
        <v>16022042</v>
      </c>
      <c r="L295" s="245"/>
      <c r="M295" s="245">
        <v>26597674577</v>
      </c>
      <c r="N295" s="245"/>
      <c r="O295" s="245">
        <v>-26611578828</v>
      </c>
      <c r="P295" s="245"/>
      <c r="Q295" s="245">
        <f t="shared" si="8"/>
        <v>-13904251</v>
      </c>
    </row>
    <row r="296" spans="1:17">
      <c r="A296" s="223" t="s">
        <v>484</v>
      </c>
      <c r="C296" s="245">
        <v>4303578</v>
      </c>
      <c r="D296" s="245"/>
      <c r="E296" s="245">
        <v>141902445900</v>
      </c>
      <c r="F296" s="245"/>
      <c r="G296" s="245">
        <v>-137318495974</v>
      </c>
      <c r="H296" s="245"/>
      <c r="I296" s="238">
        <f t="shared" si="7"/>
        <v>4583949926</v>
      </c>
      <c r="J296" s="238"/>
      <c r="K296" s="245">
        <v>4303578</v>
      </c>
      <c r="L296" s="245"/>
      <c r="M296" s="245">
        <v>141902445900</v>
      </c>
      <c r="N296" s="245"/>
      <c r="O296" s="245">
        <v>-103247773193</v>
      </c>
      <c r="P296" s="245"/>
      <c r="Q296" s="245">
        <f t="shared" si="8"/>
        <v>38654672707</v>
      </c>
    </row>
    <row r="297" spans="1:17">
      <c r="A297" s="223" t="s">
        <v>232</v>
      </c>
      <c r="C297" s="245">
        <v>30065493</v>
      </c>
      <c r="D297" s="245"/>
      <c r="E297" s="245">
        <v>86456285374</v>
      </c>
      <c r="F297" s="245"/>
      <c r="G297" s="245">
        <v>-88223436671</v>
      </c>
      <c r="H297" s="245"/>
      <c r="I297" s="238">
        <f t="shared" si="7"/>
        <v>-1767151297</v>
      </c>
      <c r="J297" s="238"/>
      <c r="K297" s="245">
        <v>30065493</v>
      </c>
      <c r="L297" s="245"/>
      <c r="M297" s="245">
        <v>86456285374</v>
      </c>
      <c r="N297" s="245"/>
      <c r="O297" s="245">
        <v>-63576684940</v>
      </c>
      <c r="P297" s="245"/>
      <c r="Q297" s="245">
        <f t="shared" si="8"/>
        <v>22879600434</v>
      </c>
    </row>
    <row r="298" spans="1:17">
      <c r="A298" s="223" t="s">
        <v>341</v>
      </c>
      <c r="C298" s="245">
        <v>1714697</v>
      </c>
      <c r="D298" s="245"/>
      <c r="E298" s="245">
        <v>17797087426</v>
      </c>
      <c r="F298" s="245"/>
      <c r="G298" s="245">
        <v>-16296512577</v>
      </c>
      <c r="H298" s="245"/>
      <c r="I298" s="238">
        <f t="shared" si="7"/>
        <v>1500574849</v>
      </c>
      <c r="J298" s="238"/>
      <c r="K298" s="245">
        <v>1714697</v>
      </c>
      <c r="L298" s="245"/>
      <c r="M298" s="245">
        <v>17797087426</v>
      </c>
      <c r="N298" s="245"/>
      <c r="O298" s="245">
        <v>-13844035070</v>
      </c>
      <c r="P298" s="245"/>
      <c r="Q298" s="245">
        <f t="shared" si="8"/>
        <v>3953052356</v>
      </c>
    </row>
    <row r="299" spans="1:17">
      <c r="A299" s="223" t="s">
        <v>398</v>
      </c>
      <c r="C299" s="245">
        <v>41886</v>
      </c>
      <c r="D299" s="245"/>
      <c r="E299" s="245">
        <v>9584663840</v>
      </c>
      <c r="F299" s="245"/>
      <c r="G299" s="245">
        <v>-29064291486</v>
      </c>
      <c r="H299" s="245"/>
      <c r="I299" s="238">
        <f t="shared" si="7"/>
        <v>-19479627646</v>
      </c>
      <c r="J299" s="238"/>
      <c r="K299" s="245">
        <v>41886</v>
      </c>
      <c r="L299" s="245"/>
      <c r="M299" s="245">
        <v>9584663840</v>
      </c>
      <c r="N299" s="245"/>
      <c r="O299" s="245">
        <v>-5961501956</v>
      </c>
      <c r="P299" s="245"/>
      <c r="Q299" s="245">
        <f t="shared" si="8"/>
        <v>3623161884</v>
      </c>
    </row>
    <row r="300" spans="1:17">
      <c r="A300" s="223" t="s">
        <v>529</v>
      </c>
      <c r="C300" s="245">
        <v>7472477</v>
      </c>
      <c r="D300" s="245"/>
      <c r="E300" s="245">
        <v>19878850257</v>
      </c>
      <c r="F300" s="245"/>
      <c r="G300" s="245">
        <v>-21181997917</v>
      </c>
      <c r="H300" s="245"/>
      <c r="I300" s="238">
        <f t="shared" si="7"/>
        <v>-1303147660</v>
      </c>
      <c r="J300" s="238"/>
      <c r="K300" s="245">
        <v>7472477</v>
      </c>
      <c r="L300" s="245"/>
      <c r="M300" s="245">
        <v>19878850257</v>
      </c>
      <c r="N300" s="245"/>
      <c r="O300" s="245">
        <v>-21181997917</v>
      </c>
      <c r="P300" s="245"/>
      <c r="Q300" s="245">
        <f t="shared" si="8"/>
        <v>-1303147660</v>
      </c>
    </row>
    <row r="301" spans="1:17">
      <c r="A301" s="223" t="s">
        <v>305</v>
      </c>
      <c r="C301" s="245">
        <v>1994203</v>
      </c>
      <c r="D301" s="245"/>
      <c r="E301" s="245">
        <v>11655060208</v>
      </c>
      <c r="F301" s="245"/>
      <c r="G301" s="245">
        <v>-11387539819</v>
      </c>
      <c r="H301" s="245"/>
      <c r="I301" s="238">
        <f t="shared" si="7"/>
        <v>267520389</v>
      </c>
      <c r="J301" s="238"/>
      <c r="K301" s="245">
        <v>1994203</v>
      </c>
      <c r="L301" s="245"/>
      <c r="M301" s="245">
        <v>11655060208</v>
      </c>
      <c r="N301" s="245"/>
      <c r="O301" s="245">
        <v>-10765351219</v>
      </c>
      <c r="P301" s="245"/>
      <c r="Q301" s="245">
        <f t="shared" si="8"/>
        <v>889708989</v>
      </c>
    </row>
    <row r="302" spans="1:17">
      <c r="A302" s="223" t="s">
        <v>142</v>
      </c>
      <c r="C302" s="245">
        <v>12548602</v>
      </c>
      <c r="D302" s="245"/>
      <c r="E302" s="245">
        <v>208315289860</v>
      </c>
      <c r="F302" s="245"/>
      <c r="G302" s="245">
        <v>-211369891668</v>
      </c>
      <c r="H302" s="245"/>
      <c r="I302" s="238">
        <f t="shared" si="7"/>
        <v>-3054601808</v>
      </c>
      <c r="J302" s="238"/>
      <c r="K302" s="245">
        <v>12548602</v>
      </c>
      <c r="L302" s="245"/>
      <c r="M302" s="245">
        <v>208315289860</v>
      </c>
      <c r="N302" s="245"/>
      <c r="O302" s="245">
        <v>-181577183980</v>
      </c>
      <c r="P302" s="245"/>
      <c r="Q302" s="245">
        <f t="shared" si="8"/>
        <v>26738105880</v>
      </c>
    </row>
    <row r="303" spans="1:17">
      <c r="A303" s="223" t="s">
        <v>315</v>
      </c>
      <c r="C303" s="245">
        <v>176592</v>
      </c>
      <c r="D303" s="245"/>
      <c r="E303" s="245">
        <v>7760801346</v>
      </c>
      <c r="F303" s="245"/>
      <c r="G303" s="245">
        <v>-7578565324</v>
      </c>
      <c r="H303" s="245"/>
      <c r="I303" s="238">
        <f t="shared" si="7"/>
        <v>182236022</v>
      </c>
      <c r="J303" s="238"/>
      <c r="K303" s="245">
        <v>176592</v>
      </c>
      <c r="L303" s="245"/>
      <c r="M303" s="245">
        <v>7760801346</v>
      </c>
      <c r="N303" s="245"/>
      <c r="O303" s="245">
        <v>-5914706036</v>
      </c>
      <c r="P303" s="245"/>
      <c r="Q303" s="245">
        <f t="shared" si="8"/>
        <v>1846095310</v>
      </c>
    </row>
    <row r="304" spans="1:17">
      <c r="A304" s="223" t="s">
        <v>286</v>
      </c>
      <c r="C304" s="245">
        <v>19386775</v>
      </c>
      <c r="D304" s="245"/>
      <c r="E304" s="245">
        <v>85219534468</v>
      </c>
      <c r="F304" s="245"/>
      <c r="G304" s="245">
        <v>-80429542577</v>
      </c>
      <c r="H304" s="245"/>
      <c r="I304" s="238">
        <f t="shared" ref="I304:I339" si="9">E304+G304</f>
        <v>4789991891</v>
      </c>
      <c r="J304" s="238"/>
      <c r="K304" s="245">
        <v>19386775</v>
      </c>
      <c r="L304" s="245"/>
      <c r="M304" s="245">
        <v>85219534468</v>
      </c>
      <c r="N304" s="245"/>
      <c r="O304" s="245">
        <v>-74917829368</v>
      </c>
      <c r="P304" s="245"/>
      <c r="Q304" s="245">
        <f t="shared" si="8"/>
        <v>10301705100</v>
      </c>
    </row>
    <row r="305" spans="1:17">
      <c r="A305" s="223" t="s">
        <v>221</v>
      </c>
      <c r="C305" s="245">
        <v>40632361</v>
      </c>
      <c r="D305" s="245"/>
      <c r="E305" s="245">
        <v>76765991510</v>
      </c>
      <c r="F305" s="245"/>
      <c r="G305" s="245">
        <v>-73826267483</v>
      </c>
      <c r="H305" s="245"/>
      <c r="I305" s="238">
        <f t="shared" si="9"/>
        <v>2939724027</v>
      </c>
      <c r="J305" s="238"/>
      <c r="K305" s="245">
        <v>40632361</v>
      </c>
      <c r="L305" s="245"/>
      <c r="M305" s="245">
        <v>76765991510</v>
      </c>
      <c r="N305" s="245"/>
      <c r="O305" s="245">
        <v>-70856645443</v>
      </c>
      <c r="P305" s="245"/>
      <c r="Q305" s="245">
        <f t="shared" ref="Q305:Q339" si="10">M305+O305</f>
        <v>5909346067</v>
      </c>
    </row>
    <row r="306" spans="1:17">
      <c r="A306" s="223" t="s">
        <v>213</v>
      </c>
      <c r="C306" s="245">
        <v>14043071</v>
      </c>
      <c r="D306" s="245"/>
      <c r="E306" s="245">
        <v>37469919070</v>
      </c>
      <c r="F306" s="245"/>
      <c r="G306" s="245">
        <v>-35674282470</v>
      </c>
      <c r="H306" s="245"/>
      <c r="I306" s="238">
        <f t="shared" si="9"/>
        <v>1795636600</v>
      </c>
      <c r="J306" s="238"/>
      <c r="K306" s="245">
        <v>14043071</v>
      </c>
      <c r="L306" s="245"/>
      <c r="M306" s="245">
        <v>37469919070</v>
      </c>
      <c r="N306" s="245"/>
      <c r="O306" s="245">
        <v>-29119295604</v>
      </c>
      <c r="P306" s="245"/>
      <c r="Q306" s="245">
        <f t="shared" si="10"/>
        <v>8350623466</v>
      </c>
    </row>
    <row r="307" spans="1:17">
      <c r="A307" s="223" t="s">
        <v>334</v>
      </c>
      <c r="C307" s="245">
        <v>6750529</v>
      </c>
      <c r="D307" s="245"/>
      <c r="E307" s="245">
        <v>120771203820</v>
      </c>
      <c r="F307" s="245"/>
      <c r="G307" s="245">
        <v>-124471398997</v>
      </c>
      <c r="H307" s="245"/>
      <c r="I307" s="238">
        <f t="shared" si="9"/>
        <v>-3700195177</v>
      </c>
      <c r="J307" s="238"/>
      <c r="K307" s="245">
        <v>6750529</v>
      </c>
      <c r="L307" s="245"/>
      <c r="M307" s="245">
        <v>120771203820</v>
      </c>
      <c r="N307" s="245"/>
      <c r="O307" s="245">
        <v>-126862215795</v>
      </c>
      <c r="P307" s="245"/>
      <c r="Q307" s="245">
        <f t="shared" si="10"/>
        <v>-6091011975</v>
      </c>
    </row>
    <row r="308" spans="1:17">
      <c r="A308" s="223" t="s">
        <v>93</v>
      </c>
      <c r="C308" s="245">
        <v>14862976</v>
      </c>
      <c r="D308" s="245"/>
      <c r="E308" s="245">
        <v>35970579796</v>
      </c>
      <c r="F308" s="245"/>
      <c r="G308" s="245">
        <v>-40571931443</v>
      </c>
      <c r="H308" s="245"/>
      <c r="I308" s="238">
        <f t="shared" si="9"/>
        <v>-4601351647</v>
      </c>
      <c r="J308" s="238"/>
      <c r="K308" s="245">
        <v>14862976</v>
      </c>
      <c r="L308" s="245"/>
      <c r="M308" s="245">
        <v>35970579796</v>
      </c>
      <c r="N308" s="245"/>
      <c r="O308" s="245">
        <v>-35837444216</v>
      </c>
      <c r="P308" s="245"/>
      <c r="Q308" s="245">
        <f t="shared" si="10"/>
        <v>133135580</v>
      </c>
    </row>
    <row r="309" spans="1:17">
      <c r="A309" s="223" t="s">
        <v>161</v>
      </c>
      <c r="C309" s="245">
        <v>16480627</v>
      </c>
      <c r="D309" s="245"/>
      <c r="E309" s="245">
        <v>130662321713</v>
      </c>
      <c r="F309" s="245"/>
      <c r="G309" s="245">
        <v>-93540485632</v>
      </c>
      <c r="H309" s="245"/>
      <c r="I309" s="238">
        <f t="shared" si="9"/>
        <v>37121836081</v>
      </c>
      <c r="J309" s="238"/>
      <c r="K309" s="245">
        <v>16480627</v>
      </c>
      <c r="L309" s="245"/>
      <c r="M309" s="245">
        <v>130662321713</v>
      </c>
      <c r="N309" s="245"/>
      <c r="O309" s="245">
        <v>-62007107103</v>
      </c>
      <c r="P309" s="245"/>
      <c r="Q309" s="245">
        <f t="shared" si="10"/>
        <v>68655214610</v>
      </c>
    </row>
    <row r="310" spans="1:17">
      <c r="A310" s="223" t="s">
        <v>171</v>
      </c>
      <c r="C310" s="245">
        <v>45010390</v>
      </c>
      <c r="D310" s="245"/>
      <c r="E310" s="245">
        <v>89771543971</v>
      </c>
      <c r="F310" s="245"/>
      <c r="G310" s="245">
        <v>-93103856468</v>
      </c>
      <c r="H310" s="245"/>
      <c r="I310" s="238">
        <f t="shared" si="9"/>
        <v>-3332312497</v>
      </c>
      <c r="J310" s="238"/>
      <c r="K310" s="245">
        <v>45010390</v>
      </c>
      <c r="L310" s="245"/>
      <c r="M310" s="245">
        <v>89771543971</v>
      </c>
      <c r="N310" s="245"/>
      <c r="O310" s="245">
        <v>-87970487063</v>
      </c>
      <c r="P310" s="245"/>
      <c r="Q310" s="245">
        <f t="shared" si="10"/>
        <v>1801056908</v>
      </c>
    </row>
    <row r="311" spans="1:17">
      <c r="A311" s="223" t="s">
        <v>163</v>
      </c>
      <c r="C311" s="245">
        <v>6346943</v>
      </c>
      <c r="D311" s="245"/>
      <c r="E311" s="245">
        <v>90374594228</v>
      </c>
      <c r="F311" s="245"/>
      <c r="G311" s="245">
        <v>-66115109875</v>
      </c>
      <c r="H311" s="245"/>
      <c r="I311" s="238">
        <f t="shared" si="9"/>
        <v>24259484353</v>
      </c>
      <c r="J311" s="238"/>
      <c r="K311" s="245">
        <v>6346943</v>
      </c>
      <c r="L311" s="245"/>
      <c r="M311" s="245">
        <v>90374594228</v>
      </c>
      <c r="N311" s="245"/>
      <c r="O311" s="245">
        <v>-58716387253</v>
      </c>
      <c r="P311" s="245"/>
      <c r="Q311" s="245">
        <f t="shared" si="10"/>
        <v>31658206975</v>
      </c>
    </row>
    <row r="312" spans="1:17">
      <c r="A312" s="223" t="s">
        <v>414</v>
      </c>
      <c r="C312" s="245">
        <v>11809541</v>
      </c>
      <c r="D312" s="245"/>
      <c r="E312" s="245">
        <v>51560314294</v>
      </c>
      <c r="F312" s="245"/>
      <c r="G312" s="245">
        <v>-40188331895</v>
      </c>
      <c r="H312" s="245"/>
      <c r="I312" s="238">
        <f t="shared" si="9"/>
        <v>11371982399</v>
      </c>
      <c r="J312" s="238"/>
      <c r="K312" s="245">
        <v>11809541</v>
      </c>
      <c r="L312" s="245"/>
      <c r="M312" s="245">
        <v>51560314294</v>
      </c>
      <c r="N312" s="245"/>
      <c r="O312" s="245">
        <v>-33664475289</v>
      </c>
      <c r="P312" s="245"/>
      <c r="Q312" s="245">
        <f t="shared" si="10"/>
        <v>17895839005</v>
      </c>
    </row>
    <row r="313" spans="1:17">
      <c r="A313" s="223" t="s">
        <v>121</v>
      </c>
      <c r="C313" s="245">
        <v>15902139</v>
      </c>
      <c r="D313" s="245"/>
      <c r="E313" s="245">
        <v>52244982410</v>
      </c>
      <c r="F313" s="245"/>
      <c r="G313" s="245">
        <v>-54697144918</v>
      </c>
      <c r="H313" s="245"/>
      <c r="I313" s="238">
        <f t="shared" si="9"/>
        <v>-2452162508</v>
      </c>
      <c r="J313" s="238"/>
      <c r="K313" s="245">
        <v>15902139</v>
      </c>
      <c r="L313" s="245"/>
      <c r="M313" s="245">
        <v>52244982410</v>
      </c>
      <c r="N313" s="245"/>
      <c r="O313" s="245">
        <v>-53091938865</v>
      </c>
      <c r="P313" s="245"/>
      <c r="Q313" s="245">
        <f t="shared" si="10"/>
        <v>-846956455</v>
      </c>
    </row>
    <row r="314" spans="1:17">
      <c r="A314" s="223" t="s">
        <v>239</v>
      </c>
      <c r="C314" s="245">
        <v>2555515</v>
      </c>
      <c r="D314" s="245"/>
      <c r="E314" s="245">
        <v>27944084782</v>
      </c>
      <c r="F314" s="245"/>
      <c r="G314" s="245">
        <v>-27690508692</v>
      </c>
      <c r="H314" s="245"/>
      <c r="I314" s="238">
        <f t="shared" si="9"/>
        <v>253576090</v>
      </c>
      <c r="J314" s="238"/>
      <c r="K314" s="245">
        <v>2555515</v>
      </c>
      <c r="L314" s="245"/>
      <c r="M314" s="245">
        <v>27944084782</v>
      </c>
      <c r="N314" s="245"/>
      <c r="O314" s="245">
        <v>-26809384175</v>
      </c>
      <c r="P314" s="245"/>
      <c r="Q314" s="245">
        <f t="shared" si="10"/>
        <v>1134700607</v>
      </c>
    </row>
    <row r="315" spans="1:17" ht="36">
      <c r="A315" s="223" t="s">
        <v>399</v>
      </c>
      <c r="C315" s="245">
        <v>12540405</v>
      </c>
      <c r="D315" s="245"/>
      <c r="E315" s="245">
        <v>30225182974</v>
      </c>
      <c r="F315" s="245"/>
      <c r="G315" s="245">
        <v>-31266932628</v>
      </c>
      <c r="H315" s="245"/>
      <c r="I315" s="238">
        <f t="shared" si="9"/>
        <v>-1041749654</v>
      </c>
      <c r="J315" s="238"/>
      <c r="K315" s="245">
        <v>12540405</v>
      </c>
      <c r="L315" s="245"/>
      <c r="M315" s="245">
        <v>30225182974</v>
      </c>
      <c r="N315" s="245"/>
      <c r="O315" s="245">
        <v>-27193236122</v>
      </c>
      <c r="P315" s="245"/>
      <c r="Q315" s="245">
        <f t="shared" si="10"/>
        <v>3031946852</v>
      </c>
    </row>
    <row r="316" spans="1:17">
      <c r="A316" s="223" t="s">
        <v>234</v>
      </c>
      <c r="C316" s="245">
        <v>3299462</v>
      </c>
      <c r="D316" s="245"/>
      <c r="E316" s="245">
        <v>51859481397</v>
      </c>
      <c r="F316" s="245"/>
      <c r="G316" s="255">
        <v>-64189379682</v>
      </c>
      <c r="H316" s="245"/>
      <c r="I316" s="238">
        <f t="shared" si="9"/>
        <v>-12329898285</v>
      </c>
      <c r="J316" s="238"/>
      <c r="K316" s="245">
        <v>3299462</v>
      </c>
      <c r="L316" s="245"/>
      <c r="M316" s="245">
        <v>51859481397</v>
      </c>
      <c r="N316" s="245"/>
      <c r="O316" s="255">
        <v>-35919806398</v>
      </c>
      <c r="P316" s="245"/>
      <c r="Q316" s="245">
        <f t="shared" si="10"/>
        <v>15939674999</v>
      </c>
    </row>
    <row r="317" spans="1:17">
      <c r="A317" s="223" t="s">
        <v>530</v>
      </c>
      <c r="C317" s="245">
        <v>1865733</v>
      </c>
      <c r="D317" s="245"/>
      <c r="E317" s="245">
        <v>117447162478</v>
      </c>
      <c r="F317" s="245"/>
      <c r="G317" s="245">
        <v>-99895554337</v>
      </c>
      <c r="H317" s="245"/>
      <c r="I317" s="238">
        <f t="shared" si="9"/>
        <v>17551608141</v>
      </c>
      <c r="J317" s="238"/>
      <c r="K317" s="245">
        <v>1865733</v>
      </c>
      <c r="L317" s="245"/>
      <c r="M317" s="245">
        <v>117447162478</v>
      </c>
      <c r="N317" s="245"/>
      <c r="O317" s="245">
        <v>-99895554337</v>
      </c>
      <c r="P317" s="245"/>
      <c r="Q317" s="245">
        <f t="shared" si="10"/>
        <v>17551608141</v>
      </c>
    </row>
    <row r="318" spans="1:17">
      <c r="A318" s="223" t="s">
        <v>304</v>
      </c>
      <c r="C318" s="245">
        <v>1560131</v>
      </c>
      <c r="D318" s="245"/>
      <c r="E318" s="245">
        <v>37076304940</v>
      </c>
      <c r="F318" s="245"/>
      <c r="G318" s="245">
        <v>-38469695046</v>
      </c>
      <c r="H318" s="245"/>
      <c r="I318" s="238">
        <f t="shared" si="9"/>
        <v>-1393390106</v>
      </c>
      <c r="J318" s="238"/>
      <c r="K318" s="245">
        <v>1560131</v>
      </c>
      <c r="L318" s="245"/>
      <c r="M318" s="245">
        <v>37076304940</v>
      </c>
      <c r="N318" s="245"/>
      <c r="O318" s="245">
        <v>-40470701119</v>
      </c>
      <c r="P318" s="245"/>
      <c r="Q318" s="245">
        <f t="shared" si="10"/>
        <v>-3394396179</v>
      </c>
    </row>
    <row r="319" spans="1:17">
      <c r="A319" s="223" t="s">
        <v>224</v>
      </c>
      <c r="C319" s="245">
        <v>905382</v>
      </c>
      <c r="D319" s="245"/>
      <c r="E319" s="245">
        <v>42421664016</v>
      </c>
      <c r="F319" s="245"/>
      <c r="G319" s="245">
        <v>-46641997422</v>
      </c>
      <c r="H319" s="245"/>
      <c r="I319" s="238">
        <f t="shared" si="9"/>
        <v>-4220333406</v>
      </c>
      <c r="J319" s="238"/>
      <c r="K319" s="245">
        <v>905382</v>
      </c>
      <c r="L319" s="245"/>
      <c r="M319" s="245">
        <v>42421664016</v>
      </c>
      <c r="N319" s="245"/>
      <c r="O319" s="245">
        <v>-39231699793</v>
      </c>
      <c r="P319" s="245"/>
      <c r="Q319" s="245">
        <f t="shared" si="10"/>
        <v>3189964223</v>
      </c>
    </row>
    <row r="320" spans="1:17">
      <c r="A320" s="223" t="s">
        <v>374</v>
      </c>
      <c r="C320" s="245">
        <v>18234988</v>
      </c>
      <c r="D320" s="245"/>
      <c r="E320" s="245">
        <v>73570332256</v>
      </c>
      <c r="F320" s="245"/>
      <c r="G320" s="245">
        <v>-65540037086</v>
      </c>
      <c r="H320" s="245"/>
      <c r="I320" s="238">
        <f t="shared" si="9"/>
        <v>8030295170</v>
      </c>
      <c r="J320" s="238"/>
      <c r="K320" s="245">
        <v>18234988</v>
      </c>
      <c r="L320" s="245"/>
      <c r="M320" s="245">
        <v>73570332256</v>
      </c>
      <c r="N320" s="245"/>
      <c r="O320" s="245">
        <v>-48771882538</v>
      </c>
      <c r="P320" s="245"/>
      <c r="Q320" s="245">
        <f t="shared" si="10"/>
        <v>24798449718</v>
      </c>
    </row>
    <row r="321" spans="1:17">
      <c r="A321" s="223" t="s">
        <v>415</v>
      </c>
      <c r="C321" s="245">
        <v>9302258</v>
      </c>
      <c r="D321" s="245"/>
      <c r="E321" s="245">
        <v>81688611184</v>
      </c>
      <c r="F321" s="245"/>
      <c r="G321" s="245">
        <v>-69135333079</v>
      </c>
      <c r="H321" s="245"/>
      <c r="I321" s="238">
        <f t="shared" si="9"/>
        <v>12553278105</v>
      </c>
      <c r="J321" s="238"/>
      <c r="K321" s="245">
        <v>9302258</v>
      </c>
      <c r="L321" s="245"/>
      <c r="M321" s="245">
        <v>81688611184</v>
      </c>
      <c r="N321" s="245"/>
      <c r="O321" s="245">
        <v>-58317853397</v>
      </c>
      <c r="P321" s="245"/>
      <c r="Q321" s="245">
        <f t="shared" si="10"/>
        <v>23370757787</v>
      </c>
    </row>
    <row r="322" spans="1:17">
      <c r="A322" s="223" t="s">
        <v>268</v>
      </c>
      <c r="C322" s="245">
        <v>8284858</v>
      </c>
      <c r="D322" s="245"/>
      <c r="E322" s="245">
        <v>30326590404</v>
      </c>
      <c r="F322" s="245"/>
      <c r="G322" s="245">
        <v>-34552295415</v>
      </c>
      <c r="H322" s="245"/>
      <c r="I322" s="238">
        <f t="shared" si="9"/>
        <v>-4225705011</v>
      </c>
      <c r="J322" s="238"/>
      <c r="K322" s="245">
        <v>8284858</v>
      </c>
      <c r="L322" s="245"/>
      <c r="M322" s="245">
        <v>30326590404</v>
      </c>
      <c r="N322" s="245"/>
      <c r="O322" s="245">
        <v>-32128292924</v>
      </c>
      <c r="P322" s="245"/>
      <c r="Q322" s="245">
        <f t="shared" si="10"/>
        <v>-1801702520</v>
      </c>
    </row>
    <row r="323" spans="1:17">
      <c r="A323" s="223" t="s">
        <v>311</v>
      </c>
      <c r="C323" s="245">
        <v>7237463</v>
      </c>
      <c r="D323" s="245"/>
      <c r="E323" s="245">
        <v>11260619305</v>
      </c>
      <c r="F323" s="245"/>
      <c r="G323" s="245">
        <v>-12316302364</v>
      </c>
      <c r="H323" s="245"/>
      <c r="I323" s="238">
        <f t="shared" si="9"/>
        <v>-1055683059</v>
      </c>
      <c r="J323" s="238"/>
      <c r="K323" s="245">
        <v>7237463</v>
      </c>
      <c r="L323" s="245"/>
      <c r="M323" s="245">
        <v>11260619305</v>
      </c>
      <c r="N323" s="245"/>
      <c r="O323" s="245">
        <v>-10870855161</v>
      </c>
      <c r="P323" s="245"/>
      <c r="Q323" s="245">
        <f t="shared" si="10"/>
        <v>389764144</v>
      </c>
    </row>
    <row r="324" spans="1:17">
      <c r="A324" s="223" t="s">
        <v>338</v>
      </c>
      <c r="C324" s="245">
        <v>4616628</v>
      </c>
      <c r="D324" s="245"/>
      <c r="E324" s="245">
        <v>13000711882</v>
      </c>
      <c r="F324" s="245"/>
      <c r="G324" s="245">
        <v>-11997874766</v>
      </c>
      <c r="H324" s="245"/>
      <c r="I324" s="238">
        <f t="shared" si="9"/>
        <v>1002837116</v>
      </c>
      <c r="J324" s="238"/>
      <c r="K324" s="245">
        <v>4616628</v>
      </c>
      <c r="L324" s="245"/>
      <c r="M324" s="245">
        <v>13000711882</v>
      </c>
      <c r="N324" s="245"/>
      <c r="O324" s="245">
        <v>-10777704856</v>
      </c>
      <c r="P324" s="245"/>
      <c r="Q324" s="245">
        <f t="shared" si="10"/>
        <v>2223007026</v>
      </c>
    </row>
    <row r="325" spans="1:17">
      <c r="A325" s="223" t="s">
        <v>361</v>
      </c>
      <c r="C325" s="245">
        <v>29761874</v>
      </c>
      <c r="D325" s="245"/>
      <c r="E325" s="245">
        <v>33105164298</v>
      </c>
      <c r="F325" s="245"/>
      <c r="G325" s="245">
        <v>-36343684139</v>
      </c>
      <c r="H325" s="245"/>
      <c r="I325" s="238">
        <f t="shared" si="9"/>
        <v>-3238519841</v>
      </c>
      <c r="J325" s="238"/>
      <c r="K325" s="245">
        <v>29761874</v>
      </c>
      <c r="L325" s="245"/>
      <c r="M325" s="245">
        <v>33105164298</v>
      </c>
      <c r="N325" s="245"/>
      <c r="O325" s="245">
        <v>-36599875553</v>
      </c>
      <c r="P325" s="245"/>
      <c r="Q325" s="245">
        <f t="shared" si="10"/>
        <v>-3494711255</v>
      </c>
    </row>
    <row r="326" spans="1:17">
      <c r="A326" s="223" t="s">
        <v>531</v>
      </c>
      <c r="C326" s="245">
        <v>12900000</v>
      </c>
      <c r="D326" s="245"/>
      <c r="E326" s="245">
        <v>49012283608</v>
      </c>
      <c r="F326" s="245"/>
      <c r="G326" s="245">
        <v>-49706766655</v>
      </c>
      <c r="H326" s="245"/>
      <c r="I326" s="238">
        <f t="shared" si="9"/>
        <v>-694483047</v>
      </c>
      <c r="J326" s="238"/>
      <c r="K326" s="245">
        <v>12900000</v>
      </c>
      <c r="L326" s="245"/>
      <c r="M326" s="245">
        <v>49012283608</v>
      </c>
      <c r="N326" s="245"/>
      <c r="O326" s="245">
        <v>-49706766655</v>
      </c>
      <c r="P326" s="245"/>
      <c r="Q326" s="245">
        <f t="shared" si="10"/>
        <v>-694483047</v>
      </c>
    </row>
    <row r="327" spans="1:17">
      <c r="A327" s="223" t="s">
        <v>380</v>
      </c>
      <c r="C327" s="245">
        <v>0</v>
      </c>
      <c r="D327" s="245"/>
      <c r="E327" s="245">
        <v>0</v>
      </c>
      <c r="F327" s="245"/>
      <c r="G327" s="245">
        <v>-5627196069</v>
      </c>
      <c r="H327" s="245"/>
      <c r="I327" s="238">
        <f t="shared" si="9"/>
        <v>-5627196069</v>
      </c>
      <c r="J327" s="238"/>
      <c r="K327" s="245">
        <v>0</v>
      </c>
      <c r="L327" s="245"/>
      <c r="M327" s="245">
        <v>0</v>
      </c>
      <c r="N327" s="245"/>
      <c r="O327" s="245">
        <v>0</v>
      </c>
      <c r="P327" s="245"/>
      <c r="Q327" s="245">
        <f t="shared" si="10"/>
        <v>0</v>
      </c>
    </row>
    <row r="328" spans="1:17">
      <c r="A328" s="223" t="s">
        <v>495</v>
      </c>
      <c r="C328" s="245">
        <v>4670131</v>
      </c>
      <c r="D328" s="245"/>
      <c r="E328" s="245">
        <v>47267115053</v>
      </c>
      <c r="F328" s="245"/>
      <c r="G328" s="245">
        <v>-38462456369</v>
      </c>
      <c r="H328" s="245"/>
      <c r="I328" s="238">
        <f t="shared" si="9"/>
        <v>8804658684</v>
      </c>
      <c r="J328" s="238"/>
      <c r="K328" s="245">
        <v>4670131</v>
      </c>
      <c r="L328" s="245"/>
      <c r="M328" s="245">
        <v>47267115053</v>
      </c>
      <c r="N328" s="245"/>
      <c r="O328" s="245">
        <v>-32154276013</v>
      </c>
      <c r="P328" s="245"/>
      <c r="Q328" s="245">
        <f t="shared" si="10"/>
        <v>15112839040</v>
      </c>
    </row>
    <row r="329" spans="1:17">
      <c r="A329" s="223" t="s">
        <v>394</v>
      </c>
      <c r="C329" s="245">
        <v>123632</v>
      </c>
      <c r="D329" s="245"/>
      <c r="E329" s="245">
        <v>4118244222</v>
      </c>
      <c r="F329" s="245"/>
      <c r="G329" s="245">
        <v>-4780781612</v>
      </c>
      <c r="H329" s="245"/>
      <c r="I329" s="238">
        <f t="shared" si="9"/>
        <v>-662537390</v>
      </c>
      <c r="J329" s="238"/>
      <c r="K329" s="245">
        <v>123632</v>
      </c>
      <c r="L329" s="245"/>
      <c r="M329" s="245">
        <v>4118244222</v>
      </c>
      <c r="N329" s="245"/>
      <c r="O329" s="245">
        <v>-4837089113</v>
      </c>
      <c r="P329" s="245"/>
      <c r="Q329" s="245">
        <f t="shared" si="10"/>
        <v>-718844891</v>
      </c>
    </row>
    <row r="330" spans="1:17">
      <c r="A330" s="223" t="s">
        <v>486</v>
      </c>
      <c r="C330" s="245">
        <v>2149499</v>
      </c>
      <c r="D330" s="245"/>
      <c r="E330" s="245">
        <v>46411542196</v>
      </c>
      <c r="F330" s="245"/>
      <c r="G330" s="245">
        <v>-44680235442</v>
      </c>
      <c r="H330" s="245"/>
      <c r="I330" s="238">
        <f t="shared" si="9"/>
        <v>1731306754</v>
      </c>
      <c r="J330" s="238"/>
      <c r="K330" s="245">
        <v>2149499</v>
      </c>
      <c r="L330" s="245"/>
      <c r="M330" s="245">
        <v>46411542196</v>
      </c>
      <c r="N330" s="245"/>
      <c r="O330" s="245">
        <v>-41318016804</v>
      </c>
      <c r="P330" s="245"/>
      <c r="Q330" s="245">
        <f t="shared" si="10"/>
        <v>5093525392</v>
      </c>
    </row>
    <row r="331" spans="1:17">
      <c r="A331" s="223" t="s">
        <v>509</v>
      </c>
      <c r="C331" s="245">
        <v>133750</v>
      </c>
      <c r="D331" s="245"/>
      <c r="E331" s="245">
        <v>5580712534</v>
      </c>
      <c r="F331" s="245"/>
      <c r="G331" s="245">
        <v>-4168666394</v>
      </c>
      <c r="H331" s="245"/>
      <c r="I331" s="238">
        <f t="shared" si="9"/>
        <v>1412046140</v>
      </c>
      <c r="J331" s="238"/>
      <c r="K331" s="245">
        <v>133750</v>
      </c>
      <c r="L331" s="245"/>
      <c r="M331" s="245">
        <v>5580712534</v>
      </c>
      <c r="N331" s="245"/>
      <c r="O331" s="245">
        <v>-3714670689</v>
      </c>
      <c r="P331" s="245"/>
      <c r="Q331" s="245">
        <f t="shared" si="10"/>
        <v>1866041845</v>
      </c>
    </row>
    <row r="332" spans="1:17">
      <c r="A332" s="223" t="s">
        <v>527</v>
      </c>
      <c r="C332" s="245">
        <v>10944676</v>
      </c>
      <c r="D332" s="245"/>
      <c r="E332" s="245">
        <v>5810139407</v>
      </c>
      <c r="F332" s="245"/>
      <c r="G332" s="245">
        <v>-4279625810</v>
      </c>
      <c r="H332" s="245"/>
      <c r="I332" s="238">
        <f t="shared" si="9"/>
        <v>1530513597</v>
      </c>
      <c r="J332" s="238"/>
      <c r="K332" s="245">
        <v>10944676</v>
      </c>
      <c r="L332" s="245"/>
      <c r="M332" s="245">
        <v>5810139407</v>
      </c>
      <c r="N332" s="245"/>
      <c r="O332" s="245">
        <v>-4279625810</v>
      </c>
      <c r="P332" s="245"/>
      <c r="Q332" s="245">
        <f t="shared" si="10"/>
        <v>1530513597</v>
      </c>
    </row>
    <row r="333" spans="1:17">
      <c r="A333" s="223" t="s">
        <v>528</v>
      </c>
      <c r="C333" s="245">
        <v>1807905</v>
      </c>
      <c r="D333" s="245"/>
      <c r="E333" s="245">
        <v>21778308919</v>
      </c>
      <c r="F333" s="245"/>
      <c r="G333" s="245">
        <v>-17360698077</v>
      </c>
      <c r="H333" s="245"/>
      <c r="I333" s="238">
        <f t="shared" si="9"/>
        <v>4417610842</v>
      </c>
      <c r="J333" s="238"/>
      <c r="K333" s="245">
        <v>1807905</v>
      </c>
      <c r="L333" s="245"/>
      <c r="M333" s="245">
        <v>21778308919</v>
      </c>
      <c r="N333" s="245"/>
      <c r="O333" s="245">
        <v>-17360698077</v>
      </c>
      <c r="P333" s="245"/>
      <c r="Q333" s="245">
        <f t="shared" si="10"/>
        <v>4417610842</v>
      </c>
    </row>
    <row r="334" spans="1:17">
      <c r="A334" s="223" t="s">
        <v>506</v>
      </c>
      <c r="C334" s="245">
        <v>1751970</v>
      </c>
      <c r="D334" s="245"/>
      <c r="E334" s="245">
        <v>26041640536</v>
      </c>
      <c r="F334" s="245"/>
      <c r="G334" s="245">
        <v>-32751969805</v>
      </c>
      <c r="H334" s="245"/>
      <c r="I334" s="238">
        <f t="shared" si="9"/>
        <v>-6710329269</v>
      </c>
      <c r="J334" s="238"/>
      <c r="K334" s="245">
        <v>1751970</v>
      </c>
      <c r="L334" s="245"/>
      <c r="M334" s="245">
        <v>26041640536</v>
      </c>
      <c r="N334" s="245"/>
      <c r="O334" s="245">
        <v>-25957991177</v>
      </c>
      <c r="P334" s="245"/>
      <c r="Q334" s="245">
        <f t="shared" si="10"/>
        <v>83649359</v>
      </c>
    </row>
    <row r="335" spans="1:17">
      <c r="A335" s="223" t="s">
        <v>507</v>
      </c>
      <c r="C335" s="245">
        <v>4320827</v>
      </c>
      <c r="D335" s="245"/>
      <c r="E335" s="245">
        <v>13076652375</v>
      </c>
      <c r="F335" s="245"/>
      <c r="G335" s="245">
        <v>-21522883581</v>
      </c>
      <c r="H335" s="245"/>
      <c r="I335" s="238">
        <f t="shared" si="9"/>
        <v>-8446231206</v>
      </c>
      <c r="J335" s="238"/>
      <c r="K335" s="245">
        <v>4320827</v>
      </c>
      <c r="L335" s="245"/>
      <c r="M335" s="245">
        <v>13076652375</v>
      </c>
      <c r="N335" s="245"/>
      <c r="O335" s="245">
        <v>-14910308046</v>
      </c>
      <c r="P335" s="245"/>
      <c r="Q335" s="245">
        <f t="shared" si="10"/>
        <v>-1833655671</v>
      </c>
    </row>
    <row r="336" spans="1:17">
      <c r="A336" s="223" t="s">
        <v>508</v>
      </c>
      <c r="C336" s="245">
        <v>0</v>
      </c>
      <c r="D336" s="245"/>
      <c r="E336" s="245">
        <v>0</v>
      </c>
      <c r="F336" s="245"/>
      <c r="G336" s="245">
        <v>-708083854</v>
      </c>
      <c r="H336" s="245"/>
      <c r="I336" s="238">
        <f t="shared" si="9"/>
        <v>-708083854</v>
      </c>
      <c r="J336" s="238"/>
      <c r="K336" s="245">
        <v>0</v>
      </c>
      <c r="L336" s="245"/>
      <c r="M336" s="245">
        <v>0</v>
      </c>
      <c r="N336" s="245"/>
      <c r="O336" s="245">
        <v>0</v>
      </c>
      <c r="P336" s="245"/>
      <c r="Q336" s="245">
        <f t="shared" si="10"/>
        <v>0</v>
      </c>
    </row>
    <row r="337" spans="1:18 16374:16374">
      <c r="A337" s="223" t="s">
        <v>391</v>
      </c>
      <c r="C337" s="245"/>
      <c r="D337" s="245"/>
      <c r="E337" s="245"/>
      <c r="F337" s="245"/>
      <c r="G337" s="245"/>
      <c r="H337" s="245"/>
      <c r="I337" s="238"/>
      <c r="J337" s="238"/>
      <c r="K337" s="245"/>
      <c r="L337" s="245"/>
      <c r="M337" s="245">
        <v>0</v>
      </c>
      <c r="N337" s="245"/>
      <c r="O337" s="245">
        <v>472854503</v>
      </c>
      <c r="P337" s="245"/>
      <c r="Q337" s="245">
        <f t="shared" si="10"/>
        <v>472854503</v>
      </c>
    </row>
    <row r="338" spans="1:18 16374:16374">
      <c r="A338" s="223" t="s">
        <v>410</v>
      </c>
      <c r="C338" s="245"/>
      <c r="D338" s="245"/>
      <c r="E338" s="245"/>
      <c r="F338" s="245"/>
      <c r="G338" s="245"/>
      <c r="H338" s="245"/>
      <c r="I338" s="238"/>
      <c r="J338" s="238"/>
      <c r="K338" s="245"/>
      <c r="L338" s="245"/>
      <c r="M338" s="245">
        <v>0</v>
      </c>
      <c r="N338" s="245"/>
      <c r="O338" s="245">
        <f>Q338-M338</f>
        <v>2585518723</v>
      </c>
      <c r="P338" s="245"/>
      <c r="Q338" s="245">
        <v>2585518723</v>
      </c>
    </row>
    <row r="339" spans="1:18 16374:16374" ht="36">
      <c r="A339" s="223" t="s">
        <v>485</v>
      </c>
      <c r="C339" s="245">
        <v>0</v>
      </c>
      <c r="D339" s="245"/>
      <c r="E339" s="245">
        <v>0</v>
      </c>
      <c r="F339" s="245"/>
      <c r="G339" s="245">
        <v>4783704853</v>
      </c>
      <c r="H339" s="245"/>
      <c r="I339" s="238">
        <f t="shared" si="9"/>
        <v>4783704853</v>
      </c>
      <c r="J339" s="238"/>
      <c r="K339" s="245">
        <v>0</v>
      </c>
      <c r="L339" s="245"/>
      <c r="M339" s="245">
        <v>0</v>
      </c>
      <c r="N339" s="245"/>
      <c r="O339" s="245">
        <v>0</v>
      </c>
      <c r="P339" s="245"/>
      <c r="Q339" s="245">
        <f t="shared" si="10"/>
        <v>0</v>
      </c>
    </row>
    <row r="340" spans="1:18 16374:16374" ht="22.2" thickBot="1">
      <c r="A340" s="2" t="s">
        <v>2</v>
      </c>
      <c r="B340" s="2"/>
      <c r="D340" s="2"/>
      <c r="E340" s="256">
        <f>SUM(E8:E339)</f>
        <v>16112073666132</v>
      </c>
      <c r="F340" s="257"/>
      <c r="G340" s="256">
        <f>SUM(G8:G339)</f>
        <v>-16010501986804</v>
      </c>
      <c r="H340" s="257"/>
      <c r="I340" s="256">
        <f>SUM(I8:I339)</f>
        <v>101571679328</v>
      </c>
      <c r="J340" s="238"/>
      <c r="L340" s="257"/>
      <c r="M340" s="256">
        <f>SUM(M8:M339)</f>
        <v>16112073666132</v>
      </c>
      <c r="N340" s="257"/>
      <c r="O340" s="256">
        <f>SUM(O8:O339)</f>
        <v>-14493977287002</v>
      </c>
      <c r="P340" s="257"/>
      <c r="Q340" s="256">
        <f>SUM(Q8:Q339)</f>
        <v>1618096379130</v>
      </c>
      <c r="XET340" s="12">
        <f>SUM(E340:XES340)</f>
        <v>3439336116916</v>
      </c>
    </row>
    <row r="341" spans="1:18 16374:16374" ht="21.6" thickTop="1">
      <c r="A341" s="2"/>
      <c r="B341" s="2"/>
    </row>
    <row r="342" spans="1:18 16374:16374">
      <c r="A342" s="2"/>
      <c r="B342" s="2"/>
    </row>
    <row r="343" spans="1:18 16374:16374" s="109" customFormat="1" ht="18">
      <c r="A343" s="334" t="s">
        <v>193</v>
      </c>
      <c r="B343" s="335"/>
      <c r="C343" s="335"/>
      <c r="D343" s="335"/>
      <c r="E343" s="335"/>
      <c r="F343" s="335"/>
      <c r="G343" s="335"/>
      <c r="H343" s="335"/>
      <c r="I343" s="335"/>
      <c r="J343" s="335"/>
      <c r="K343" s="335"/>
      <c r="L343" s="335"/>
      <c r="M343" s="335"/>
      <c r="N343" s="335"/>
      <c r="O343" s="335"/>
      <c r="P343" s="335"/>
      <c r="Q343" s="336"/>
    </row>
    <row r="344" spans="1:18 16374:16374" s="22" customFormat="1">
      <c r="A344" s="27"/>
      <c r="B344" s="27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</row>
  </sheetData>
  <autoFilter ref="A7:Q340" xr:uid="{00000000-0009-0000-0000-00000C000000}">
    <sortState xmlns:xlrd2="http://schemas.microsoft.com/office/spreadsheetml/2017/richdata2" ref="A8:Q229">
      <sortCondition ref="A7"/>
    </sortState>
  </autoFilter>
  <mergeCells count="7">
    <mergeCell ref="A343:Q343"/>
    <mergeCell ref="C6:I6"/>
    <mergeCell ref="K6:Q6"/>
    <mergeCell ref="A5:G5"/>
    <mergeCell ref="A1:Q1"/>
    <mergeCell ref="A2:Q2"/>
    <mergeCell ref="A3:Q3"/>
  </mergeCells>
  <printOptions horizontalCentered="1"/>
  <pageMargins left="0.25" right="0.25" top="0.75" bottom="0.75" header="0.3" footer="0.3"/>
  <pageSetup paperSize="9" scale="51" fitToHeight="0" orientation="landscape" r:id="rId1"/>
  <rowBreaks count="3" manualBreakCount="3">
    <brk id="156" max="16" man="1"/>
    <brk id="197" max="16" man="1"/>
    <brk id="341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A349"/>
  <sheetViews>
    <sheetView rightToLeft="1" view="pageBreakPreview" topLeftCell="A6" zoomScale="60" zoomScaleNormal="100" workbookViewId="0">
      <pane ySplit="5" topLeftCell="A333" activePane="bottomLeft" state="frozen"/>
      <selection activeCell="G354" sqref="G354"/>
      <selection pane="bottomLeft" activeCell="G354" sqref="G354"/>
    </sheetView>
  </sheetViews>
  <sheetFormatPr defaultColWidth="9.109375" defaultRowHeight="29.4"/>
  <cols>
    <col min="1" max="1" width="60.109375" style="23" bestFit="1" customWidth="1"/>
    <col min="2" max="2" width="0.6640625" style="23" customWidth="1"/>
    <col min="3" max="3" width="21.21875" style="153" bestFit="1" customWidth="1"/>
    <col min="4" max="4" width="6.44140625" style="3" hidden="1" customWidth="1"/>
    <col min="5" max="5" width="28.33203125" style="3" bestFit="1" customWidth="1"/>
    <col min="6" max="6" width="1.44140625" style="3" hidden="1" customWidth="1"/>
    <col min="7" max="7" width="30" style="3" customWidth="1"/>
    <col min="8" max="8" width="1.5546875" style="3" customWidth="1"/>
    <col min="9" max="9" width="21.21875" style="3" bestFit="1" customWidth="1"/>
    <col min="10" max="10" width="1.44140625" style="3" customWidth="1"/>
    <col min="11" max="11" width="27.6640625" style="3" bestFit="1" customWidth="1"/>
    <col min="12" max="12" width="1.5546875" style="3" customWidth="1"/>
    <col min="13" max="13" width="19.6640625" style="3" customWidth="1"/>
    <col min="14" max="14" width="1.88671875" style="3" customWidth="1"/>
    <col min="15" max="15" width="30.33203125" style="3" customWidth="1"/>
    <col min="16" max="16" width="2.109375" style="3" customWidth="1"/>
    <col min="17" max="17" width="21.109375" style="3" bestFit="1" customWidth="1"/>
    <col min="18" max="18" width="1.44140625" style="3" customWidth="1"/>
    <col min="19" max="19" width="27.44140625" style="3" bestFit="1" customWidth="1"/>
    <col min="20" max="20" width="1.5546875" style="3" customWidth="1"/>
    <col min="21" max="21" width="28.44140625" style="3" bestFit="1" customWidth="1"/>
    <col min="22" max="22" width="0.88671875" style="3" customWidth="1"/>
    <col min="23" max="23" width="28.44140625" style="153" bestFit="1" customWidth="1"/>
    <col min="24" max="24" width="1.5546875" style="23" customWidth="1"/>
    <col min="25" max="25" width="14.6640625" style="164" bestFit="1" customWidth="1"/>
    <col min="26" max="26" width="15.109375" style="23" customWidth="1"/>
    <col min="27" max="16384" width="9.109375" style="23"/>
  </cols>
  <sheetData>
    <row r="1" spans="1:26" s="28" customFormat="1" ht="30.6">
      <c r="A1" s="266" t="s">
        <v>72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</row>
    <row r="2" spans="1:26" s="28" customFormat="1" ht="30.6">
      <c r="A2" s="266" t="s">
        <v>42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</row>
    <row r="3" spans="1:26" s="28" customFormat="1" ht="30.6">
      <c r="A3" s="266" t="s">
        <v>540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</row>
    <row r="4" spans="1:26" s="28" customFormat="1" ht="30.6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</row>
    <row r="5" spans="1:26" s="28" customFormat="1" ht="30.6">
      <c r="A5" s="272" t="s">
        <v>22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</row>
    <row r="6" spans="1:26" s="28" customFormat="1" ht="30.6">
      <c r="A6" s="272" t="s">
        <v>23</v>
      </c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</row>
    <row r="7" spans="1:26" s="28" customFormat="1">
      <c r="A7" s="23"/>
      <c r="B7" s="23"/>
      <c r="C7" s="15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153"/>
      <c r="X7" s="23"/>
      <c r="Y7" s="164"/>
    </row>
    <row r="8" spans="1:26" s="28" customFormat="1" ht="31.2" thickBot="1">
      <c r="A8" s="165"/>
      <c r="B8" s="166"/>
      <c r="C8" s="259" t="s">
        <v>541</v>
      </c>
      <c r="D8" s="259"/>
      <c r="E8" s="259"/>
      <c r="F8" s="259"/>
      <c r="G8" s="259"/>
      <c r="H8" s="167"/>
      <c r="I8" s="273" t="s">
        <v>7</v>
      </c>
      <c r="J8" s="273"/>
      <c r="K8" s="273"/>
      <c r="L8" s="273"/>
      <c r="M8" s="273"/>
      <c r="N8" s="273"/>
      <c r="O8" s="273"/>
      <c r="P8" s="168"/>
      <c r="Q8" s="260" t="s">
        <v>539</v>
      </c>
      <c r="R8" s="260"/>
      <c r="S8" s="260"/>
      <c r="T8" s="260"/>
      <c r="U8" s="260"/>
      <c r="V8" s="260"/>
      <c r="W8" s="260"/>
      <c r="X8" s="260"/>
      <c r="Y8" s="260"/>
    </row>
    <row r="9" spans="1:26" s="28" customFormat="1" ht="29.4" customHeight="1">
      <c r="A9" s="267" t="s">
        <v>1</v>
      </c>
      <c r="B9" s="170"/>
      <c r="C9" s="270" t="s">
        <v>3</v>
      </c>
      <c r="D9" s="261"/>
      <c r="E9" s="270" t="s">
        <v>0</v>
      </c>
      <c r="F9" s="261"/>
      <c r="G9" s="261" t="s">
        <v>18</v>
      </c>
      <c r="H9" s="171"/>
      <c r="I9" s="269" t="s">
        <v>4</v>
      </c>
      <c r="J9" s="269"/>
      <c r="K9" s="269"/>
      <c r="L9" s="172"/>
      <c r="M9" s="269" t="s">
        <v>5</v>
      </c>
      <c r="N9" s="269"/>
      <c r="O9" s="269"/>
      <c r="P9" s="172"/>
      <c r="Q9" s="270" t="s">
        <v>3</v>
      </c>
      <c r="R9" s="261"/>
      <c r="S9" s="261" t="s">
        <v>194</v>
      </c>
      <c r="T9" s="173"/>
      <c r="U9" s="270" t="s">
        <v>0</v>
      </c>
      <c r="V9" s="261"/>
      <c r="W9" s="261" t="s">
        <v>18</v>
      </c>
      <c r="X9" s="174"/>
      <c r="Y9" s="264" t="s">
        <v>195</v>
      </c>
    </row>
    <row r="10" spans="1:26" s="28" customFormat="1" ht="30" thickBot="1">
      <c r="A10" s="268"/>
      <c r="B10" s="170"/>
      <c r="C10" s="271"/>
      <c r="D10" s="262"/>
      <c r="E10" s="271"/>
      <c r="F10" s="262"/>
      <c r="G10" s="263"/>
      <c r="H10" s="171"/>
      <c r="I10" s="168" t="s">
        <v>3</v>
      </c>
      <c r="J10" s="168"/>
      <c r="K10" s="168" t="s">
        <v>0</v>
      </c>
      <c r="L10" s="168"/>
      <c r="M10" s="168" t="s">
        <v>3</v>
      </c>
      <c r="N10" s="168"/>
      <c r="O10" s="168" t="s">
        <v>41</v>
      </c>
      <c r="P10" s="168"/>
      <c r="Q10" s="271"/>
      <c r="R10" s="262"/>
      <c r="S10" s="263"/>
      <c r="T10" s="173"/>
      <c r="U10" s="271"/>
      <c r="V10" s="262"/>
      <c r="W10" s="263"/>
      <c r="X10" s="174"/>
      <c r="Y10" s="265"/>
    </row>
    <row r="11" spans="1:26" s="28" customFormat="1">
      <c r="A11" s="23" t="s">
        <v>228</v>
      </c>
      <c r="B11" s="23"/>
      <c r="C11" s="176">
        <v>212133</v>
      </c>
      <c r="D11" s="176"/>
      <c r="E11" s="176">
        <v>5411605671</v>
      </c>
      <c r="F11" s="176"/>
      <c r="G11" s="177">
        <v>10255229288</v>
      </c>
      <c r="H11" s="153"/>
      <c r="I11" s="153">
        <v>36670</v>
      </c>
      <c r="J11" s="153"/>
      <c r="K11" s="153">
        <v>1741317738</v>
      </c>
      <c r="L11" s="153"/>
      <c r="M11" s="153">
        <v>0</v>
      </c>
      <c r="N11" s="153"/>
      <c r="O11" s="153">
        <v>0</v>
      </c>
      <c r="P11" s="153"/>
      <c r="Q11" s="153">
        <v>248803</v>
      </c>
      <c r="R11" s="153"/>
      <c r="S11" s="153">
        <v>50150</v>
      </c>
      <c r="T11" s="153"/>
      <c r="U11" s="153">
        <v>7152923409</v>
      </c>
      <c r="V11" s="153"/>
      <c r="W11" s="3">
        <v>12381019606</v>
      </c>
      <c r="X11" s="178"/>
      <c r="Y11" s="164">
        <v>7.3699058087857536E-4</v>
      </c>
      <c r="Z11" s="28">
        <f>Q11-(C11+I11-M11)</f>
        <v>0</v>
      </c>
    </row>
    <row r="12" spans="1:26" s="28" customFormat="1">
      <c r="A12" s="23" t="s">
        <v>298</v>
      </c>
      <c r="B12" s="23"/>
      <c r="C12" s="176">
        <v>1301175</v>
      </c>
      <c r="D12" s="176"/>
      <c r="E12" s="176">
        <v>6267385254</v>
      </c>
      <c r="F12" s="176"/>
      <c r="G12" s="177">
        <v>8224414766</v>
      </c>
      <c r="H12" s="153"/>
      <c r="I12" s="153">
        <v>0</v>
      </c>
      <c r="J12" s="153"/>
      <c r="K12" s="153">
        <v>0</v>
      </c>
      <c r="L12" s="153"/>
      <c r="M12" s="153">
        <v>0</v>
      </c>
      <c r="N12" s="153"/>
      <c r="O12" s="153">
        <v>0</v>
      </c>
      <c r="P12" s="153"/>
      <c r="Q12" s="153">
        <v>1301175</v>
      </c>
      <c r="R12" s="153"/>
      <c r="S12" s="153">
        <v>7090</v>
      </c>
      <c r="T12" s="153"/>
      <c r="U12" s="153">
        <v>6267385254</v>
      </c>
      <c r="V12" s="153"/>
      <c r="W12" s="3">
        <v>9154018948</v>
      </c>
      <c r="X12" s="178"/>
      <c r="Y12" s="164">
        <v>5.4490065895627861E-4</v>
      </c>
      <c r="Z12" s="28">
        <f t="shared" ref="Z12:Z75" si="0">Q12-(C12+I12-M12)</f>
        <v>0</v>
      </c>
    </row>
    <row r="13" spans="1:26" s="28" customFormat="1">
      <c r="A13" s="23" t="s">
        <v>212</v>
      </c>
      <c r="B13" s="23"/>
      <c r="C13" s="176">
        <v>5092107</v>
      </c>
      <c r="D13" s="176"/>
      <c r="E13" s="176">
        <v>83339501170</v>
      </c>
      <c r="F13" s="176"/>
      <c r="G13" s="177">
        <v>88372510278</v>
      </c>
      <c r="H13" s="153"/>
      <c r="I13" s="153">
        <v>940030</v>
      </c>
      <c r="J13" s="153"/>
      <c r="K13" s="153">
        <v>16692818294</v>
      </c>
      <c r="L13" s="153"/>
      <c r="M13" s="153">
        <v>0</v>
      </c>
      <c r="N13" s="153"/>
      <c r="O13" s="153">
        <v>0</v>
      </c>
      <c r="P13" s="153"/>
      <c r="Q13" s="153">
        <v>6032137</v>
      </c>
      <c r="R13" s="153"/>
      <c r="S13" s="153">
        <v>17320</v>
      </c>
      <c r="T13" s="153"/>
      <c r="U13" s="153">
        <v>100032319464</v>
      </c>
      <c r="V13" s="153"/>
      <c r="W13" s="3">
        <v>103669008625</v>
      </c>
      <c r="X13" s="178"/>
      <c r="Y13" s="164">
        <v>6.1709847263806033E-3</v>
      </c>
      <c r="Z13" s="28">
        <f t="shared" si="0"/>
        <v>0</v>
      </c>
    </row>
    <row r="14" spans="1:26" s="28" customFormat="1">
      <c r="A14" s="179" t="s">
        <v>402</v>
      </c>
      <c r="B14" s="23"/>
      <c r="C14" s="176">
        <v>11657652</v>
      </c>
      <c r="D14" s="176"/>
      <c r="E14" s="176">
        <v>30562049211</v>
      </c>
      <c r="F14" s="176"/>
      <c r="G14" s="177">
        <v>32793971227</v>
      </c>
      <c r="H14" s="153"/>
      <c r="I14" s="153">
        <v>7800075</v>
      </c>
      <c r="J14" s="153"/>
      <c r="K14" s="153">
        <v>21450582813</v>
      </c>
      <c r="L14" s="153"/>
      <c r="M14" s="153">
        <v>0</v>
      </c>
      <c r="N14" s="153"/>
      <c r="O14" s="153">
        <v>0</v>
      </c>
      <c r="P14" s="153"/>
      <c r="Q14" s="153">
        <v>19457727</v>
      </c>
      <c r="R14" s="153"/>
      <c r="S14" s="153">
        <v>2533</v>
      </c>
      <c r="T14" s="153"/>
      <c r="U14" s="153">
        <v>52012632024</v>
      </c>
      <c r="V14" s="153"/>
      <c r="W14" s="3">
        <v>48905438447</v>
      </c>
      <c r="X14" s="178"/>
      <c r="Y14" s="164">
        <v>2.9111372597866755E-3</v>
      </c>
      <c r="Z14" s="28">
        <f t="shared" si="0"/>
        <v>0</v>
      </c>
    </row>
    <row r="15" spans="1:26" s="28" customFormat="1">
      <c r="A15" s="23" t="s">
        <v>279</v>
      </c>
      <c r="B15" s="23"/>
      <c r="C15" s="176">
        <v>1789462</v>
      </c>
      <c r="D15" s="176"/>
      <c r="E15" s="176">
        <v>18113407474</v>
      </c>
      <c r="F15" s="176"/>
      <c r="G15" s="177">
        <v>25906433806</v>
      </c>
      <c r="H15" s="153"/>
      <c r="I15" s="153">
        <v>0</v>
      </c>
      <c r="J15" s="153"/>
      <c r="K15" s="153">
        <v>0</v>
      </c>
      <c r="L15" s="153"/>
      <c r="M15" s="153">
        <v>0</v>
      </c>
      <c r="N15" s="153"/>
      <c r="O15" s="153">
        <v>0</v>
      </c>
      <c r="P15" s="153"/>
      <c r="Q15" s="153">
        <v>1789462</v>
      </c>
      <c r="R15" s="153"/>
      <c r="S15" s="153">
        <v>16620</v>
      </c>
      <c r="T15" s="153"/>
      <c r="U15" s="153">
        <v>18113407474</v>
      </c>
      <c r="V15" s="153"/>
      <c r="W15" s="3">
        <v>29510961607</v>
      </c>
      <c r="X15" s="178"/>
      <c r="Y15" s="164">
        <v>1.7566647521088067E-3</v>
      </c>
      <c r="Z15" s="28">
        <f t="shared" si="0"/>
        <v>0</v>
      </c>
    </row>
    <row r="16" spans="1:26" s="28" customFormat="1">
      <c r="A16" s="23" t="s">
        <v>222</v>
      </c>
      <c r="B16" s="23"/>
      <c r="C16" s="176">
        <v>34719052</v>
      </c>
      <c r="D16" s="176"/>
      <c r="E16" s="176">
        <v>86573647706</v>
      </c>
      <c r="F16" s="176"/>
      <c r="G16" s="177">
        <v>116994487983</v>
      </c>
      <c r="H16" s="153"/>
      <c r="I16" s="153">
        <v>2508923</v>
      </c>
      <c r="J16" s="153"/>
      <c r="K16" s="153">
        <v>8637197329</v>
      </c>
      <c r="L16" s="153"/>
      <c r="M16" s="153">
        <v>0</v>
      </c>
      <c r="N16" s="153"/>
      <c r="O16" s="153">
        <v>0</v>
      </c>
      <c r="P16" s="153"/>
      <c r="Q16" s="153">
        <v>37227975</v>
      </c>
      <c r="R16" s="153"/>
      <c r="S16" s="153">
        <v>2953</v>
      </c>
      <c r="T16" s="153"/>
      <c r="U16" s="153">
        <v>95210845035</v>
      </c>
      <c r="V16" s="153"/>
      <c r="W16" s="3">
        <v>109084418735</v>
      </c>
      <c r="X16" s="178"/>
      <c r="Y16" s="164">
        <v>6.4933415572130549E-3</v>
      </c>
      <c r="Z16" s="28">
        <f t="shared" si="0"/>
        <v>0</v>
      </c>
    </row>
    <row r="17" spans="1:26" s="28" customFormat="1">
      <c r="A17" s="179" t="s">
        <v>204</v>
      </c>
      <c r="B17" s="23"/>
      <c r="C17" s="176">
        <v>9201315</v>
      </c>
      <c r="D17" s="176"/>
      <c r="E17" s="176">
        <v>20332063143</v>
      </c>
      <c r="F17" s="176"/>
      <c r="G17" s="177">
        <v>16826938026</v>
      </c>
      <c r="H17" s="153"/>
      <c r="I17" s="153">
        <v>3499394</v>
      </c>
      <c r="J17" s="153"/>
      <c r="K17" s="153">
        <v>6773787290</v>
      </c>
      <c r="L17" s="153"/>
      <c r="M17" s="153">
        <v>0</v>
      </c>
      <c r="N17" s="153"/>
      <c r="O17" s="153">
        <v>0</v>
      </c>
      <c r="P17" s="153"/>
      <c r="Q17" s="153">
        <v>12700709</v>
      </c>
      <c r="R17" s="153"/>
      <c r="S17" s="153">
        <v>1715</v>
      </c>
      <c r="T17" s="153"/>
      <c r="U17" s="153">
        <v>27105850433</v>
      </c>
      <c r="V17" s="153"/>
      <c r="W17" s="3">
        <v>21613343275</v>
      </c>
      <c r="X17" s="178"/>
      <c r="Y17" s="164">
        <v>1.286552394057351E-3</v>
      </c>
      <c r="Z17" s="28">
        <f t="shared" si="0"/>
        <v>0</v>
      </c>
    </row>
    <row r="18" spans="1:26" s="28" customFormat="1">
      <c r="A18" s="23" t="s">
        <v>122</v>
      </c>
      <c r="B18" s="23"/>
      <c r="C18" s="176">
        <v>2402780</v>
      </c>
      <c r="D18" s="176"/>
      <c r="E18" s="176">
        <v>13424049853</v>
      </c>
      <c r="F18" s="176"/>
      <c r="G18" s="177">
        <v>19335914804</v>
      </c>
      <c r="H18" s="153"/>
      <c r="I18" s="153">
        <v>2079961</v>
      </c>
      <c r="J18" s="153"/>
      <c r="K18" s="153">
        <v>20178023425</v>
      </c>
      <c r="L18" s="153"/>
      <c r="M18" s="153">
        <v>0</v>
      </c>
      <c r="N18" s="153"/>
      <c r="O18" s="153">
        <v>0</v>
      </c>
      <c r="P18" s="153"/>
      <c r="Q18" s="153">
        <v>4482741</v>
      </c>
      <c r="R18" s="153"/>
      <c r="S18" s="153">
        <v>9920</v>
      </c>
      <c r="T18" s="153"/>
      <c r="U18" s="153">
        <v>33602073278</v>
      </c>
      <c r="V18" s="153"/>
      <c r="W18" s="3">
        <v>44125046971</v>
      </c>
      <c r="X18" s="178"/>
      <c r="Y18" s="164">
        <v>2.6265804459829974E-3</v>
      </c>
      <c r="Z18" s="28">
        <f t="shared" si="0"/>
        <v>0</v>
      </c>
    </row>
    <row r="19" spans="1:26" s="28" customFormat="1">
      <c r="A19" s="179" t="s">
        <v>520</v>
      </c>
      <c r="B19" s="23"/>
      <c r="C19" s="176">
        <v>0</v>
      </c>
      <c r="D19" s="176"/>
      <c r="E19" s="176">
        <v>0</v>
      </c>
      <c r="F19" s="176"/>
      <c r="G19" s="177">
        <v>0</v>
      </c>
      <c r="H19" s="153"/>
      <c r="I19" s="153">
        <v>800000</v>
      </c>
      <c r="J19" s="153"/>
      <c r="K19" s="153">
        <v>45111858640</v>
      </c>
      <c r="L19" s="153"/>
      <c r="M19" s="153">
        <v>800000</v>
      </c>
      <c r="N19" s="153"/>
      <c r="O19" s="153">
        <v>51477295346</v>
      </c>
      <c r="P19" s="153"/>
      <c r="Q19" s="153">
        <v>0</v>
      </c>
      <c r="R19" s="153"/>
      <c r="S19" s="153">
        <v>0</v>
      </c>
      <c r="T19" s="153"/>
      <c r="U19" s="153">
        <v>0</v>
      </c>
      <c r="V19" s="153"/>
      <c r="W19" s="3">
        <v>0</v>
      </c>
      <c r="X19" s="178"/>
      <c r="Y19" s="164">
        <v>0</v>
      </c>
      <c r="Z19" s="28">
        <f t="shared" si="0"/>
        <v>0</v>
      </c>
    </row>
    <row r="20" spans="1:26" s="28" customFormat="1" ht="31.2" customHeight="1">
      <c r="A20" s="23" t="s">
        <v>109</v>
      </c>
      <c r="B20" s="23"/>
      <c r="C20" s="176">
        <v>7682240</v>
      </c>
      <c r="D20" s="176"/>
      <c r="E20" s="176">
        <v>21735878926</v>
      </c>
      <c r="F20" s="176"/>
      <c r="G20" s="177">
        <v>20619826253</v>
      </c>
      <c r="H20" s="153"/>
      <c r="I20" s="153">
        <v>2041503</v>
      </c>
      <c r="J20" s="153"/>
      <c r="K20" s="153">
        <v>5943768122</v>
      </c>
      <c r="L20" s="153"/>
      <c r="M20" s="153">
        <v>0</v>
      </c>
      <c r="N20" s="153"/>
      <c r="O20" s="153">
        <v>0</v>
      </c>
      <c r="P20" s="153"/>
      <c r="Q20" s="153">
        <v>9723743</v>
      </c>
      <c r="R20" s="153"/>
      <c r="S20" s="153">
        <v>2529</v>
      </c>
      <c r="T20" s="153"/>
      <c r="U20" s="153">
        <v>27679647048</v>
      </c>
      <c r="V20" s="153"/>
      <c r="W20" s="3">
        <v>24401254945</v>
      </c>
      <c r="X20" s="178"/>
      <c r="Y20" s="164">
        <v>1.4525051755322905E-3</v>
      </c>
      <c r="Z20" s="28">
        <f t="shared" si="0"/>
        <v>0</v>
      </c>
    </row>
    <row r="21" spans="1:26" s="28" customFormat="1">
      <c r="A21" s="179" t="s">
        <v>181</v>
      </c>
      <c r="B21" s="23"/>
      <c r="C21" s="176">
        <v>2016222</v>
      </c>
      <c r="D21" s="176"/>
      <c r="E21" s="176">
        <v>13900516678</v>
      </c>
      <c r="F21" s="176"/>
      <c r="G21" s="177">
        <v>15084799997</v>
      </c>
      <c r="H21" s="153"/>
      <c r="I21" s="153">
        <v>3299733</v>
      </c>
      <c r="J21" s="153"/>
      <c r="K21" s="153">
        <v>24958988290</v>
      </c>
      <c r="L21" s="153"/>
      <c r="M21" s="153">
        <v>0</v>
      </c>
      <c r="N21" s="153"/>
      <c r="O21" s="153">
        <v>0</v>
      </c>
      <c r="P21" s="153"/>
      <c r="Q21" s="153">
        <v>5315955</v>
      </c>
      <c r="R21" s="153"/>
      <c r="S21" s="153">
        <v>7350</v>
      </c>
      <c r="T21" s="153"/>
      <c r="U21" s="153">
        <v>38859504968</v>
      </c>
      <c r="V21" s="153"/>
      <c r="W21" s="3">
        <v>38770240612</v>
      </c>
      <c r="X21" s="178"/>
      <c r="Y21" s="164">
        <v>2.3078311042810259E-3</v>
      </c>
      <c r="Z21" s="28">
        <f t="shared" si="0"/>
        <v>0</v>
      </c>
    </row>
    <row r="22" spans="1:26" s="28" customFormat="1">
      <c r="A22" s="179" t="s">
        <v>287</v>
      </c>
      <c r="B22" s="23"/>
      <c r="C22" s="180">
        <v>18978131</v>
      </c>
      <c r="D22" s="176"/>
      <c r="E22" s="180">
        <v>58297175317</v>
      </c>
      <c r="F22" s="176"/>
      <c r="G22" s="181">
        <v>66663262371</v>
      </c>
      <c r="H22" s="153"/>
      <c r="I22" s="153">
        <v>4975820</v>
      </c>
      <c r="J22" s="182"/>
      <c r="K22" s="153">
        <v>17350462418</v>
      </c>
      <c r="L22" s="182"/>
      <c r="M22" s="153">
        <v>0</v>
      </c>
      <c r="N22" s="182"/>
      <c r="O22" s="153">
        <v>0</v>
      </c>
      <c r="P22" s="182"/>
      <c r="Q22" s="153">
        <v>23953951</v>
      </c>
      <c r="R22" s="153"/>
      <c r="S22" s="153">
        <v>3599</v>
      </c>
      <c r="T22" s="153"/>
      <c r="U22" s="153">
        <v>75647637735</v>
      </c>
      <c r="V22" s="153"/>
      <c r="W22" s="3">
        <v>85543864268</v>
      </c>
      <c r="X22" s="178"/>
      <c r="Y22" s="164">
        <v>5.0920702998417762E-3</v>
      </c>
      <c r="Z22" s="28">
        <f t="shared" si="0"/>
        <v>0</v>
      </c>
    </row>
    <row r="23" spans="1:26" s="28" customFormat="1">
      <c r="A23" s="23" t="s">
        <v>79</v>
      </c>
      <c r="B23" s="23"/>
      <c r="C23" s="176">
        <v>4603922</v>
      </c>
      <c r="D23" s="176"/>
      <c r="E23" s="176">
        <v>67796249150</v>
      </c>
      <c r="F23" s="176"/>
      <c r="G23" s="177">
        <v>90681423610</v>
      </c>
      <c r="H23" s="153"/>
      <c r="I23" s="153">
        <v>835314</v>
      </c>
      <c r="J23" s="153"/>
      <c r="K23" s="153">
        <v>16749661887</v>
      </c>
      <c r="L23" s="153"/>
      <c r="M23" s="153">
        <v>0</v>
      </c>
      <c r="N23" s="153"/>
      <c r="O23" s="153">
        <v>0</v>
      </c>
      <c r="P23" s="153"/>
      <c r="Q23" s="153">
        <v>5439236</v>
      </c>
      <c r="R23" s="153"/>
      <c r="S23" s="153">
        <v>19670</v>
      </c>
      <c r="T23" s="153"/>
      <c r="U23" s="153">
        <v>84545911037</v>
      </c>
      <c r="V23" s="153"/>
      <c r="W23" s="3">
        <v>106162741185</v>
      </c>
      <c r="X23" s="178"/>
      <c r="Y23" s="164">
        <v>6.3194262494890522E-3</v>
      </c>
      <c r="Z23" s="28">
        <f t="shared" si="0"/>
        <v>0</v>
      </c>
    </row>
    <row r="24" spans="1:26" s="28" customFormat="1">
      <c r="A24" s="179" t="s">
        <v>501</v>
      </c>
      <c r="B24" s="23"/>
      <c r="C24" s="176">
        <v>4564365</v>
      </c>
      <c r="D24" s="176"/>
      <c r="E24" s="176">
        <v>11843616661</v>
      </c>
      <c r="F24" s="176"/>
      <c r="G24" s="177">
        <v>11603509261</v>
      </c>
      <c r="H24" s="153"/>
      <c r="I24" s="153">
        <v>0</v>
      </c>
      <c r="J24" s="153"/>
      <c r="K24" s="153">
        <v>0</v>
      </c>
      <c r="L24" s="153"/>
      <c r="M24" s="153">
        <v>0</v>
      </c>
      <c r="N24" s="153"/>
      <c r="O24" s="153">
        <v>0</v>
      </c>
      <c r="P24" s="153"/>
      <c r="Q24" s="153">
        <v>4564365</v>
      </c>
      <c r="R24" s="153"/>
      <c r="S24" s="153">
        <v>2461</v>
      </c>
      <c r="T24" s="153"/>
      <c r="U24" s="153">
        <v>11843616661</v>
      </c>
      <c r="V24" s="153"/>
      <c r="W24" s="3">
        <v>11146071932</v>
      </c>
      <c r="X24" s="178"/>
      <c r="Y24" s="164">
        <v>6.6347928434732381E-4</v>
      </c>
      <c r="Z24" s="28">
        <f t="shared" si="0"/>
        <v>0</v>
      </c>
    </row>
    <row r="25" spans="1:26" s="28" customFormat="1">
      <c r="A25" s="179" t="s">
        <v>103</v>
      </c>
      <c r="B25" s="23"/>
      <c r="C25" s="176">
        <v>3178811</v>
      </c>
      <c r="D25" s="176"/>
      <c r="E25" s="176">
        <v>40726865664</v>
      </c>
      <c r="F25" s="176"/>
      <c r="G25" s="177">
        <v>46398852619</v>
      </c>
      <c r="H25" s="153"/>
      <c r="I25" s="153">
        <v>91614</v>
      </c>
      <c r="J25" s="153"/>
      <c r="K25" s="153">
        <v>1410939756</v>
      </c>
      <c r="L25" s="153"/>
      <c r="M25" s="153">
        <v>0</v>
      </c>
      <c r="N25" s="153"/>
      <c r="O25" s="153">
        <v>0</v>
      </c>
      <c r="P25" s="153"/>
      <c r="Q25" s="153">
        <v>3270425</v>
      </c>
      <c r="R25" s="153"/>
      <c r="S25" s="153">
        <v>15730</v>
      </c>
      <c r="T25" s="153"/>
      <c r="U25" s="153">
        <v>42137805420</v>
      </c>
      <c r="V25" s="153"/>
      <c r="W25" s="3">
        <v>51046124793</v>
      </c>
      <c r="X25" s="178"/>
      <c r="Y25" s="164">
        <v>3.0385634107680387E-3</v>
      </c>
      <c r="Z25" s="28">
        <f t="shared" si="0"/>
        <v>0</v>
      </c>
    </row>
    <row r="26" spans="1:26" s="28" customFormat="1">
      <c r="A26" s="179" t="s">
        <v>134</v>
      </c>
      <c r="B26" s="23"/>
      <c r="C26" s="176">
        <v>20358925</v>
      </c>
      <c r="D26" s="176"/>
      <c r="E26" s="176">
        <v>19018226118</v>
      </c>
      <c r="F26" s="176"/>
      <c r="G26" s="177">
        <v>16221845063</v>
      </c>
      <c r="H26" s="153"/>
      <c r="I26" s="153">
        <v>11421243</v>
      </c>
      <c r="J26" s="153"/>
      <c r="K26" s="153">
        <v>9329880199</v>
      </c>
      <c r="L26" s="153"/>
      <c r="M26" s="153">
        <v>0</v>
      </c>
      <c r="N26" s="153"/>
      <c r="O26" s="153">
        <v>0</v>
      </c>
      <c r="P26" s="153"/>
      <c r="Q26" s="153">
        <v>31780168</v>
      </c>
      <c r="R26" s="153"/>
      <c r="S26" s="153">
        <v>780</v>
      </c>
      <c r="T26" s="153"/>
      <c r="U26" s="153">
        <v>28348106317</v>
      </c>
      <c r="V26" s="153"/>
      <c r="W26" s="3">
        <v>24596915700</v>
      </c>
      <c r="X26" s="178"/>
      <c r="Y26" s="164">
        <v>1.4641520461513072E-3</v>
      </c>
      <c r="Z26" s="28">
        <f t="shared" si="0"/>
        <v>0</v>
      </c>
    </row>
    <row r="27" spans="1:26" s="28" customFormat="1">
      <c r="A27" s="23" t="s">
        <v>307</v>
      </c>
      <c r="B27" s="23"/>
      <c r="C27" s="176">
        <v>207460</v>
      </c>
      <c r="D27" s="176"/>
      <c r="E27" s="176">
        <v>12066805302</v>
      </c>
      <c r="F27" s="176"/>
      <c r="G27" s="177">
        <v>11902613246</v>
      </c>
      <c r="H27" s="153"/>
      <c r="I27" s="153">
        <v>219465</v>
      </c>
      <c r="J27" s="153"/>
      <c r="K27" s="153">
        <v>13279470028</v>
      </c>
      <c r="L27" s="153"/>
      <c r="M27" s="153">
        <v>0</v>
      </c>
      <c r="N27" s="153"/>
      <c r="O27" s="153">
        <v>0</v>
      </c>
      <c r="P27" s="153"/>
      <c r="Q27" s="153">
        <v>426925</v>
      </c>
      <c r="R27" s="153"/>
      <c r="S27" s="153">
        <v>61370</v>
      </c>
      <c r="T27" s="153"/>
      <c r="U27" s="153">
        <v>25346275330</v>
      </c>
      <c r="V27" s="153"/>
      <c r="W27" s="3">
        <v>25997858261</v>
      </c>
      <c r="X27" s="178"/>
      <c r="Y27" s="164">
        <v>1.5475443276164423E-3</v>
      </c>
      <c r="Z27" s="28">
        <f t="shared" si="0"/>
        <v>0</v>
      </c>
    </row>
    <row r="28" spans="1:26" s="28" customFormat="1">
      <c r="A28" s="179" t="s">
        <v>98</v>
      </c>
      <c r="B28" s="23"/>
      <c r="C28" s="176">
        <v>5800436</v>
      </c>
      <c r="D28" s="176"/>
      <c r="E28" s="176">
        <v>94184952182</v>
      </c>
      <c r="F28" s="176"/>
      <c r="G28" s="177">
        <v>102161156232</v>
      </c>
      <c r="H28" s="153"/>
      <c r="I28" s="153">
        <v>0</v>
      </c>
      <c r="J28" s="153"/>
      <c r="K28" s="153">
        <v>0</v>
      </c>
      <c r="L28" s="153"/>
      <c r="M28" s="153">
        <v>2340381</v>
      </c>
      <c r="N28" s="153"/>
      <c r="O28" s="153">
        <v>57388370535</v>
      </c>
      <c r="P28" s="153"/>
      <c r="Q28" s="153">
        <v>3460055</v>
      </c>
      <c r="R28" s="153"/>
      <c r="S28" s="153">
        <v>26590</v>
      </c>
      <c r="T28" s="153"/>
      <c r="U28" s="153">
        <v>56182865344</v>
      </c>
      <c r="V28" s="153"/>
      <c r="W28" s="3">
        <v>91291680327</v>
      </c>
      <c r="X28" s="178"/>
      <c r="Y28" s="164">
        <v>5.4342138737080792E-3</v>
      </c>
      <c r="Z28" s="28">
        <f t="shared" si="0"/>
        <v>0</v>
      </c>
    </row>
    <row r="29" spans="1:26" s="28" customFormat="1">
      <c r="A29" s="179" t="s">
        <v>295</v>
      </c>
      <c r="B29" s="23"/>
      <c r="C29" s="176">
        <v>49789260</v>
      </c>
      <c r="D29" s="176"/>
      <c r="E29" s="176">
        <v>18142777604</v>
      </c>
      <c r="F29" s="176"/>
      <c r="G29" s="177">
        <v>27320627132</v>
      </c>
      <c r="H29" s="153"/>
      <c r="I29" s="153">
        <v>0</v>
      </c>
      <c r="J29" s="153"/>
      <c r="K29" s="153">
        <v>0</v>
      </c>
      <c r="L29" s="153"/>
      <c r="M29" s="153">
        <v>0</v>
      </c>
      <c r="N29" s="153"/>
      <c r="O29" s="153">
        <v>0</v>
      </c>
      <c r="P29" s="153"/>
      <c r="Q29" s="153">
        <v>49789260</v>
      </c>
      <c r="R29" s="153"/>
      <c r="S29" s="153">
        <v>559</v>
      </c>
      <c r="T29" s="153"/>
      <c r="U29" s="153">
        <v>18142777604</v>
      </c>
      <c r="V29" s="153"/>
      <c r="W29" s="3">
        <v>27617053467</v>
      </c>
      <c r="X29" s="178"/>
      <c r="Y29" s="164">
        <v>1.6439282809095491E-3</v>
      </c>
      <c r="Z29" s="28">
        <f t="shared" si="0"/>
        <v>0</v>
      </c>
    </row>
    <row r="30" spans="1:26" s="28" customFormat="1">
      <c r="A30" s="179" t="s">
        <v>476</v>
      </c>
      <c r="B30" s="23"/>
      <c r="C30" s="176">
        <v>4460498</v>
      </c>
      <c r="D30" s="176"/>
      <c r="E30" s="176">
        <v>24854855396</v>
      </c>
      <c r="F30" s="176"/>
      <c r="G30" s="177">
        <v>27175752675</v>
      </c>
      <c r="H30" s="153"/>
      <c r="I30" s="153">
        <v>1132168</v>
      </c>
      <c r="J30" s="153"/>
      <c r="K30" s="153">
        <v>6529364778</v>
      </c>
      <c r="L30" s="153"/>
      <c r="M30" s="153">
        <v>0</v>
      </c>
      <c r="N30" s="153"/>
      <c r="O30" s="153">
        <v>0</v>
      </c>
      <c r="P30" s="153"/>
      <c r="Q30" s="153">
        <v>5592666</v>
      </c>
      <c r="R30" s="153"/>
      <c r="S30" s="153">
        <v>5338</v>
      </c>
      <c r="T30" s="153"/>
      <c r="U30" s="153">
        <v>31384220174</v>
      </c>
      <c r="V30" s="153"/>
      <c r="W30" s="3">
        <v>29622882388</v>
      </c>
      <c r="X30" s="178"/>
      <c r="Y30" s="164">
        <v>1.7633269305098167E-3</v>
      </c>
      <c r="Z30" s="28">
        <f t="shared" si="0"/>
        <v>0</v>
      </c>
    </row>
    <row r="31" spans="1:26" s="28" customFormat="1">
      <c r="A31" s="179" t="s">
        <v>123</v>
      </c>
      <c r="B31" s="23"/>
      <c r="C31" s="176">
        <v>1562963</v>
      </c>
      <c r="D31" s="176"/>
      <c r="E31" s="176">
        <v>15938459416</v>
      </c>
      <c r="F31" s="176"/>
      <c r="G31" s="177">
        <v>22022514406</v>
      </c>
      <c r="H31" s="153"/>
      <c r="I31" s="153">
        <v>3900000</v>
      </c>
      <c r="J31" s="153"/>
      <c r="K31" s="153">
        <v>57563942642</v>
      </c>
      <c r="L31" s="153"/>
      <c r="M31" s="153">
        <v>3633830</v>
      </c>
      <c r="N31" s="153"/>
      <c r="O31" s="153">
        <v>60093227736</v>
      </c>
      <c r="P31" s="153"/>
      <c r="Q31" s="153">
        <v>1829133</v>
      </c>
      <c r="R31" s="153"/>
      <c r="S31" s="153">
        <v>16460</v>
      </c>
      <c r="T31" s="153"/>
      <c r="U31" s="153">
        <v>24610393514</v>
      </c>
      <c r="V31" s="153"/>
      <c r="W31" s="3">
        <v>29874797984</v>
      </c>
      <c r="X31" s="178"/>
      <c r="Y31" s="164">
        <v>1.7783224177424222E-3</v>
      </c>
      <c r="Z31" s="28">
        <f t="shared" si="0"/>
        <v>0</v>
      </c>
    </row>
    <row r="32" spans="1:26" s="28" customFormat="1">
      <c r="A32" s="23" t="s">
        <v>201</v>
      </c>
      <c r="B32" s="23"/>
      <c r="C32" s="176">
        <v>2682072</v>
      </c>
      <c r="D32" s="176"/>
      <c r="E32" s="176">
        <v>18434197051</v>
      </c>
      <c r="F32" s="176"/>
      <c r="G32" s="177">
        <v>26347261878</v>
      </c>
      <c r="H32" s="153"/>
      <c r="I32" s="153">
        <v>0</v>
      </c>
      <c r="J32" s="153"/>
      <c r="K32" s="153">
        <v>0</v>
      </c>
      <c r="L32" s="153"/>
      <c r="M32" s="153">
        <v>0</v>
      </c>
      <c r="N32" s="153"/>
      <c r="O32" s="153">
        <v>0</v>
      </c>
      <c r="P32" s="153"/>
      <c r="Q32" s="153">
        <v>2682072</v>
      </c>
      <c r="R32" s="153"/>
      <c r="S32" s="153">
        <v>12740</v>
      </c>
      <c r="T32" s="153"/>
      <c r="U32" s="153">
        <v>18434197051</v>
      </c>
      <c r="V32" s="153"/>
      <c r="W32" s="3">
        <v>33905466298</v>
      </c>
      <c r="X32" s="178"/>
      <c r="Y32" s="164">
        <v>2.0182513312403181E-3</v>
      </c>
      <c r="Z32" s="28">
        <f t="shared" si="0"/>
        <v>0</v>
      </c>
    </row>
    <row r="33" spans="1:26" s="28" customFormat="1">
      <c r="A33" s="23" t="s">
        <v>154</v>
      </c>
      <c r="B33" s="23"/>
      <c r="C33" s="176">
        <v>13906568</v>
      </c>
      <c r="D33" s="176"/>
      <c r="E33" s="176">
        <v>33799142292</v>
      </c>
      <c r="F33" s="176"/>
      <c r="G33" s="177">
        <v>27018579512</v>
      </c>
      <c r="H33" s="153"/>
      <c r="I33" s="153">
        <v>7801507</v>
      </c>
      <c r="J33" s="153"/>
      <c r="K33" s="153">
        <v>15505797991</v>
      </c>
      <c r="L33" s="153"/>
      <c r="M33" s="153">
        <v>0</v>
      </c>
      <c r="N33" s="153"/>
      <c r="O33" s="153">
        <v>0</v>
      </c>
      <c r="P33" s="153"/>
      <c r="Q33" s="153">
        <v>21708075</v>
      </c>
      <c r="R33" s="153"/>
      <c r="S33" s="153">
        <v>1834</v>
      </c>
      <c r="T33" s="153"/>
      <c r="U33" s="153">
        <v>49304940283</v>
      </c>
      <c r="V33" s="153"/>
      <c r="W33" s="3">
        <v>39504858083</v>
      </c>
      <c r="X33" s="178"/>
      <c r="Y33" s="164">
        <v>2.3515598256549481E-3</v>
      </c>
      <c r="Z33" s="28">
        <f t="shared" si="0"/>
        <v>0</v>
      </c>
    </row>
    <row r="34" spans="1:26" s="28" customFormat="1">
      <c r="A34" s="179" t="s">
        <v>141</v>
      </c>
      <c r="B34" s="23"/>
      <c r="C34" s="176">
        <v>3543184</v>
      </c>
      <c r="D34" s="176"/>
      <c r="E34" s="176">
        <v>25699628471</v>
      </c>
      <c r="F34" s="176"/>
      <c r="G34" s="177">
        <v>38990168636</v>
      </c>
      <c r="H34" s="153"/>
      <c r="I34" s="153">
        <v>0</v>
      </c>
      <c r="J34" s="153"/>
      <c r="K34" s="153">
        <v>0</v>
      </c>
      <c r="L34" s="153"/>
      <c r="M34" s="153">
        <v>85462</v>
      </c>
      <c r="N34" s="153"/>
      <c r="O34" s="153">
        <v>959373301</v>
      </c>
      <c r="P34" s="153"/>
      <c r="Q34" s="153">
        <v>3457722</v>
      </c>
      <c r="R34" s="153"/>
      <c r="S34" s="153">
        <v>10430</v>
      </c>
      <c r="T34" s="153"/>
      <c r="U34" s="153">
        <v>25079750517</v>
      </c>
      <c r="V34" s="153"/>
      <c r="W34" s="3">
        <v>35785265431</v>
      </c>
      <c r="X34" s="178"/>
      <c r="Y34" s="164">
        <v>2.1301479519591267E-3</v>
      </c>
      <c r="Z34" s="28">
        <f t="shared" si="0"/>
        <v>0</v>
      </c>
    </row>
    <row r="35" spans="1:26" s="142" customFormat="1">
      <c r="A35" s="179" t="s">
        <v>313</v>
      </c>
      <c r="B35" s="23"/>
      <c r="C35" s="176">
        <v>5561929</v>
      </c>
      <c r="D35" s="176"/>
      <c r="E35" s="176">
        <v>28201470352</v>
      </c>
      <c r="F35" s="176"/>
      <c r="G35" s="177">
        <v>28549452253</v>
      </c>
      <c r="H35" s="153"/>
      <c r="I35" s="153">
        <v>5290839</v>
      </c>
      <c r="J35" s="153"/>
      <c r="K35" s="153">
        <v>27177892036</v>
      </c>
      <c r="L35" s="153"/>
      <c r="M35" s="153">
        <v>0</v>
      </c>
      <c r="N35" s="153"/>
      <c r="O35" s="153">
        <v>0</v>
      </c>
      <c r="P35" s="153"/>
      <c r="Q35" s="153">
        <v>10852768</v>
      </c>
      <c r="R35" s="153"/>
      <c r="S35" s="153">
        <v>4590</v>
      </c>
      <c r="T35" s="153"/>
      <c r="U35" s="153">
        <v>55379362388</v>
      </c>
      <c r="V35" s="153"/>
      <c r="W35" s="3">
        <v>49429141318</v>
      </c>
      <c r="X35" s="178"/>
      <c r="Y35" s="164">
        <v>2.9423111126185555E-3</v>
      </c>
      <c r="Z35" s="28">
        <f t="shared" si="0"/>
        <v>0</v>
      </c>
    </row>
    <row r="36" spans="1:26" s="28" customFormat="1" ht="36" customHeight="1">
      <c r="A36" s="23" t="s">
        <v>262</v>
      </c>
      <c r="B36" s="23"/>
      <c r="C36" s="176">
        <v>53502956</v>
      </c>
      <c r="D36" s="176"/>
      <c r="E36" s="176">
        <v>24978329721</v>
      </c>
      <c r="F36" s="176"/>
      <c r="G36" s="177">
        <v>31322733113</v>
      </c>
      <c r="H36" s="153"/>
      <c r="I36" s="153">
        <v>3866316</v>
      </c>
      <c r="J36" s="153"/>
      <c r="K36" s="153">
        <v>2305811468</v>
      </c>
      <c r="L36" s="153"/>
      <c r="M36" s="153">
        <v>0</v>
      </c>
      <c r="N36" s="153"/>
      <c r="O36" s="153">
        <v>0</v>
      </c>
      <c r="P36" s="153"/>
      <c r="Q36" s="153">
        <v>57369272</v>
      </c>
      <c r="R36" s="153"/>
      <c r="S36" s="153">
        <v>536</v>
      </c>
      <c r="T36" s="153"/>
      <c r="U36" s="153">
        <v>27284141189</v>
      </c>
      <c r="V36" s="153"/>
      <c r="W36" s="3">
        <v>30512232840</v>
      </c>
      <c r="X36" s="178"/>
      <c r="Y36" s="164">
        <v>1.8162662624131817E-3</v>
      </c>
      <c r="Z36" s="28">
        <f t="shared" si="0"/>
        <v>0</v>
      </c>
    </row>
    <row r="37" spans="1:26" s="142" customFormat="1">
      <c r="A37" s="23" t="s">
        <v>128</v>
      </c>
      <c r="B37" s="23"/>
      <c r="C37" s="176">
        <v>14050189</v>
      </c>
      <c r="D37" s="176"/>
      <c r="E37" s="176">
        <v>59016847702</v>
      </c>
      <c r="F37" s="176"/>
      <c r="G37" s="177">
        <v>57174423844</v>
      </c>
      <c r="H37" s="153"/>
      <c r="I37" s="153">
        <v>1553155</v>
      </c>
      <c r="J37" s="153"/>
      <c r="K37" s="153">
        <v>6432918311</v>
      </c>
      <c r="L37" s="153"/>
      <c r="M37" s="153">
        <v>0</v>
      </c>
      <c r="N37" s="153"/>
      <c r="O37" s="153">
        <v>0</v>
      </c>
      <c r="P37" s="153"/>
      <c r="Q37" s="153">
        <v>15603344</v>
      </c>
      <c r="R37" s="153"/>
      <c r="S37" s="153">
        <v>3998</v>
      </c>
      <c r="T37" s="153"/>
      <c r="U37" s="153">
        <v>65449766013</v>
      </c>
      <c r="V37" s="153"/>
      <c r="W37" s="3">
        <v>61899955145</v>
      </c>
      <c r="X37" s="178"/>
      <c r="Y37" s="164">
        <v>3.6846467698478909E-3</v>
      </c>
      <c r="Z37" s="28">
        <f t="shared" si="0"/>
        <v>0</v>
      </c>
    </row>
    <row r="38" spans="1:26" s="28" customFormat="1" ht="36" customHeight="1">
      <c r="A38" s="23" t="s">
        <v>494</v>
      </c>
      <c r="B38" s="23"/>
      <c r="C38" s="176">
        <v>16107691</v>
      </c>
      <c r="D38" s="176"/>
      <c r="E38" s="176">
        <v>82468644762</v>
      </c>
      <c r="F38" s="176"/>
      <c r="G38" s="177">
        <v>99894865931</v>
      </c>
      <c r="H38" s="153"/>
      <c r="I38" s="153">
        <v>400000</v>
      </c>
      <c r="J38" s="153"/>
      <c r="K38" s="153">
        <v>3020023962</v>
      </c>
      <c r="L38" s="153"/>
      <c r="M38" s="153">
        <v>0</v>
      </c>
      <c r="N38" s="153"/>
      <c r="O38" s="153">
        <v>0</v>
      </c>
      <c r="P38" s="153"/>
      <c r="Q38" s="153">
        <v>16507691</v>
      </c>
      <c r="R38" s="153"/>
      <c r="S38" s="153">
        <v>8030</v>
      </c>
      <c r="T38" s="153"/>
      <c r="U38" s="153">
        <v>85488668724</v>
      </c>
      <c r="V38" s="153"/>
      <c r="W38" s="3">
        <v>131532094989</v>
      </c>
      <c r="X38" s="178"/>
      <c r="Y38" s="164">
        <v>7.829558321928649E-3</v>
      </c>
      <c r="Z38" s="28">
        <f t="shared" si="0"/>
        <v>0</v>
      </c>
    </row>
    <row r="39" spans="1:26" s="28" customFormat="1">
      <c r="A39" s="23" t="s">
        <v>247</v>
      </c>
      <c r="B39" s="23"/>
      <c r="C39" s="176">
        <v>13551472</v>
      </c>
      <c r="D39" s="176"/>
      <c r="E39" s="176">
        <v>77773865141</v>
      </c>
      <c r="F39" s="176"/>
      <c r="G39" s="177">
        <v>109456293652</v>
      </c>
      <c r="H39" s="153"/>
      <c r="I39" s="153">
        <v>0</v>
      </c>
      <c r="J39" s="153"/>
      <c r="K39" s="153">
        <v>0</v>
      </c>
      <c r="L39" s="153"/>
      <c r="M39" s="153">
        <v>0</v>
      </c>
      <c r="N39" s="153"/>
      <c r="O39" s="153">
        <v>0</v>
      </c>
      <c r="P39" s="153"/>
      <c r="Q39" s="153">
        <v>13551472</v>
      </c>
      <c r="R39" s="153"/>
      <c r="S39" s="153">
        <v>7460</v>
      </c>
      <c r="T39" s="153"/>
      <c r="U39" s="153">
        <v>77773865141</v>
      </c>
      <c r="V39" s="153"/>
      <c r="W39" s="3">
        <v>100312524650</v>
      </c>
      <c r="X39" s="178"/>
      <c r="Y39" s="164">
        <v>5.9711872013652884E-3</v>
      </c>
      <c r="Z39" s="28">
        <f t="shared" si="0"/>
        <v>0</v>
      </c>
    </row>
    <row r="40" spans="1:26" s="28" customFormat="1">
      <c r="A40" s="179" t="s">
        <v>372</v>
      </c>
      <c r="B40" s="23"/>
      <c r="C40" s="176">
        <v>10619590</v>
      </c>
      <c r="D40" s="176"/>
      <c r="E40" s="176">
        <v>41033717204</v>
      </c>
      <c r="F40" s="176"/>
      <c r="G40" s="177">
        <v>40716902204</v>
      </c>
      <c r="H40" s="153"/>
      <c r="I40" s="153">
        <v>2525316</v>
      </c>
      <c r="J40" s="153"/>
      <c r="K40" s="153">
        <v>9994190650</v>
      </c>
      <c r="L40" s="153"/>
      <c r="M40" s="153">
        <v>0</v>
      </c>
      <c r="N40" s="153"/>
      <c r="O40" s="153">
        <v>0</v>
      </c>
      <c r="P40" s="153"/>
      <c r="Q40" s="153">
        <v>13144906</v>
      </c>
      <c r="R40" s="153"/>
      <c r="S40" s="153">
        <v>3770</v>
      </c>
      <c r="T40" s="153"/>
      <c r="U40" s="153">
        <v>51027907854</v>
      </c>
      <c r="V40" s="153"/>
      <c r="W40" s="3">
        <v>49173225458</v>
      </c>
      <c r="X40" s="178"/>
      <c r="Y40" s="164">
        <v>2.927077506314755E-3</v>
      </c>
      <c r="Z40" s="28">
        <f t="shared" si="0"/>
        <v>0</v>
      </c>
    </row>
    <row r="41" spans="1:26" s="28" customFormat="1">
      <c r="A41" s="23" t="s">
        <v>355</v>
      </c>
      <c r="B41" s="23"/>
      <c r="C41" s="176">
        <v>10198140</v>
      </c>
      <c r="D41" s="176"/>
      <c r="E41" s="176">
        <v>24574364765</v>
      </c>
      <c r="F41" s="176"/>
      <c r="G41" s="177">
        <v>23193454804</v>
      </c>
      <c r="H41" s="153"/>
      <c r="I41" s="153">
        <v>9761739</v>
      </c>
      <c r="J41" s="153"/>
      <c r="K41" s="153">
        <v>23154203747</v>
      </c>
      <c r="L41" s="153"/>
      <c r="M41" s="153">
        <v>0</v>
      </c>
      <c r="N41" s="153"/>
      <c r="O41" s="153">
        <v>0</v>
      </c>
      <c r="P41" s="153"/>
      <c r="Q41" s="153">
        <v>19959879</v>
      </c>
      <c r="R41" s="153"/>
      <c r="S41" s="153">
        <v>2143</v>
      </c>
      <c r="T41" s="153"/>
      <c r="U41" s="153">
        <v>47728568512</v>
      </c>
      <c r="V41" s="153"/>
      <c r="W41" s="3">
        <v>42443377521</v>
      </c>
      <c r="X41" s="178"/>
      <c r="Y41" s="164">
        <v>2.5264776608940665E-3</v>
      </c>
      <c r="Z41" s="28">
        <f t="shared" si="0"/>
        <v>0</v>
      </c>
    </row>
    <row r="42" spans="1:26" s="28" customFormat="1">
      <c r="A42" s="179" t="s">
        <v>502</v>
      </c>
      <c r="B42" s="23"/>
      <c r="C42" s="176">
        <v>2775213</v>
      </c>
      <c r="D42" s="176"/>
      <c r="E42" s="176">
        <v>5072871483</v>
      </c>
      <c r="F42" s="176"/>
      <c r="G42" s="177">
        <v>5196346263</v>
      </c>
      <c r="H42" s="153"/>
      <c r="I42" s="153">
        <v>14570351</v>
      </c>
      <c r="J42" s="153"/>
      <c r="K42" s="153">
        <v>28612234597</v>
      </c>
      <c r="L42" s="153"/>
      <c r="M42" s="153">
        <v>0</v>
      </c>
      <c r="N42" s="153"/>
      <c r="O42" s="153">
        <v>0</v>
      </c>
      <c r="P42" s="153"/>
      <c r="Q42" s="153">
        <v>17345564</v>
      </c>
      <c r="R42" s="153"/>
      <c r="S42" s="153">
        <v>1712</v>
      </c>
      <c r="T42" s="153"/>
      <c r="U42" s="153">
        <v>33685106080</v>
      </c>
      <c r="V42" s="153"/>
      <c r="W42" s="3">
        <v>29466058541</v>
      </c>
      <c r="X42" s="178"/>
      <c r="Y42" s="164">
        <v>1.7539918594272918E-3</v>
      </c>
      <c r="Z42" s="28">
        <f t="shared" si="0"/>
        <v>0</v>
      </c>
    </row>
    <row r="43" spans="1:26" s="28" customFormat="1">
      <c r="A43" s="179" t="s">
        <v>462</v>
      </c>
      <c r="B43" s="23"/>
      <c r="C43" s="176">
        <v>418940</v>
      </c>
      <c r="D43" s="176"/>
      <c r="E43" s="176">
        <v>27553880730</v>
      </c>
      <c r="F43" s="176"/>
      <c r="G43" s="177">
        <v>34906462833</v>
      </c>
      <c r="H43" s="153"/>
      <c r="I43" s="153">
        <v>837880</v>
      </c>
      <c r="J43" s="153"/>
      <c r="K43" s="153">
        <v>0</v>
      </c>
      <c r="L43" s="153"/>
      <c r="M43" s="153">
        <v>0</v>
      </c>
      <c r="N43" s="153"/>
      <c r="O43" s="153">
        <v>0</v>
      </c>
      <c r="P43" s="153"/>
      <c r="Q43" s="153">
        <v>1256820</v>
      </c>
      <c r="R43" s="153"/>
      <c r="S43" s="153">
        <v>25630</v>
      </c>
      <c r="T43" s="153"/>
      <c r="U43" s="153">
        <v>27553880730</v>
      </c>
      <c r="V43" s="153"/>
      <c r="W43" s="3">
        <v>31963295551</v>
      </c>
      <c r="X43" s="178"/>
      <c r="Y43" s="164">
        <v>1.9026419878625522E-3</v>
      </c>
      <c r="Z43" s="28">
        <f t="shared" si="0"/>
        <v>0</v>
      </c>
    </row>
    <row r="44" spans="1:26" s="28" customFormat="1">
      <c r="A44" s="179" t="s">
        <v>521</v>
      </c>
      <c r="B44" s="23"/>
      <c r="C44" s="176">
        <v>0</v>
      </c>
      <c r="D44" s="176"/>
      <c r="E44" s="176">
        <v>0</v>
      </c>
      <c r="F44" s="176"/>
      <c r="G44" s="177">
        <v>0</v>
      </c>
      <c r="H44" s="153"/>
      <c r="I44" s="153">
        <v>5060292</v>
      </c>
      <c r="J44" s="153"/>
      <c r="K44" s="153">
        <v>20837931826</v>
      </c>
      <c r="L44" s="153"/>
      <c r="M44" s="153">
        <v>0</v>
      </c>
      <c r="N44" s="153"/>
      <c r="O44" s="153">
        <v>0</v>
      </c>
      <c r="P44" s="153"/>
      <c r="Q44" s="153">
        <v>5060292</v>
      </c>
      <c r="R44" s="153"/>
      <c r="S44" s="153">
        <v>3618</v>
      </c>
      <c r="T44" s="153"/>
      <c r="U44" s="153">
        <v>20837931826</v>
      </c>
      <c r="V44" s="153"/>
      <c r="W44" s="3">
        <v>18166614563</v>
      </c>
      <c r="X44" s="178"/>
      <c r="Y44" s="164">
        <v>1.0813829753483517E-3</v>
      </c>
      <c r="Z44" s="28">
        <f t="shared" si="0"/>
        <v>0</v>
      </c>
    </row>
    <row r="45" spans="1:26" s="28" customFormat="1">
      <c r="A45" s="23" t="s">
        <v>328</v>
      </c>
      <c r="B45" s="23"/>
      <c r="C45" s="176">
        <v>4354594</v>
      </c>
      <c r="D45" s="176"/>
      <c r="E45" s="176">
        <v>26635850600</v>
      </c>
      <c r="F45" s="176"/>
      <c r="G45" s="177">
        <v>40746398085</v>
      </c>
      <c r="H45" s="153"/>
      <c r="I45" s="153">
        <v>2072362</v>
      </c>
      <c r="J45" s="153"/>
      <c r="K45" s="153">
        <v>22124816953</v>
      </c>
      <c r="L45" s="153"/>
      <c r="M45" s="153">
        <v>0</v>
      </c>
      <c r="N45" s="153"/>
      <c r="O45" s="153">
        <v>0</v>
      </c>
      <c r="P45" s="153"/>
      <c r="Q45" s="153">
        <v>6426956</v>
      </c>
      <c r="R45" s="153"/>
      <c r="S45" s="153">
        <v>11000</v>
      </c>
      <c r="T45" s="153"/>
      <c r="U45" s="153">
        <v>48760667553</v>
      </c>
      <c r="V45" s="153"/>
      <c r="W45" s="3">
        <v>70150031934</v>
      </c>
      <c r="X45" s="178"/>
      <c r="Y45" s="164">
        <v>4.1757395132978247E-3</v>
      </c>
      <c r="Z45" s="28">
        <f t="shared" si="0"/>
        <v>0</v>
      </c>
    </row>
    <row r="46" spans="1:26" s="28" customFormat="1">
      <c r="A46" s="23" t="s">
        <v>282</v>
      </c>
      <c r="B46" s="23"/>
      <c r="C46" s="176">
        <v>3860584</v>
      </c>
      <c r="D46" s="176"/>
      <c r="E46" s="176">
        <v>26560791111</v>
      </c>
      <c r="F46" s="176"/>
      <c r="G46" s="177">
        <v>29649940652</v>
      </c>
      <c r="H46" s="153"/>
      <c r="I46" s="153">
        <v>653680</v>
      </c>
      <c r="J46" s="153"/>
      <c r="K46" s="153">
        <v>5245589043</v>
      </c>
      <c r="L46" s="153"/>
      <c r="M46" s="153">
        <v>0</v>
      </c>
      <c r="N46" s="153"/>
      <c r="O46" s="153">
        <v>0</v>
      </c>
      <c r="P46" s="153"/>
      <c r="Q46" s="153">
        <v>4514264</v>
      </c>
      <c r="R46" s="153"/>
      <c r="S46" s="153">
        <v>7820</v>
      </c>
      <c r="T46" s="153"/>
      <c r="U46" s="153">
        <v>31806380154</v>
      </c>
      <c r="V46" s="153"/>
      <c r="W46" s="3">
        <v>35028663544</v>
      </c>
      <c r="X46" s="178"/>
      <c r="Y46" s="164">
        <v>2.085110589775827E-3</v>
      </c>
      <c r="Z46" s="28">
        <f t="shared" si="0"/>
        <v>0</v>
      </c>
    </row>
    <row r="47" spans="1:26" s="28" customFormat="1">
      <c r="A47" s="23" t="s">
        <v>367</v>
      </c>
      <c r="B47" s="23"/>
      <c r="C47" s="176">
        <v>1139117</v>
      </c>
      <c r="D47" s="176"/>
      <c r="E47" s="176">
        <v>10942056611</v>
      </c>
      <c r="F47" s="176"/>
      <c r="G47" s="177">
        <v>10466685655</v>
      </c>
      <c r="H47" s="153"/>
      <c r="I47" s="153">
        <v>840540</v>
      </c>
      <c r="J47" s="153"/>
      <c r="K47" s="153">
        <v>7603507582</v>
      </c>
      <c r="L47" s="153"/>
      <c r="M47" s="153">
        <v>0</v>
      </c>
      <c r="N47" s="153"/>
      <c r="O47" s="153">
        <v>0</v>
      </c>
      <c r="P47" s="153"/>
      <c r="Q47" s="153">
        <v>1979657</v>
      </c>
      <c r="R47" s="153"/>
      <c r="S47" s="153">
        <v>8260</v>
      </c>
      <c r="T47" s="153"/>
      <c r="U47" s="153">
        <v>18545564193</v>
      </c>
      <c r="V47" s="153"/>
      <c r="W47" s="3">
        <v>16225566118</v>
      </c>
      <c r="X47" s="178"/>
      <c r="Y47" s="164">
        <v>9.6584043793885189E-4</v>
      </c>
      <c r="Z47" s="28">
        <f t="shared" si="0"/>
        <v>0</v>
      </c>
    </row>
    <row r="48" spans="1:26" s="28" customFormat="1">
      <c r="A48" s="179" t="s">
        <v>296</v>
      </c>
      <c r="B48" s="23"/>
      <c r="C48" s="176">
        <v>13737311</v>
      </c>
      <c r="D48" s="176"/>
      <c r="E48" s="176">
        <v>22287088326</v>
      </c>
      <c r="F48" s="176"/>
      <c r="G48" s="177">
        <v>28216421686</v>
      </c>
      <c r="H48" s="153"/>
      <c r="I48" s="153">
        <v>5741416</v>
      </c>
      <c r="J48" s="153"/>
      <c r="K48" s="153">
        <v>12283439144</v>
      </c>
      <c r="L48" s="153"/>
      <c r="M48" s="153">
        <v>0</v>
      </c>
      <c r="N48" s="153"/>
      <c r="O48" s="153">
        <v>0</v>
      </c>
      <c r="P48" s="153"/>
      <c r="Q48" s="153">
        <v>19478727</v>
      </c>
      <c r="R48" s="153"/>
      <c r="S48" s="153">
        <v>1899</v>
      </c>
      <c r="T48" s="153"/>
      <c r="U48" s="153">
        <v>34570527470</v>
      </c>
      <c r="V48" s="153"/>
      <c r="W48" s="3">
        <v>36704169084</v>
      </c>
      <c r="X48" s="178"/>
      <c r="Y48" s="164">
        <v>2.1848464629499113E-3</v>
      </c>
      <c r="Z48" s="28">
        <f t="shared" si="0"/>
        <v>0</v>
      </c>
    </row>
    <row r="49" spans="1:26" s="28" customFormat="1">
      <c r="A49" s="23" t="s">
        <v>276</v>
      </c>
      <c r="B49" s="23"/>
      <c r="C49" s="176">
        <v>1000000</v>
      </c>
      <c r="D49" s="176"/>
      <c r="E49" s="176">
        <v>4921074861</v>
      </c>
      <c r="F49" s="176"/>
      <c r="G49" s="177">
        <v>4870061160</v>
      </c>
      <c r="H49" s="153"/>
      <c r="I49" s="153">
        <v>1428187</v>
      </c>
      <c r="J49" s="153"/>
      <c r="K49" s="153">
        <v>7149297352</v>
      </c>
      <c r="L49" s="153"/>
      <c r="M49" s="153">
        <v>0</v>
      </c>
      <c r="N49" s="153"/>
      <c r="O49" s="153">
        <v>0</v>
      </c>
      <c r="P49" s="153"/>
      <c r="Q49" s="153">
        <v>2428187</v>
      </c>
      <c r="R49" s="153"/>
      <c r="S49" s="153">
        <v>4541</v>
      </c>
      <c r="T49" s="153"/>
      <c r="U49" s="153">
        <v>12070372213</v>
      </c>
      <c r="V49" s="153"/>
      <c r="W49" s="3">
        <v>10941163121</v>
      </c>
      <c r="X49" s="178"/>
      <c r="Y49" s="164">
        <v>6.5128191543492467E-4</v>
      </c>
      <c r="Z49" s="28">
        <f t="shared" si="0"/>
        <v>0</v>
      </c>
    </row>
    <row r="50" spans="1:26" s="28" customFormat="1">
      <c r="A50" s="23" t="s">
        <v>183</v>
      </c>
      <c r="B50" s="23"/>
      <c r="C50" s="176">
        <v>35313622</v>
      </c>
      <c r="D50" s="176"/>
      <c r="E50" s="176">
        <v>71552457297</v>
      </c>
      <c r="F50" s="176"/>
      <c r="G50" s="177">
        <v>84132595135</v>
      </c>
      <c r="H50" s="153"/>
      <c r="I50" s="153">
        <v>12383231</v>
      </c>
      <c r="J50" s="153"/>
      <c r="K50" s="153">
        <v>28880575936</v>
      </c>
      <c r="L50" s="153"/>
      <c r="M50" s="153">
        <v>0</v>
      </c>
      <c r="N50" s="153"/>
      <c r="O50" s="153">
        <v>0</v>
      </c>
      <c r="P50" s="153"/>
      <c r="Q50" s="153">
        <v>47696853</v>
      </c>
      <c r="R50" s="153"/>
      <c r="S50" s="153">
        <v>2222</v>
      </c>
      <c r="T50" s="153"/>
      <c r="U50" s="153">
        <v>100433033233</v>
      </c>
      <c r="V50" s="153"/>
      <c r="W50" s="3">
        <v>105163163361</v>
      </c>
      <c r="X50" s="178"/>
      <c r="Y50" s="164">
        <v>6.2599255407763304E-3</v>
      </c>
      <c r="Z50" s="28">
        <f t="shared" si="0"/>
        <v>0</v>
      </c>
    </row>
    <row r="51" spans="1:26" s="28" customFormat="1">
      <c r="A51" s="179" t="s">
        <v>347</v>
      </c>
      <c r="B51" s="23"/>
      <c r="C51" s="176">
        <v>15304665</v>
      </c>
      <c r="D51" s="176"/>
      <c r="E51" s="176">
        <v>115020361784</v>
      </c>
      <c r="F51" s="176"/>
      <c r="G51" s="177">
        <v>157634416175</v>
      </c>
      <c r="H51" s="153"/>
      <c r="I51" s="153">
        <v>4012685</v>
      </c>
      <c r="J51" s="153"/>
      <c r="K51" s="153">
        <v>44967510015</v>
      </c>
      <c r="L51" s="153"/>
      <c r="M51" s="153">
        <v>0</v>
      </c>
      <c r="N51" s="153"/>
      <c r="O51" s="153">
        <v>0</v>
      </c>
      <c r="P51" s="153"/>
      <c r="Q51" s="153">
        <v>19317350</v>
      </c>
      <c r="R51" s="153"/>
      <c r="S51" s="153">
        <v>9560</v>
      </c>
      <c r="T51" s="153"/>
      <c r="U51" s="153">
        <v>159987871799</v>
      </c>
      <c r="V51" s="153"/>
      <c r="W51" s="3">
        <v>183246337020</v>
      </c>
      <c r="X51" s="178"/>
      <c r="Y51" s="164">
        <v>1.090789197190138E-2</v>
      </c>
      <c r="Z51" s="28">
        <f t="shared" si="0"/>
        <v>0</v>
      </c>
    </row>
    <row r="52" spans="1:26" s="28" customFormat="1">
      <c r="A52" s="179" t="s">
        <v>272</v>
      </c>
      <c r="B52" s="23"/>
      <c r="C52" s="176">
        <v>4703635</v>
      </c>
      <c r="D52" s="176"/>
      <c r="E52" s="176">
        <v>23132288383</v>
      </c>
      <c r="F52" s="176"/>
      <c r="G52" s="177">
        <v>21366789080</v>
      </c>
      <c r="H52" s="153"/>
      <c r="I52" s="153">
        <v>3095141</v>
      </c>
      <c r="J52" s="153"/>
      <c r="K52" s="153">
        <v>14800221911</v>
      </c>
      <c r="L52" s="153"/>
      <c r="M52" s="153">
        <v>0</v>
      </c>
      <c r="N52" s="153"/>
      <c r="O52" s="153">
        <v>0</v>
      </c>
      <c r="P52" s="153"/>
      <c r="Q52" s="153">
        <v>7798776</v>
      </c>
      <c r="R52" s="153"/>
      <c r="S52" s="153">
        <v>4460</v>
      </c>
      <c r="T52" s="153"/>
      <c r="U52" s="153">
        <v>37932510294</v>
      </c>
      <c r="V52" s="153"/>
      <c r="W52" s="3">
        <v>34513671923</v>
      </c>
      <c r="X52" s="178"/>
      <c r="Y52" s="164">
        <v>2.054455281409749E-3</v>
      </c>
      <c r="Z52" s="28">
        <f t="shared" si="0"/>
        <v>0</v>
      </c>
    </row>
    <row r="53" spans="1:26" s="28" customFormat="1">
      <c r="A53" s="23" t="s">
        <v>294</v>
      </c>
      <c r="B53" s="23"/>
      <c r="C53" s="180">
        <v>9316227</v>
      </c>
      <c r="D53" s="176"/>
      <c r="E53" s="180">
        <v>21705250882</v>
      </c>
      <c r="F53" s="176"/>
      <c r="G53" s="181">
        <v>33168234686</v>
      </c>
      <c r="H53" s="153"/>
      <c r="I53" s="153">
        <v>2410500</v>
      </c>
      <c r="J53" s="182"/>
      <c r="K53" s="153">
        <v>8888714549</v>
      </c>
      <c r="L53" s="182"/>
      <c r="M53" s="153">
        <v>0</v>
      </c>
      <c r="N53" s="182"/>
      <c r="O53" s="153">
        <v>0</v>
      </c>
      <c r="P53" s="182"/>
      <c r="Q53" s="153">
        <v>11726727</v>
      </c>
      <c r="R53" s="153"/>
      <c r="S53" s="153">
        <v>4733</v>
      </c>
      <c r="T53" s="153"/>
      <c r="U53" s="153">
        <v>30593965431</v>
      </c>
      <c r="V53" s="153"/>
      <c r="W53" s="3">
        <v>55073563807</v>
      </c>
      <c r="X53" s="178"/>
      <c r="Y53" s="164">
        <v>3.2783000974737505E-3</v>
      </c>
      <c r="Z53" s="28">
        <f t="shared" si="0"/>
        <v>0</v>
      </c>
    </row>
    <row r="54" spans="1:26" s="28" customFormat="1">
      <c r="A54" s="179" t="s">
        <v>242</v>
      </c>
      <c r="B54" s="23"/>
      <c r="C54" s="176">
        <v>6446658</v>
      </c>
      <c r="D54" s="176"/>
      <c r="E54" s="176">
        <v>26785736785</v>
      </c>
      <c r="F54" s="176"/>
      <c r="G54" s="177">
        <v>29866777485</v>
      </c>
      <c r="H54" s="153"/>
      <c r="I54" s="153">
        <v>1091559</v>
      </c>
      <c r="J54" s="153"/>
      <c r="K54" s="153">
        <v>5423010343</v>
      </c>
      <c r="L54" s="153"/>
      <c r="M54" s="153">
        <v>0</v>
      </c>
      <c r="N54" s="153"/>
      <c r="O54" s="153">
        <v>0</v>
      </c>
      <c r="P54" s="153"/>
      <c r="Q54" s="153">
        <v>7538217</v>
      </c>
      <c r="R54" s="153"/>
      <c r="S54" s="153">
        <v>5039</v>
      </c>
      <c r="T54" s="153"/>
      <c r="U54" s="153">
        <v>32208747128</v>
      </c>
      <c r="V54" s="153"/>
      <c r="W54" s="183">
        <v>37691450833</v>
      </c>
      <c r="X54" s="178"/>
      <c r="Y54" s="164">
        <v>2.2436152374807031E-3</v>
      </c>
      <c r="Z54" s="28">
        <f t="shared" si="0"/>
        <v>0</v>
      </c>
    </row>
    <row r="55" spans="1:26" s="28" customFormat="1">
      <c r="A55" s="23" t="s">
        <v>127</v>
      </c>
      <c r="B55" s="23"/>
      <c r="C55" s="176">
        <v>2160450</v>
      </c>
      <c r="D55" s="176"/>
      <c r="E55" s="176">
        <v>7477692954</v>
      </c>
      <c r="F55" s="176"/>
      <c r="G55" s="177">
        <v>12841060836</v>
      </c>
      <c r="H55" s="153"/>
      <c r="I55" s="153">
        <v>156121</v>
      </c>
      <c r="J55" s="153"/>
      <c r="K55" s="153">
        <v>1152111623</v>
      </c>
      <c r="L55" s="153"/>
      <c r="M55" s="153">
        <v>0</v>
      </c>
      <c r="N55" s="153"/>
      <c r="O55" s="153">
        <v>0</v>
      </c>
      <c r="P55" s="153"/>
      <c r="Q55" s="153">
        <v>2316571</v>
      </c>
      <c r="R55" s="153"/>
      <c r="S55" s="153">
        <v>7160</v>
      </c>
      <c r="T55" s="153"/>
      <c r="U55" s="153">
        <v>8629804577</v>
      </c>
      <c r="V55" s="153"/>
      <c r="W55" s="3">
        <v>16458433572</v>
      </c>
      <c r="X55" s="178"/>
      <c r="Y55" s="164">
        <v>9.797020685357379E-4</v>
      </c>
      <c r="Z55" s="28">
        <f t="shared" si="0"/>
        <v>0</v>
      </c>
    </row>
    <row r="56" spans="1:26" s="28" customFormat="1">
      <c r="A56" s="179" t="s">
        <v>258</v>
      </c>
      <c r="B56" s="23"/>
      <c r="C56" s="176">
        <v>1479769</v>
      </c>
      <c r="D56" s="176"/>
      <c r="E56" s="176">
        <v>28515760842</v>
      </c>
      <c r="F56" s="176"/>
      <c r="G56" s="177">
        <v>44681293637</v>
      </c>
      <c r="H56" s="153"/>
      <c r="I56" s="153">
        <v>822734</v>
      </c>
      <c r="J56" s="153"/>
      <c r="K56" s="153">
        <v>26274147172</v>
      </c>
      <c r="L56" s="153"/>
      <c r="M56" s="153">
        <v>0</v>
      </c>
      <c r="N56" s="153"/>
      <c r="O56" s="153">
        <v>0</v>
      </c>
      <c r="P56" s="153"/>
      <c r="Q56" s="23">
        <v>2302503</v>
      </c>
      <c r="R56" s="23"/>
      <c r="S56" s="153">
        <v>34230</v>
      </c>
      <c r="T56" s="23"/>
      <c r="U56" s="3">
        <v>54789908014</v>
      </c>
      <c r="V56" s="23"/>
      <c r="W56" s="3">
        <v>78205440235</v>
      </c>
      <c r="X56" s="178"/>
      <c r="Y56" s="164">
        <v>4.6552444516545222E-3</v>
      </c>
      <c r="Z56" s="28">
        <f t="shared" si="0"/>
        <v>0</v>
      </c>
    </row>
    <row r="57" spans="1:26" s="28" customFormat="1">
      <c r="A57" s="179" t="s">
        <v>403</v>
      </c>
      <c r="B57" s="23"/>
      <c r="C57" s="176">
        <v>1405875</v>
      </c>
      <c r="D57" s="176"/>
      <c r="E57" s="176">
        <v>16158178852</v>
      </c>
      <c r="F57" s="176"/>
      <c r="G57" s="177">
        <v>14284877687</v>
      </c>
      <c r="H57" s="153"/>
      <c r="I57" s="153">
        <v>305382</v>
      </c>
      <c r="J57" s="153"/>
      <c r="K57" s="153">
        <v>3040521669</v>
      </c>
      <c r="L57" s="153"/>
      <c r="M57" s="153">
        <v>0</v>
      </c>
      <c r="N57" s="153"/>
      <c r="O57" s="153">
        <v>0</v>
      </c>
      <c r="P57" s="153"/>
      <c r="Q57" s="153">
        <v>1711257</v>
      </c>
      <c r="R57" s="153"/>
      <c r="S57" s="153">
        <v>10090</v>
      </c>
      <c r="T57" s="153"/>
      <c r="U57" s="153">
        <v>19198700521</v>
      </c>
      <c r="V57" s="153"/>
      <c r="W57" s="3">
        <v>17133112447</v>
      </c>
      <c r="X57" s="178"/>
      <c r="Y57" s="164">
        <v>1.0198628946886815E-3</v>
      </c>
      <c r="Z57" s="28">
        <f t="shared" si="0"/>
        <v>0</v>
      </c>
    </row>
    <row r="58" spans="1:26" s="28" customFormat="1">
      <c r="A58" s="179" t="s">
        <v>392</v>
      </c>
      <c r="B58" s="23"/>
      <c r="C58" s="176">
        <v>298603</v>
      </c>
      <c r="D58" s="176"/>
      <c r="E58" s="176">
        <v>84127161231</v>
      </c>
      <c r="F58" s="176"/>
      <c r="G58" s="177">
        <v>117057186170</v>
      </c>
      <c r="H58" s="153"/>
      <c r="I58" s="153">
        <v>0</v>
      </c>
      <c r="J58" s="153"/>
      <c r="K58" s="153">
        <v>0</v>
      </c>
      <c r="L58" s="153"/>
      <c r="M58" s="153">
        <v>134544</v>
      </c>
      <c r="N58" s="153"/>
      <c r="O58" s="153">
        <v>81169778451</v>
      </c>
      <c r="P58" s="153"/>
      <c r="Q58" s="153">
        <v>164059</v>
      </c>
      <c r="R58" s="153"/>
      <c r="S58" s="153">
        <v>605930</v>
      </c>
      <c r="T58" s="153"/>
      <c r="U58" s="153">
        <v>46221296988</v>
      </c>
      <c r="V58" s="153"/>
      <c r="W58" s="3">
        <v>98639843947</v>
      </c>
      <c r="X58" s="178"/>
      <c r="Y58" s="164">
        <v>5.8716194789839313E-3</v>
      </c>
      <c r="Z58" s="28">
        <f t="shared" si="0"/>
        <v>0</v>
      </c>
    </row>
    <row r="59" spans="1:26" s="28" customFormat="1">
      <c r="A59" s="23" t="s">
        <v>269</v>
      </c>
      <c r="B59" s="23"/>
      <c r="C59" s="176">
        <v>20858936</v>
      </c>
      <c r="D59" s="176"/>
      <c r="E59" s="176">
        <v>21462999701</v>
      </c>
      <c r="F59" s="176"/>
      <c r="G59" s="177">
        <v>19931881662</v>
      </c>
      <c r="H59" s="153"/>
      <c r="I59" s="153">
        <v>19846850</v>
      </c>
      <c r="J59" s="153"/>
      <c r="K59" s="153">
        <v>18783512812</v>
      </c>
      <c r="L59" s="153"/>
      <c r="M59" s="153">
        <v>0</v>
      </c>
      <c r="N59" s="153"/>
      <c r="O59" s="153">
        <v>0</v>
      </c>
      <c r="P59" s="153"/>
      <c r="Q59" s="153">
        <v>40705786</v>
      </c>
      <c r="R59" s="153"/>
      <c r="S59" s="153">
        <v>864</v>
      </c>
      <c r="T59" s="153"/>
      <c r="U59" s="153">
        <v>40246512513</v>
      </c>
      <c r="V59" s="153"/>
      <c r="W59" s="3">
        <v>34897936562</v>
      </c>
      <c r="X59" s="178"/>
      <c r="Y59" s="164">
        <v>2.0773289564801336E-3</v>
      </c>
      <c r="Z59" s="28">
        <f t="shared" si="0"/>
        <v>0</v>
      </c>
    </row>
    <row r="60" spans="1:26" s="158" customFormat="1">
      <c r="A60" s="179" t="s">
        <v>104</v>
      </c>
      <c r="B60" s="23"/>
      <c r="C60" s="176">
        <v>3827733</v>
      </c>
      <c r="D60" s="176"/>
      <c r="E60" s="176">
        <v>11189425041</v>
      </c>
      <c r="F60" s="176"/>
      <c r="G60" s="177">
        <v>12138870220</v>
      </c>
      <c r="H60" s="153"/>
      <c r="I60" s="153">
        <v>1233996</v>
      </c>
      <c r="J60" s="153"/>
      <c r="K60" s="153">
        <v>3938850426</v>
      </c>
      <c r="L60" s="153"/>
      <c r="M60" s="153">
        <v>0</v>
      </c>
      <c r="N60" s="153"/>
      <c r="O60" s="153">
        <v>0</v>
      </c>
      <c r="P60" s="153"/>
      <c r="Q60" s="153">
        <v>5061729</v>
      </c>
      <c r="R60" s="153"/>
      <c r="S60" s="153">
        <v>3144</v>
      </c>
      <c r="T60" s="153"/>
      <c r="U60" s="153">
        <v>15128275467</v>
      </c>
      <c r="V60" s="153"/>
      <c r="W60" s="3">
        <v>15791060173</v>
      </c>
      <c r="X60" s="178"/>
      <c r="Y60" s="164">
        <v>9.3997610697167059E-4</v>
      </c>
      <c r="Z60" s="158">
        <f t="shared" si="0"/>
        <v>0</v>
      </c>
    </row>
    <row r="61" spans="1:26" s="28" customFormat="1">
      <c r="A61" s="23" t="s">
        <v>113</v>
      </c>
      <c r="B61" s="23"/>
      <c r="C61" s="176">
        <v>2656319</v>
      </c>
      <c r="D61" s="176"/>
      <c r="E61" s="176">
        <v>11362618591</v>
      </c>
      <c r="F61" s="176"/>
      <c r="G61" s="177">
        <v>12019182586</v>
      </c>
      <c r="H61" s="153"/>
      <c r="I61" s="153">
        <v>479307</v>
      </c>
      <c r="J61" s="153"/>
      <c r="K61" s="153">
        <v>2348025612</v>
      </c>
      <c r="L61" s="153"/>
      <c r="M61" s="153">
        <v>0</v>
      </c>
      <c r="N61" s="153"/>
      <c r="O61" s="153">
        <v>0</v>
      </c>
      <c r="P61" s="153"/>
      <c r="Q61" s="153">
        <v>3135626</v>
      </c>
      <c r="R61" s="153"/>
      <c r="S61" s="153">
        <v>4400</v>
      </c>
      <c r="T61" s="153"/>
      <c r="U61" s="153">
        <v>13710644203</v>
      </c>
      <c r="V61" s="153"/>
      <c r="W61" s="3">
        <v>13690105492</v>
      </c>
      <c r="X61" s="178"/>
      <c r="Y61" s="164">
        <v>8.1491501668800887E-4</v>
      </c>
      <c r="Z61" s="28">
        <f t="shared" si="0"/>
        <v>0</v>
      </c>
    </row>
    <row r="62" spans="1:26" s="28" customFormat="1">
      <c r="A62" s="179" t="s">
        <v>244</v>
      </c>
      <c r="B62" s="23"/>
      <c r="C62" s="176">
        <v>9236634</v>
      </c>
      <c r="D62" s="176"/>
      <c r="E62" s="176">
        <v>28923817466</v>
      </c>
      <c r="F62" s="176"/>
      <c r="G62" s="177">
        <v>29787013166</v>
      </c>
      <c r="H62" s="153"/>
      <c r="I62" s="153">
        <v>2363963</v>
      </c>
      <c r="J62" s="153"/>
      <c r="K62" s="153">
        <v>7795075327</v>
      </c>
      <c r="L62" s="153"/>
      <c r="M62" s="153">
        <v>0</v>
      </c>
      <c r="N62" s="153"/>
      <c r="O62" s="153">
        <v>0</v>
      </c>
      <c r="P62" s="153"/>
      <c r="Q62" s="153">
        <v>11600597</v>
      </c>
      <c r="R62" s="153"/>
      <c r="S62" s="153">
        <v>3240</v>
      </c>
      <c r="T62" s="153"/>
      <c r="U62" s="153">
        <v>36718892793</v>
      </c>
      <c r="V62" s="153"/>
      <c r="W62" s="3">
        <v>37295395010</v>
      </c>
      <c r="X62" s="178"/>
      <c r="Y62" s="164">
        <v>2.2200396822888145E-3</v>
      </c>
      <c r="Z62" s="28">
        <f t="shared" si="0"/>
        <v>0</v>
      </c>
    </row>
    <row r="63" spans="1:26" s="28" customFormat="1">
      <c r="A63" s="179" t="s">
        <v>189</v>
      </c>
      <c r="B63" s="23"/>
      <c r="C63" s="176">
        <v>11835183</v>
      </c>
      <c r="D63" s="176"/>
      <c r="E63" s="176">
        <v>27227989808</v>
      </c>
      <c r="F63" s="176"/>
      <c r="G63" s="177">
        <v>29230061925</v>
      </c>
      <c r="H63" s="153"/>
      <c r="I63" s="153">
        <v>3227130</v>
      </c>
      <c r="J63" s="153"/>
      <c r="K63" s="153">
        <v>8095574540</v>
      </c>
      <c r="L63" s="153"/>
      <c r="M63" s="153">
        <v>0</v>
      </c>
      <c r="N63" s="153"/>
      <c r="O63" s="153">
        <v>0</v>
      </c>
      <c r="P63" s="153"/>
      <c r="Q63" s="153">
        <v>15062313</v>
      </c>
      <c r="R63" s="153"/>
      <c r="S63" s="153">
        <v>2362</v>
      </c>
      <c r="T63" s="153"/>
      <c r="U63" s="153">
        <v>35323564348</v>
      </c>
      <c r="V63" s="153"/>
      <c r="W63" s="3">
        <v>35302171683</v>
      </c>
      <c r="X63" s="178"/>
      <c r="Y63" s="164">
        <v>2.1013913912486669E-3</v>
      </c>
      <c r="Z63" s="28">
        <f t="shared" si="0"/>
        <v>0</v>
      </c>
    </row>
    <row r="64" spans="1:26" s="28" customFormat="1">
      <c r="A64" s="179" t="s">
        <v>166</v>
      </c>
      <c r="B64" s="23"/>
      <c r="C64" s="176">
        <v>7455402</v>
      </c>
      <c r="D64" s="176"/>
      <c r="E64" s="176">
        <v>44081930227</v>
      </c>
      <c r="F64" s="176"/>
      <c r="G64" s="177">
        <v>53707822855</v>
      </c>
      <c r="H64" s="153"/>
      <c r="I64" s="153">
        <v>1954709</v>
      </c>
      <c r="J64" s="153"/>
      <c r="K64" s="153">
        <v>15060907536</v>
      </c>
      <c r="L64" s="153"/>
      <c r="M64" s="153">
        <v>0</v>
      </c>
      <c r="N64" s="153"/>
      <c r="O64" s="153">
        <v>0</v>
      </c>
      <c r="P64" s="153"/>
      <c r="Q64" s="153">
        <v>9410111</v>
      </c>
      <c r="R64" s="153"/>
      <c r="S64" s="153">
        <v>6780</v>
      </c>
      <c r="T64" s="153"/>
      <c r="U64" s="153">
        <v>59142837763</v>
      </c>
      <c r="V64" s="153"/>
      <c r="W64" s="3">
        <v>63307374313</v>
      </c>
      <c r="X64" s="178"/>
      <c r="Y64" s="164">
        <v>3.7684245767791794E-3</v>
      </c>
      <c r="Z64" s="28">
        <f t="shared" si="0"/>
        <v>0</v>
      </c>
    </row>
    <row r="65" spans="1:26" s="28" customFormat="1">
      <c r="A65" s="179" t="s">
        <v>522</v>
      </c>
      <c r="B65" s="23"/>
      <c r="C65" s="176">
        <v>0</v>
      </c>
      <c r="D65" s="176"/>
      <c r="E65" s="176">
        <v>0</v>
      </c>
      <c r="F65" s="176"/>
      <c r="G65" s="177">
        <v>0</v>
      </c>
      <c r="H65" s="153"/>
      <c r="I65" s="153">
        <v>1984204</v>
      </c>
      <c r="J65" s="153"/>
      <c r="K65" s="153">
        <v>35638564983</v>
      </c>
      <c r="L65" s="153"/>
      <c r="M65" s="153">
        <v>0</v>
      </c>
      <c r="N65" s="153"/>
      <c r="O65" s="153">
        <v>0</v>
      </c>
      <c r="P65" s="153"/>
      <c r="Q65" s="153">
        <v>1984204</v>
      </c>
      <c r="R65" s="153"/>
      <c r="S65" s="153">
        <v>16160</v>
      </c>
      <c r="T65" s="153"/>
      <c r="U65" s="153">
        <v>35638564983</v>
      </c>
      <c r="V65" s="153"/>
      <c r="W65" s="3">
        <v>31816876228</v>
      </c>
      <c r="X65" s="178"/>
      <c r="Y65" s="164">
        <v>1.8939262548014946E-3</v>
      </c>
      <c r="Z65" s="28">
        <f t="shared" si="0"/>
        <v>0</v>
      </c>
    </row>
    <row r="66" spans="1:26" s="28" customFormat="1">
      <c r="A66" s="179" t="s">
        <v>275</v>
      </c>
      <c r="B66" s="23"/>
      <c r="C66" s="176">
        <v>13895453</v>
      </c>
      <c r="D66" s="176"/>
      <c r="E66" s="176">
        <v>17203761428</v>
      </c>
      <c r="F66" s="176"/>
      <c r="G66" s="177">
        <v>20254632451</v>
      </c>
      <c r="H66" s="153"/>
      <c r="I66" s="153">
        <v>3643208</v>
      </c>
      <c r="J66" s="153"/>
      <c r="K66" s="153">
        <v>5548117505</v>
      </c>
      <c r="L66" s="153"/>
      <c r="M66" s="153">
        <v>0</v>
      </c>
      <c r="N66" s="153"/>
      <c r="O66" s="153">
        <v>0</v>
      </c>
      <c r="P66" s="153"/>
      <c r="Q66" s="153">
        <v>17538661</v>
      </c>
      <c r="R66" s="153"/>
      <c r="S66" s="153">
        <v>1405</v>
      </c>
      <c r="T66" s="153"/>
      <c r="U66" s="153">
        <v>22751878933</v>
      </c>
      <c r="V66" s="153"/>
      <c r="W66" s="3">
        <v>24451337450</v>
      </c>
      <c r="X66" s="178"/>
      <c r="Y66" s="164">
        <v>1.4554863786663131E-3</v>
      </c>
      <c r="Z66" s="28">
        <f t="shared" si="0"/>
        <v>0</v>
      </c>
    </row>
    <row r="67" spans="1:26" s="28" customFormat="1">
      <c r="A67" s="179" t="s">
        <v>327</v>
      </c>
      <c r="B67" s="23"/>
      <c r="C67" s="176">
        <v>4455134</v>
      </c>
      <c r="D67" s="176"/>
      <c r="E67" s="176">
        <v>21340790570</v>
      </c>
      <c r="F67" s="176"/>
      <c r="G67" s="177">
        <v>29928110665</v>
      </c>
      <c r="H67" s="153"/>
      <c r="I67" s="153">
        <v>0</v>
      </c>
      <c r="J67" s="153"/>
      <c r="K67" s="153">
        <v>0</v>
      </c>
      <c r="L67" s="153"/>
      <c r="M67" s="153">
        <v>0</v>
      </c>
      <c r="N67" s="153"/>
      <c r="O67" s="153">
        <v>0</v>
      </c>
      <c r="P67" s="153"/>
      <c r="Q67" s="153">
        <v>4455134</v>
      </c>
      <c r="R67" s="153"/>
      <c r="S67" s="153">
        <v>7630</v>
      </c>
      <c r="T67" s="153"/>
      <c r="U67" s="153">
        <v>21340790570</v>
      </c>
      <c r="V67" s="153"/>
      <c r="W67" s="3">
        <v>33729909064</v>
      </c>
      <c r="X67" s="178"/>
      <c r="Y67" s="164">
        <v>2.0078011395775579E-3</v>
      </c>
      <c r="Z67" s="28">
        <f t="shared" si="0"/>
        <v>0</v>
      </c>
    </row>
    <row r="68" spans="1:26" s="28" customFormat="1">
      <c r="A68" s="179" t="s">
        <v>137</v>
      </c>
      <c r="B68" s="23"/>
      <c r="C68" s="176">
        <v>1496277</v>
      </c>
      <c r="D68" s="176"/>
      <c r="E68" s="176">
        <v>6396758720</v>
      </c>
      <c r="F68" s="176"/>
      <c r="G68" s="177">
        <v>6761372890</v>
      </c>
      <c r="H68" s="153"/>
      <c r="I68" s="153">
        <v>1424054</v>
      </c>
      <c r="J68" s="153"/>
      <c r="K68" s="153">
        <v>6544441399</v>
      </c>
      <c r="L68" s="153"/>
      <c r="M68" s="153">
        <v>0</v>
      </c>
      <c r="N68" s="153"/>
      <c r="O68" s="153">
        <v>0</v>
      </c>
      <c r="P68" s="153"/>
      <c r="Q68" s="153">
        <v>2920331</v>
      </c>
      <c r="R68" s="153"/>
      <c r="S68" s="153">
        <v>4580</v>
      </c>
      <c r="T68" s="153"/>
      <c r="U68" s="153">
        <v>12941200119</v>
      </c>
      <c r="V68" s="153"/>
      <c r="W68" s="3">
        <v>13271726337</v>
      </c>
      <c r="X68" s="178"/>
      <c r="Y68" s="164">
        <v>7.9001064642746012E-4</v>
      </c>
      <c r="Z68" s="28">
        <f t="shared" si="0"/>
        <v>0</v>
      </c>
    </row>
    <row r="69" spans="1:26" s="28" customFormat="1">
      <c r="A69" s="23" t="s">
        <v>245</v>
      </c>
      <c r="B69" s="23"/>
      <c r="C69" s="176">
        <v>11270251</v>
      </c>
      <c r="D69" s="176"/>
      <c r="E69" s="176">
        <v>33137249756</v>
      </c>
      <c r="F69" s="176"/>
      <c r="G69" s="177">
        <v>47729607209</v>
      </c>
      <c r="H69" s="153"/>
      <c r="I69" s="153">
        <v>4965746</v>
      </c>
      <c r="J69" s="153"/>
      <c r="K69" s="153">
        <v>22410203283</v>
      </c>
      <c r="L69" s="153"/>
      <c r="M69" s="153">
        <v>0</v>
      </c>
      <c r="N69" s="153"/>
      <c r="O69" s="153">
        <v>0</v>
      </c>
      <c r="P69" s="153"/>
      <c r="Q69" s="153">
        <v>16235997</v>
      </c>
      <c r="R69" s="153"/>
      <c r="S69" s="153">
        <v>4011</v>
      </c>
      <c r="T69" s="153"/>
      <c r="U69" s="153">
        <v>55547453039</v>
      </c>
      <c r="V69" s="153"/>
      <c r="W69" s="3">
        <v>64619186396</v>
      </c>
      <c r="X69" s="178"/>
      <c r="Y69" s="164">
        <v>3.8465112917525717E-3</v>
      </c>
      <c r="Z69" s="28">
        <f t="shared" si="0"/>
        <v>0</v>
      </c>
    </row>
    <row r="70" spans="1:26" s="28" customFormat="1">
      <c r="A70" s="23" t="s">
        <v>227</v>
      </c>
      <c r="B70" s="23"/>
      <c r="C70" s="176">
        <v>464298</v>
      </c>
      <c r="D70" s="176"/>
      <c r="E70" s="176">
        <v>11526564580</v>
      </c>
      <c r="F70" s="176"/>
      <c r="G70" s="177">
        <v>14037802517</v>
      </c>
      <c r="H70" s="153"/>
      <c r="I70" s="153">
        <v>740972</v>
      </c>
      <c r="J70" s="153"/>
      <c r="K70" s="153">
        <v>18613202215</v>
      </c>
      <c r="L70" s="153"/>
      <c r="M70" s="153">
        <v>0</v>
      </c>
      <c r="N70" s="153"/>
      <c r="O70" s="153">
        <v>0</v>
      </c>
      <c r="P70" s="153"/>
      <c r="Q70" s="153">
        <v>1205270</v>
      </c>
      <c r="R70" s="153"/>
      <c r="S70" s="153">
        <v>13140</v>
      </c>
      <c r="T70" s="153"/>
      <c r="U70" s="153">
        <v>12779068718</v>
      </c>
      <c r="V70" s="153"/>
      <c r="W70" s="3">
        <v>15714825878</v>
      </c>
      <c r="X70" s="178"/>
      <c r="Y70" s="164">
        <v>9.354381965941043E-4</v>
      </c>
      <c r="Z70" s="28">
        <f t="shared" si="0"/>
        <v>0</v>
      </c>
    </row>
    <row r="71" spans="1:26" s="28" customFormat="1">
      <c r="A71" s="23" t="s">
        <v>159</v>
      </c>
      <c r="B71" s="23"/>
      <c r="C71" s="176">
        <v>6227467</v>
      </c>
      <c r="D71" s="176"/>
      <c r="E71" s="176">
        <v>30612653968</v>
      </c>
      <c r="F71" s="176"/>
      <c r="G71" s="177">
        <v>33739134595</v>
      </c>
      <c r="H71" s="153"/>
      <c r="I71" s="153">
        <v>4166766</v>
      </c>
      <c r="J71" s="153"/>
      <c r="K71" s="153">
        <v>24075390949</v>
      </c>
      <c r="L71" s="153"/>
      <c r="M71" s="153">
        <v>0</v>
      </c>
      <c r="N71" s="153"/>
      <c r="O71" s="153">
        <v>0</v>
      </c>
      <c r="P71" s="153"/>
      <c r="Q71" s="153">
        <v>10394233</v>
      </c>
      <c r="R71" s="153"/>
      <c r="S71" s="153">
        <v>5910</v>
      </c>
      <c r="T71" s="153"/>
      <c r="U71" s="153">
        <v>54688044917</v>
      </c>
      <c r="V71" s="153"/>
      <c r="W71" s="3">
        <v>60955063774</v>
      </c>
      <c r="X71" s="178"/>
      <c r="Y71" s="164">
        <v>3.6284013181370344E-3</v>
      </c>
      <c r="Z71" s="28">
        <f t="shared" si="0"/>
        <v>0</v>
      </c>
    </row>
    <row r="72" spans="1:26" s="28" customFormat="1">
      <c r="A72" s="23" t="s">
        <v>371</v>
      </c>
      <c r="B72" s="23"/>
      <c r="C72" s="176">
        <v>3819829</v>
      </c>
      <c r="D72" s="176"/>
      <c r="E72" s="176">
        <v>6255649808</v>
      </c>
      <c r="F72" s="176"/>
      <c r="G72" s="177">
        <v>7178831464</v>
      </c>
      <c r="H72" s="153"/>
      <c r="I72" s="153">
        <v>0</v>
      </c>
      <c r="J72" s="153"/>
      <c r="K72" s="153">
        <v>0</v>
      </c>
      <c r="L72" s="153"/>
      <c r="M72" s="153">
        <v>0</v>
      </c>
      <c r="N72" s="153"/>
      <c r="O72" s="153">
        <v>0</v>
      </c>
      <c r="P72" s="153"/>
      <c r="Q72" s="153">
        <v>3819829</v>
      </c>
      <c r="R72" s="153"/>
      <c r="S72" s="153">
        <v>1911</v>
      </c>
      <c r="T72" s="153"/>
      <c r="U72" s="182">
        <v>6255649808</v>
      </c>
      <c r="V72" s="153"/>
      <c r="W72" s="184">
        <v>7243266593</v>
      </c>
      <c r="X72" s="178"/>
      <c r="Y72" s="164">
        <v>4.3116152172527702E-4</v>
      </c>
      <c r="Z72" s="28">
        <f t="shared" si="0"/>
        <v>0</v>
      </c>
    </row>
    <row r="73" spans="1:26" s="28" customFormat="1">
      <c r="A73" s="179" t="s">
        <v>317</v>
      </c>
      <c r="B73" s="23"/>
      <c r="C73" s="176">
        <v>7097051</v>
      </c>
      <c r="D73" s="176"/>
      <c r="E73" s="176">
        <v>18378947483</v>
      </c>
      <c r="F73" s="176"/>
      <c r="G73" s="177">
        <v>19647712324</v>
      </c>
      <c r="H73" s="153"/>
      <c r="I73" s="153">
        <v>8767104</v>
      </c>
      <c r="J73" s="153"/>
      <c r="K73" s="153">
        <v>24932122636</v>
      </c>
      <c r="L73" s="153"/>
      <c r="M73" s="153">
        <v>0</v>
      </c>
      <c r="N73" s="153"/>
      <c r="O73" s="153">
        <v>0</v>
      </c>
      <c r="P73" s="153"/>
      <c r="Q73" s="153">
        <v>15864155</v>
      </c>
      <c r="R73" s="153"/>
      <c r="S73" s="153">
        <v>2385</v>
      </c>
      <c r="T73" s="153"/>
      <c r="U73" s="153">
        <v>43311070119</v>
      </c>
      <c r="V73" s="153"/>
      <c r="W73" s="3">
        <v>37543537324</v>
      </c>
      <c r="X73" s="178"/>
      <c r="Y73" s="164">
        <v>2.2348105617442339E-3</v>
      </c>
      <c r="Z73" s="28">
        <f t="shared" si="0"/>
        <v>0</v>
      </c>
    </row>
    <row r="74" spans="1:26" s="28" customFormat="1">
      <c r="A74" s="23" t="s">
        <v>125</v>
      </c>
      <c r="B74" s="23"/>
      <c r="C74" s="176">
        <v>3454188</v>
      </c>
      <c r="D74" s="176"/>
      <c r="E74" s="176">
        <v>92365496070</v>
      </c>
      <c r="F74" s="176"/>
      <c r="G74" s="177">
        <v>132095353869</v>
      </c>
      <c r="H74" s="153"/>
      <c r="I74" s="153">
        <v>0</v>
      </c>
      <c r="J74" s="153"/>
      <c r="K74" s="153">
        <v>0</v>
      </c>
      <c r="L74" s="153"/>
      <c r="M74" s="153">
        <v>2682024</v>
      </c>
      <c r="N74" s="153"/>
      <c r="O74" s="153">
        <v>119711785315</v>
      </c>
      <c r="P74" s="153"/>
      <c r="Q74" s="153">
        <v>772164</v>
      </c>
      <c r="R74" s="153"/>
      <c r="S74" s="153">
        <v>43640</v>
      </c>
      <c r="T74" s="153"/>
      <c r="U74" s="153">
        <v>20647779133</v>
      </c>
      <c r="V74" s="153"/>
      <c r="W74" s="3">
        <v>33436757321</v>
      </c>
      <c r="X74" s="178"/>
      <c r="Y74" s="164">
        <v>1.9903510360937998E-3</v>
      </c>
      <c r="Z74" s="28">
        <f t="shared" si="0"/>
        <v>0</v>
      </c>
    </row>
    <row r="75" spans="1:26" s="28" customFormat="1">
      <c r="A75" s="23" t="s">
        <v>76</v>
      </c>
      <c r="B75" s="23"/>
      <c r="C75" s="176">
        <v>16555136</v>
      </c>
      <c r="D75" s="176"/>
      <c r="E75" s="176">
        <v>27721453415</v>
      </c>
      <c r="F75" s="176"/>
      <c r="G75" s="177">
        <v>35154132672</v>
      </c>
      <c r="H75" s="153"/>
      <c r="I75" s="153">
        <v>10998389</v>
      </c>
      <c r="J75" s="153"/>
      <c r="K75" s="153">
        <v>24386095255</v>
      </c>
      <c r="L75" s="153"/>
      <c r="M75" s="153">
        <v>0</v>
      </c>
      <c r="N75" s="153"/>
      <c r="O75" s="153">
        <v>0</v>
      </c>
      <c r="P75" s="153"/>
      <c r="Q75" s="153">
        <v>27553525</v>
      </c>
      <c r="R75" s="153"/>
      <c r="S75" s="153">
        <v>2141</v>
      </c>
      <c r="T75" s="153"/>
      <c r="U75" s="153">
        <v>52107548670</v>
      </c>
      <c r="V75" s="153"/>
      <c r="W75" s="3">
        <v>58536088119</v>
      </c>
      <c r="X75" s="178"/>
      <c r="Y75" s="164">
        <v>3.4844097625267327E-3</v>
      </c>
      <c r="Z75" s="28">
        <f t="shared" si="0"/>
        <v>0</v>
      </c>
    </row>
    <row r="76" spans="1:26" s="28" customFormat="1">
      <c r="A76" s="23" t="s">
        <v>257</v>
      </c>
      <c r="B76" s="23"/>
      <c r="C76" s="176">
        <v>31125818</v>
      </c>
      <c r="D76" s="176"/>
      <c r="E76" s="176">
        <v>11192903316</v>
      </c>
      <c r="F76" s="176"/>
      <c r="G76" s="177">
        <v>19210603999</v>
      </c>
      <c r="H76" s="153"/>
      <c r="I76" s="153">
        <v>0</v>
      </c>
      <c r="J76" s="153"/>
      <c r="K76" s="153">
        <v>0</v>
      </c>
      <c r="L76" s="153"/>
      <c r="M76" s="153">
        <v>0</v>
      </c>
      <c r="N76" s="153"/>
      <c r="O76" s="153">
        <v>0</v>
      </c>
      <c r="P76" s="153"/>
      <c r="Q76" s="153">
        <v>31125818</v>
      </c>
      <c r="R76" s="153"/>
      <c r="S76" s="153">
        <v>612</v>
      </c>
      <c r="T76" s="153"/>
      <c r="U76" s="153">
        <v>11192903316</v>
      </c>
      <c r="V76" s="153"/>
      <c r="W76" s="3">
        <v>18901751842</v>
      </c>
      <c r="X76" s="178"/>
      <c r="Y76" s="164">
        <v>1.1251426387296412E-3</v>
      </c>
      <c r="Z76" s="28">
        <f t="shared" ref="Z76:Z139" si="1">Q76-(C76+I76-M76)</f>
        <v>0</v>
      </c>
    </row>
    <row r="77" spans="1:26" s="28" customFormat="1">
      <c r="A77" s="23" t="s">
        <v>148</v>
      </c>
      <c r="B77" s="23"/>
      <c r="C77" s="176">
        <v>8547126</v>
      </c>
      <c r="D77" s="176"/>
      <c r="E77" s="176">
        <v>35052495869</v>
      </c>
      <c r="F77" s="176"/>
      <c r="G77" s="177">
        <v>32855613723</v>
      </c>
      <c r="H77" s="153"/>
      <c r="I77" s="153">
        <v>3136186</v>
      </c>
      <c r="J77" s="153"/>
      <c r="K77" s="153">
        <v>12499005213</v>
      </c>
      <c r="L77" s="153"/>
      <c r="M77" s="153">
        <v>0</v>
      </c>
      <c r="N77" s="153"/>
      <c r="O77" s="153">
        <v>0</v>
      </c>
      <c r="P77" s="153"/>
      <c r="Q77" s="153">
        <v>11683312</v>
      </c>
      <c r="R77" s="153"/>
      <c r="S77" s="153">
        <v>3968</v>
      </c>
      <c r="T77" s="153"/>
      <c r="U77" s="153">
        <v>47551501082</v>
      </c>
      <c r="V77" s="153"/>
      <c r="W77" s="3">
        <v>46001023997</v>
      </c>
      <c r="X77" s="178"/>
      <c r="Y77" s="164">
        <v>2.738249552575526E-3</v>
      </c>
      <c r="Z77" s="28">
        <f t="shared" si="1"/>
        <v>0</v>
      </c>
    </row>
    <row r="78" spans="1:26" s="28" customFormat="1">
      <c r="A78" s="23" t="s">
        <v>173</v>
      </c>
      <c r="B78" s="23"/>
      <c r="C78" s="176">
        <v>5564682</v>
      </c>
      <c r="D78" s="176"/>
      <c r="E78" s="176">
        <v>16821313544</v>
      </c>
      <c r="F78" s="176"/>
      <c r="G78" s="177">
        <v>16565001028</v>
      </c>
      <c r="H78" s="153"/>
      <c r="I78" s="153">
        <v>7302459</v>
      </c>
      <c r="J78" s="153"/>
      <c r="K78" s="153">
        <v>22521659357</v>
      </c>
      <c r="L78" s="153"/>
      <c r="M78" s="153">
        <v>0</v>
      </c>
      <c r="N78" s="153"/>
      <c r="O78" s="153">
        <v>0</v>
      </c>
      <c r="P78" s="153"/>
      <c r="Q78" s="153">
        <v>12867141</v>
      </c>
      <c r="R78" s="153"/>
      <c r="S78" s="153">
        <v>2929</v>
      </c>
      <c r="T78" s="153"/>
      <c r="U78" s="153">
        <v>39342972901</v>
      </c>
      <c r="V78" s="153"/>
      <c r="W78" s="3">
        <v>37396528865</v>
      </c>
      <c r="X78" s="178"/>
      <c r="Y78" s="164">
        <v>2.2260597598684363E-3</v>
      </c>
      <c r="Z78" s="28">
        <f t="shared" si="1"/>
        <v>0</v>
      </c>
    </row>
    <row r="79" spans="1:26" s="28" customFormat="1">
      <c r="A79" s="179" t="s">
        <v>223</v>
      </c>
      <c r="B79" s="23"/>
      <c r="C79" s="176">
        <v>3552810</v>
      </c>
      <c r="D79" s="176"/>
      <c r="E79" s="176">
        <v>30677438679</v>
      </c>
      <c r="F79" s="176"/>
      <c r="G79" s="177">
        <v>26440100843</v>
      </c>
      <c r="H79" s="153"/>
      <c r="I79" s="153">
        <v>641070</v>
      </c>
      <c r="J79" s="153"/>
      <c r="K79" s="153">
        <v>4910506863</v>
      </c>
      <c r="L79" s="153"/>
      <c r="M79" s="153">
        <v>0</v>
      </c>
      <c r="N79" s="153"/>
      <c r="O79" s="153">
        <v>0</v>
      </c>
      <c r="P79" s="153"/>
      <c r="Q79" s="153">
        <v>4193880</v>
      </c>
      <c r="R79" s="153"/>
      <c r="S79" s="153">
        <v>7400</v>
      </c>
      <c r="T79" s="153"/>
      <c r="U79" s="153">
        <v>35587945542</v>
      </c>
      <c r="V79" s="153"/>
      <c r="W79" s="3">
        <v>30794813679</v>
      </c>
      <c r="X79" s="178"/>
      <c r="Y79" s="164">
        <v>1.8330871239663643E-3</v>
      </c>
      <c r="Z79" s="28">
        <f t="shared" si="1"/>
        <v>0</v>
      </c>
    </row>
    <row r="80" spans="1:26" s="28" customFormat="1">
      <c r="A80" s="179" t="s">
        <v>90</v>
      </c>
      <c r="B80" s="23"/>
      <c r="C80" s="176">
        <v>30075108</v>
      </c>
      <c r="D80" s="176"/>
      <c r="E80" s="176">
        <v>50080314488</v>
      </c>
      <c r="F80" s="176"/>
      <c r="G80" s="177">
        <v>54552322918</v>
      </c>
      <c r="H80" s="153"/>
      <c r="I80" s="153">
        <v>5426765</v>
      </c>
      <c r="J80" s="153"/>
      <c r="K80" s="153">
        <v>10139169413</v>
      </c>
      <c r="L80" s="153"/>
      <c r="M80" s="153">
        <v>0</v>
      </c>
      <c r="N80" s="153"/>
      <c r="O80" s="153">
        <v>0</v>
      </c>
      <c r="P80" s="153"/>
      <c r="Q80" s="153">
        <v>35501873</v>
      </c>
      <c r="R80" s="153"/>
      <c r="S80" s="153">
        <v>1783</v>
      </c>
      <c r="T80" s="153"/>
      <c r="U80" s="153">
        <v>60219483901</v>
      </c>
      <c r="V80" s="153"/>
      <c r="W80" s="3">
        <v>62810531802</v>
      </c>
      <c r="X80" s="178"/>
      <c r="Y80" s="164">
        <v>3.7388496094146488E-3</v>
      </c>
      <c r="Z80" s="28">
        <f t="shared" si="1"/>
        <v>0</v>
      </c>
    </row>
    <row r="81" spans="1:26" s="28" customFormat="1">
      <c r="A81" s="23" t="s">
        <v>115</v>
      </c>
      <c r="B81" s="23"/>
      <c r="C81" s="176">
        <v>15895948</v>
      </c>
      <c r="D81" s="176"/>
      <c r="E81" s="176">
        <v>82401293042</v>
      </c>
      <c r="F81" s="176"/>
      <c r="G81" s="177">
        <v>112304274937</v>
      </c>
      <c r="H81" s="153"/>
      <c r="I81" s="153">
        <v>0</v>
      </c>
      <c r="J81" s="153"/>
      <c r="K81" s="153">
        <v>0</v>
      </c>
      <c r="L81" s="153"/>
      <c r="M81" s="153">
        <v>616673</v>
      </c>
      <c r="N81" s="153"/>
      <c r="O81" s="153">
        <v>5005392096</v>
      </c>
      <c r="P81" s="153"/>
      <c r="Q81" s="153">
        <v>15279275</v>
      </c>
      <c r="R81" s="153"/>
      <c r="S81" s="153">
        <v>8090</v>
      </c>
      <c r="T81" s="153"/>
      <c r="U81" s="153">
        <v>79204588285</v>
      </c>
      <c r="V81" s="153"/>
      <c r="W81" s="3">
        <v>122653834594</v>
      </c>
      <c r="X81" s="178"/>
      <c r="Y81" s="164">
        <v>7.3010724222268676E-3</v>
      </c>
      <c r="Z81" s="28">
        <f t="shared" si="1"/>
        <v>0</v>
      </c>
    </row>
    <row r="82" spans="1:26" s="28" customFormat="1">
      <c r="A82" s="179" t="s">
        <v>130</v>
      </c>
      <c r="B82" s="23"/>
      <c r="C82" s="176">
        <v>669308</v>
      </c>
      <c r="D82" s="176"/>
      <c r="E82" s="176">
        <v>9686892016</v>
      </c>
      <c r="F82" s="176"/>
      <c r="G82" s="177">
        <v>16822520534</v>
      </c>
      <c r="H82" s="153"/>
      <c r="I82" s="153">
        <v>4126781</v>
      </c>
      <c r="J82" s="153"/>
      <c r="K82" s="153">
        <v>120762164986</v>
      </c>
      <c r="L82" s="153"/>
      <c r="M82" s="153">
        <v>1000000</v>
      </c>
      <c r="N82" s="153"/>
      <c r="O82" s="153">
        <v>27208043470</v>
      </c>
      <c r="P82" s="153"/>
      <c r="Q82" s="153">
        <v>3796089</v>
      </c>
      <c r="R82" s="153"/>
      <c r="S82" s="153">
        <v>26820</v>
      </c>
      <c r="T82" s="153"/>
      <c r="U82" s="153">
        <v>103250008569</v>
      </c>
      <c r="V82" s="153"/>
      <c r="W82" s="3">
        <v>101024107128</v>
      </c>
      <c r="X82" s="178"/>
      <c r="Y82" s="164">
        <v>6.0135447454523761E-3</v>
      </c>
      <c r="Z82" s="28">
        <f t="shared" si="1"/>
        <v>0</v>
      </c>
    </row>
    <row r="83" spans="1:26" s="28" customFormat="1">
      <c r="A83" s="179" t="s">
        <v>281</v>
      </c>
      <c r="B83" s="23"/>
      <c r="C83" s="176">
        <v>7952447</v>
      </c>
      <c r="D83" s="176"/>
      <c r="E83" s="176">
        <v>24264254905</v>
      </c>
      <c r="F83" s="176"/>
      <c r="G83" s="177">
        <v>26055998082</v>
      </c>
      <c r="H83" s="153"/>
      <c r="I83" s="153">
        <v>3066224</v>
      </c>
      <c r="J83" s="153"/>
      <c r="K83" s="153">
        <v>10144468581</v>
      </c>
      <c r="L83" s="153"/>
      <c r="M83" s="153">
        <v>0</v>
      </c>
      <c r="N83" s="153"/>
      <c r="O83" s="153">
        <v>0</v>
      </c>
      <c r="P83" s="153"/>
      <c r="Q83" s="153">
        <v>11018671</v>
      </c>
      <c r="R83" s="153"/>
      <c r="S83" s="153">
        <v>3047</v>
      </c>
      <c r="T83" s="153"/>
      <c r="U83" s="153">
        <v>34408723486</v>
      </c>
      <c r="V83" s="153"/>
      <c r="W83" s="3">
        <v>33314364366</v>
      </c>
      <c r="X83" s="178"/>
      <c r="Y83" s="164">
        <v>1.9830654927483079E-3</v>
      </c>
      <c r="Z83" s="28">
        <f t="shared" si="1"/>
        <v>0</v>
      </c>
    </row>
    <row r="84" spans="1:26" s="28" customFormat="1">
      <c r="A84" s="23" t="s">
        <v>176</v>
      </c>
      <c r="B84" s="23"/>
      <c r="C84" s="176">
        <v>1809457</v>
      </c>
      <c r="D84" s="176"/>
      <c r="E84" s="176">
        <v>14602642140</v>
      </c>
      <c r="F84" s="176"/>
      <c r="G84" s="177">
        <v>16895371737</v>
      </c>
      <c r="H84" s="153"/>
      <c r="I84" s="153">
        <v>1015094</v>
      </c>
      <c r="J84" s="153"/>
      <c r="K84" s="153">
        <v>9868772606</v>
      </c>
      <c r="L84" s="153"/>
      <c r="M84" s="153">
        <v>0</v>
      </c>
      <c r="N84" s="153"/>
      <c r="O84" s="153">
        <v>0</v>
      </c>
      <c r="P84" s="153"/>
      <c r="Q84" s="153">
        <v>2824551</v>
      </c>
      <c r="R84" s="153"/>
      <c r="S84" s="153">
        <v>10320</v>
      </c>
      <c r="T84" s="153"/>
      <c r="U84" s="153">
        <v>24471414746</v>
      </c>
      <c r="V84" s="153"/>
      <c r="W84" s="3">
        <v>28924041723</v>
      </c>
      <c r="X84" s="178"/>
      <c r="Y84" s="164">
        <v>1.7217278535331252E-3</v>
      </c>
      <c r="Z84" s="28">
        <f t="shared" si="1"/>
        <v>0</v>
      </c>
    </row>
    <row r="85" spans="1:26" s="28" customFormat="1">
      <c r="A85" s="23" t="s">
        <v>308</v>
      </c>
      <c r="B85" s="23"/>
      <c r="C85" s="176">
        <v>443241</v>
      </c>
      <c r="D85" s="176"/>
      <c r="E85" s="176">
        <v>11956880893</v>
      </c>
      <c r="F85" s="176"/>
      <c r="G85" s="177">
        <v>12187266646</v>
      </c>
      <c r="H85" s="153"/>
      <c r="I85" s="153">
        <v>338715</v>
      </c>
      <c r="J85" s="153"/>
      <c r="K85" s="153">
        <v>9934593859</v>
      </c>
      <c r="L85" s="153"/>
      <c r="M85" s="153">
        <v>0</v>
      </c>
      <c r="N85" s="153"/>
      <c r="O85" s="153">
        <v>0</v>
      </c>
      <c r="P85" s="153"/>
      <c r="Q85" s="153">
        <v>781956</v>
      </c>
      <c r="R85" s="153"/>
      <c r="S85" s="153">
        <v>29700</v>
      </c>
      <c r="T85" s="153"/>
      <c r="U85" s="153">
        <v>21891474752</v>
      </c>
      <c r="V85" s="153"/>
      <c r="W85" s="3">
        <v>23044570963</v>
      </c>
      <c r="X85" s="178"/>
      <c r="Y85" s="164">
        <v>1.3717474231192102E-3</v>
      </c>
      <c r="Z85" s="28">
        <f t="shared" si="1"/>
        <v>0</v>
      </c>
    </row>
    <row r="86" spans="1:26" s="28" customFormat="1">
      <c r="A86" s="179" t="s">
        <v>119</v>
      </c>
      <c r="B86" s="23"/>
      <c r="C86" s="176">
        <v>9286682</v>
      </c>
      <c r="D86" s="176"/>
      <c r="E86" s="176">
        <v>24400006923</v>
      </c>
      <c r="F86" s="176"/>
      <c r="G86" s="177">
        <v>24815714791</v>
      </c>
      <c r="H86" s="153"/>
      <c r="I86" s="153">
        <v>0</v>
      </c>
      <c r="J86" s="153"/>
      <c r="K86" s="153">
        <v>0</v>
      </c>
      <c r="L86" s="153"/>
      <c r="M86" s="153">
        <v>0</v>
      </c>
      <c r="N86" s="153"/>
      <c r="O86" s="153">
        <v>0</v>
      </c>
      <c r="P86" s="153"/>
      <c r="Q86" s="153">
        <v>9286682</v>
      </c>
      <c r="R86" s="153"/>
      <c r="S86" s="153">
        <v>3166</v>
      </c>
      <c r="T86" s="153"/>
      <c r="U86" s="153">
        <v>24400006923</v>
      </c>
      <c r="V86" s="153"/>
      <c r="W86" s="3">
        <v>29174360574</v>
      </c>
      <c r="X86" s="178"/>
      <c r="Y86" s="164">
        <v>1.7366282931797876E-3</v>
      </c>
      <c r="Z86" s="28">
        <f t="shared" si="1"/>
        <v>0</v>
      </c>
    </row>
    <row r="87" spans="1:26" s="28" customFormat="1">
      <c r="A87" s="179" t="s">
        <v>339</v>
      </c>
      <c r="B87" s="23"/>
      <c r="C87" s="176">
        <v>766239</v>
      </c>
      <c r="D87" s="176"/>
      <c r="E87" s="176">
        <v>33536006315</v>
      </c>
      <c r="F87" s="176"/>
      <c r="G87" s="177">
        <v>35559978040</v>
      </c>
      <c r="H87" s="153"/>
      <c r="I87" s="153">
        <v>138260</v>
      </c>
      <c r="J87" s="153"/>
      <c r="K87" s="153">
        <v>6564051153</v>
      </c>
      <c r="L87" s="153"/>
      <c r="M87" s="153">
        <v>0</v>
      </c>
      <c r="N87" s="153"/>
      <c r="O87" s="153">
        <v>0</v>
      </c>
      <c r="P87" s="153"/>
      <c r="Q87" s="153">
        <v>904499</v>
      </c>
      <c r="R87" s="153"/>
      <c r="S87" s="153">
        <v>47590</v>
      </c>
      <c r="T87" s="153"/>
      <c r="U87" s="153">
        <v>40100057468</v>
      </c>
      <c r="V87" s="153"/>
      <c r="W87" s="3">
        <v>42712368734</v>
      </c>
      <c r="X87" s="178"/>
      <c r="Y87" s="164">
        <v>2.5424895885566342E-3</v>
      </c>
      <c r="Z87" s="28">
        <f t="shared" si="1"/>
        <v>0</v>
      </c>
    </row>
    <row r="88" spans="1:26" s="28" customFormat="1">
      <c r="A88" s="179" t="s">
        <v>337</v>
      </c>
      <c r="B88" s="23"/>
      <c r="C88" s="176">
        <v>7272854</v>
      </c>
      <c r="D88" s="176"/>
      <c r="E88" s="176">
        <v>21430233779</v>
      </c>
      <c r="F88" s="176"/>
      <c r="G88" s="177">
        <v>19990078507</v>
      </c>
      <c r="H88" s="153"/>
      <c r="I88" s="153">
        <v>8340963</v>
      </c>
      <c r="J88" s="153"/>
      <c r="K88" s="153">
        <v>23732247416</v>
      </c>
      <c r="L88" s="153"/>
      <c r="M88" s="153">
        <v>0</v>
      </c>
      <c r="N88" s="153"/>
      <c r="O88" s="153">
        <v>0</v>
      </c>
      <c r="P88" s="153"/>
      <c r="Q88" s="153">
        <v>15613817</v>
      </c>
      <c r="R88" s="153"/>
      <c r="S88" s="153">
        <v>2791</v>
      </c>
      <c r="T88" s="153"/>
      <c r="U88" s="153">
        <v>45162481195</v>
      </c>
      <c r="V88" s="153"/>
      <c r="W88" s="3">
        <v>43241304049</v>
      </c>
      <c r="X88" s="178"/>
      <c r="Y88" s="164">
        <v>2.5739749070081233E-3</v>
      </c>
      <c r="Z88" s="28">
        <f t="shared" si="1"/>
        <v>0</v>
      </c>
    </row>
    <row r="89" spans="1:26" s="28" customFormat="1">
      <c r="A89" s="179" t="s">
        <v>314</v>
      </c>
      <c r="B89" s="23"/>
      <c r="C89" s="176">
        <v>2989313</v>
      </c>
      <c r="D89" s="176"/>
      <c r="E89" s="176">
        <v>11315587188</v>
      </c>
      <c r="F89" s="176"/>
      <c r="G89" s="177">
        <v>15987848244</v>
      </c>
      <c r="H89" s="153"/>
      <c r="I89" s="153">
        <v>794388</v>
      </c>
      <c r="J89" s="153"/>
      <c r="K89" s="153">
        <v>4659549848</v>
      </c>
      <c r="L89" s="153"/>
      <c r="M89" s="153">
        <v>0</v>
      </c>
      <c r="N89" s="153"/>
      <c r="O89" s="153">
        <v>0</v>
      </c>
      <c r="P89" s="153"/>
      <c r="Q89" s="153">
        <v>3783701</v>
      </c>
      <c r="R89" s="153"/>
      <c r="S89" s="153">
        <v>5570</v>
      </c>
      <c r="T89" s="153"/>
      <c r="U89" s="153">
        <v>15975137036</v>
      </c>
      <c r="V89" s="153"/>
      <c r="W89" s="3">
        <v>20912303165</v>
      </c>
      <c r="X89" s="178"/>
      <c r="Y89" s="164">
        <v>1.2448223932714948E-3</v>
      </c>
      <c r="Z89" s="28">
        <f t="shared" si="1"/>
        <v>0</v>
      </c>
    </row>
    <row r="90" spans="1:26" s="28" customFormat="1">
      <c r="A90" s="179" t="s">
        <v>318</v>
      </c>
      <c r="B90" s="23"/>
      <c r="C90" s="176">
        <v>6506832</v>
      </c>
      <c r="D90" s="176"/>
      <c r="E90" s="176">
        <v>16940376549</v>
      </c>
      <c r="F90" s="176"/>
      <c r="G90" s="177">
        <v>15095376937</v>
      </c>
      <c r="H90" s="153"/>
      <c r="I90" s="153">
        <v>3803714</v>
      </c>
      <c r="J90" s="153"/>
      <c r="K90" s="153">
        <v>8983783728</v>
      </c>
      <c r="L90" s="153"/>
      <c r="M90" s="153">
        <v>0</v>
      </c>
      <c r="N90" s="153"/>
      <c r="O90" s="153">
        <v>0</v>
      </c>
      <c r="P90" s="153"/>
      <c r="Q90" s="153">
        <v>10310546</v>
      </c>
      <c r="R90" s="153"/>
      <c r="S90" s="153">
        <v>2170</v>
      </c>
      <c r="T90" s="153"/>
      <c r="U90" s="182">
        <v>25924160277</v>
      </c>
      <c r="V90" s="153"/>
      <c r="W90" s="184">
        <v>22200934694</v>
      </c>
      <c r="X90" s="178"/>
      <c r="Y90" s="164">
        <v>1.321529266317388E-3</v>
      </c>
      <c r="Z90" s="28">
        <f t="shared" si="1"/>
        <v>0</v>
      </c>
    </row>
    <row r="91" spans="1:26" s="28" customFormat="1">
      <c r="A91" s="179" t="s">
        <v>186</v>
      </c>
      <c r="B91" s="23"/>
      <c r="C91" s="176">
        <v>15282580</v>
      </c>
      <c r="D91" s="176"/>
      <c r="E91" s="176">
        <v>71155565495</v>
      </c>
      <c r="F91" s="176"/>
      <c r="G91" s="177">
        <v>83404451113</v>
      </c>
      <c r="H91" s="153"/>
      <c r="I91" s="153">
        <v>0</v>
      </c>
      <c r="J91" s="153"/>
      <c r="K91" s="153">
        <v>0</v>
      </c>
      <c r="L91" s="153"/>
      <c r="M91" s="153">
        <v>0</v>
      </c>
      <c r="N91" s="153"/>
      <c r="O91" s="153">
        <v>0</v>
      </c>
      <c r="P91" s="153"/>
      <c r="Q91" s="153">
        <v>15282580</v>
      </c>
      <c r="R91" s="153"/>
      <c r="S91" s="153">
        <v>5440</v>
      </c>
      <c r="T91" s="153"/>
      <c r="U91" s="153">
        <v>71155565495</v>
      </c>
      <c r="V91" s="153"/>
      <c r="W91" s="3">
        <v>82494584373</v>
      </c>
      <c r="X91" s="178"/>
      <c r="Y91" s="164">
        <v>4.9105593554613679E-3</v>
      </c>
      <c r="Z91" s="28">
        <f t="shared" si="1"/>
        <v>0</v>
      </c>
    </row>
    <row r="92" spans="1:26" s="28" customFormat="1">
      <c r="A92" s="23" t="s">
        <v>404</v>
      </c>
      <c r="B92" s="23"/>
      <c r="C92" s="176">
        <v>2789231</v>
      </c>
      <c r="D92" s="176"/>
      <c r="E92" s="176">
        <v>25645279390</v>
      </c>
      <c r="F92" s="176"/>
      <c r="G92" s="177">
        <v>28119529687</v>
      </c>
      <c r="H92" s="153"/>
      <c r="I92" s="153">
        <v>4449520</v>
      </c>
      <c r="J92" s="153"/>
      <c r="K92" s="153">
        <v>51480517517</v>
      </c>
      <c r="L92" s="153"/>
      <c r="M92" s="153">
        <v>2779326</v>
      </c>
      <c r="N92" s="153"/>
      <c r="O92" s="153">
        <v>31621220858</v>
      </c>
      <c r="P92" s="153"/>
      <c r="Q92" s="153">
        <v>4459425</v>
      </c>
      <c r="R92" s="153"/>
      <c r="S92" s="153">
        <v>11660</v>
      </c>
      <c r="T92" s="153"/>
      <c r="U92" s="153">
        <v>47513266705</v>
      </c>
      <c r="V92" s="153"/>
      <c r="W92" s="3">
        <v>51594959502</v>
      </c>
      <c r="X92" s="178"/>
      <c r="Y92" s="164">
        <v>3.0712332573448273E-3</v>
      </c>
      <c r="Z92" s="28">
        <f t="shared" si="1"/>
        <v>0</v>
      </c>
    </row>
    <row r="93" spans="1:26" s="28" customFormat="1">
      <c r="A93" s="23" t="s">
        <v>297</v>
      </c>
      <c r="B93" s="23"/>
      <c r="C93" s="176">
        <v>9682045</v>
      </c>
      <c r="D93" s="176"/>
      <c r="E93" s="176">
        <v>33251388541</v>
      </c>
      <c r="F93" s="176"/>
      <c r="G93" s="177">
        <v>47449974593</v>
      </c>
      <c r="H93" s="153"/>
      <c r="I93" s="153">
        <v>20467735</v>
      </c>
      <c r="J93" s="153"/>
      <c r="K93" s="153">
        <v>15170344509</v>
      </c>
      <c r="L93" s="153"/>
      <c r="M93" s="153">
        <v>0</v>
      </c>
      <c r="N93" s="153"/>
      <c r="O93" s="153">
        <v>0</v>
      </c>
      <c r="P93" s="153"/>
      <c r="Q93" s="153">
        <v>30149780</v>
      </c>
      <c r="R93" s="153"/>
      <c r="S93" s="153">
        <v>2234</v>
      </c>
      <c r="T93" s="153"/>
      <c r="U93" s="153">
        <v>48421733050</v>
      </c>
      <c r="V93" s="153"/>
      <c r="W93" s="3">
        <v>66833957401</v>
      </c>
      <c r="X93" s="178"/>
      <c r="Y93" s="164">
        <v>3.978347394224856E-3</v>
      </c>
      <c r="Z93" s="28">
        <f t="shared" si="1"/>
        <v>0</v>
      </c>
    </row>
    <row r="94" spans="1:26" s="28" customFormat="1">
      <c r="A94" s="23" t="s">
        <v>292</v>
      </c>
      <c r="B94" s="23"/>
      <c r="C94" s="176">
        <v>1134998</v>
      </c>
      <c r="D94" s="176"/>
      <c r="E94" s="176">
        <v>4992678690</v>
      </c>
      <c r="F94" s="176"/>
      <c r="G94" s="177">
        <v>5160360504</v>
      </c>
      <c r="H94" s="153"/>
      <c r="I94" s="153">
        <v>1803529</v>
      </c>
      <c r="J94" s="153"/>
      <c r="K94" s="153">
        <v>8545146583</v>
      </c>
      <c r="L94" s="153"/>
      <c r="M94" s="153">
        <v>0</v>
      </c>
      <c r="N94" s="153"/>
      <c r="O94" s="153">
        <v>0</v>
      </c>
      <c r="P94" s="153"/>
      <c r="Q94" s="153">
        <v>2938527</v>
      </c>
      <c r="R94" s="153"/>
      <c r="S94" s="153">
        <v>4404</v>
      </c>
      <c r="T94" s="153"/>
      <c r="U94" s="182">
        <v>13537825273</v>
      </c>
      <c r="V94" s="153"/>
      <c r="W94" s="184">
        <v>12841236872</v>
      </c>
      <c r="X94" s="178"/>
      <c r="Y94" s="164">
        <v>7.6438539980248053E-4</v>
      </c>
      <c r="Z94" s="28">
        <f t="shared" si="1"/>
        <v>0</v>
      </c>
    </row>
    <row r="95" spans="1:26" s="28" customFormat="1">
      <c r="A95" s="23" t="s">
        <v>463</v>
      </c>
      <c r="B95" s="23"/>
      <c r="C95" s="176">
        <v>13264462</v>
      </c>
      <c r="D95" s="176"/>
      <c r="E95" s="176">
        <v>13840102504</v>
      </c>
      <c r="F95" s="176"/>
      <c r="G95" s="181">
        <v>18295079519</v>
      </c>
      <c r="H95" s="153"/>
      <c r="I95" s="153">
        <v>10947223</v>
      </c>
      <c r="J95" s="153"/>
      <c r="K95" s="153">
        <v>15171169923</v>
      </c>
      <c r="L95" s="153"/>
      <c r="M95" s="153">
        <v>0</v>
      </c>
      <c r="N95" s="153"/>
      <c r="O95" s="153">
        <v>0</v>
      </c>
      <c r="P95" s="153"/>
      <c r="Q95" s="153">
        <v>24211685</v>
      </c>
      <c r="R95" s="153"/>
      <c r="S95" s="153">
        <v>1254</v>
      </c>
      <c r="T95" s="153"/>
      <c r="U95" s="153">
        <v>29011272427</v>
      </c>
      <c r="V95" s="153"/>
      <c r="W95" s="3">
        <v>30126758963</v>
      </c>
      <c r="X95" s="178"/>
      <c r="Y95" s="164">
        <v>1.7933206064361833E-3</v>
      </c>
      <c r="Z95" s="28">
        <f t="shared" si="1"/>
        <v>0</v>
      </c>
    </row>
    <row r="96" spans="1:26" s="28" customFormat="1">
      <c r="A96" s="23" t="s">
        <v>376</v>
      </c>
      <c r="B96" s="23"/>
      <c r="C96" s="176">
        <v>12410480</v>
      </c>
      <c r="D96" s="176"/>
      <c r="E96" s="176">
        <v>31638355345</v>
      </c>
      <c r="F96" s="176"/>
      <c r="G96" s="177">
        <v>38433701159</v>
      </c>
      <c r="H96" s="153"/>
      <c r="I96" s="153">
        <v>11811164</v>
      </c>
      <c r="J96" s="153"/>
      <c r="K96" s="153">
        <v>36019179445</v>
      </c>
      <c r="L96" s="153"/>
      <c r="M96" s="153">
        <v>0</v>
      </c>
      <c r="N96" s="153"/>
      <c r="O96" s="153">
        <v>0</v>
      </c>
      <c r="P96" s="153"/>
      <c r="Q96" s="153">
        <v>24221644</v>
      </c>
      <c r="R96" s="153"/>
      <c r="S96" s="153">
        <v>2639</v>
      </c>
      <c r="T96" s="153"/>
      <c r="U96" s="153">
        <v>67657534790</v>
      </c>
      <c r="V96" s="153"/>
      <c r="W96" s="3">
        <v>63426809819</v>
      </c>
      <c r="X96" s="178"/>
      <c r="Y96" s="164">
        <v>3.7755340754913702E-3</v>
      </c>
      <c r="Z96" s="28">
        <f t="shared" si="1"/>
        <v>0</v>
      </c>
    </row>
    <row r="97" spans="1:26" s="28" customFormat="1">
      <c r="A97" s="23" t="s">
        <v>348</v>
      </c>
      <c r="B97" s="23"/>
      <c r="C97" s="176">
        <v>4176122</v>
      </c>
      <c r="D97" s="176"/>
      <c r="E97" s="176">
        <v>19340458615</v>
      </c>
      <c r="F97" s="176"/>
      <c r="G97" s="177">
        <v>24945920277</v>
      </c>
      <c r="H97" s="153"/>
      <c r="I97" s="153">
        <v>1092600</v>
      </c>
      <c r="J97" s="153"/>
      <c r="K97" s="153">
        <v>6735094005</v>
      </c>
      <c r="L97" s="153"/>
      <c r="M97" s="153">
        <v>860817</v>
      </c>
      <c r="N97" s="153"/>
      <c r="O97" s="153">
        <v>5005394561</v>
      </c>
      <c r="P97" s="153"/>
      <c r="Q97" s="153">
        <v>4407905</v>
      </c>
      <c r="R97" s="153"/>
      <c r="S97" s="153">
        <v>5980</v>
      </c>
      <c r="T97" s="153"/>
      <c r="U97" s="153">
        <v>21815263506</v>
      </c>
      <c r="V97" s="153"/>
      <c r="W97" s="3">
        <v>26155514732</v>
      </c>
      <c r="X97" s="178"/>
      <c r="Y97" s="164">
        <v>1.5569289613412162E-3</v>
      </c>
      <c r="Z97" s="28">
        <f t="shared" si="1"/>
        <v>0</v>
      </c>
    </row>
    <row r="98" spans="1:26" s="28" customFormat="1">
      <c r="A98" s="23" t="s">
        <v>385</v>
      </c>
      <c r="B98" s="23"/>
      <c r="C98" s="176">
        <v>14821948</v>
      </c>
      <c r="D98" s="176"/>
      <c r="E98" s="176">
        <v>70941449287</v>
      </c>
      <c r="F98" s="176"/>
      <c r="G98" s="177">
        <v>80890558884</v>
      </c>
      <c r="H98" s="153"/>
      <c r="I98" s="153">
        <v>6488611</v>
      </c>
      <c r="J98" s="153"/>
      <c r="K98" s="153">
        <v>36727027569</v>
      </c>
      <c r="L98" s="153"/>
      <c r="M98" s="153">
        <v>16345857</v>
      </c>
      <c r="N98" s="153"/>
      <c r="O98" s="153">
        <v>92512809027</v>
      </c>
      <c r="P98" s="153"/>
      <c r="Q98" s="153">
        <v>4964702</v>
      </c>
      <c r="R98" s="153"/>
      <c r="S98" s="153">
        <v>5500</v>
      </c>
      <c r="T98" s="153"/>
      <c r="U98" s="153">
        <v>25083429410</v>
      </c>
      <c r="V98" s="153"/>
      <c r="W98" s="3">
        <v>27094786697</v>
      </c>
      <c r="X98" s="178"/>
      <c r="Y98" s="164">
        <v>1.6128399131947167E-3</v>
      </c>
      <c r="Z98" s="28">
        <f t="shared" si="1"/>
        <v>0</v>
      </c>
    </row>
    <row r="99" spans="1:26" s="28" customFormat="1">
      <c r="A99" s="179" t="s">
        <v>379</v>
      </c>
      <c r="B99" s="23"/>
      <c r="C99" s="176">
        <v>2746046</v>
      </c>
      <c r="D99" s="176"/>
      <c r="E99" s="176">
        <v>7400647082</v>
      </c>
      <c r="F99" s="176"/>
      <c r="G99" s="177">
        <v>8392442723</v>
      </c>
      <c r="H99" s="153"/>
      <c r="I99" s="153">
        <v>0</v>
      </c>
      <c r="J99" s="153"/>
      <c r="K99" s="153">
        <v>0</v>
      </c>
      <c r="L99" s="153"/>
      <c r="M99" s="153">
        <v>0</v>
      </c>
      <c r="N99" s="153"/>
      <c r="O99" s="153">
        <v>0</v>
      </c>
      <c r="P99" s="153"/>
      <c r="Q99" s="153">
        <v>2746046</v>
      </c>
      <c r="R99" s="153"/>
      <c r="S99" s="153">
        <v>3203</v>
      </c>
      <c r="T99" s="153"/>
      <c r="U99" s="153">
        <v>7400647082</v>
      </c>
      <c r="V99" s="153"/>
      <c r="W99" s="3">
        <v>8727595467</v>
      </c>
      <c r="X99" s="178"/>
      <c r="Y99" s="164">
        <v>5.1951744344063929E-4</v>
      </c>
      <c r="Z99" s="28">
        <f t="shared" si="1"/>
        <v>0</v>
      </c>
    </row>
    <row r="100" spans="1:26" s="28" customFormat="1" ht="29.25" customHeight="1">
      <c r="A100" s="23" t="s">
        <v>84</v>
      </c>
      <c r="B100" s="170"/>
      <c r="C100" s="176">
        <v>10635222</v>
      </c>
      <c r="D100" s="176"/>
      <c r="E100" s="176">
        <v>19073469826</v>
      </c>
      <c r="F100" s="176"/>
      <c r="G100" s="177">
        <v>26319211269</v>
      </c>
      <c r="H100" s="153"/>
      <c r="I100" s="153">
        <v>0</v>
      </c>
      <c r="J100" s="153"/>
      <c r="K100" s="153">
        <v>0</v>
      </c>
      <c r="L100" s="153"/>
      <c r="M100" s="153">
        <v>0</v>
      </c>
      <c r="N100" s="153"/>
      <c r="O100" s="153">
        <v>0</v>
      </c>
      <c r="P100" s="153"/>
      <c r="Q100" s="153">
        <v>10635222</v>
      </c>
      <c r="R100" s="153"/>
      <c r="S100" s="153">
        <v>1535</v>
      </c>
      <c r="T100" s="153"/>
      <c r="U100" s="153">
        <v>14793844016</v>
      </c>
      <c r="V100" s="153"/>
      <c r="W100" s="3">
        <v>16198873017</v>
      </c>
      <c r="X100" s="107"/>
      <c r="Y100" s="164">
        <v>9.6425150870382283E-4</v>
      </c>
      <c r="Z100" s="28">
        <f t="shared" si="1"/>
        <v>0</v>
      </c>
    </row>
    <row r="101" spans="1:26" s="28" customFormat="1">
      <c r="A101" s="23" t="s">
        <v>349</v>
      </c>
      <c r="B101" s="23"/>
      <c r="C101" s="176">
        <v>0</v>
      </c>
      <c r="D101" s="176"/>
      <c r="E101" s="176">
        <v>0</v>
      </c>
      <c r="F101" s="176"/>
      <c r="G101" s="177">
        <v>0</v>
      </c>
      <c r="H101" s="153"/>
      <c r="I101" s="153">
        <v>710378</v>
      </c>
      <c r="J101" s="153"/>
      <c r="K101" s="153">
        <v>9309790023</v>
      </c>
      <c r="L101" s="153"/>
      <c r="M101" s="153">
        <v>0</v>
      </c>
      <c r="N101" s="153"/>
      <c r="O101" s="153">
        <v>0</v>
      </c>
      <c r="P101" s="153"/>
      <c r="Q101" s="153">
        <v>710378</v>
      </c>
      <c r="R101" s="153"/>
      <c r="S101" s="153">
        <v>12700</v>
      </c>
      <c r="T101" s="153"/>
      <c r="U101" s="153">
        <v>9309790023</v>
      </c>
      <c r="V101" s="153"/>
      <c r="W101" s="3">
        <v>8952062083</v>
      </c>
      <c r="X101" s="178"/>
      <c r="Y101" s="164">
        <v>5.3287900710648781E-4</v>
      </c>
      <c r="Z101" s="28">
        <f t="shared" si="1"/>
        <v>0</v>
      </c>
    </row>
    <row r="102" spans="1:26" s="28" customFormat="1">
      <c r="A102" s="179" t="s">
        <v>477</v>
      </c>
      <c r="B102" s="23"/>
      <c r="C102" s="176">
        <v>421731</v>
      </c>
      <c r="D102" s="176"/>
      <c r="E102" s="176">
        <v>13712614699</v>
      </c>
      <c r="F102" s="176"/>
      <c r="G102" s="177">
        <v>20245627920</v>
      </c>
      <c r="H102" s="153"/>
      <c r="I102" s="153">
        <v>160390</v>
      </c>
      <c r="J102" s="153"/>
      <c r="K102" s="153">
        <v>7018802672</v>
      </c>
      <c r="L102" s="153"/>
      <c r="M102" s="153">
        <v>0</v>
      </c>
      <c r="N102" s="153"/>
      <c r="O102" s="153">
        <v>0</v>
      </c>
      <c r="P102" s="153"/>
      <c r="Q102" s="153">
        <v>582121</v>
      </c>
      <c r="R102" s="153"/>
      <c r="S102" s="153">
        <v>39620</v>
      </c>
      <c r="T102" s="153"/>
      <c r="U102" s="153">
        <v>20731417371</v>
      </c>
      <c r="V102" s="153"/>
      <c r="W102" s="3">
        <v>22885352131</v>
      </c>
      <c r="X102" s="178"/>
      <c r="Y102" s="164">
        <v>1.3622697885449446E-3</v>
      </c>
      <c r="Z102" s="28">
        <f t="shared" si="1"/>
        <v>0</v>
      </c>
    </row>
    <row r="103" spans="1:26" s="28" customFormat="1">
      <c r="A103" s="23" t="s">
        <v>306</v>
      </c>
      <c r="B103" s="23">
        <v>0</v>
      </c>
      <c r="C103" s="176">
        <v>7202830</v>
      </c>
      <c r="D103" s="176"/>
      <c r="E103" s="176">
        <v>13972875486</v>
      </c>
      <c r="F103" s="176"/>
      <c r="G103" s="177">
        <v>13565294735</v>
      </c>
      <c r="H103" s="153">
        <v>30849198855</v>
      </c>
      <c r="I103" s="153">
        <v>3010373</v>
      </c>
      <c r="J103" s="153"/>
      <c r="K103" s="153">
        <v>5739246336</v>
      </c>
      <c r="L103" s="153"/>
      <c r="M103" s="153">
        <v>0</v>
      </c>
      <c r="N103" s="153"/>
      <c r="O103" s="153">
        <v>0</v>
      </c>
      <c r="P103" s="153"/>
      <c r="Q103" s="153">
        <v>10213203</v>
      </c>
      <c r="R103" s="153"/>
      <c r="S103" s="153">
        <v>2041</v>
      </c>
      <c r="T103" s="153"/>
      <c r="U103" s="153">
        <v>19712121822</v>
      </c>
      <c r="V103" s="153"/>
      <c r="W103" s="3">
        <v>20684014338</v>
      </c>
      <c r="X103" s="178"/>
      <c r="Y103" s="164">
        <v>1.2312333092886793E-3</v>
      </c>
      <c r="Z103" s="28">
        <f t="shared" si="1"/>
        <v>0</v>
      </c>
    </row>
    <row r="104" spans="1:26" s="28" customFormat="1">
      <c r="A104" s="23" t="s">
        <v>215</v>
      </c>
      <c r="B104" s="23"/>
      <c r="C104" s="176">
        <v>949711</v>
      </c>
      <c r="D104" s="176"/>
      <c r="E104" s="176">
        <v>4947672923</v>
      </c>
      <c r="F104" s="176"/>
      <c r="G104" s="177">
        <v>5635371013</v>
      </c>
      <c r="H104" s="153"/>
      <c r="I104" s="153">
        <v>0</v>
      </c>
      <c r="J104" s="153"/>
      <c r="K104" s="153">
        <v>0</v>
      </c>
      <c r="L104" s="153"/>
      <c r="M104" s="153">
        <v>0</v>
      </c>
      <c r="N104" s="153"/>
      <c r="O104" s="153">
        <v>0</v>
      </c>
      <c r="P104" s="153"/>
      <c r="Q104" s="153">
        <v>949711</v>
      </c>
      <c r="R104" s="153"/>
      <c r="S104" s="153">
        <v>6630</v>
      </c>
      <c r="T104" s="153"/>
      <c r="U104" s="153">
        <v>4947672923</v>
      </c>
      <c r="V104" s="153"/>
      <c r="W104" s="3">
        <v>6247911339</v>
      </c>
      <c r="X104" s="178"/>
      <c r="Y104" s="164">
        <v>3.7191216503493576E-4</v>
      </c>
      <c r="Z104" s="28">
        <f t="shared" si="1"/>
        <v>0</v>
      </c>
    </row>
    <row r="105" spans="1:26" s="28" customFormat="1">
      <c r="A105" s="23" t="s">
        <v>381</v>
      </c>
      <c r="B105" s="23"/>
      <c r="C105" s="176">
        <v>9864379</v>
      </c>
      <c r="D105" s="176"/>
      <c r="E105" s="176">
        <v>22378883448</v>
      </c>
      <c r="F105" s="176"/>
      <c r="G105" s="177">
        <v>23520870026</v>
      </c>
      <c r="H105" s="153"/>
      <c r="I105" s="153">
        <v>5388824</v>
      </c>
      <c r="J105" s="153"/>
      <c r="K105" s="153">
        <v>13274917690</v>
      </c>
      <c r="L105" s="153"/>
      <c r="M105" s="153">
        <v>15253203</v>
      </c>
      <c r="N105" s="153"/>
      <c r="O105" s="153">
        <v>37522416747</v>
      </c>
      <c r="P105" s="153"/>
      <c r="Q105" s="153">
        <v>0</v>
      </c>
      <c r="R105" s="153"/>
      <c r="S105" s="153">
        <v>0</v>
      </c>
      <c r="T105" s="153"/>
      <c r="U105" s="153">
        <v>0</v>
      </c>
      <c r="V105" s="153"/>
      <c r="W105" s="3">
        <v>0</v>
      </c>
      <c r="X105" s="178"/>
      <c r="Y105" s="164">
        <v>0</v>
      </c>
      <c r="Z105" s="28">
        <f t="shared" si="1"/>
        <v>0</v>
      </c>
    </row>
    <row r="106" spans="1:26" s="28" customFormat="1">
      <c r="A106" s="179" t="s">
        <v>291</v>
      </c>
      <c r="B106" s="23"/>
      <c r="C106" s="176">
        <v>7790779</v>
      </c>
      <c r="D106" s="176"/>
      <c r="E106" s="176">
        <v>34380147294</v>
      </c>
      <c r="F106" s="176"/>
      <c r="G106" s="177">
        <v>26747724727</v>
      </c>
      <c r="H106" s="153"/>
      <c r="I106" s="153">
        <v>11667852</v>
      </c>
      <c r="J106" s="153"/>
      <c r="K106" s="153">
        <v>40921390881</v>
      </c>
      <c r="L106" s="153"/>
      <c r="M106" s="153">
        <v>0</v>
      </c>
      <c r="N106" s="153"/>
      <c r="O106" s="153">
        <v>0</v>
      </c>
      <c r="P106" s="153"/>
      <c r="Q106" s="153">
        <v>19458631</v>
      </c>
      <c r="R106" s="153"/>
      <c r="S106" s="153">
        <v>3200</v>
      </c>
      <c r="T106" s="153"/>
      <c r="U106" s="153">
        <v>75301538175</v>
      </c>
      <c r="V106" s="153"/>
      <c r="W106" s="3">
        <v>61786290507</v>
      </c>
      <c r="X106" s="178"/>
      <c r="Y106" s="164">
        <v>3.6778807868956972E-3</v>
      </c>
      <c r="Z106" s="28">
        <f t="shared" si="1"/>
        <v>0</v>
      </c>
    </row>
    <row r="107" spans="1:26" s="28" customFormat="1">
      <c r="A107" s="23" t="s">
        <v>167</v>
      </c>
      <c r="B107" s="23"/>
      <c r="C107" s="176">
        <v>8465401</v>
      </c>
      <c r="D107" s="176"/>
      <c r="E107" s="176">
        <v>47321374595</v>
      </c>
      <c r="F107" s="176"/>
      <c r="G107" s="177">
        <v>58463745617</v>
      </c>
      <c r="H107" s="153"/>
      <c r="I107" s="153">
        <v>2279389</v>
      </c>
      <c r="J107" s="153"/>
      <c r="K107" s="153">
        <v>16706721974</v>
      </c>
      <c r="L107" s="153"/>
      <c r="M107" s="153">
        <v>0</v>
      </c>
      <c r="N107" s="153"/>
      <c r="O107" s="153">
        <v>0</v>
      </c>
      <c r="P107" s="153"/>
      <c r="Q107" s="153">
        <v>10744790</v>
      </c>
      <c r="R107" s="153"/>
      <c r="S107" s="153">
        <v>7430</v>
      </c>
      <c r="T107" s="153"/>
      <c r="U107" s="153">
        <v>64028096569</v>
      </c>
      <c r="V107" s="153"/>
      <c r="W107" s="3">
        <v>79216674508</v>
      </c>
      <c r="X107" s="178"/>
      <c r="Y107" s="164">
        <v>4.7154390202748184E-3</v>
      </c>
      <c r="Z107" s="28">
        <f t="shared" si="1"/>
        <v>0</v>
      </c>
    </row>
    <row r="108" spans="1:26" s="28" customFormat="1">
      <c r="A108" s="179" t="s">
        <v>249</v>
      </c>
      <c r="B108" s="23"/>
      <c r="C108" s="176">
        <v>19949001</v>
      </c>
      <c r="D108" s="176"/>
      <c r="E108" s="176">
        <v>27148154698</v>
      </c>
      <c r="F108" s="176"/>
      <c r="G108" s="177">
        <v>25337337889</v>
      </c>
      <c r="H108" s="153"/>
      <c r="I108" s="153">
        <v>7586897</v>
      </c>
      <c r="J108" s="153"/>
      <c r="K108" s="153">
        <v>10050709967</v>
      </c>
      <c r="L108" s="153"/>
      <c r="M108" s="153">
        <v>0</v>
      </c>
      <c r="N108" s="153"/>
      <c r="O108" s="153">
        <v>0</v>
      </c>
      <c r="P108" s="153"/>
      <c r="Q108" s="153">
        <v>27535898</v>
      </c>
      <c r="R108" s="153"/>
      <c r="S108" s="153">
        <v>1107</v>
      </c>
      <c r="T108" s="153"/>
      <c r="U108" s="153">
        <v>37198864665</v>
      </c>
      <c r="V108" s="153"/>
      <c r="W108" s="3">
        <v>30246611381</v>
      </c>
      <c r="X108" s="178"/>
      <c r="Y108" s="164">
        <v>1.8004549221850023E-3</v>
      </c>
      <c r="Z108" s="28">
        <f t="shared" si="1"/>
        <v>0</v>
      </c>
    </row>
    <row r="109" spans="1:26" s="28" customFormat="1">
      <c r="A109" s="179" t="s">
        <v>363</v>
      </c>
      <c r="B109" s="23"/>
      <c r="C109" s="176">
        <v>2835214</v>
      </c>
      <c r="D109" s="176"/>
      <c r="E109" s="176">
        <v>95027048694</v>
      </c>
      <c r="F109" s="176"/>
      <c r="G109" s="177">
        <v>99562608995</v>
      </c>
      <c r="H109" s="153"/>
      <c r="I109" s="153">
        <v>448272</v>
      </c>
      <c r="J109" s="153"/>
      <c r="K109" s="153">
        <v>16544978535</v>
      </c>
      <c r="L109" s="153"/>
      <c r="M109" s="153">
        <v>0</v>
      </c>
      <c r="N109" s="153"/>
      <c r="O109" s="153">
        <v>0</v>
      </c>
      <c r="P109" s="153"/>
      <c r="Q109" s="153">
        <v>3283486</v>
      </c>
      <c r="R109" s="153"/>
      <c r="S109" s="153">
        <v>33330</v>
      </c>
      <c r="T109" s="153"/>
      <c r="U109" s="153">
        <v>111572027229</v>
      </c>
      <c r="V109" s="153"/>
      <c r="W109" s="3">
        <v>108592628097</v>
      </c>
      <c r="X109" s="178"/>
      <c r="Y109" s="164">
        <v>6.4640673068278422E-3</v>
      </c>
      <c r="Z109" s="28">
        <f t="shared" si="1"/>
        <v>0</v>
      </c>
    </row>
    <row r="110" spans="1:26" s="28" customFormat="1">
      <c r="A110" s="179" t="s">
        <v>310</v>
      </c>
      <c r="B110" s="23"/>
      <c r="C110" s="176">
        <v>34379443</v>
      </c>
      <c r="D110" s="176"/>
      <c r="E110" s="176">
        <v>112047276171</v>
      </c>
      <c r="F110" s="176"/>
      <c r="G110" s="177">
        <v>96882879335</v>
      </c>
      <c r="H110" s="153"/>
      <c r="I110" s="153">
        <v>1444641</v>
      </c>
      <c r="J110" s="153"/>
      <c r="K110" s="153">
        <v>4161903908</v>
      </c>
      <c r="L110" s="153"/>
      <c r="M110" s="153">
        <v>0</v>
      </c>
      <c r="N110" s="153"/>
      <c r="O110" s="153">
        <v>0</v>
      </c>
      <c r="P110" s="153"/>
      <c r="Q110" s="153">
        <v>35824084</v>
      </c>
      <c r="R110" s="153"/>
      <c r="S110" s="153">
        <v>2683</v>
      </c>
      <c r="T110" s="153"/>
      <c r="U110" s="153">
        <v>116209180079</v>
      </c>
      <c r="V110" s="153"/>
      <c r="W110" s="3">
        <v>95373040561</v>
      </c>
      <c r="X110" s="178"/>
      <c r="Y110" s="164">
        <v>5.6771602662792292E-3</v>
      </c>
      <c r="Z110" s="28">
        <f t="shared" si="1"/>
        <v>0</v>
      </c>
    </row>
    <row r="111" spans="1:26" s="28" customFormat="1" ht="32.25" customHeight="1">
      <c r="A111" s="179" t="s">
        <v>205</v>
      </c>
      <c r="B111" s="23"/>
      <c r="C111" s="176">
        <v>9879311</v>
      </c>
      <c r="D111" s="176"/>
      <c r="E111" s="176">
        <v>20785125146</v>
      </c>
      <c r="F111" s="176"/>
      <c r="G111" s="177">
        <v>22311500379</v>
      </c>
      <c r="H111" s="153"/>
      <c r="I111" s="153">
        <v>1782627</v>
      </c>
      <c r="J111" s="153"/>
      <c r="K111" s="153">
        <v>4116326696</v>
      </c>
      <c r="L111" s="153"/>
      <c r="M111" s="153">
        <v>0</v>
      </c>
      <c r="N111" s="153"/>
      <c r="O111" s="153">
        <v>0</v>
      </c>
      <c r="P111" s="153"/>
      <c r="Q111" s="153">
        <v>11661938</v>
      </c>
      <c r="R111" s="153"/>
      <c r="S111" s="153">
        <v>2352</v>
      </c>
      <c r="T111" s="153"/>
      <c r="U111" s="153">
        <v>24901451842</v>
      </c>
      <c r="V111" s="153"/>
      <c r="W111" s="3">
        <v>27216852951</v>
      </c>
      <c r="X111" s="178"/>
      <c r="Y111" s="164">
        <v>1.6201060093890508E-3</v>
      </c>
      <c r="Z111" s="28">
        <f t="shared" si="1"/>
        <v>0</v>
      </c>
    </row>
    <row r="112" spans="1:26" s="28" customFormat="1">
      <c r="A112" s="179" t="s">
        <v>359</v>
      </c>
      <c r="B112" s="23"/>
      <c r="C112" s="176">
        <v>3757339</v>
      </c>
      <c r="D112" s="176"/>
      <c r="E112" s="176">
        <v>41551786894</v>
      </c>
      <c r="F112" s="176"/>
      <c r="G112" s="177">
        <v>42539843324</v>
      </c>
      <c r="H112" s="153"/>
      <c r="I112" s="153">
        <v>0</v>
      </c>
      <c r="J112" s="153"/>
      <c r="K112" s="153">
        <v>0</v>
      </c>
      <c r="L112" s="153"/>
      <c r="M112" s="153">
        <v>1674486</v>
      </c>
      <c r="N112" s="153"/>
      <c r="O112" s="153">
        <v>20021584086</v>
      </c>
      <c r="P112" s="153"/>
      <c r="Q112" s="153">
        <v>2082853</v>
      </c>
      <c r="R112" s="153"/>
      <c r="S112" s="153">
        <v>10530</v>
      </c>
      <c r="T112" s="153"/>
      <c r="U112" s="153">
        <v>23033924804</v>
      </c>
      <c r="V112" s="153"/>
      <c r="W112" s="3">
        <v>21762904318</v>
      </c>
      <c r="X112" s="178"/>
      <c r="Y112" s="164">
        <v>1.2954551406376051E-3</v>
      </c>
      <c r="Z112" s="28">
        <f t="shared" si="1"/>
        <v>0</v>
      </c>
    </row>
    <row r="113" spans="1:26" s="28" customFormat="1">
      <c r="A113" s="179" t="s">
        <v>264</v>
      </c>
      <c r="B113" s="23"/>
      <c r="C113" s="176">
        <v>173056</v>
      </c>
      <c r="D113" s="176"/>
      <c r="E113" s="176">
        <v>11275037812</v>
      </c>
      <c r="F113" s="176"/>
      <c r="G113" s="177">
        <v>14123828295</v>
      </c>
      <c r="H113" s="153"/>
      <c r="I113" s="153">
        <v>165649</v>
      </c>
      <c r="J113" s="153"/>
      <c r="K113" s="153">
        <v>14636219997</v>
      </c>
      <c r="L113" s="153"/>
      <c r="M113" s="153">
        <v>0</v>
      </c>
      <c r="N113" s="153"/>
      <c r="O113" s="153">
        <v>0</v>
      </c>
      <c r="P113" s="153"/>
      <c r="Q113" s="153">
        <v>338705</v>
      </c>
      <c r="R113" s="153"/>
      <c r="S113" s="153">
        <v>93540</v>
      </c>
      <c r="T113" s="153"/>
      <c r="U113" s="153">
        <v>25911257809</v>
      </c>
      <c r="V113" s="153"/>
      <c r="W113" s="3">
        <v>31437560245</v>
      </c>
      <c r="X113" s="178"/>
      <c r="Y113" s="164">
        <v>1.8713471526318943E-3</v>
      </c>
      <c r="Z113" s="28">
        <f t="shared" si="1"/>
        <v>0</v>
      </c>
    </row>
    <row r="114" spans="1:26" s="28" customFormat="1">
      <c r="A114" s="179" t="s">
        <v>464</v>
      </c>
      <c r="B114" s="23"/>
      <c r="C114" s="176">
        <v>583990</v>
      </c>
      <c r="D114" s="176"/>
      <c r="E114" s="176">
        <v>9236653726</v>
      </c>
      <c r="F114" s="176"/>
      <c r="G114" s="177">
        <v>11496799028</v>
      </c>
      <c r="H114" s="153"/>
      <c r="I114" s="153">
        <v>0</v>
      </c>
      <c r="J114" s="153"/>
      <c r="K114" s="153">
        <v>0</v>
      </c>
      <c r="L114" s="153"/>
      <c r="M114" s="153">
        <v>0</v>
      </c>
      <c r="N114" s="153"/>
      <c r="O114" s="153">
        <v>0</v>
      </c>
      <c r="P114" s="153"/>
      <c r="Q114" s="153">
        <v>583990</v>
      </c>
      <c r="R114" s="153"/>
      <c r="S114" s="153">
        <v>24860</v>
      </c>
      <c r="T114" s="153"/>
      <c r="U114" s="153">
        <v>9236653726</v>
      </c>
      <c r="V114" s="153"/>
      <c r="W114" s="3">
        <v>14405767329</v>
      </c>
      <c r="X114" s="178"/>
      <c r="Y114" s="164">
        <v>8.5751538804253408E-4</v>
      </c>
      <c r="Z114" s="28">
        <f t="shared" si="1"/>
        <v>0</v>
      </c>
    </row>
    <row r="115" spans="1:26" s="28" customFormat="1">
      <c r="A115" s="23" t="s">
        <v>182</v>
      </c>
      <c r="B115" s="23"/>
      <c r="C115" s="176">
        <v>2629260</v>
      </c>
      <c r="D115" s="176"/>
      <c r="E115" s="176">
        <v>16588498344</v>
      </c>
      <c r="F115" s="176"/>
      <c r="G115" s="177">
        <v>22019418325</v>
      </c>
      <c r="H115" s="153"/>
      <c r="I115" s="153">
        <v>6098707</v>
      </c>
      <c r="J115" s="153"/>
      <c r="K115" s="153">
        <v>55592849535</v>
      </c>
      <c r="L115" s="153"/>
      <c r="M115" s="153">
        <v>0</v>
      </c>
      <c r="N115" s="153"/>
      <c r="O115" s="153">
        <v>0</v>
      </c>
      <c r="P115" s="153"/>
      <c r="Q115" s="153">
        <v>8727967</v>
      </c>
      <c r="R115" s="153"/>
      <c r="S115" s="153">
        <v>9860</v>
      </c>
      <c r="T115" s="153"/>
      <c r="U115" s="153">
        <v>72181347879</v>
      </c>
      <c r="V115" s="153"/>
      <c r="W115" s="3">
        <v>85392528181</v>
      </c>
      <c r="X115" s="178"/>
      <c r="Y115" s="164">
        <v>5.0830618922779944E-3</v>
      </c>
      <c r="Z115" s="28">
        <f t="shared" si="1"/>
        <v>0</v>
      </c>
    </row>
    <row r="116" spans="1:26" s="28" customFormat="1">
      <c r="A116" s="179" t="s">
        <v>362</v>
      </c>
      <c r="B116" s="23"/>
      <c r="C116" s="176">
        <v>8995027</v>
      </c>
      <c r="D116" s="176"/>
      <c r="E116" s="176">
        <v>24990862689</v>
      </c>
      <c r="F116" s="176"/>
      <c r="G116" s="177">
        <v>27508376953</v>
      </c>
      <c r="H116" s="153"/>
      <c r="I116" s="153">
        <v>32253197</v>
      </c>
      <c r="J116" s="153"/>
      <c r="K116" s="153">
        <v>104175579193</v>
      </c>
      <c r="L116" s="153"/>
      <c r="M116" s="153">
        <v>26088427</v>
      </c>
      <c r="N116" s="153"/>
      <c r="O116" s="153">
        <v>82102641102</v>
      </c>
      <c r="P116" s="153"/>
      <c r="Q116" s="153">
        <v>15159797</v>
      </c>
      <c r="R116" s="153"/>
      <c r="S116" s="153">
        <v>3030</v>
      </c>
      <c r="T116" s="153"/>
      <c r="U116" s="153">
        <v>47472032690</v>
      </c>
      <c r="V116" s="153"/>
      <c r="W116" s="3">
        <v>45579113664</v>
      </c>
      <c r="X116" s="178"/>
      <c r="Y116" s="164">
        <v>2.7131349859815393E-3</v>
      </c>
      <c r="Z116" s="28">
        <f t="shared" si="1"/>
        <v>0</v>
      </c>
    </row>
    <row r="117" spans="1:26" s="28" customFormat="1">
      <c r="A117" s="179" t="s">
        <v>86</v>
      </c>
      <c r="B117" s="23"/>
      <c r="C117" s="176">
        <v>0</v>
      </c>
      <c r="D117" s="176"/>
      <c r="E117" s="176">
        <v>0</v>
      </c>
      <c r="F117" s="176"/>
      <c r="G117" s="177">
        <v>0</v>
      </c>
      <c r="H117" s="153"/>
      <c r="I117" s="153">
        <v>129117</v>
      </c>
      <c r="J117" s="153"/>
      <c r="K117" s="153">
        <v>17195275571</v>
      </c>
      <c r="L117" s="153"/>
      <c r="M117" s="153">
        <v>0</v>
      </c>
      <c r="N117" s="153"/>
      <c r="O117" s="153">
        <v>0</v>
      </c>
      <c r="P117" s="153"/>
      <c r="Q117" s="153">
        <v>129117</v>
      </c>
      <c r="R117" s="153"/>
      <c r="S117" s="153">
        <v>137630</v>
      </c>
      <c r="T117" s="153"/>
      <c r="U117" s="182">
        <v>17195275571</v>
      </c>
      <c r="V117" s="153"/>
      <c r="W117" s="184">
        <v>17633007733</v>
      </c>
      <c r="X117" s="178"/>
      <c r="Y117" s="164">
        <v>1.0496195810466501E-3</v>
      </c>
      <c r="Z117" s="28">
        <f t="shared" si="1"/>
        <v>0</v>
      </c>
    </row>
    <row r="118" spans="1:26" s="28" customFormat="1">
      <c r="A118" s="23" t="s">
        <v>523</v>
      </c>
      <c r="B118" s="23"/>
      <c r="C118" s="176">
        <v>0</v>
      </c>
      <c r="D118" s="176"/>
      <c r="E118" s="176">
        <v>0</v>
      </c>
      <c r="F118" s="176"/>
      <c r="G118" s="177">
        <v>0</v>
      </c>
      <c r="H118" s="153"/>
      <c r="I118" s="153">
        <v>17100000</v>
      </c>
      <c r="J118" s="153"/>
      <c r="K118" s="153">
        <v>29936137762</v>
      </c>
      <c r="L118" s="153"/>
      <c r="M118" s="153">
        <v>0</v>
      </c>
      <c r="N118" s="153"/>
      <c r="O118" s="153">
        <v>0</v>
      </c>
      <c r="P118" s="153"/>
      <c r="Q118" s="153">
        <v>17100000</v>
      </c>
      <c r="R118" s="153"/>
      <c r="S118" s="153">
        <v>1664</v>
      </c>
      <c r="T118" s="153"/>
      <c r="U118" s="153">
        <v>29936137762</v>
      </c>
      <c r="V118" s="153"/>
      <c r="W118" s="3">
        <v>28234447489</v>
      </c>
      <c r="X118" s="178"/>
      <c r="Y118" s="164">
        <v>1.6806791781203278E-3</v>
      </c>
      <c r="Z118" s="28">
        <f t="shared" si="1"/>
        <v>0</v>
      </c>
    </row>
    <row r="119" spans="1:26" s="28" customFormat="1">
      <c r="A119" s="179" t="s">
        <v>89</v>
      </c>
      <c r="B119" s="23"/>
      <c r="C119" s="176">
        <v>4141898</v>
      </c>
      <c r="D119" s="176"/>
      <c r="E119" s="176">
        <v>107983109372</v>
      </c>
      <c r="F119" s="176"/>
      <c r="G119" s="177">
        <v>125063682742</v>
      </c>
      <c r="H119" s="153"/>
      <c r="I119" s="153">
        <v>762589</v>
      </c>
      <c r="J119" s="153"/>
      <c r="K119" s="153">
        <v>23270797736</v>
      </c>
      <c r="L119" s="153"/>
      <c r="M119" s="153">
        <v>2332250</v>
      </c>
      <c r="N119" s="153"/>
      <c r="O119" s="153">
        <v>67821743746</v>
      </c>
      <c r="P119" s="153"/>
      <c r="Q119" s="153">
        <v>2572237</v>
      </c>
      <c r="R119" s="153"/>
      <c r="S119" s="153">
        <v>28570</v>
      </c>
      <c r="T119" s="153"/>
      <c r="U119" s="153">
        <v>68838220237</v>
      </c>
      <c r="V119" s="153"/>
      <c r="W119" s="3">
        <v>72920742585</v>
      </c>
      <c r="X119" s="178"/>
      <c r="Y119" s="164">
        <v>4.3406683896835283E-3</v>
      </c>
      <c r="Z119" s="28">
        <f t="shared" si="1"/>
        <v>0</v>
      </c>
    </row>
    <row r="120" spans="1:26" s="28" customFormat="1">
      <c r="A120" s="179" t="s">
        <v>312</v>
      </c>
      <c r="B120" s="23"/>
      <c r="C120" s="176">
        <v>7725568</v>
      </c>
      <c r="D120" s="176"/>
      <c r="E120" s="176">
        <v>23259039730</v>
      </c>
      <c r="F120" s="176"/>
      <c r="G120" s="177">
        <v>20306834957</v>
      </c>
      <c r="H120" s="153"/>
      <c r="I120" s="153">
        <v>4894213</v>
      </c>
      <c r="J120" s="153"/>
      <c r="K120" s="153">
        <v>13483521586</v>
      </c>
      <c r="L120" s="153"/>
      <c r="M120" s="153">
        <v>0</v>
      </c>
      <c r="N120" s="153"/>
      <c r="O120" s="153">
        <v>0</v>
      </c>
      <c r="P120" s="153"/>
      <c r="Q120" s="153">
        <v>12619781</v>
      </c>
      <c r="R120" s="153"/>
      <c r="S120" s="153">
        <v>2445</v>
      </c>
      <c r="T120" s="153"/>
      <c r="U120" s="153">
        <v>36742561316</v>
      </c>
      <c r="V120" s="153"/>
      <c r="W120" s="3">
        <v>30616852582</v>
      </c>
      <c r="X120" s="178"/>
      <c r="Y120" s="164">
        <v>1.8224938403414632E-3</v>
      </c>
      <c r="Z120" s="28">
        <f t="shared" si="1"/>
        <v>0</v>
      </c>
    </row>
    <row r="121" spans="1:26" s="28" customFormat="1">
      <c r="A121" s="23" t="s">
        <v>129</v>
      </c>
      <c r="B121" s="23"/>
      <c r="C121" s="176">
        <v>6573980</v>
      </c>
      <c r="D121" s="176"/>
      <c r="E121" s="176">
        <v>35507233147</v>
      </c>
      <c r="F121" s="176"/>
      <c r="G121" s="177">
        <v>58838931478</v>
      </c>
      <c r="H121" s="153"/>
      <c r="I121" s="153">
        <v>5425536</v>
      </c>
      <c r="J121" s="153"/>
      <c r="K121" s="153">
        <v>51255499110</v>
      </c>
      <c r="L121" s="153"/>
      <c r="M121" s="153">
        <v>0</v>
      </c>
      <c r="N121" s="153"/>
      <c r="O121" s="153">
        <v>0</v>
      </c>
      <c r="P121" s="153"/>
      <c r="Q121" s="153">
        <v>11999516</v>
      </c>
      <c r="R121" s="153"/>
      <c r="S121" s="153">
        <v>8870</v>
      </c>
      <c r="T121" s="153"/>
      <c r="U121" s="153">
        <v>86762732257</v>
      </c>
      <c r="V121" s="153"/>
      <c r="W121" s="3">
        <v>105612958910</v>
      </c>
      <c r="X121" s="178"/>
      <c r="Y121" s="164">
        <v>6.2866999982510172E-3</v>
      </c>
      <c r="Z121" s="28">
        <f t="shared" si="1"/>
        <v>0</v>
      </c>
    </row>
    <row r="122" spans="1:26" s="28" customFormat="1">
      <c r="A122" s="179" t="s">
        <v>110</v>
      </c>
      <c r="B122" s="23"/>
      <c r="C122" s="176">
        <v>49275546</v>
      </c>
      <c r="D122" s="176"/>
      <c r="E122" s="176">
        <v>62944412328</v>
      </c>
      <c r="F122" s="176"/>
      <c r="G122" s="177">
        <v>72070708252</v>
      </c>
      <c r="H122" s="153"/>
      <c r="I122" s="153">
        <v>28807805</v>
      </c>
      <c r="J122" s="153"/>
      <c r="K122" s="153">
        <v>43110490240</v>
      </c>
      <c r="L122" s="153"/>
      <c r="M122" s="153">
        <v>41267965</v>
      </c>
      <c r="N122" s="153"/>
      <c r="O122" s="153">
        <v>64878136417</v>
      </c>
      <c r="P122" s="153"/>
      <c r="Q122" s="153">
        <v>36815386</v>
      </c>
      <c r="R122" s="153"/>
      <c r="S122" s="153">
        <v>1470</v>
      </c>
      <c r="T122" s="153"/>
      <c r="U122" s="153">
        <v>50003645147</v>
      </c>
      <c r="V122" s="153"/>
      <c r="W122" s="3">
        <v>53700280510</v>
      </c>
      <c r="X122" s="178"/>
      <c r="Y122" s="164">
        <v>3.1965542569069201E-3</v>
      </c>
      <c r="Z122" s="28">
        <f t="shared" si="1"/>
        <v>0</v>
      </c>
    </row>
    <row r="123" spans="1:26" s="28" customFormat="1">
      <c r="A123" s="179" t="s">
        <v>112</v>
      </c>
      <c r="B123" s="23"/>
      <c r="C123" s="176">
        <v>1317884</v>
      </c>
      <c r="D123" s="176"/>
      <c r="E123" s="176">
        <v>18907686086</v>
      </c>
      <c r="F123" s="176"/>
      <c r="G123" s="177">
        <v>19876990704</v>
      </c>
      <c r="H123" s="153"/>
      <c r="I123" s="153">
        <v>0</v>
      </c>
      <c r="J123" s="153"/>
      <c r="K123" s="153">
        <v>0</v>
      </c>
      <c r="L123" s="153"/>
      <c r="M123" s="153">
        <v>0</v>
      </c>
      <c r="N123" s="153"/>
      <c r="O123" s="153">
        <v>0</v>
      </c>
      <c r="P123" s="153"/>
      <c r="Q123" s="153">
        <v>1317884</v>
      </c>
      <c r="R123" s="153"/>
      <c r="S123" s="153">
        <v>14980</v>
      </c>
      <c r="T123" s="153"/>
      <c r="U123" s="153">
        <v>18907686086</v>
      </c>
      <c r="V123" s="153"/>
      <c r="W123" s="3">
        <v>19589297417</v>
      </c>
      <c r="X123" s="178"/>
      <c r="Y123" s="164">
        <v>1.1660693659964474E-3</v>
      </c>
      <c r="Z123" s="28">
        <f t="shared" si="1"/>
        <v>0</v>
      </c>
    </row>
    <row r="124" spans="1:26" s="28" customFormat="1">
      <c r="A124" s="23" t="s">
        <v>370</v>
      </c>
      <c r="B124" s="23"/>
      <c r="C124" s="176">
        <v>10538954</v>
      </c>
      <c r="D124" s="176"/>
      <c r="E124" s="176">
        <v>23451856422</v>
      </c>
      <c r="F124" s="176"/>
      <c r="G124" s="177">
        <v>25233918272</v>
      </c>
      <c r="H124" s="153"/>
      <c r="I124" s="153">
        <v>1784474</v>
      </c>
      <c r="J124" s="153"/>
      <c r="K124" s="153">
        <v>4465912659</v>
      </c>
      <c r="L124" s="153">
        <v>30027839034</v>
      </c>
      <c r="M124" s="153">
        <v>0</v>
      </c>
      <c r="N124" s="153"/>
      <c r="O124" s="153">
        <v>0</v>
      </c>
      <c r="P124" s="153"/>
      <c r="Q124" s="153">
        <v>12323428</v>
      </c>
      <c r="R124" s="153"/>
      <c r="S124" s="153">
        <v>2355</v>
      </c>
      <c r="T124" s="153"/>
      <c r="U124" s="153">
        <v>27917769081</v>
      </c>
      <c r="V124" s="153"/>
      <c r="W124" s="3">
        <v>28797335411</v>
      </c>
      <c r="X124" s="178"/>
      <c r="Y124" s="164">
        <v>1.7141855539928993E-3</v>
      </c>
      <c r="Z124" s="28">
        <f t="shared" si="1"/>
        <v>0</v>
      </c>
    </row>
    <row r="125" spans="1:26" s="28" customFormat="1">
      <c r="A125" s="179" t="s">
        <v>266</v>
      </c>
      <c r="B125" s="23"/>
      <c r="C125" s="176">
        <v>16163699</v>
      </c>
      <c r="D125" s="176"/>
      <c r="E125" s="176">
        <v>57337735440</v>
      </c>
      <c r="F125" s="176"/>
      <c r="G125" s="177">
        <v>103770735840</v>
      </c>
      <c r="H125" s="153"/>
      <c r="I125" s="153">
        <v>3000000</v>
      </c>
      <c r="J125" s="153"/>
      <c r="K125" s="153">
        <v>22190959563</v>
      </c>
      <c r="L125" s="153"/>
      <c r="M125" s="153">
        <v>19163699</v>
      </c>
      <c r="N125" s="153"/>
      <c r="O125" s="153">
        <v>168741157223</v>
      </c>
      <c r="P125" s="153"/>
      <c r="Q125" s="23">
        <v>0</v>
      </c>
      <c r="R125" s="23"/>
      <c r="S125" s="153">
        <v>0</v>
      </c>
      <c r="T125" s="153"/>
      <c r="U125" s="153">
        <v>0</v>
      </c>
      <c r="V125" s="153"/>
      <c r="W125" s="3">
        <v>0</v>
      </c>
      <c r="X125" s="178"/>
      <c r="Y125" s="164">
        <v>0</v>
      </c>
      <c r="Z125" s="28">
        <f t="shared" si="1"/>
        <v>0</v>
      </c>
    </row>
    <row r="126" spans="1:26" s="28" customFormat="1">
      <c r="A126" s="179" t="s">
        <v>114</v>
      </c>
      <c r="B126" s="23"/>
      <c r="C126" s="176">
        <v>14912752</v>
      </c>
      <c r="D126" s="176"/>
      <c r="E126" s="176">
        <v>70280368223</v>
      </c>
      <c r="F126" s="176"/>
      <c r="G126" s="177">
        <v>109057401271</v>
      </c>
      <c r="H126" s="153"/>
      <c r="I126" s="153">
        <v>3206245</v>
      </c>
      <c r="J126" s="153"/>
      <c r="K126" s="153">
        <v>22526646133</v>
      </c>
      <c r="L126" s="153"/>
      <c r="M126" s="153">
        <v>3119047</v>
      </c>
      <c r="N126" s="153"/>
      <c r="O126" s="153">
        <v>21137114684</v>
      </c>
      <c r="P126" s="153"/>
      <c r="Q126" s="153">
        <v>14999950</v>
      </c>
      <c r="R126" s="153"/>
      <c r="S126" s="153">
        <v>7000</v>
      </c>
      <c r="T126" s="153"/>
      <c r="U126" s="153">
        <v>77822418453</v>
      </c>
      <c r="V126" s="153"/>
      <c r="W126" s="3">
        <v>104188002708</v>
      </c>
      <c r="X126" s="178"/>
      <c r="Y126" s="164">
        <v>6.2018782846556706E-3</v>
      </c>
      <c r="Z126" s="28">
        <f t="shared" si="1"/>
        <v>0</v>
      </c>
    </row>
    <row r="127" spans="1:26" s="28" customFormat="1">
      <c r="A127" s="179" t="s">
        <v>280</v>
      </c>
      <c r="B127" s="23"/>
      <c r="C127" s="176">
        <v>4171801</v>
      </c>
      <c r="D127" s="176"/>
      <c r="E127" s="176">
        <v>9618592933</v>
      </c>
      <c r="F127" s="176"/>
      <c r="G127" s="177">
        <v>9976322681</v>
      </c>
      <c r="H127" s="153"/>
      <c r="I127" s="153">
        <v>3443007</v>
      </c>
      <c r="J127" s="153"/>
      <c r="K127" s="153">
        <v>8410891199</v>
      </c>
      <c r="L127" s="153"/>
      <c r="M127" s="153">
        <v>0</v>
      </c>
      <c r="N127" s="153"/>
      <c r="O127" s="153">
        <v>0</v>
      </c>
      <c r="P127" s="153"/>
      <c r="Q127" s="153">
        <v>7614808</v>
      </c>
      <c r="R127" s="153"/>
      <c r="S127" s="153">
        <v>2387</v>
      </c>
      <c r="T127" s="153"/>
      <c r="U127" s="153">
        <v>18029484132</v>
      </c>
      <c r="V127" s="153"/>
      <c r="W127" s="3">
        <v>18036041994</v>
      </c>
      <c r="X127" s="178"/>
      <c r="Y127" s="164">
        <v>1.07361053361605E-3</v>
      </c>
      <c r="Z127" s="28">
        <f t="shared" si="1"/>
        <v>0</v>
      </c>
    </row>
    <row r="128" spans="1:26" s="28" customFormat="1">
      <c r="A128" s="179" t="s">
        <v>136</v>
      </c>
      <c r="B128" s="23"/>
      <c r="C128" s="176">
        <v>8085357</v>
      </c>
      <c r="D128" s="176"/>
      <c r="E128" s="176">
        <v>79203090609</v>
      </c>
      <c r="F128" s="176"/>
      <c r="G128" s="177">
        <v>117534857842</v>
      </c>
      <c r="H128" s="153"/>
      <c r="I128" s="153">
        <v>4548013</v>
      </c>
      <c r="J128" s="153"/>
      <c r="K128" s="153">
        <v>0</v>
      </c>
      <c r="L128" s="153"/>
      <c r="M128" s="153">
        <v>0</v>
      </c>
      <c r="N128" s="153"/>
      <c r="O128" s="153">
        <v>0</v>
      </c>
      <c r="P128" s="153"/>
      <c r="Q128" s="153">
        <v>12633370</v>
      </c>
      <c r="R128" s="153"/>
      <c r="S128" s="153">
        <v>11290</v>
      </c>
      <c r="T128" s="153"/>
      <c r="U128" s="153">
        <v>79203090609</v>
      </c>
      <c r="V128" s="153"/>
      <c r="W128" s="3">
        <v>141528211627</v>
      </c>
      <c r="X128" s="178"/>
      <c r="Y128" s="164">
        <v>8.4245855524807626E-3</v>
      </c>
      <c r="Z128" s="28">
        <f t="shared" si="1"/>
        <v>0</v>
      </c>
    </row>
    <row r="129" spans="1:26" s="28" customFormat="1">
      <c r="A129" s="179" t="s">
        <v>131</v>
      </c>
      <c r="B129" s="23"/>
      <c r="C129" s="176">
        <v>4089675</v>
      </c>
      <c r="D129" s="176"/>
      <c r="E129" s="176">
        <v>27698893087</v>
      </c>
      <c r="F129" s="176"/>
      <c r="G129" s="177">
        <v>32951461919</v>
      </c>
      <c r="H129" s="153"/>
      <c r="I129" s="153">
        <v>3375227</v>
      </c>
      <c r="J129" s="153"/>
      <c r="K129" s="153">
        <v>27655292150</v>
      </c>
      <c r="L129" s="153"/>
      <c r="M129" s="153">
        <v>0</v>
      </c>
      <c r="N129" s="153"/>
      <c r="O129" s="153">
        <v>0</v>
      </c>
      <c r="P129" s="153"/>
      <c r="Q129" s="153">
        <v>7464902</v>
      </c>
      <c r="R129" s="153"/>
      <c r="S129" s="153">
        <v>7830</v>
      </c>
      <c r="T129" s="153"/>
      <c r="U129" s="153">
        <v>55354185237</v>
      </c>
      <c r="V129" s="153"/>
      <c r="W129" s="3">
        <v>57998362751</v>
      </c>
      <c r="X129" s="178"/>
      <c r="Y129" s="164">
        <v>3.4524012087947436E-3</v>
      </c>
      <c r="Z129" s="28">
        <f t="shared" si="1"/>
        <v>0</v>
      </c>
    </row>
    <row r="130" spans="1:26" s="28" customFormat="1">
      <c r="A130" s="179" t="s">
        <v>345</v>
      </c>
      <c r="B130" s="23"/>
      <c r="C130" s="176">
        <v>5642886</v>
      </c>
      <c r="D130" s="176"/>
      <c r="E130" s="176">
        <v>10090880382</v>
      </c>
      <c r="F130" s="176"/>
      <c r="G130" s="177">
        <v>10218661349</v>
      </c>
      <c r="H130" s="153"/>
      <c r="I130" s="153">
        <v>1018204</v>
      </c>
      <c r="J130" s="153"/>
      <c r="K130" s="153">
        <v>1887557110</v>
      </c>
      <c r="L130" s="153"/>
      <c r="M130" s="153">
        <v>0</v>
      </c>
      <c r="N130" s="153"/>
      <c r="O130" s="153">
        <v>0</v>
      </c>
      <c r="P130" s="153"/>
      <c r="Q130" s="153">
        <v>6661090</v>
      </c>
      <c r="R130" s="153"/>
      <c r="S130" s="153">
        <v>1749</v>
      </c>
      <c r="T130" s="153"/>
      <c r="U130" s="153">
        <v>11978437492</v>
      </c>
      <c r="V130" s="153"/>
      <c r="W130" s="3">
        <v>11560190008</v>
      </c>
      <c r="X130" s="178"/>
      <c r="Y130" s="164">
        <v>6.8813001030495439E-4</v>
      </c>
      <c r="Z130" s="28">
        <f t="shared" si="1"/>
        <v>0</v>
      </c>
    </row>
    <row r="131" spans="1:26" s="28" customFormat="1">
      <c r="A131" s="179" t="s">
        <v>235</v>
      </c>
      <c r="B131" s="23"/>
      <c r="C131" s="176">
        <v>13216764</v>
      </c>
      <c r="D131" s="176"/>
      <c r="E131" s="176">
        <v>35994094047</v>
      </c>
      <c r="F131" s="176"/>
      <c r="G131" s="177">
        <v>27737375648</v>
      </c>
      <c r="H131" s="153"/>
      <c r="I131" s="153">
        <v>2237885</v>
      </c>
      <c r="J131" s="153"/>
      <c r="K131" s="153">
        <v>4732272702</v>
      </c>
      <c r="L131" s="153"/>
      <c r="M131" s="153">
        <v>0</v>
      </c>
      <c r="N131" s="153"/>
      <c r="O131" s="153">
        <v>0</v>
      </c>
      <c r="P131" s="153"/>
      <c r="Q131" s="153">
        <v>15454649</v>
      </c>
      <c r="R131" s="153"/>
      <c r="S131" s="153">
        <v>1921</v>
      </c>
      <c r="T131" s="153"/>
      <c r="U131" s="153">
        <v>40726366749</v>
      </c>
      <c r="V131" s="153"/>
      <c r="W131" s="3">
        <v>29458889549</v>
      </c>
      <c r="X131" s="178"/>
      <c r="Y131" s="164">
        <v>1.7535651191630383E-3</v>
      </c>
      <c r="Z131" s="28">
        <f t="shared" si="1"/>
        <v>0</v>
      </c>
    </row>
    <row r="132" spans="1:26" s="28" customFormat="1">
      <c r="A132" s="23" t="s">
        <v>259</v>
      </c>
      <c r="B132" s="23"/>
      <c r="C132" s="176">
        <v>8478326</v>
      </c>
      <c r="D132" s="176"/>
      <c r="E132" s="176">
        <v>25587064641</v>
      </c>
      <c r="F132" s="176"/>
      <c r="G132" s="177">
        <v>26559173425</v>
      </c>
      <c r="H132" s="153"/>
      <c r="I132" s="153">
        <v>4022259</v>
      </c>
      <c r="J132" s="153"/>
      <c r="K132" s="153">
        <v>12498172823</v>
      </c>
      <c r="L132" s="153"/>
      <c r="M132" s="153">
        <v>0</v>
      </c>
      <c r="N132" s="153"/>
      <c r="O132" s="153">
        <v>0</v>
      </c>
      <c r="P132" s="153"/>
      <c r="Q132" s="153">
        <v>12500585</v>
      </c>
      <c r="R132" s="153"/>
      <c r="S132" s="153">
        <v>2946</v>
      </c>
      <c r="T132" s="153"/>
      <c r="U132" s="153">
        <v>38085237464</v>
      </c>
      <c r="V132" s="153"/>
      <c r="W132" s="3">
        <v>36542052840</v>
      </c>
      <c r="X132" s="178"/>
      <c r="Y132" s="164">
        <v>2.1751963574951467E-3</v>
      </c>
      <c r="Z132" s="28">
        <f t="shared" si="1"/>
        <v>0</v>
      </c>
    </row>
    <row r="133" spans="1:26" s="28" customFormat="1">
      <c r="A133" s="179" t="s">
        <v>140</v>
      </c>
      <c r="B133" s="23"/>
      <c r="C133" s="176">
        <v>30775774</v>
      </c>
      <c r="D133" s="176"/>
      <c r="E133" s="176">
        <v>51009502756</v>
      </c>
      <c r="F133" s="176"/>
      <c r="G133" s="177">
        <v>55945391158</v>
      </c>
      <c r="H133" s="153"/>
      <c r="I133" s="153">
        <v>20606146</v>
      </c>
      <c r="J133" s="153"/>
      <c r="K133" s="153">
        <v>37814546954</v>
      </c>
      <c r="L133" s="153"/>
      <c r="M133" s="153">
        <v>0</v>
      </c>
      <c r="N133" s="153"/>
      <c r="O133" s="153">
        <v>0</v>
      </c>
      <c r="P133" s="153"/>
      <c r="Q133" s="153">
        <v>51381920</v>
      </c>
      <c r="R133" s="153"/>
      <c r="S133" s="153">
        <v>1665</v>
      </c>
      <c r="T133" s="153"/>
      <c r="U133" s="153">
        <v>88824049710</v>
      </c>
      <c r="V133" s="153"/>
      <c r="W133" s="3">
        <v>84889588371</v>
      </c>
      <c r="X133" s="178"/>
      <c r="Y133" s="164">
        <v>5.0531239780742861E-3</v>
      </c>
      <c r="Z133" s="28">
        <f t="shared" si="1"/>
        <v>0</v>
      </c>
    </row>
    <row r="134" spans="1:26" s="28" customFormat="1">
      <c r="A134" s="179" t="s">
        <v>330</v>
      </c>
      <c r="B134" s="23"/>
      <c r="C134" s="176">
        <v>32651160</v>
      </c>
      <c r="D134" s="176"/>
      <c r="E134" s="176">
        <v>95719096448</v>
      </c>
      <c r="F134" s="176"/>
      <c r="G134" s="177">
        <v>120588209040</v>
      </c>
      <c r="H134" s="153"/>
      <c r="I134" s="153">
        <v>6632712</v>
      </c>
      <c r="J134" s="153"/>
      <c r="K134" s="153">
        <v>27143283397</v>
      </c>
      <c r="L134" s="153"/>
      <c r="M134" s="153">
        <v>14915264</v>
      </c>
      <c r="N134" s="153"/>
      <c r="O134" s="153">
        <v>57603322589</v>
      </c>
      <c r="P134" s="153"/>
      <c r="Q134" s="153">
        <v>24368608</v>
      </c>
      <c r="R134" s="153"/>
      <c r="S134" s="153">
        <v>3921</v>
      </c>
      <c r="T134" s="153"/>
      <c r="U134" s="153">
        <v>78343805225</v>
      </c>
      <c r="V134" s="153"/>
      <c r="W134" s="3">
        <v>94810715790</v>
      </c>
      <c r="X134" s="178"/>
      <c r="Y134" s="164">
        <v>5.6436874124424687E-3</v>
      </c>
      <c r="Z134" s="28">
        <f t="shared" si="1"/>
        <v>0</v>
      </c>
    </row>
    <row r="135" spans="1:26" s="28" customFormat="1">
      <c r="A135" s="179" t="s">
        <v>524</v>
      </c>
      <c r="B135" s="23"/>
      <c r="C135" s="176">
        <v>0</v>
      </c>
      <c r="D135" s="176"/>
      <c r="E135" s="176">
        <v>0</v>
      </c>
      <c r="F135" s="176"/>
      <c r="G135" s="177">
        <v>0</v>
      </c>
      <c r="H135" s="153"/>
      <c r="I135" s="153">
        <v>18200000</v>
      </c>
      <c r="J135" s="153"/>
      <c r="K135" s="153">
        <v>48586516539</v>
      </c>
      <c r="L135" s="153"/>
      <c r="M135" s="153">
        <v>0</v>
      </c>
      <c r="N135" s="153"/>
      <c r="O135" s="153">
        <v>0</v>
      </c>
      <c r="P135" s="153"/>
      <c r="Q135" s="153">
        <v>18200000</v>
      </c>
      <c r="R135" s="153"/>
      <c r="S135" s="153">
        <v>2671</v>
      </c>
      <c r="T135" s="153"/>
      <c r="U135" s="153">
        <v>48586516539</v>
      </c>
      <c r="V135" s="153"/>
      <c r="W135" s="3">
        <v>48236427695</v>
      </c>
      <c r="X135" s="178"/>
      <c r="Y135" s="164">
        <v>2.871313833411391E-3</v>
      </c>
      <c r="Z135" s="28">
        <f t="shared" si="1"/>
        <v>0</v>
      </c>
    </row>
    <row r="136" spans="1:26" s="28" customFormat="1">
      <c r="A136" s="179" t="s">
        <v>378</v>
      </c>
      <c r="B136" s="23"/>
      <c r="C136" s="176">
        <v>900445</v>
      </c>
      <c r="D136" s="176"/>
      <c r="E136" s="176">
        <v>36943823168</v>
      </c>
      <c r="F136" s="176"/>
      <c r="G136" s="177">
        <v>48945084210</v>
      </c>
      <c r="H136" s="153"/>
      <c r="I136" s="153">
        <v>152464</v>
      </c>
      <c r="J136" s="153"/>
      <c r="K136" s="153">
        <v>8518810110</v>
      </c>
      <c r="L136" s="153"/>
      <c r="M136" s="153">
        <v>0</v>
      </c>
      <c r="N136" s="153"/>
      <c r="O136" s="153">
        <v>0</v>
      </c>
      <c r="P136" s="153"/>
      <c r="Q136" s="153">
        <v>1052909</v>
      </c>
      <c r="R136" s="153"/>
      <c r="S136" s="153">
        <v>56340</v>
      </c>
      <c r="T136" s="153"/>
      <c r="U136" s="153">
        <v>45462633278</v>
      </c>
      <c r="V136" s="153"/>
      <c r="W136" s="3">
        <v>58862342559</v>
      </c>
      <c r="X136" s="178"/>
      <c r="Y136" s="164">
        <v>3.5038303318256693E-3</v>
      </c>
      <c r="Z136" s="28">
        <f t="shared" si="1"/>
        <v>0</v>
      </c>
    </row>
    <row r="137" spans="1:26" s="28" customFormat="1">
      <c r="A137" s="23" t="s">
        <v>261</v>
      </c>
      <c r="B137" s="23"/>
      <c r="C137" s="176">
        <v>4941506</v>
      </c>
      <c r="D137" s="176"/>
      <c r="E137" s="176">
        <v>49217407325</v>
      </c>
      <c r="F137" s="176"/>
      <c r="G137" s="177">
        <v>61487484312</v>
      </c>
      <c r="H137" s="153"/>
      <c r="I137" s="153">
        <v>4451834</v>
      </c>
      <c r="J137" s="153"/>
      <c r="K137" s="153">
        <v>61922932579</v>
      </c>
      <c r="L137" s="153"/>
      <c r="M137" s="153">
        <v>0</v>
      </c>
      <c r="N137" s="153"/>
      <c r="O137" s="153">
        <v>0</v>
      </c>
      <c r="P137" s="153"/>
      <c r="Q137" s="153">
        <v>9393340</v>
      </c>
      <c r="R137" s="153"/>
      <c r="S137" s="153">
        <v>13060</v>
      </c>
      <c r="T137" s="153"/>
      <c r="U137" s="153">
        <v>111140339904</v>
      </c>
      <c r="V137" s="153"/>
      <c r="W137" s="3">
        <v>121728727036</v>
      </c>
      <c r="X137" s="178"/>
      <c r="Y137" s="164">
        <v>7.2460046185853022E-3</v>
      </c>
      <c r="Z137" s="28">
        <f t="shared" si="1"/>
        <v>0</v>
      </c>
    </row>
    <row r="138" spans="1:26" s="28" customFormat="1">
      <c r="A138" s="179" t="s">
        <v>290</v>
      </c>
      <c r="B138" s="23"/>
      <c r="C138" s="176">
        <v>9627427</v>
      </c>
      <c r="D138" s="176"/>
      <c r="E138" s="176">
        <v>15955584516</v>
      </c>
      <c r="F138" s="176"/>
      <c r="G138" s="177">
        <v>14549229648</v>
      </c>
      <c r="H138" s="153"/>
      <c r="I138" s="153">
        <v>0</v>
      </c>
      <c r="J138" s="153"/>
      <c r="K138" s="153">
        <v>0</v>
      </c>
      <c r="L138" s="153"/>
      <c r="M138" s="153">
        <v>0</v>
      </c>
      <c r="N138" s="153"/>
      <c r="O138" s="153">
        <v>0</v>
      </c>
      <c r="P138" s="153"/>
      <c r="Q138" s="153">
        <v>9627427</v>
      </c>
      <c r="R138" s="153"/>
      <c r="S138" s="153">
        <v>2276</v>
      </c>
      <c r="T138" s="153"/>
      <c r="U138" s="153">
        <v>15955584516</v>
      </c>
      <c r="V138" s="153"/>
      <c r="W138" s="3">
        <v>21742643910</v>
      </c>
      <c r="X138" s="178"/>
      <c r="Y138" s="164">
        <v>1.2942491228510311E-3</v>
      </c>
      <c r="Z138" s="28">
        <f t="shared" si="1"/>
        <v>0</v>
      </c>
    </row>
    <row r="139" spans="1:26" s="28" customFormat="1">
      <c r="A139" s="179" t="s">
        <v>360</v>
      </c>
      <c r="B139" s="23"/>
      <c r="C139" s="176">
        <v>10915267</v>
      </c>
      <c r="D139" s="176"/>
      <c r="E139" s="176">
        <v>29331537927</v>
      </c>
      <c r="F139" s="176"/>
      <c r="G139" s="177">
        <v>26069957014</v>
      </c>
      <c r="H139" s="153"/>
      <c r="I139" s="153">
        <v>10374706</v>
      </c>
      <c r="J139" s="153"/>
      <c r="K139" s="153">
        <v>25459224073</v>
      </c>
      <c r="L139" s="153"/>
      <c r="M139" s="153">
        <v>0</v>
      </c>
      <c r="N139" s="153"/>
      <c r="O139" s="153">
        <v>0</v>
      </c>
      <c r="P139" s="153"/>
      <c r="Q139" s="153">
        <v>21289973</v>
      </c>
      <c r="R139" s="153"/>
      <c r="S139" s="153">
        <v>2191</v>
      </c>
      <c r="T139" s="153"/>
      <c r="U139" s="153">
        <v>54790762000</v>
      </c>
      <c r="V139" s="153"/>
      <c r="W139" s="3">
        <v>46285754710</v>
      </c>
      <c r="X139" s="178"/>
      <c r="Y139" s="164">
        <v>2.7551983871825034E-3</v>
      </c>
      <c r="Z139" s="28">
        <f t="shared" si="1"/>
        <v>0</v>
      </c>
    </row>
    <row r="140" spans="1:26" s="28" customFormat="1">
      <c r="A140" s="23" t="s">
        <v>188</v>
      </c>
      <c r="B140" s="23"/>
      <c r="C140" s="176">
        <v>12752666</v>
      </c>
      <c r="D140" s="176"/>
      <c r="E140" s="176">
        <v>33302088209</v>
      </c>
      <c r="F140" s="176"/>
      <c r="G140" s="177">
        <v>30040804659</v>
      </c>
      <c r="H140" s="153"/>
      <c r="I140" s="153">
        <v>4850025</v>
      </c>
      <c r="J140" s="153"/>
      <c r="K140" s="153">
        <v>11568581958</v>
      </c>
      <c r="L140" s="153"/>
      <c r="M140" s="153">
        <v>0</v>
      </c>
      <c r="N140" s="153"/>
      <c r="O140" s="153">
        <v>0</v>
      </c>
      <c r="P140" s="153"/>
      <c r="Q140" s="153">
        <v>17602691</v>
      </c>
      <c r="R140" s="153"/>
      <c r="S140" s="153">
        <v>2283</v>
      </c>
      <c r="T140" s="153"/>
      <c r="U140" s="153">
        <v>44870670167</v>
      </c>
      <c r="V140" s="153"/>
      <c r="W140" s="3">
        <v>39876298484</v>
      </c>
      <c r="X140" s="178"/>
      <c r="Y140" s="164">
        <v>2.3736701271976496E-3</v>
      </c>
      <c r="Z140" s="28">
        <f t="shared" ref="Z140:Z203" si="2">Q140-(C140+I140-M140)</f>
        <v>0</v>
      </c>
    </row>
    <row r="141" spans="1:26" s="28" customFormat="1">
      <c r="A141" s="179" t="s">
        <v>366</v>
      </c>
      <c r="B141" s="23"/>
      <c r="C141" s="176">
        <v>7241106</v>
      </c>
      <c r="D141" s="176"/>
      <c r="E141" s="176">
        <v>54297209475</v>
      </c>
      <c r="F141" s="176"/>
      <c r="G141" s="177">
        <v>83275682788</v>
      </c>
      <c r="H141" s="153"/>
      <c r="I141" s="153">
        <v>0</v>
      </c>
      <c r="J141" s="153"/>
      <c r="K141" s="153">
        <v>0</v>
      </c>
      <c r="L141" s="153"/>
      <c r="M141" s="153">
        <v>0</v>
      </c>
      <c r="N141" s="153"/>
      <c r="O141" s="153">
        <v>0</v>
      </c>
      <c r="P141" s="153"/>
      <c r="Q141" s="153">
        <v>7241106</v>
      </c>
      <c r="R141" s="153"/>
      <c r="S141" s="153">
        <v>15870</v>
      </c>
      <c r="T141" s="153"/>
      <c r="U141" s="153">
        <v>54297209475</v>
      </c>
      <c r="V141" s="153"/>
      <c r="W141" s="3">
        <v>114028048820</v>
      </c>
      <c r="X141" s="178"/>
      <c r="Y141" s="164">
        <v>6.7876152861898915E-3</v>
      </c>
      <c r="Z141" s="28">
        <f t="shared" si="2"/>
        <v>0</v>
      </c>
    </row>
    <row r="142" spans="1:26" s="28" customFormat="1">
      <c r="A142" s="23" t="s">
        <v>219</v>
      </c>
      <c r="B142" s="23"/>
      <c r="C142" s="176">
        <v>108605751</v>
      </c>
      <c r="D142" s="176"/>
      <c r="E142" s="176">
        <v>57396284803</v>
      </c>
      <c r="F142" s="176"/>
      <c r="G142" s="177">
        <v>62719945016</v>
      </c>
      <c r="H142" s="153"/>
      <c r="I142" s="153">
        <v>28475030</v>
      </c>
      <c r="J142" s="153"/>
      <c r="K142" s="153">
        <v>17267691521</v>
      </c>
      <c r="L142" s="153"/>
      <c r="M142" s="153">
        <v>0</v>
      </c>
      <c r="N142" s="153"/>
      <c r="O142" s="153">
        <v>0</v>
      </c>
      <c r="P142" s="153"/>
      <c r="Q142" s="153">
        <v>137080781</v>
      </c>
      <c r="R142" s="153"/>
      <c r="S142" s="153">
        <v>472</v>
      </c>
      <c r="T142" s="153"/>
      <c r="U142" s="153">
        <v>74663976324</v>
      </c>
      <c r="V142" s="153"/>
      <c r="W142" s="3">
        <v>64201981181</v>
      </c>
      <c r="X142" s="178"/>
      <c r="Y142" s="164">
        <v>3.821676801255568E-3</v>
      </c>
      <c r="Z142" s="28">
        <f t="shared" si="2"/>
        <v>0</v>
      </c>
    </row>
    <row r="143" spans="1:26" s="28" customFormat="1">
      <c r="A143" s="23" t="s">
        <v>139</v>
      </c>
      <c r="B143" s="23"/>
      <c r="C143" s="176">
        <v>5681166</v>
      </c>
      <c r="D143" s="176"/>
      <c r="E143" s="176">
        <v>22713353845</v>
      </c>
      <c r="F143" s="176"/>
      <c r="G143" s="177">
        <v>20575964644</v>
      </c>
      <c r="H143" s="153"/>
      <c r="I143" s="153">
        <v>0</v>
      </c>
      <c r="J143" s="153"/>
      <c r="K143" s="153">
        <v>0</v>
      </c>
      <c r="L143" s="153"/>
      <c r="M143" s="153">
        <v>0</v>
      </c>
      <c r="N143" s="153"/>
      <c r="O143" s="153">
        <v>0</v>
      </c>
      <c r="P143" s="153"/>
      <c r="Q143" s="153">
        <v>5681166</v>
      </c>
      <c r="R143" s="153"/>
      <c r="S143" s="153">
        <v>3757</v>
      </c>
      <c r="T143" s="153"/>
      <c r="U143" s="153">
        <v>22713353845</v>
      </c>
      <c r="V143" s="153"/>
      <c r="W143" s="3">
        <v>21179150458</v>
      </c>
      <c r="X143" s="178"/>
      <c r="Y143" s="164">
        <v>1.2607067022971134E-3</v>
      </c>
      <c r="Z143" s="28">
        <f t="shared" si="2"/>
        <v>0</v>
      </c>
    </row>
    <row r="144" spans="1:26" s="28" customFormat="1">
      <c r="A144" s="179" t="s">
        <v>132</v>
      </c>
      <c r="B144" s="23"/>
      <c r="C144" s="176">
        <v>23291510</v>
      </c>
      <c r="D144" s="176"/>
      <c r="E144" s="176">
        <v>26264697972</v>
      </c>
      <c r="F144" s="176"/>
      <c r="G144" s="177">
        <v>23827922097</v>
      </c>
      <c r="H144" s="153"/>
      <c r="I144" s="153">
        <v>0</v>
      </c>
      <c r="J144" s="153"/>
      <c r="K144" s="153">
        <v>0</v>
      </c>
      <c r="L144" s="153"/>
      <c r="M144" s="153">
        <v>0</v>
      </c>
      <c r="N144" s="153"/>
      <c r="O144" s="153">
        <v>0</v>
      </c>
      <c r="P144" s="153"/>
      <c r="Q144" s="153">
        <v>23291510</v>
      </c>
      <c r="R144" s="153"/>
      <c r="S144" s="153">
        <v>1154</v>
      </c>
      <c r="T144" s="153"/>
      <c r="U144" s="153">
        <v>26264697972</v>
      </c>
      <c r="V144" s="153"/>
      <c r="W144" s="3">
        <v>26670632491</v>
      </c>
      <c r="X144" s="178"/>
      <c r="Y144" s="164">
        <v>1.5875917781775859E-3</v>
      </c>
      <c r="Z144" s="28">
        <f t="shared" si="2"/>
        <v>0</v>
      </c>
    </row>
    <row r="145" spans="1:26" s="28" customFormat="1">
      <c r="A145" s="23" t="s">
        <v>230</v>
      </c>
      <c r="B145" s="23"/>
      <c r="C145" s="176">
        <v>8667034</v>
      </c>
      <c r="D145" s="176"/>
      <c r="E145" s="176">
        <v>18081247719</v>
      </c>
      <c r="F145" s="176"/>
      <c r="G145" s="177">
        <v>6665103422</v>
      </c>
      <c r="H145" s="153"/>
      <c r="I145" s="153">
        <v>0</v>
      </c>
      <c r="J145" s="153"/>
      <c r="K145" s="153">
        <v>0</v>
      </c>
      <c r="L145" s="153"/>
      <c r="M145" s="153">
        <v>0</v>
      </c>
      <c r="N145" s="153"/>
      <c r="O145" s="153">
        <v>0</v>
      </c>
      <c r="P145" s="153"/>
      <c r="Q145" s="153">
        <v>8667034</v>
      </c>
      <c r="R145" s="153"/>
      <c r="S145" s="153">
        <v>775</v>
      </c>
      <c r="T145" s="153"/>
      <c r="U145" s="153">
        <v>18081247719</v>
      </c>
      <c r="V145" s="153"/>
      <c r="W145" s="3">
        <v>6665103422</v>
      </c>
      <c r="X145" s="178"/>
      <c r="Y145" s="164">
        <v>3.9674587383862028E-4</v>
      </c>
      <c r="Z145" s="28">
        <f t="shared" si="2"/>
        <v>0</v>
      </c>
    </row>
    <row r="146" spans="1:26" s="28" customFormat="1">
      <c r="A146" s="179" t="s">
        <v>299</v>
      </c>
      <c r="B146" s="23"/>
      <c r="C146" s="176">
        <v>2218625</v>
      </c>
      <c r="D146" s="176"/>
      <c r="E146" s="176">
        <v>19487863674</v>
      </c>
      <c r="F146" s="176"/>
      <c r="G146" s="177">
        <v>18514404994</v>
      </c>
      <c r="H146" s="153"/>
      <c r="I146" s="153">
        <v>2111484</v>
      </c>
      <c r="J146" s="153"/>
      <c r="K146" s="153">
        <v>17756566800</v>
      </c>
      <c r="L146" s="153"/>
      <c r="M146" s="153">
        <v>0</v>
      </c>
      <c r="N146" s="153"/>
      <c r="O146" s="153">
        <v>0</v>
      </c>
      <c r="P146" s="153"/>
      <c r="Q146" s="153">
        <v>4330109</v>
      </c>
      <c r="R146" s="153"/>
      <c r="S146" s="153">
        <v>7044</v>
      </c>
      <c r="T146" s="153"/>
      <c r="U146" s="153">
        <v>37244430474</v>
      </c>
      <c r="V146" s="153"/>
      <c r="W146" s="3">
        <v>30265512845</v>
      </c>
      <c r="X146" s="178"/>
      <c r="Y146" s="164">
        <v>1.8015800476896954E-3</v>
      </c>
      <c r="Z146" s="28">
        <f t="shared" si="2"/>
        <v>0</v>
      </c>
    </row>
    <row r="147" spans="1:26" s="28" customFormat="1">
      <c r="A147" s="23" t="s">
        <v>105</v>
      </c>
      <c r="B147" s="23"/>
      <c r="C147" s="176">
        <v>42240642</v>
      </c>
      <c r="D147" s="176"/>
      <c r="E147" s="176">
        <v>62114770533</v>
      </c>
      <c r="F147" s="176"/>
      <c r="G147" s="177">
        <v>67649392649</v>
      </c>
      <c r="H147" s="153"/>
      <c r="I147" s="153">
        <v>20102442</v>
      </c>
      <c r="J147" s="153"/>
      <c r="K147" s="153">
        <v>33319027233</v>
      </c>
      <c r="L147" s="153"/>
      <c r="M147" s="153">
        <v>0</v>
      </c>
      <c r="N147" s="153"/>
      <c r="O147" s="153">
        <v>0</v>
      </c>
      <c r="P147" s="153"/>
      <c r="Q147" s="153">
        <v>62343084</v>
      </c>
      <c r="R147" s="153"/>
      <c r="S147" s="153">
        <v>1515</v>
      </c>
      <c r="T147" s="153"/>
      <c r="U147" s="153">
        <v>95433797766</v>
      </c>
      <c r="V147" s="153"/>
      <c r="W147" s="3">
        <v>93719675524</v>
      </c>
      <c r="X147" s="178"/>
      <c r="Y147" s="164">
        <v>5.5787423251241692E-3</v>
      </c>
      <c r="Z147" s="28">
        <f t="shared" si="2"/>
        <v>0</v>
      </c>
    </row>
    <row r="148" spans="1:26" s="28" customFormat="1">
      <c r="A148" s="179" t="s">
        <v>405</v>
      </c>
      <c r="B148" s="23"/>
      <c r="C148" s="176">
        <v>2256878</v>
      </c>
      <c r="D148" s="176"/>
      <c r="E148" s="176">
        <v>20668964652</v>
      </c>
      <c r="F148" s="176"/>
      <c r="G148" s="177">
        <v>23357279237</v>
      </c>
      <c r="H148" s="153"/>
      <c r="I148" s="153">
        <v>6045003</v>
      </c>
      <c r="J148" s="153"/>
      <c r="K148" s="153">
        <v>69881082830</v>
      </c>
      <c r="L148" s="153"/>
      <c r="M148" s="153">
        <v>4363723</v>
      </c>
      <c r="N148" s="153"/>
      <c r="O148" s="153">
        <v>56514520732</v>
      </c>
      <c r="P148" s="153"/>
      <c r="Q148" s="153">
        <v>3938158</v>
      </c>
      <c r="R148" s="153"/>
      <c r="S148" s="153">
        <v>13390</v>
      </c>
      <c r="T148" s="153"/>
      <c r="U148" s="153">
        <v>42954168325</v>
      </c>
      <c r="V148" s="153"/>
      <c r="W148" s="3">
        <v>52324317760</v>
      </c>
      <c r="X148" s="178"/>
      <c r="Y148" s="164">
        <v>3.1146489196519538E-3</v>
      </c>
      <c r="Z148" s="28">
        <f t="shared" si="2"/>
        <v>0</v>
      </c>
    </row>
    <row r="149" spans="1:26" s="28" customFormat="1">
      <c r="A149" s="179" t="s">
        <v>178</v>
      </c>
      <c r="B149" s="23"/>
      <c r="C149" s="176">
        <v>7083215</v>
      </c>
      <c r="D149" s="176"/>
      <c r="E149" s="176">
        <v>38565725429</v>
      </c>
      <c r="F149" s="176"/>
      <c r="G149" s="177">
        <v>55805986283</v>
      </c>
      <c r="H149" s="153"/>
      <c r="I149" s="153">
        <v>2693850</v>
      </c>
      <c r="J149" s="153"/>
      <c r="K149" s="153">
        <v>21323292881</v>
      </c>
      <c r="L149" s="153"/>
      <c r="M149" s="153">
        <v>0</v>
      </c>
      <c r="N149" s="153"/>
      <c r="O149" s="153">
        <v>0</v>
      </c>
      <c r="P149" s="153"/>
      <c r="Q149" s="153">
        <v>9777065</v>
      </c>
      <c r="R149" s="153"/>
      <c r="S149" s="153">
        <v>7570</v>
      </c>
      <c r="T149" s="153"/>
      <c r="U149" s="153">
        <v>59889018310</v>
      </c>
      <c r="V149" s="153"/>
      <c r="W149" s="3">
        <v>73440266340</v>
      </c>
      <c r="X149" s="178"/>
      <c r="Y149" s="164">
        <v>4.3715934771288408E-3</v>
      </c>
      <c r="Z149" s="28">
        <f t="shared" si="2"/>
        <v>0</v>
      </c>
    </row>
    <row r="150" spans="1:26" s="28" customFormat="1">
      <c r="A150" s="23" t="s">
        <v>177</v>
      </c>
      <c r="B150" s="23"/>
      <c r="C150" s="176">
        <v>7879703</v>
      </c>
      <c r="D150" s="176"/>
      <c r="E150" s="176">
        <v>32572380780</v>
      </c>
      <c r="F150" s="176"/>
      <c r="G150" s="177">
        <v>35677151987</v>
      </c>
      <c r="H150" s="153"/>
      <c r="I150" s="153">
        <v>6013097</v>
      </c>
      <c r="J150" s="153"/>
      <c r="K150" s="153">
        <v>28200708741</v>
      </c>
      <c r="L150" s="153"/>
      <c r="M150" s="153">
        <v>0</v>
      </c>
      <c r="N150" s="153"/>
      <c r="O150" s="153">
        <v>0</v>
      </c>
      <c r="P150" s="153"/>
      <c r="Q150" s="153">
        <v>13892800</v>
      </c>
      <c r="R150" s="153"/>
      <c r="S150" s="153">
        <v>4391</v>
      </c>
      <c r="T150" s="153"/>
      <c r="U150" s="153">
        <v>60773089521</v>
      </c>
      <c r="V150" s="153"/>
      <c r="W150" s="3">
        <v>60531729411</v>
      </c>
      <c r="X150" s="178"/>
      <c r="Y150" s="164">
        <v>3.6032019849624036E-3</v>
      </c>
      <c r="Z150" s="28">
        <f t="shared" si="2"/>
        <v>0</v>
      </c>
    </row>
    <row r="151" spans="1:26" s="28" customFormat="1">
      <c r="A151" s="179" t="s">
        <v>157</v>
      </c>
      <c r="B151" s="23"/>
      <c r="C151" s="176">
        <v>7510386</v>
      </c>
      <c r="D151" s="176"/>
      <c r="E151" s="176">
        <v>35688352875</v>
      </c>
      <c r="F151" s="176"/>
      <c r="G151" s="177">
        <v>44415891071</v>
      </c>
      <c r="H151" s="153"/>
      <c r="I151" s="153">
        <v>4350335</v>
      </c>
      <c r="J151" s="153"/>
      <c r="K151" s="153">
        <v>26639083985</v>
      </c>
      <c r="L151" s="153"/>
      <c r="M151" s="153">
        <v>0</v>
      </c>
      <c r="N151" s="153"/>
      <c r="O151" s="153">
        <v>0</v>
      </c>
      <c r="P151" s="153"/>
      <c r="Q151" s="153">
        <v>11860721</v>
      </c>
      <c r="R151" s="153"/>
      <c r="S151" s="153">
        <v>6230</v>
      </c>
      <c r="T151" s="153"/>
      <c r="U151" s="153">
        <v>62327436860</v>
      </c>
      <c r="V151" s="153"/>
      <c r="W151" s="3">
        <v>73321104416</v>
      </c>
      <c r="X151" s="178"/>
      <c r="Y151" s="164">
        <v>4.3645002636147606E-3</v>
      </c>
      <c r="Z151" s="28">
        <f t="shared" si="2"/>
        <v>0</v>
      </c>
    </row>
    <row r="152" spans="1:26" s="28" customFormat="1">
      <c r="A152" s="179" t="s">
        <v>99</v>
      </c>
      <c r="B152" s="23"/>
      <c r="C152" s="176">
        <v>2505201</v>
      </c>
      <c r="D152" s="176"/>
      <c r="E152" s="176">
        <v>28290483605</v>
      </c>
      <c r="F152" s="176"/>
      <c r="G152" s="177">
        <v>23690015143</v>
      </c>
      <c r="H152" s="153"/>
      <c r="I152" s="153">
        <v>665739</v>
      </c>
      <c r="J152" s="153"/>
      <c r="K152" s="153">
        <v>6359333038</v>
      </c>
      <c r="L152" s="153"/>
      <c r="M152" s="153">
        <v>0</v>
      </c>
      <c r="N152" s="153"/>
      <c r="O152" s="153">
        <v>0</v>
      </c>
      <c r="P152" s="153"/>
      <c r="Q152" s="153">
        <v>3170940</v>
      </c>
      <c r="R152" s="153"/>
      <c r="S152" s="153">
        <v>8230</v>
      </c>
      <c r="T152" s="153"/>
      <c r="U152" s="153">
        <v>34649816643</v>
      </c>
      <c r="V152" s="153"/>
      <c r="W152" s="3">
        <v>25895107658</v>
      </c>
      <c r="X152" s="178"/>
      <c r="Y152" s="164">
        <v>1.5414280117555179E-3</v>
      </c>
      <c r="Z152" s="28">
        <f t="shared" si="2"/>
        <v>0</v>
      </c>
    </row>
    <row r="153" spans="1:26" s="28" customFormat="1">
      <c r="A153" s="23" t="s">
        <v>525</v>
      </c>
      <c r="B153" s="23"/>
      <c r="C153" s="176">
        <v>0</v>
      </c>
      <c r="D153" s="176"/>
      <c r="E153" s="176">
        <v>0</v>
      </c>
      <c r="F153" s="176"/>
      <c r="G153" s="177">
        <v>0</v>
      </c>
      <c r="H153" s="153"/>
      <c r="I153" s="153">
        <v>2793453</v>
      </c>
      <c r="J153" s="153"/>
      <c r="K153" s="153">
        <v>40416104972</v>
      </c>
      <c r="L153" s="153"/>
      <c r="M153" s="153">
        <v>2793453</v>
      </c>
      <c r="N153" s="153"/>
      <c r="O153" s="153">
        <v>41984802912</v>
      </c>
      <c r="P153" s="153"/>
      <c r="Q153" s="153">
        <v>0</v>
      </c>
      <c r="R153" s="153"/>
      <c r="S153" s="153">
        <v>0</v>
      </c>
      <c r="T153" s="153"/>
      <c r="U153" s="153">
        <v>0</v>
      </c>
      <c r="V153" s="153"/>
      <c r="W153" s="3">
        <v>0</v>
      </c>
      <c r="X153" s="178"/>
      <c r="Y153" s="164">
        <v>0</v>
      </c>
      <c r="Z153" s="28">
        <f t="shared" si="2"/>
        <v>0</v>
      </c>
    </row>
    <row r="154" spans="1:26" s="28" customFormat="1">
      <c r="A154" s="179" t="s">
        <v>100</v>
      </c>
      <c r="B154" s="23"/>
      <c r="C154" s="176">
        <v>6650206</v>
      </c>
      <c r="D154" s="176"/>
      <c r="E154" s="176">
        <v>49862203246</v>
      </c>
      <c r="F154" s="176"/>
      <c r="G154" s="177">
        <v>49095071317</v>
      </c>
      <c r="H154" s="153"/>
      <c r="I154" s="153">
        <v>1126024</v>
      </c>
      <c r="J154" s="153"/>
      <c r="K154" s="153">
        <v>8826314866</v>
      </c>
      <c r="L154" s="153"/>
      <c r="M154" s="153">
        <v>0</v>
      </c>
      <c r="N154" s="153"/>
      <c r="O154" s="153">
        <v>0</v>
      </c>
      <c r="P154" s="153"/>
      <c r="Q154" s="153">
        <v>7776230</v>
      </c>
      <c r="R154" s="153"/>
      <c r="S154" s="153">
        <v>7250</v>
      </c>
      <c r="T154" s="153"/>
      <c r="U154" s="153">
        <v>58688518112</v>
      </c>
      <c r="V154" s="153"/>
      <c r="W154" s="3">
        <v>55941868132</v>
      </c>
      <c r="X154" s="178"/>
      <c r="Y154" s="164">
        <v>3.3299866410077747E-3</v>
      </c>
      <c r="Z154" s="28">
        <f t="shared" si="2"/>
        <v>0</v>
      </c>
    </row>
    <row r="155" spans="1:26" s="28" customFormat="1">
      <c r="A155" s="23" t="s">
        <v>143</v>
      </c>
      <c r="B155" s="23"/>
      <c r="C155" s="176">
        <v>3484288</v>
      </c>
      <c r="D155" s="176"/>
      <c r="E155" s="176">
        <v>122155168717</v>
      </c>
      <c r="F155" s="176"/>
      <c r="G155" s="177">
        <v>161596747172</v>
      </c>
      <c r="H155" s="153"/>
      <c r="I155" s="153">
        <v>1461182</v>
      </c>
      <c r="J155" s="153"/>
      <c r="K155" s="153">
        <v>71255203525</v>
      </c>
      <c r="L155" s="153"/>
      <c r="M155" s="153">
        <v>242000</v>
      </c>
      <c r="N155" s="153"/>
      <c r="O155" s="153">
        <v>9931759120</v>
      </c>
      <c r="P155" s="153"/>
      <c r="Q155" s="153">
        <v>4703470</v>
      </c>
      <c r="R155" s="153"/>
      <c r="S155" s="153">
        <v>44000</v>
      </c>
      <c r="T155" s="153"/>
      <c r="U155" s="153">
        <v>183946092794</v>
      </c>
      <c r="V155" s="153"/>
      <c r="W155" s="3">
        <v>205352935786</v>
      </c>
      <c r="X155" s="178"/>
      <c r="Y155" s="164">
        <v>1.2223805812947916E-2</v>
      </c>
      <c r="Z155" s="28">
        <f t="shared" si="2"/>
        <v>0</v>
      </c>
    </row>
    <row r="156" spans="1:26" s="28" customFormat="1">
      <c r="A156" s="179" t="s">
        <v>329</v>
      </c>
      <c r="B156" s="23"/>
      <c r="C156" s="176">
        <v>3004569</v>
      </c>
      <c r="D156" s="176"/>
      <c r="E156" s="176">
        <v>17611026854</v>
      </c>
      <c r="F156" s="176"/>
      <c r="G156" s="177">
        <v>18156383024</v>
      </c>
      <c r="H156" s="153"/>
      <c r="I156" s="153">
        <v>3834839</v>
      </c>
      <c r="J156" s="153"/>
      <c r="K156" s="153">
        <v>22925775975</v>
      </c>
      <c r="L156" s="153"/>
      <c r="M156" s="153">
        <v>0</v>
      </c>
      <c r="N156" s="153"/>
      <c r="O156" s="153">
        <v>0</v>
      </c>
      <c r="P156" s="153"/>
      <c r="Q156" s="153">
        <v>6839408</v>
      </c>
      <c r="R156" s="153"/>
      <c r="S156" s="153">
        <v>5800</v>
      </c>
      <c r="T156" s="153"/>
      <c r="U156" s="153">
        <v>40536802829</v>
      </c>
      <c r="V156" s="153"/>
      <c r="W156" s="3">
        <v>39361928386</v>
      </c>
      <c r="X156" s="178"/>
      <c r="Y156" s="164">
        <v>2.3430518155096625E-3</v>
      </c>
      <c r="Z156" s="28">
        <f t="shared" si="2"/>
        <v>0</v>
      </c>
    </row>
    <row r="157" spans="1:26" s="28" customFormat="1">
      <c r="A157" s="179" t="s">
        <v>302</v>
      </c>
      <c r="B157" s="23"/>
      <c r="C157" s="176">
        <v>5124128</v>
      </c>
      <c r="D157" s="176"/>
      <c r="E157" s="176">
        <v>8799767131</v>
      </c>
      <c r="F157" s="176"/>
      <c r="G157" s="177">
        <v>9899557504</v>
      </c>
      <c r="H157" s="153"/>
      <c r="I157" s="153">
        <v>4228966</v>
      </c>
      <c r="J157" s="153"/>
      <c r="K157" s="153">
        <v>8592202855</v>
      </c>
      <c r="L157" s="153"/>
      <c r="M157" s="153">
        <v>0</v>
      </c>
      <c r="N157" s="153"/>
      <c r="O157" s="153">
        <v>0</v>
      </c>
      <c r="P157" s="153"/>
      <c r="Q157" s="153">
        <v>9353094</v>
      </c>
      <c r="R157" s="153"/>
      <c r="S157" s="153">
        <v>2068</v>
      </c>
      <c r="T157" s="153"/>
      <c r="U157" s="153">
        <v>17391969986</v>
      </c>
      <c r="V157" s="153"/>
      <c r="W157" s="3">
        <v>19192683203</v>
      </c>
      <c r="X157" s="178"/>
      <c r="Y157" s="164">
        <v>1.1424605721117413E-3</v>
      </c>
      <c r="Z157" s="28">
        <f t="shared" si="2"/>
        <v>0</v>
      </c>
    </row>
    <row r="158" spans="1:26" s="28" customFormat="1">
      <c r="A158" s="23" t="s">
        <v>248</v>
      </c>
      <c r="B158" s="23"/>
      <c r="C158" s="176">
        <v>1822677</v>
      </c>
      <c r="D158" s="176"/>
      <c r="E158" s="176">
        <v>23233344641</v>
      </c>
      <c r="F158" s="176"/>
      <c r="G158" s="177">
        <v>20527470476</v>
      </c>
      <c r="H158" s="153"/>
      <c r="I158" s="153">
        <v>6667505</v>
      </c>
      <c r="J158" s="153"/>
      <c r="K158" s="153">
        <v>10278665628</v>
      </c>
      <c r="L158" s="153"/>
      <c r="M158" s="153">
        <v>0</v>
      </c>
      <c r="N158" s="153"/>
      <c r="O158" s="153">
        <v>0</v>
      </c>
      <c r="P158" s="153"/>
      <c r="Q158" s="153">
        <v>8490182</v>
      </c>
      <c r="R158" s="153"/>
      <c r="S158" s="153">
        <v>3380.7615429209877</v>
      </c>
      <c r="T158" s="153"/>
      <c r="U158" s="153">
        <v>33512010269</v>
      </c>
      <c r="V158" s="153"/>
      <c r="W158" s="3">
        <v>28481404441</v>
      </c>
      <c r="X158" s="178"/>
      <c r="Y158" s="164">
        <v>1.695379497908068E-3</v>
      </c>
      <c r="Z158" s="28">
        <f t="shared" si="2"/>
        <v>0</v>
      </c>
    </row>
    <row r="159" spans="1:26" s="28" customFormat="1">
      <c r="A159" s="23" t="s">
        <v>383</v>
      </c>
      <c r="B159" s="23"/>
      <c r="C159" s="176">
        <v>4114187</v>
      </c>
      <c r="D159" s="176"/>
      <c r="E159" s="176">
        <v>32072736682</v>
      </c>
      <c r="F159" s="176"/>
      <c r="G159" s="177">
        <v>32659074680</v>
      </c>
      <c r="H159" s="153"/>
      <c r="I159" s="153">
        <v>3395456</v>
      </c>
      <c r="J159" s="153"/>
      <c r="K159" s="153">
        <v>28252658347</v>
      </c>
      <c r="L159" s="153"/>
      <c r="M159" s="153">
        <v>0</v>
      </c>
      <c r="N159" s="153"/>
      <c r="O159" s="153">
        <v>0</v>
      </c>
      <c r="P159" s="153"/>
      <c r="Q159" s="153">
        <v>7509643</v>
      </c>
      <c r="R159" s="153"/>
      <c r="S159" s="153">
        <v>8810</v>
      </c>
      <c r="T159" s="153"/>
      <c r="U159" s="153">
        <v>60325395029</v>
      </c>
      <c r="V159" s="153"/>
      <c r="W159" s="3">
        <v>65648538382</v>
      </c>
      <c r="X159" s="178"/>
      <c r="Y159" s="164">
        <v>3.9077843324416455E-3</v>
      </c>
      <c r="Z159" s="28">
        <f t="shared" si="2"/>
        <v>0</v>
      </c>
    </row>
    <row r="160" spans="1:26" s="28" customFormat="1">
      <c r="A160" s="23" t="s">
        <v>83</v>
      </c>
      <c r="B160" s="23"/>
      <c r="C160" s="176">
        <v>8135775</v>
      </c>
      <c r="D160" s="176"/>
      <c r="E160" s="176">
        <v>28298787189</v>
      </c>
      <c r="F160" s="176"/>
      <c r="G160" s="177">
        <v>28747545125</v>
      </c>
      <c r="H160" s="153"/>
      <c r="I160" s="153">
        <v>6839459</v>
      </c>
      <c r="J160" s="153"/>
      <c r="K160" s="153">
        <v>26818195880</v>
      </c>
      <c r="L160" s="153"/>
      <c r="M160" s="153">
        <v>1272550</v>
      </c>
      <c r="N160" s="153"/>
      <c r="O160" s="153">
        <v>5005395101</v>
      </c>
      <c r="P160" s="153"/>
      <c r="Q160" s="153">
        <v>13702684</v>
      </c>
      <c r="R160" s="153"/>
      <c r="S160" s="153">
        <v>4106</v>
      </c>
      <c r="T160" s="153"/>
      <c r="U160" s="153">
        <v>50433308890</v>
      </c>
      <c r="V160" s="153"/>
      <c r="W160" s="3">
        <v>55828305814</v>
      </c>
      <c r="X160" s="178"/>
      <c r="Y160" s="164">
        <v>3.3232267487394371E-3</v>
      </c>
      <c r="Z160" s="28">
        <f t="shared" si="2"/>
        <v>0</v>
      </c>
    </row>
    <row r="161" spans="1:26" s="28" customFormat="1">
      <c r="A161" s="179" t="s">
        <v>406</v>
      </c>
      <c r="B161" s="23"/>
      <c r="C161" s="176">
        <v>12973889</v>
      </c>
      <c r="D161" s="176"/>
      <c r="E161" s="176">
        <v>201467742761</v>
      </c>
      <c r="F161" s="176"/>
      <c r="G161" s="177">
        <v>213959245931</v>
      </c>
      <c r="H161" s="153"/>
      <c r="I161" s="153">
        <v>0</v>
      </c>
      <c r="J161" s="153"/>
      <c r="K161" s="153">
        <v>0</v>
      </c>
      <c r="L161" s="153"/>
      <c r="M161" s="153">
        <v>1420955</v>
      </c>
      <c r="N161" s="153"/>
      <c r="O161" s="153">
        <v>20021588540</v>
      </c>
      <c r="P161" s="153"/>
      <c r="Q161" s="153">
        <v>11552934</v>
      </c>
      <c r="R161" s="153"/>
      <c r="S161" s="153">
        <v>13690</v>
      </c>
      <c r="T161" s="153"/>
      <c r="U161" s="153">
        <v>179402146515</v>
      </c>
      <c r="V161" s="153"/>
      <c r="W161" s="3">
        <v>156937092244</v>
      </c>
      <c r="X161" s="178"/>
      <c r="Y161" s="164">
        <v>9.3418121006972037E-3</v>
      </c>
      <c r="Z161" s="28">
        <f t="shared" si="2"/>
        <v>0</v>
      </c>
    </row>
    <row r="162" spans="1:26" s="28" customFormat="1">
      <c r="A162" s="23" t="s">
        <v>352</v>
      </c>
      <c r="B162" s="23"/>
      <c r="C162" s="176">
        <v>3929209</v>
      </c>
      <c r="D162" s="176"/>
      <c r="E162" s="176">
        <v>11894884403</v>
      </c>
      <c r="F162" s="176"/>
      <c r="G162" s="177">
        <v>12698509553</v>
      </c>
      <c r="H162" s="153"/>
      <c r="I162" s="153">
        <v>2753122</v>
      </c>
      <c r="J162" s="153"/>
      <c r="K162" s="153">
        <v>9210510910</v>
      </c>
      <c r="L162" s="153"/>
      <c r="M162" s="153">
        <v>0</v>
      </c>
      <c r="N162" s="153"/>
      <c r="O162" s="153">
        <v>0</v>
      </c>
      <c r="P162" s="153"/>
      <c r="Q162" s="153">
        <v>6682331</v>
      </c>
      <c r="R162" s="153"/>
      <c r="S162" s="153">
        <v>3297</v>
      </c>
      <c r="T162" s="153"/>
      <c r="U162" s="153">
        <v>21105395313</v>
      </c>
      <c r="V162" s="153"/>
      <c r="W162" s="3">
        <v>21861340692</v>
      </c>
      <c r="X162" s="178"/>
      <c r="Y162" s="164">
        <v>1.3013146483972636E-3</v>
      </c>
      <c r="Z162" s="28">
        <f t="shared" si="2"/>
        <v>0</v>
      </c>
    </row>
    <row r="163" spans="1:26" s="28" customFormat="1">
      <c r="A163" s="179" t="s">
        <v>293</v>
      </c>
      <c r="B163" s="23"/>
      <c r="C163" s="176">
        <v>462417</v>
      </c>
      <c r="D163" s="176"/>
      <c r="E163" s="176">
        <v>15289100859</v>
      </c>
      <c r="F163" s="176"/>
      <c r="G163" s="177">
        <v>17619552639</v>
      </c>
      <c r="H163" s="153"/>
      <c r="I163" s="153">
        <v>440084</v>
      </c>
      <c r="J163" s="153"/>
      <c r="K163" s="153">
        <v>17526067589</v>
      </c>
      <c r="L163" s="153"/>
      <c r="M163" s="153">
        <v>0</v>
      </c>
      <c r="N163" s="153"/>
      <c r="O163" s="153">
        <v>0</v>
      </c>
      <c r="P163" s="153"/>
      <c r="Q163" s="153">
        <v>902501</v>
      </c>
      <c r="R163" s="153"/>
      <c r="S163" s="153">
        <v>36500</v>
      </c>
      <c r="T163" s="153"/>
      <c r="U163" s="153">
        <v>32815168448</v>
      </c>
      <c r="V163" s="153"/>
      <c r="W163" s="3">
        <v>32686650358</v>
      </c>
      <c r="X163" s="178"/>
      <c r="Y163" s="164">
        <v>1.9457002897114476E-3</v>
      </c>
      <c r="Z163" s="28">
        <f t="shared" si="2"/>
        <v>0</v>
      </c>
    </row>
    <row r="164" spans="1:26" s="28" customFormat="1" ht="40.200000000000003" customHeight="1">
      <c r="A164" s="179" t="s">
        <v>358</v>
      </c>
      <c r="B164" s="23"/>
      <c r="C164" s="176">
        <v>2079344</v>
      </c>
      <c r="D164" s="176"/>
      <c r="E164" s="176">
        <v>10014988469</v>
      </c>
      <c r="F164" s="176"/>
      <c r="G164" s="177">
        <v>13493790192</v>
      </c>
      <c r="H164" s="153"/>
      <c r="I164" s="153">
        <v>0</v>
      </c>
      <c r="J164" s="153"/>
      <c r="K164" s="153">
        <v>0</v>
      </c>
      <c r="L164" s="153"/>
      <c r="M164" s="153">
        <v>0</v>
      </c>
      <c r="N164" s="153"/>
      <c r="O164" s="153">
        <v>0</v>
      </c>
      <c r="P164" s="153"/>
      <c r="Q164" s="153">
        <v>2079344</v>
      </c>
      <c r="R164" s="153"/>
      <c r="S164" s="153">
        <v>7150</v>
      </c>
      <c r="T164" s="153"/>
      <c r="U164" s="153">
        <v>10014988469</v>
      </c>
      <c r="V164" s="153"/>
      <c r="W164" s="3">
        <v>14752385301</v>
      </c>
      <c r="X164" s="178"/>
      <c r="Y164" s="164">
        <v>8.7814811367067523E-4</v>
      </c>
      <c r="Z164" s="28">
        <f t="shared" si="2"/>
        <v>0</v>
      </c>
    </row>
    <row r="165" spans="1:26" s="28" customFormat="1">
      <c r="A165" s="23" t="s">
        <v>300</v>
      </c>
      <c r="B165" s="23"/>
      <c r="C165" s="176">
        <v>2016447</v>
      </c>
      <c r="D165" s="176"/>
      <c r="E165" s="176">
        <v>18067405601</v>
      </c>
      <c r="F165" s="176"/>
      <c r="G165" s="177">
        <v>19928564256</v>
      </c>
      <c r="H165" s="153"/>
      <c r="I165" s="153">
        <v>270188</v>
      </c>
      <c r="J165" s="153"/>
      <c r="K165" s="153">
        <v>3052413510</v>
      </c>
      <c r="L165" s="153"/>
      <c r="M165" s="153">
        <v>0</v>
      </c>
      <c r="N165" s="153"/>
      <c r="O165" s="153">
        <v>0</v>
      </c>
      <c r="P165" s="153"/>
      <c r="Q165" s="153">
        <v>2286635</v>
      </c>
      <c r="R165" s="153"/>
      <c r="S165" s="153">
        <v>13140</v>
      </c>
      <c r="T165" s="153"/>
      <c r="U165" s="153">
        <v>21119819111</v>
      </c>
      <c r="V165" s="153"/>
      <c r="W165" s="3">
        <v>29814125356</v>
      </c>
      <c r="X165" s="178"/>
      <c r="Y165" s="164">
        <v>1.7747108286507226E-3</v>
      </c>
      <c r="Z165" s="28">
        <f t="shared" si="2"/>
        <v>0</v>
      </c>
    </row>
    <row r="166" spans="1:26" s="28" customFormat="1">
      <c r="A166" s="179" t="s">
        <v>256</v>
      </c>
      <c r="B166" s="23"/>
      <c r="C166" s="176">
        <v>2203117</v>
      </c>
      <c r="D166" s="176"/>
      <c r="E166" s="176">
        <v>21222482142</v>
      </c>
      <c r="F166" s="176"/>
      <c r="G166" s="177">
        <v>27763303705</v>
      </c>
      <c r="H166" s="153"/>
      <c r="I166" s="153">
        <v>2050953</v>
      </c>
      <c r="J166" s="153"/>
      <c r="K166" s="153">
        <v>33774593592</v>
      </c>
      <c r="L166" s="153"/>
      <c r="M166" s="153">
        <v>0</v>
      </c>
      <c r="N166" s="153"/>
      <c r="O166" s="153">
        <v>0</v>
      </c>
      <c r="P166" s="153"/>
      <c r="Q166" s="3">
        <v>4254070</v>
      </c>
      <c r="R166" s="153"/>
      <c r="S166" s="153">
        <v>16730</v>
      </c>
      <c r="T166" s="153"/>
      <c r="U166" s="153">
        <v>54997075734</v>
      </c>
      <c r="V166" s="153"/>
      <c r="W166" s="3">
        <v>70620442434</v>
      </c>
      <c r="X166" s="178"/>
      <c r="Y166" s="164">
        <v>4.2037410930286555E-3</v>
      </c>
      <c r="Z166" s="28">
        <f t="shared" si="2"/>
        <v>0</v>
      </c>
    </row>
    <row r="167" spans="1:26" s="28" customFormat="1">
      <c r="A167" s="179" t="s">
        <v>368</v>
      </c>
      <c r="B167" s="23"/>
      <c r="C167" s="176">
        <v>3079617</v>
      </c>
      <c r="D167" s="176"/>
      <c r="E167" s="176">
        <v>25714880632</v>
      </c>
      <c r="F167" s="176"/>
      <c r="G167" s="177">
        <v>33522252824</v>
      </c>
      <c r="H167" s="153"/>
      <c r="I167" s="153">
        <v>1171223</v>
      </c>
      <c r="J167" s="153"/>
      <c r="K167" s="153">
        <v>13051603604</v>
      </c>
      <c r="L167" s="153"/>
      <c r="M167" s="153">
        <v>0</v>
      </c>
      <c r="N167" s="153"/>
      <c r="O167" s="153">
        <v>0</v>
      </c>
      <c r="P167" s="153"/>
      <c r="Q167" s="153">
        <v>4250840</v>
      </c>
      <c r="R167" s="153"/>
      <c r="S167" s="153">
        <v>11020</v>
      </c>
      <c r="T167" s="153"/>
      <c r="U167" s="153">
        <v>38766484236</v>
      </c>
      <c r="V167" s="153"/>
      <c r="W167" s="3">
        <v>46482150697</v>
      </c>
      <c r="X167" s="178"/>
      <c r="Y167" s="164">
        <v>2.7668890231032483E-3</v>
      </c>
      <c r="Z167" s="28">
        <f t="shared" si="2"/>
        <v>0</v>
      </c>
    </row>
    <row r="168" spans="1:26" s="28" customFormat="1">
      <c r="A168" s="179" t="s">
        <v>172</v>
      </c>
      <c r="B168" s="23"/>
      <c r="C168" s="176">
        <v>4113095</v>
      </c>
      <c r="D168" s="176"/>
      <c r="E168" s="176">
        <v>34819267398</v>
      </c>
      <c r="F168" s="176"/>
      <c r="G168" s="177">
        <v>40200812644</v>
      </c>
      <c r="H168" s="153"/>
      <c r="I168" s="153">
        <v>2307423</v>
      </c>
      <c r="J168" s="153"/>
      <c r="K168" s="153">
        <v>23332849243</v>
      </c>
      <c r="L168" s="153"/>
      <c r="M168" s="153">
        <v>0</v>
      </c>
      <c r="N168" s="153"/>
      <c r="O168" s="153">
        <v>0</v>
      </c>
      <c r="P168" s="153"/>
      <c r="Q168" s="153">
        <v>6420518</v>
      </c>
      <c r="R168" s="153"/>
      <c r="S168" s="153">
        <v>11220</v>
      </c>
      <c r="T168" s="153"/>
      <c r="U168" s="153">
        <v>58152116641</v>
      </c>
      <c r="V168" s="153"/>
      <c r="W168" s="3">
        <v>71481356585</v>
      </c>
      <c r="X168" s="178"/>
      <c r="Y168" s="164">
        <v>4.2549877302542841E-3</v>
      </c>
      <c r="Z168" s="28">
        <f t="shared" si="2"/>
        <v>0</v>
      </c>
    </row>
    <row r="169" spans="1:26" s="28" customFormat="1">
      <c r="A169" s="179" t="s">
        <v>251</v>
      </c>
      <c r="B169" s="23"/>
      <c r="C169" s="176">
        <v>9486719</v>
      </c>
      <c r="D169" s="176"/>
      <c r="E169" s="176">
        <v>53071865187</v>
      </c>
      <c r="F169" s="176"/>
      <c r="G169" s="177">
        <v>77189770633</v>
      </c>
      <c r="H169" s="153"/>
      <c r="I169" s="153">
        <v>2392080</v>
      </c>
      <c r="J169" s="153"/>
      <c r="K169" s="153">
        <v>20046124928</v>
      </c>
      <c r="L169" s="153"/>
      <c r="M169" s="153">
        <v>0</v>
      </c>
      <c r="N169" s="153"/>
      <c r="O169" s="153">
        <v>0</v>
      </c>
      <c r="P169" s="153"/>
      <c r="Q169" s="153">
        <v>11878799</v>
      </c>
      <c r="R169" s="153"/>
      <c r="S169" s="153">
        <v>7960</v>
      </c>
      <c r="T169" s="153"/>
      <c r="U169" s="153">
        <v>73117990115</v>
      </c>
      <c r="V169" s="153"/>
      <c r="W169" s="3">
        <v>93824328037</v>
      </c>
      <c r="X169" s="178"/>
      <c r="Y169" s="164">
        <v>5.5849718537737238E-3</v>
      </c>
      <c r="Z169" s="28">
        <f t="shared" si="2"/>
        <v>0</v>
      </c>
    </row>
    <row r="170" spans="1:26" s="28" customFormat="1">
      <c r="A170" s="179" t="s">
        <v>120</v>
      </c>
      <c r="B170" s="23"/>
      <c r="C170" s="176">
        <v>28909897</v>
      </c>
      <c r="D170" s="176"/>
      <c r="E170" s="176">
        <v>98693472820</v>
      </c>
      <c r="F170" s="176"/>
      <c r="G170" s="177">
        <v>88497616490</v>
      </c>
      <c r="H170" s="176"/>
      <c r="I170" s="153">
        <v>9320062</v>
      </c>
      <c r="J170" s="153"/>
      <c r="K170" s="153">
        <v>29454778592</v>
      </c>
      <c r="L170" s="153"/>
      <c r="M170" s="153">
        <v>0</v>
      </c>
      <c r="N170" s="153"/>
      <c r="O170" s="153">
        <v>0</v>
      </c>
      <c r="P170" s="153"/>
      <c r="Q170" s="23">
        <v>38229959</v>
      </c>
      <c r="R170" s="23"/>
      <c r="S170" s="153">
        <v>3255</v>
      </c>
      <c r="T170" s="153"/>
      <c r="U170" s="153">
        <v>128148251412</v>
      </c>
      <c r="V170" s="153"/>
      <c r="W170" s="3">
        <v>123476606816</v>
      </c>
      <c r="X170" s="178"/>
      <c r="Y170" s="164">
        <v>7.3500486291241318E-3</v>
      </c>
      <c r="Z170" s="28">
        <f t="shared" si="2"/>
        <v>0</v>
      </c>
    </row>
    <row r="171" spans="1:26" s="28" customFormat="1">
      <c r="A171" s="179" t="s">
        <v>106</v>
      </c>
      <c r="B171" s="23"/>
      <c r="C171" s="176">
        <v>1318713</v>
      </c>
      <c r="D171" s="176"/>
      <c r="E171" s="176">
        <v>25992841710</v>
      </c>
      <c r="F171" s="176"/>
      <c r="G171" s="177">
        <v>32268087139</v>
      </c>
      <c r="H171" s="153"/>
      <c r="I171" s="153">
        <v>0</v>
      </c>
      <c r="J171" s="153"/>
      <c r="K171" s="153">
        <v>0</v>
      </c>
      <c r="L171" s="153"/>
      <c r="M171" s="153">
        <v>0</v>
      </c>
      <c r="N171" s="153"/>
      <c r="O171" s="153">
        <v>0</v>
      </c>
      <c r="P171" s="153"/>
      <c r="Q171" s="153">
        <v>1318713</v>
      </c>
      <c r="R171" s="153"/>
      <c r="S171" s="153">
        <v>27360</v>
      </c>
      <c r="T171" s="153"/>
      <c r="U171" s="153">
        <v>25992841710</v>
      </c>
      <c r="V171" s="153"/>
      <c r="W171" s="3">
        <v>35801089380</v>
      </c>
      <c r="X171" s="178"/>
      <c r="Y171" s="164">
        <v>2.1310898858011222E-3</v>
      </c>
      <c r="Z171" s="28">
        <f t="shared" si="2"/>
        <v>0</v>
      </c>
    </row>
    <row r="172" spans="1:26" s="28" customFormat="1">
      <c r="A172" s="179" t="s">
        <v>254</v>
      </c>
      <c r="B172" s="23"/>
      <c r="C172" s="176">
        <v>839782</v>
      </c>
      <c r="D172" s="176"/>
      <c r="E172" s="176">
        <v>37698783745</v>
      </c>
      <c r="F172" s="176"/>
      <c r="G172" s="177">
        <v>49372461247</v>
      </c>
      <c r="H172" s="153"/>
      <c r="I172" s="153">
        <v>196764</v>
      </c>
      <c r="J172" s="153"/>
      <c r="K172" s="153">
        <v>12378294338</v>
      </c>
      <c r="L172" s="153"/>
      <c r="M172" s="153">
        <v>0</v>
      </c>
      <c r="N172" s="153"/>
      <c r="O172" s="153">
        <v>0</v>
      </c>
      <c r="P172" s="153"/>
      <c r="Q172" s="153">
        <v>1036546</v>
      </c>
      <c r="R172" s="153"/>
      <c r="S172" s="153">
        <v>64890</v>
      </c>
      <c r="T172" s="153"/>
      <c r="U172" s="153">
        <v>50077078083</v>
      </c>
      <c r="V172" s="153"/>
      <c r="W172" s="3">
        <v>66741538780</v>
      </c>
      <c r="X172" s="178"/>
      <c r="Y172" s="164">
        <v>3.9728460982619788E-3</v>
      </c>
      <c r="Z172" s="28">
        <f t="shared" si="2"/>
        <v>0</v>
      </c>
    </row>
    <row r="173" spans="1:26" s="28" customFormat="1">
      <c r="A173" s="179" t="s">
        <v>144</v>
      </c>
      <c r="B173" s="23"/>
      <c r="C173" s="176">
        <v>295178</v>
      </c>
      <c r="D173" s="176"/>
      <c r="E173" s="176">
        <v>20066285819</v>
      </c>
      <c r="F173" s="176"/>
      <c r="G173" s="177">
        <v>17852027909</v>
      </c>
      <c r="H173" s="153"/>
      <c r="I173" s="153">
        <v>377484</v>
      </c>
      <c r="J173" s="153"/>
      <c r="K173" s="153">
        <v>24630372285</v>
      </c>
      <c r="L173" s="153"/>
      <c r="M173" s="153">
        <v>129065</v>
      </c>
      <c r="N173" s="153"/>
      <c r="O173" s="153">
        <v>8227512429</v>
      </c>
      <c r="P173" s="153"/>
      <c r="Q173" s="153">
        <v>543597</v>
      </c>
      <c r="R173" s="153"/>
      <c r="S173" s="153">
        <v>60540</v>
      </c>
      <c r="T173" s="153"/>
      <c r="U173" s="153">
        <v>36120621137</v>
      </c>
      <c r="V173" s="153"/>
      <c r="W173" s="3">
        <v>32654973013</v>
      </c>
      <c r="X173" s="178"/>
      <c r="Y173" s="164">
        <v>1.9438146691700725E-3</v>
      </c>
      <c r="Z173" s="28">
        <f t="shared" si="2"/>
        <v>0</v>
      </c>
    </row>
    <row r="174" spans="1:26" s="28" customFormat="1">
      <c r="A174" s="23" t="s">
        <v>342</v>
      </c>
      <c r="B174" s="23"/>
      <c r="C174" s="176">
        <v>1544752</v>
      </c>
      <c r="D174" s="176"/>
      <c r="E174" s="176">
        <v>30748389767</v>
      </c>
      <c r="F174" s="176"/>
      <c r="G174" s="177">
        <v>26594272016</v>
      </c>
      <c r="H174" s="153"/>
      <c r="I174" s="153">
        <v>0</v>
      </c>
      <c r="J174" s="153"/>
      <c r="K174" s="153">
        <v>0</v>
      </c>
      <c r="L174" s="153"/>
      <c r="M174" s="153">
        <v>0</v>
      </c>
      <c r="N174" s="153"/>
      <c r="O174" s="153">
        <v>0</v>
      </c>
      <c r="P174" s="153"/>
      <c r="Q174" s="153">
        <v>1544752</v>
      </c>
      <c r="R174" s="153"/>
      <c r="S174" s="153">
        <v>17020</v>
      </c>
      <c r="T174" s="153"/>
      <c r="U174" s="153">
        <v>30748389767</v>
      </c>
      <c r="V174" s="153"/>
      <c r="W174" s="3">
        <v>26088444363</v>
      </c>
      <c r="X174" s="178"/>
      <c r="Y174" s="164">
        <v>1.5529365413481896E-3</v>
      </c>
      <c r="Z174" s="28">
        <f t="shared" si="2"/>
        <v>0</v>
      </c>
    </row>
    <row r="175" spans="1:26" s="28" customFormat="1">
      <c r="A175" s="23" t="s">
        <v>160</v>
      </c>
      <c r="B175" s="23"/>
      <c r="C175" s="176">
        <v>11045770</v>
      </c>
      <c r="D175" s="176"/>
      <c r="E175" s="176">
        <v>35754355723</v>
      </c>
      <c r="F175" s="176"/>
      <c r="G175" s="177">
        <v>42471496521</v>
      </c>
      <c r="H175" s="153"/>
      <c r="I175" s="153">
        <v>4200867</v>
      </c>
      <c r="J175" s="153"/>
      <c r="K175" s="153">
        <v>17299773404</v>
      </c>
      <c r="L175" s="153"/>
      <c r="M175" s="153">
        <v>0</v>
      </c>
      <c r="N175" s="153"/>
      <c r="O175" s="153">
        <v>0</v>
      </c>
      <c r="P175" s="153"/>
      <c r="Q175" s="153">
        <v>15246637</v>
      </c>
      <c r="R175" s="153"/>
      <c r="S175" s="153">
        <v>3850</v>
      </c>
      <c r="T175" s="153"/>
      <c r="U175" s="153">
        <v>53054129127</v>
      </c>
      <c r="V175" s="153"/>
      <c r="W175" s="3">
        <v>58245804913</v>
      </c>
      <c r="X175" s="178"/>
      <c r="Y175" s="164">
        <v>3.4671304111148701E-3</v>
      </c>
      <c r="Z175" s="28">
        <f t="shared" si="2"/>
        <v>0</v>
      </c>
    </row>
    <row r="176" spans="1:26" s="28" customFormat="1">
      <c r="A176" s="23" t="s">
        <v>124</v>
      </c>
      <c r="B176" s="23"/>
      <c r="C176" s="176">
        <v>7835296</v>
      </c>
      <c r="D176" s="176"/>
      <c r="E176" s="176">
        <v>163047146225</v>
      </c>
      <c r="F176" s="176"/>
      <c r="G176" s="177">
        <v>163269312404</v>
      </c>
      <c r="H176" s="153"/>
      <c r="I176" s="153">
        <v>0</v>
      </c>
      <c r="J176" s="153"/>
      <c r="K176" s="153">
        <v>0</v>
      </c>
      <c r="L176" s="153"/>
      <c r="M176" s="153">
        <v>0</v>
      </c>
      <c r="N176" s="153"/>
      <c r="O176" s="153">
        <v>0</v>
      </c>
      <c r="P176" s="153"/>
      <c r="Q176" s="153">
        <v>7835296</v>
      </c>
      <c r="R176" s="153"/>
      <c r="S176" s="153">
        <v>24200</v>
      </c>
      <c r="T176" s="153"/>
      <c r="U176" s="153">
        <v>163047146225</v>
      </c>
      <c r="V176" s="153"/>
      <c r="W176" s="3">
        <v>188148445722</v>
      </c>
      <c r="X176" s="178"/>
      <c r="Y176" s="164">
        <v>1.1199694105714825E-2</v>
      </c>
      <c r="Z176" s="28">
        <f t="shared" si="2"/>
        <v>0</v>
      </c>
    </row>
    <row r="177" spans="1:26" s="28" customFormat="1">
      <c r="A177" s="23" t="s">
        <v>184</v>
      </c>
      <c r="B177" s="23"/>
      <c r="C177" s="176">
        <v>6064797</v>
      </c>
      <c r="D177" s="176"/>
      <c r="E177" s="176">
        <v>35397656450</v>
      </c>
      <c r="F177" s="176"/>
      <c r="G177" s="177">
        <v>32376388726</v>
      </c>
      <c r="H177" s="153"/>
      <c r="I177" s="153">
        <v>0</v>
      </c>
      <c r="J177" s="153"/>
      <c r="K177" s="153">
        <v>0</v>
      </c>
      <c r="L177" s="153"/>
      <c r="M177" s="153">
        <v>0</v>
      </c>
      <c r="N177" s="153"/>
      <c r="O177" s="153">
        <v>0</v>
      </c>
      <c r="P177" s="153"/>
      <c r="Q177" s="153">
        <v>6064797</v>
      </c>
      <c r="R177" s="153"/>
      <c r="S177" s="153">
        <v>5270</v>
      </c>
      <c r="T177" s="153"/>
      <c r="U177" s="153">
        <v>35397656450</v>
      </c>
      <c r="V177" s="153"/>
      <c r="W177" s="3">
        <v>31714417952</v>
      </c>
      <c r="X177" s="178"/>
      <c r="Y177" s="164">
        <v>1.8878273399505349E-3</v>
      </c>
      <c r="Z177" s="28">
        <f t="shared" si="2"/>
        <v>0</v>
      </c>
    </row>
    <row r="178" spans="1:26" s="28" customFormat="1">
      <c r="A178" s="23" t="s">
        <v>209</v>
      </c>
      <c r="B178" s="23"/>
      <c r="C178" s="176">
        <v>11195313</v>
      </c>
      <c r="D178" s="176"/>
      <c r="E178" s="176">
        <v>12477287179</v>
      </c>
      <c r="F178" s="176"/>
      <c r="G178" s="177">
        <v>28105196277</v>
      </c>
      <c r="H178" s="153"/>
      <c r="I178" s="153">
        <v>5795096</v>
      </c>
      <c r="J178" s="153"/>
      <c r="K178" s="153">
        <v>17009891576</v>
      </c>
      <c r="L178" s="153"/>
      <c r="M178" s="153">
        <v>0</v>
      </c>
      <c r="N178" s="153"/>
      <c r="O178" s="153">
        <v>0</v>
      </c>
      <c r="P178" s="153"/>
      <c r="Q178" s="153">
        <v>16990409</v>
      </c>
      <c r="R178" s="153"/>
      <c r="S178" s="153">
        <v>2730</v>
      </c>
      <c r="T178" s="153"/>
      <c r="U178" s="153">
        <v>29487178755</v>
      </c>
      <c r="V178" s="153"/>
      <c r="W178" s="3">
        <v>46025269673</v>
      </c>
      <c r="X178" s="178"/>
      <c r="Y178" s="164">
        <v>2.7396927967838118E-3</v>
      </c>
      <c r="Z178" s="28">
        <f t="shared" si="2"/>
        <v>0</v>
      </c>
    </row>
    <row r="179" spans="1:26" s="28" customFormat="1">
      <c r="A179" s="23" t="s">
        <v>211</v>
      </c>
      <c r="B179" s="23"/>
      <c r="C179" s="176">
        <v>6248961</v>
      </c>
      <c r="D179" s="176"/>
      <c r="E179" s="176">
        <v>61852482060</v>
      </c>
      <c r="F179" s="176"/>
      <c r="G179" s="177">
        <v>93381887367</v>
      </c>
      <c r="H179" s="153"/>
      <c r="I179" s="153">
        <v>451572</v>
      </c>
      <c r="J179" s="153"/>
      <c r="K179" s="153">
        <v>6771125337</v>
      </c>
      <c r="L179" s="153"/>
      <c r="M179" s="153">
        <v>0</v>
      </c>
      <c r="N179" s="153"/>
      <c r="O179" s="153">
        <v>0</v>
      </c>
      <c r="P179" s="153"/>
      <c r="Q179" s="153">
        <v>6700533</v>
      </c>
      <c r="R179" s="153"/>
      <c r="S179" s="153">
        <v>16700</v>
      </c>
      <c r="T179" s="153"/>
      <c r="U179" s="153">
        <v>68623607397</v>
      </c>
      <c r="V179" s="153"/>
      <c r="W179" s="3">
        <v>111033922596</v>
      </c>
      <c r="X179" s="178"/>
      <c r="Y179" s="164">
        <v>6.6093874103548382E-3</v>
      </c>
      <c r="Z179" s="28">
        <f t="shared" si="2"/>
        <v>0</v>
      </c>
    </row>
    <row r="180" spans="1:26" s="28" customFormat="1">
      <c r="A180" s="179" t="s">
        <v>246</v>
      </c>
      <c r="B180" s="23"/>
      <c r="C180" s="176">
        <v>19004664</v>
      </c>
      <c r="D180" s="176"/>
      <c r="E180" s="176">
        <v>47729404698</v>
      </c>
      <c r="F180" s="176"/>
      <c r="G180" s="177">
        <v>67755924308</v>
      </c>
      <c r="H180" s="153"/>
      <c r="I180" s="153">
        <v>4987149</v>
      </c>
      <c r="J180" s="153"/>
      <c r="K180" s="153">
        <v>17874659015</v>
      </c>
      <c r="L180" s="153"/>
      <c r="M180" s="153">
        <v>0</v>
      </c>
      <c r="N180" s="153"/>
      <c r="O180" s="153">
        <v>0</v>
      </c>
      <c r="P180" s="153"/>
      <c r="Q180" s="153">
        <v>23991813</v>
      </c>
      <c r="R180" s="153"/>
      <c r="S180" s="153">
        <v>3270</v>
      </c>
      <c r="T180" s="153"/>
      <c r="U180" s="153">
        <v>65604063713</v>
      </c>
      <c r="V180" s="153"/>
      <c r="W180" s="3">
        <v>77846785057</v>
      </c>
      <c r="X180" s="178"/>
      <c r="Y180" s="164">
        <v>4.6338952012388917E-3</v>
      </c>
      <c r="Z180" s="28">
        <f t="shared" si="2"/>
        <v>0</v>
      </c>
    </row>
    <row r="181" spans="1:26" s="142" customFormat="1">
      <c r="A181" s="179" t="s">
        <v>236</v>
      </c>
      <c r="B181" s="23"/>
      <c r="C181" s="176">
        <v>19012815</v>
      </c>
      <c r="D181" s="176"/>
      <c r="E181" s="176">
        <v>131270151048</v>
      </c>
      <c r="F181" s="176"/>
      <c r="G181" s="177">
        <v>166396761195</v>
      </c>
      <c r="H181" s="153"/>
      <c r="I181" s="153">
        <v>0</v>
      </c>
      <c r="J181" s="153"/>
      <c r="K181" s="153">
        <v>0</v>
      </c>
      <c r="L181" s="153"/>
      <c r="M181" s="153">
        <v>3218451</v>
      </c>
      <c r="N181" s="153"/>
      <c r="O181" s="153">
        <v>27304106447</v>
      </c>
      <c r="P181" s="153"/>
      <c r="Q181" s="153">
        <v>15794364</v>
      </c>
      <c r="R181" s="153"/>
      <c r="S181" s="153">
        <v>8250</v>
      </c>
      <c r="T181" s="153"/>
      <c r="U181" s="153">
        <v>109049004474</v>
      </c>
      <c r="V181" s="153"/>
      <c r="W181" s="3">
        <v>129296256924</v>
      </c>
      <c r="X181" s="178"/>
      <c r="Y181" s="164">
        <v>7.6964681850326339E-3</v>
      </c>
      <c r="Z181" s="28">
        <f t="shared" si="2"/>
        <v>0</v>
      </c>
    </row>
    <row r="182" spans="1:26" s="28" customFormat="1">
      <c r="A182" s="179" t="s">
        <v>225</v>
      </c>
      <c r="B182" s="23"/>
      <c r="C182" s="176">
        <v>16396493</v>
      </c>
      <c r="D182" s="176"/>
      <c r="E182" s="176">
        <v>39803720199</v>
      </c>
      <c r="F182" s="176"/>
      <c r="G182" s="177">
        <v>53673899016</v>
      </c>
      <c r="H182" s="153"/>
      <c r="I182" s="153">
        <v>0</v>
      </c>
      <c r="J182" s="153"/>
      <c r="K182" s="153">
        <v>0</v>
      </c>
      <c r="L182" s="153"/>
      <c r="M182" s="153">
        <v>5354979</v>
      </c>
      <c r="N182" s="153"/>
      <c r="O182" s="153">
        <v>19988467514</v>
      </c>
      <c r="P182" s="153"/>
      <c r="Q182" s="153">
        <v>11041514</v>
      </c>
      <c r="R182" s="153"/>
      <c r="S182" s="153">
        <v>4423</v>
      </c>
      <c r="T182" s="153"/>
      <c r="U182" s="153">
        <v>26804105843</v>
      </c>
      <c r="V182" s="153"/>
      <c r="W182" s="3">
        <v>48459109380</v>
      </c>
      <c r="X182" s="178"/>
      <c r="Y182" s="164">
        <v>2.8845691475617406E-3</v>
      </c>
      <c r="Z182" s="28">
        <f t="shared" si="2"/>
        <v>0</v>
      </c>
    </row>
    <row r="183" spans="1:26" s="28" customFormat="1">
      <c r="A183" s="179" t="s">
        <v>94</v>
      </c>
      <c r="B183" s="23"/>
      <c r="C183" s="176">
        <v>15174107</v>
      </c>
      <c r="D183" s="176"/>
      <c r="E183" s="176">
        <v>25209995339</v>
      </c>
      <c r="F183" s="176"/>
      <c r="G183" s="177">
        <v>27719589338</v>
      </c>
      <c r="H183" s="153"/>
      <c r="I183" s="153">
        <v>7928187</v>
      </c>
      <c r="J183" s="153"/>
      <c r="K183" s="153">
        <v>15018359941</v>
      </c>
      <c r="L183" s="153"/>
      <c r="M183" s="153">
        <v>0</v>
      </c>
      <c r="N183" s="153"/>
      <c r="O183" s="153">
        <v>0</v>
      </c>
      <c r="P183" s="153"/>
      <c r="Q183" s="153">
        <v>23102294</v>
      </c>
      <c r="R183" s="153"/>
      <c r="S183" s="153">
        <v>1750</v>
      </c>
      <c r="T183" s="153"/>
      <c r="U183" s="171">
        <v>40228355280</v>
      </c>
      <c r="V183" s="153"/>
      <c r="W183" s="185">
        <v>40116498221</v>
      </c>
      <c r="X183" s="178"/>
      <c r="Y183" s="164">
        <v>2.3879682180925807E-3</v>
      </c>
      <c r="Z183" s="28">
        <f t="shared" si="2"/>
        <v>0</v>
      </c>
    </row>
    <row r="184" spans="1:26" s="28" customFormat="1">
      <c r="A184" s="179" t="s">
        <v>407</v>
      </c>
      <c r="B184" s="23"/>
      <c r="C184" s="176">
        <v>2710680</v>
      </c>
      <c r="D184" s="176"/>
      <c r="E184" s="176">
        <v>21698255003</v>
      </c>
      <c r="F184" s="176"/>
      <c r="G184" s="177">
        <v>31200826750</v>
      </c>
      <c r="H184" s="153"/>
      <c r="I184" s="153">
        <v>1289613</v>
      </c>
      <c r="J184" s="153"/>
      <c r="K184" s="153">
        <v>15684579448</v>
      </c>
      <c r="L184" s="153"/>
      <c r="M184" s="153">
        <v>479677</v>
      </c>
      <c r="N184" s="153"/>
      <c r="O184" s="153">
        <v>5922906304</v>
      </c>
      <c r="P184" s="153"/>
      <c r="Q184" s="153">
        <v>3520616</v>
      </c>
      <c r="R184" s="153"/>
      <c r="S184" s="153">
        <v>11070</v>
      </c>
      <c r="T184" s="153"/>
      <c r="U184" s="153">
        <v>32900241331</v>
      </c>
      <c r="V184" s="153"/>
      <c r="W184" s="3">
        <v>38671956140</v>
      </c>
      <c r="X184" s="178"/>
      <c r="Y184" s="164">
        <v>2.3019806386153775E-3</v>
      </c>
      <c r="Z184" s="28">
        <f t="shared" si="2"/>
        <v>0</v>
      </c>
    </row>
    <row r="185" spans="1:26" s="28" customFormat="1">
      <c r="A185" s="23" t="s">
        <v>102</v>
      </c>
      <c r="B185" s="23"/>
      <c r="C185" s="176">
        <v>3473868</v>
      </c>
      <c r="D185" s="176"/>
      <c r="E185" s="176">
        <v>110752225231</v>
      </c>
      <c r="F185" s="176"/>
      <c r="G185" s="177">
        <v>155184615319</v>
      </c>
      <c r="H185" s="153"/>
      <c r="I185" s="153">
        <v>0</v>
      </c>
      <c r="J185" s="153"/>
      <c r="K185" s="153">
        <v>0</v>
      </c>
      <c r="L185" s="153"/>
      <c r="M185" s="153">
        <v>0</v>
      </c>
      <c r="N185" s="153"/>
      <c r="O185" s="153">
        <v>0</v>
      </c>
      <c r="P185" s="153"/>
      <c r="Q185" s="153">
        <v>3473868</v>
      </c>
      <c r="R185" s="153"/>
      <c r="S185" s="153">
        <v>68910</v>
      </c>
      <c r="T185" s="153"/>
      <c r="U185" s="153">
        <v>110752225231</v>
      </c>
      <c r="V185" s="153"/>
      <c r="W185" s="3">
        <v>237533803679</v>
      </c>
      <c r="X185" s="178"/>
      <c r="Y185" s="164">
        <v>1.4139398977031528E-2</v>
      </c>
      <c r="Z185" s="28">
        <f t="shared" si="2"/>
        <v>0</v>
      </c>
    </row>
    <row r="186" spans="1:26" s="28" customFormat="1">
      <c r="A186" s="179" t="s">
        <v>353</v>
      </c>
      <c r="B186" s="23"/>
      <c r="C186" s="176">
        <v>7328078</v>
      </c>
      <c r="D186" s="176"/>
      <c r="E186" s="176">
        <v>29458034309</v>
      </c>
      <c r="F186" s="176"/>
      <c r="G186" s="177">
        <v>27376941321</v>
      </c>
      <c r="H186" s="153"/>
      <c r="I186" s="153">
        <v>1322281</v>
      </c>
      <c r="J186" s="153"/>
      <c r="K186" s="153">
        <v>5381436613</v>
      </c>
      <c r="L186" s="153"/>
      <c r="M186" s="153">
        <v>0</v>
      </c>
      <c r="N186" s="153"/>
      <c r="O186" s="153">
        <v>0</v>
      </c>
      <c r="P186" s="153"/>
      <c r="Q186" s="153">
        <v>8650359</v>
      </c>
      <c r="R186" s="153"/>
      <c r="S186" s="153">
        <v>3650</v>
      </c>
      <c r="T186" s="153"/>
      <c r="U186" s="153">
        <v>34839470922</v>
      </c>
      <c r="V186" s="153"/>
      <c r="W186" s="3">
        <v>31329744801</v>
      </c>
      <c r="X186" s="178"/>
      <c r="Y186" s="164">
        <v>1.8649293478605704E-3</v>
      </c>
      <c r="Z186" s="28">
        <f t="shared" si="2"/>
        <v>0</v>
      </c>
    </row>
    <row r="187" spans="1:26" s="28" customFormat="1">
      <c r="A187" s="179" t="s">
        <v>108</v>
      </c>
      <c r="B187" s="23"/>
      <c r="C187" s="176">
        <v>8386632</v>
      </c>
      <c r="D187" s="176"/>
      <c r="E187" s="176">
        <v>34043010566</v>
      </c>
      <c r="F187" s="176"/>
      <c r="G187" s="177">
        <v>44771301944</v>
      </c>
      <c r="H187" s="153"/>
      <c r="I187" s="153">
        <v>0</v>
      </c>
      <c r="J187" s="153"/>
      <c r="K187" s="153">
        <v>0</v>
      </c>
      <c r="L187" s="153"/>
      <c r="M187" s="153">
        <v>0</v>
      </c>
      <c r="N187" s="153"/>
      <c r="O187" s="153">
        <v>0</v>
      </c>
      <c r="P187" s="153"/>
      <c r="Q187" s="153">
        <v>8386632</v>
      </c>
      <c r="R187" s="153"/>
      <c r="S187" s="153">
        <v>5670</v>
      </c>
      <c r="T187" s="153"/>
      <c r="U187" s="153">
        <v>34043010566</v>
      </c>
      <c r="V187" s="153"/>
      <c r="W187" s="3">
        <v>47184624910</v>
      </c>
      <c r="X187" s="178"/>
      <c r="Y187" s="164">
        <v>2.808704390073526E-3</v>
      </c>
      <c r="Z187" s="28">
        <f t="shared" si="2"/>
        <v>0</v>
      </c>
    </row>
    <row r="188" spans="1:26" s="28" customFormat="1">
      <c r="A188" s="179" t="s">
        <v>87</v>
      </c>
      <c r="B188" s="23"/>
      <c r="C188" s="176">
        <v>0</v>
      </c>
      <c r="D188" s="176"/>
      <c r="E188" s="176">
        <v>0</v>
      </c>
      <c r="F188" s="176"/>
      <c r="G188" s="177">
        <v>0</v>
      </c>
      <c r="H188" s="153"/>
      <c r="I188" s="153">
        <v>9218614</v>
      </c>
      <c r="J188" s="153"/>
      <c r="K188" s="153">
        <v>39958234096</v>
      </c>
      <c r="L188" s="153"/>
      <c r="M188" s="153">
        <v>0</v>
      </c>
      <c r="N188" s="153"/>
      <c r="O188" s="153">
        <v>0</v>
      </c>
      <c r="P188" s="153"/>
      <c r="Q188" s="153">
        <v>9218614</v>
      </c>
      <c r="R188" s="153"/>
      <c r="S188" s="153">
        <v>5590</v>
      </c>
      <c r="T188" s="153"/>
      <c r="U188" s="153">
        <v>39958234096</v>
      </c>
      <c r="V188" s="153"/>
      <c r="W188" s="3">
        <v>51133709499</v>
      </c>
      <c r="X188" s="178"/>
      <c r="Y188" s="164">
        <v>3.0437769638844343E-3</v>
      </c>
      <c r="Z188" s="28">
        <f t="shared" si="2"/>
        <v>0</v>
      </c>
    </row>
    <row r="189" spans="1:26" s="28" customFormat="1">
      <c r="A189" s="179" t="s">
        <v>274</v>
      </c>
      <c r="B189" s="23"/>
      <c r="C189" s="176">
        <v>10081154</v>
      </c>
      <c r="D189" s="176"/>
      <c r="E189" s="176">
        <v>23708910534</v>
      </c>
      <c r="F189" s="176"/>
      <c r="G189" s="177">
        <v>26428524891</v>
      </c>
      <c r="H189" s="153"/>
      <c r="I189" s="153">
        <v>18728500</v>
      </c>
      <c r="J189" s="153"/>
      <c r="K189" s="153">
        <v>51321309967</v>
      </c>
      <c r="L189" s="153"/>
      <c r="M189" s="153">
        <v>28809653</v>
      </c>
      <c r="N189" s="153"/>
      <c r="O189" s="153">
        <v>81124054801</v>
      </c>
      <c r="P189" s="153"/>
      <c r="Q189" s="153">
        <v>1</v>
      </c>
      <c r="R189" s="153"/>
      <c r="S189" s="153">
        <v>2991</v>
      </c>
      <c r="T189" s="153"/>
      <c r="U189" s="153">
        <v>2604</v>
      </c>
      <c r="V189" s="153"/>
      <c r="W189" s="3">
        <v>2971</v>
      </c>
      <c r="X189" s="178"/>
      <c r="Y189" s="164">
        <v>1.768512679463927E-10</v>
      </c>
      <c r="Z189" s="28">
        <f t="shared" si="2"/>
        <v>0</v>
      </c>
    </row>
    <row r="190" spans="1:26" s="28" customFormat="1">
      <c r="A190" s="179" t="s">
        <v>138</v>
      </c>
      <c r="B190" s="23"/>
      <c r="C190" s="176">
        <v>2608506</v>
      </c>
      <c r="D190" s="176"/>
      <c r="E190" s="176">
        <v>35690025878</v>
      </c>
      <c r="F190" s="176"/>
      <c r="G190" s="177">
        <v>30024770086</v>
      </c>
      <c r="H190" s="153"/>
      <c r="I190" s="153">
        <v>1716479</v>
      </c>
      <c r="J190" s="153"/>
      <c r="K190" s="153">
        <v>20558314362</v>
      </c>
      <c r="L190" s="153"/>
      <c r="M190" s="153">
        <v>0</v>
      </c>
      <c r="N190" s="153"/>
      <c r="O190" s="153">
        <v>0</v>
      </c>
      <c r="P190" s="153"/>
      <c r="Q190" s="153">
        <v>4324985</v>
      </c>
      <c r="R190" s="153"/>
      <c r="S190" s="153">
        <v>10980</v>
      </c>
      <c r="T190" s="153"/>
      <c r="U190" s="153">
        <v>56248340240</v>
      </c>
      <c r="V190" s="153"/>
      <c r="W190" s="3">
        <v>47121250470</v>
      </c>
      <c r="X190" s="178"/>
      <c r="Y190" s="164">
        <v>2.8049319733554536E-3</v>
      </c>
      <c r="Z190" s="28">
        <f t="shared" si="2"/>
        <v>0</v>
      </c>
    </row>
    <row r="191" spans="1:26" s="28" customFormat="1">
      <c r="A191" s="23" t="s">
        <v>238</v>
      </c>
      <c r="B191" s="23"/>
      <c r="C191" s="176">
        <v>13710632</v>
      </c>
      <c r="D191" s="176"/>
      <c r="E191" s="176">
        <v>38464401648</v>
      </c>
      <c r="F191" s="176"/>
      <c r="G191" s="177">
        <v>59329873486</v>
      </c>
      <c r="H191" s="153"/>
      <c r="I191" s="153">
        <v>7558864</v>
      </c>
      <c r="J191" s="153"/>
      <c r="K191" s="153">
        <v>35582771460</v>
      </c>
      <c r="L191" s="153"/>
      <c r="M191" s="153">
        <v>0</v>
      </c>
      <c r="N191" s="153"/>
      <c r="O191" s="153">
        <v>0</v>
      </c>
      <c r="P191" s="153"/>
      <c r="Q191" s="153">
        <v>21269496</v>
      </c>
      <c r="R191" s="153"/>
      <c r="S191" s="153">
        <v>4757</v>
      </c>
      <c r="T191" s="153"/>
      <c r="U191" s="153">
        <v>74047173108</v>
      </c>
      <c r="V191" s="153"/>
      <c r="W191" s="3">
        <v>100396878864</v>
      </c>
      <c r="X191" s="178"/>
      <c r="Y191" s="164">
        <v>5.9762084567346998E-3</v>
      </c>
      <c r="Z191" s="28">
        <f t="shared" si="2"/>
        <v>0</v>
      </c>
    </row>
    <row r="192" spans="1:26" s="28" customFormat="1">
      <c r="A192" s="179" t="s">
        <v>288</v>
      </c>
      <c r="B192" s="23"/>
      <c r="C192" s="176">
        <v>2084730</v>
      </c>
      <c r="D192" s="176"/>
      <c r="E192" s="176">
        <v>13291556712</v>
      </c>
      <c r="F192" s="176"/>
      <c r="G192" s="177">
        <v>13094333188</v>
      </c>
      <c r="H192" s="153"/>
      <c r="I192" s="153">
        <v>1336684</v>
      </c>
      <c r="J192" s="153"/>
      <c r="K192" s="153">
        <v>8818921838</v>
      </c>
      <c r="L192" s="153"/>
      <c r="M192" s="153">
        <v>0</v>
      </c>
      <c r="N192" s="153"/>
      <c r="O192" s="153">
        <v>0</v>
      </c>
      <c r="P192" s="153"/>
      <c r="Q192" s="153">
        <v>3421414</v>
      </c>
      <c r="R192" s="153"/>
      <c r="S192" s="153">
        <v>7660</v>
      </c>
      <c r="T192" s="153"/>
      <c r="U192" s="153">
        <v>22110478550</v>
      </c>
      <c r="V192" s="153"/>
      <c r="W192" s="3">
        <v>26005443163</v>
      </c>
      <c r="X192" s="178"/>
      <c r="Y192" s="164">
        <v>1.5479958252724332E-3</v>
      </c>
      <c r="Z192" s="28">
        <f t="shared" si="2"/>
        <v>0</v>
      </c>
    </row>
    <row r="193" spans="1:26" s="28" customFormat="1">
      <c r="A193" s="23" t="s">
        <v>165</v>
      </c>
      <c r="B193" s="23"/>
      <c r="C193" s="176">
        <v>10338023</v>
      </c>
      <c r="D193" s="176"/>
      <c r="E193" s="176">
        <v>23684518480</v>
      </c>
      <c r="F193" s="176"/>
      <c r="G193" s="177">
        <v>19623764591</v>
      </c>
      <c r="H193" s="153"/>
      <c r="I193" s="153">
        <v>2747260</v>
      </c>
      <c r="J193" s="153"/>
      <c r="K193" s="153">
        <v>5678979627</v>
      </c>
      <c r="L193" s="153"/>
      <c r="M193" s="153">
        <v>0</v>
      </c>
      <c r="N193" s="153"/>
      <c r="O193" s="153">
        <v>0</v>
      </c>
      <c r="P193" s="153"/>
      <c r="Q193" s="153">
        <v>13085283</v>
      </c>
      <c r="R193" s="153"/>
      <c r="S193" s="153">
        <v>1887</v>
      </c>
      <c r="T193" s="153"/>
      <c r="U193" s="153">
        <v>29363498107</v>
      </c>
      <c r="V193" s="153"/>
      <c r="W193" s="3">
        <v>24501060413</v>
      </c>
      <c r="X193" s="178"/>
      <c r="Y193" s="164">
        <v>1.4584461797610966E-3</v>
      </c>
      <c r="Z193" s="28">
        <f t="shared" si="2"/>
        <v>0</v>
      </c>
    </row>
    <row r="194" spans="1:26" s="28" customFormat="1">
      <c r="A194" s="23" t="s">
        <v>146</v>
      </c>
      <c r="B194" s="23"/>
      <c r="C194" s="176">
        <v>4766445</v>
      </c>
      <c r="D194" s="176"/>
      <c r="E194" s="176">
        <v>52715851573</v>
      </c>
      <c r="F194" s="176"/>
      <c r="G194" s="177">
        <v>72504773830</v>
      </c>
      <c r="H194" s="153"/>
      <c r="I194" s="153">
        <v>3525392</v>
      </c>
      <c r="J194" s="153"/>
      <c r="K194" s="153">
        <v>63592620541</v>
      </c>
      <c r="L194" s="153"/>
      <c r="M194" s="153">
        <v>3197202</v>
      </c>
      <c r="N194" s="153"/>
      <c r="O194" s="153">
        <v>58499818573</v>
      </c>
      <c r="P194" s="153"/>
      <c r="Q194" s="153">
        <v>5094635</v>
      </c>
      <c r="R194" s="153"/>
      <c r="S194" s="153">
        <v>18630</v>
      </c>
      <c r="T194" s="153"/>
      <c r="U194" s="153">
        <v>71461753630</v>
      </c>
      <c r="V194" s="153"/>
      <c r="W194" s="3">
        <v>94179372176</v>
      </c>
      <c r="X194" s="178"/>
      <c r="Y194" s="164">
        <v>5.6061061540628801E-3</v>
      </c>
      <c r="Z194" s="28">
        <f t="shared" si="2"/>
        <v>0</v>
      </c>
    </row>
    <row r="195" spans="1:26" s="28" customFormat="1">
      <c r="A195" s="179" t="s">
        <v>77</v>
      </c>
      <c r="B195" s="23"/>
      <c r="C195" s="176">
        <v>5839272</v>
      </c>
      <c r="D195" s="176"/>
      <c r="E195" s="176">
        <v>22818664974</v>
      </c>
      <c r="F195" s="176"/>
      <c r="G195" s="177">
        <v>22487035716</v>
      </c>
      <c r="H195" s="153"/>
      <c r="I195" s="153">
        <v>988715</v>
      </c>
      <c r="J195" s="153"/>
      <c r="K195" s="153">
        <v>3871672316</v>
      </c>
      <c r="L195" s="153"/>
      <c r="M195" s="153">
        <v>0</v>
      </c>
      <c r="N195" s="153"/>
      <c r="O195" s="153">
        <v>0</v>
      </c>
      <c r="P195" s="153"/>
      <c r="Q195" s="153">
        <v>6827987</v>
      </c>
      <c r="R195" s="153"/>
      <c r="S195" s="153">
        <v>3615</v>
      </c>
      <c r="T195" s="153"/>
      <c r="U195" s="153">
        <v>26690337290</v>
      </c>
      <c r="V195" s="153"/>
      <c r="W195" s="3">
        <v>24492372080</v>
      </c>
      <c r="X195" s="178"/>
      <c r="Y195" s="164">
        <v>1.457928999448949E-3</v>
      </c>
      <c r="Z195" s="28">
        <f t="shared" si="2"/>
        <v>0</v>
      </c>
    </row>
    <row r="196" spans="1:26" s="28" customFormat="1">
      <c r="A196" s="23" t="s">
        <v>331</v>
      </c>
      <c r="B196" s="23"/>
      <c r="C196" s="176">
        <v>1743907</v>
      </c>
      <c r="D196" s="176"/>
      <c r="E196" s="176">
        <v>10175244457</v>
      </c>
      <c r="F196" s="176"/>
      <c r="G196" s="177">
        <v>8172804831</v>
      </c>
      <c r="H196" s="153"/>
      <c r="I196" s="153">
        <v>219485</v>
      </c>
      <c r="J196" s="153"/>
      <c r="K196" s="153">
        <v>1081179115</v>
      </c>
      <c r="L196" s="153"/>
      <c r="M196" s="153">
        <v>0</v>
      </c>
      <c r="N196" s="153"/>
      <c r="O196" s="153">
        <v>0</v>
      </c>
      <c r="P196" s="153"/>
      <c r="Q196" s="153">
        <v>1963392</v>
      </c>
      <c r="R196" s="153"/>
      <c r="S196" s="153">
        <v>5450</v>
      </c>
      <c r="T196" s="153"/>
      <c r="U196" s="153">
        <v>11256423572</v>
      </c>
      <c r="V196" s="153"/>
      <c r="W196" s="3">
        <v>10617771644</v>
      </c>
      <c r="X196" s="178"/>
      <c r="Y196" s="164">
        <v>6.3203176641085646E-4</v>
      </c>
      <c r="Z196" s="28">
        <f t="shared" si="2"/>
        <v>0</v>
      </c>
    </row>
    <row r="197" spans="1:26" s="28" customFormat="1">
      <c r="A197" s="179" t="s">
        <v>214</v>
      </c>
      <c r="B197" s="23"/>
      <c r="C197" s="176">
        <v>547584</v>
      </c>
      <c r="D197" s="176"/>
      <c r="E197" s="176">
        <v>25038987483</v>
      </c>
      <c r="F197" s="176"/>
      <c r="G197" s="177">
        <v>30177724301</v>
      </c>
      <c r="H197" s="153"/>
      <c r="I197" s="153">
        <v>0</v>
      </c>
      <c r="J197" s="153"/>
      <c r="K197" s="153">
        <v>0</v>
      </c>
      <c r="L197" s="153"/>
      <c r="M197" s="153">
        <v>0</v>
      </c>
      <c r="N197" s="153"/>
      <c r="O197" s="153">
        <v>0</v>
      </c>
      <c r="P197" s="153"/>
      <c r="Q197" s="153">
        <v>547584</v>
      </c>
      <c r="R197" s="153"/>
      <c r="S197" s="153">
        <v>53600</v>
      </c>
      <c r="T197" s="153"/>
      <c r="U197" s="153">
        <v>25038987483</v>
      </c>
      <c r="V197" s="153"/>
      <c r="W197" s="3">
        <v>29123623018</v>
      </c>
      <c r="X197" s="178"/>
      <c r="Y197" s="164">
        <v>1.733608097585341E-3</v>
      </c>
      <c r="Z197" s="28">
        <f t="shared" si="2"/>
        <v>0</v>
      </c>
    </row>
    <row r="198" spans="1:26" s="28" customFormat="1">
      <c r="A198" s="179" t="s">
        <v>170</v>
      </c>
      <c r="B198" s="23"/>
      <c r="C198" s="176">
        <v>4251419</v>
      </c>
      <c r="D198" s="176"/>
      <c r="E198" s="176">
        <v>26550718887</v>
      </c>
      <c r="F198" s="176"/>
      <c r="G198" s="177">
        <v>30289228717</v>
      </c>
      <c r="H198" s="153"/>
      <c r="I198" s="153">
        <v>2993849</v>
      </c>
      <c r="J198" s="153"/>
      <c r="K198" s="153">
        <v>22337456419</v>
      </c>
      <c r="L198" s="153"/>
      <c r="M198" s="153">
        <v>0</v>
      </c>
      <c r="N198" s="153"/>
      <c r="O198" s="153">
        <v>0</v>
      </c>
      <c r="P198" s="153"/>
      <c r="Q198" s="153">
        <v>7245268</v>
      </c>
      <c r="R198" s="153"/>
      <c r="S198" s="153">
        <v>8020</v>
      </c>
      <c r="T198" s="153"/>
      <c r="U198" s="153">
        <v>48888175306</v>
      </c>
      <c r="V198" s="153"/>
      <c r="W198" s="3">
        <v>57657881873</v>
      </c>
      <c r="X198" s="178"/>
      <c r="Y198" s="164">
        <v>3.4321337988365472E-3</v>
      </c>
      <c r="Z198" s="28">
        <f t="shared" si="2"/>
        <v>0</v>
      </c>
    </row>
    <row r="199" spans="1:26" s="28" customFormat="1">
      <c r="A199" s="179" t="s">
        <v>164</v>
      </c>
      <c r="B199" s="23"/>
      <c r="C199" s="176">
        <v>2993903</v>
      </c>
      <c r="D199" s="176"/>
      <c r="E199" s="176">
        <v>12097110865</v>
      </c>
      <c r="F199" s="176"/>
      <c r="G199" s="177">
        <v>9883718956</v>
      </c>
      <c r="H199" s="153"/>
      <c r="I199" s="153">
        <v>540221</v>
      </c>
      <c r="J199" s="153"/>
      <c r="K199" s="153">
        <v>1913682858</v>
      </c>
      <c r="L199" s="153"/>
      <c r="M199" s="153">
        <v>0</v>
      </c>
      <c r="N199" s="153"/>
      <c r="O199" s="153">
        <v>0</v>
      </c>
      <c r="P199" s="153"/>
      <c r="Q199" s="153">
        <v>3534124</v>
      </c>
      <c r="R199" s="153"/>
      <c r="S199" s="153">
        <v>3632</v>
      </c>
      <c r="T199" s="153"/>
      <c r="U199" s="153">
        <v>14010793723</v>
      </c>
      <c r="V199" s="153"/>
      <c r="W199" s="3">
        <v>12736716568</v>
      </c>
      <c r="X199" s="178"/>
      <c r="Y199" s="164">
        <v>7.5816374100458675E-4</v>
      </c>
      <c r="Z199" s="28">
        <f t="shared" si="2"/>
        <v>0</v>
      </c>
    </row>
    <row r="200" spans="1:26" s="28" customFormat="1">
      <c r="A200" s="23" t="s">
        <v>88</v>
      </c>
      <c r="B200" s="23"/>
      <c r="C200" s="176">
        <v>5822241</v>
      </c>
      <c r="D200" s="176"/>
      <c r="E200" s="176">
        <v>88712069263</v>
      </c>
      <c r="F200" s="176"/>
      <c r="G200" s="177">
        <v>109247515312</v>
      </c>
      <c r="H200" s="153"/>
      <c r="I200" s="153">
        <v>4412682</v>
      </c>
      <c r="J200" s="153"/>
      <c r="K200" s="153">
        <v>84086761911</v>
      </c>
      <c r="L200" s="153"/>
      <c r="M200" s="153">
        <v>4253627</v>
      </c>
      <c r="N200" s="153"/>
      <c r="O200" s="153">
        <v>80021601087</v>
      </c>
      <c r="P200" s="153"/>
      <c r="Q200" s="153">
        <v>5981296</v>
      </c>
      <c r="R200" s="153"/>
      <c r="S200" s="153">
        <v>17780</v>
      </c>
      <c r="T200" s="153"/>
      <c r="U200" s="153">
        <v>102565140695</v>
      </c>
      <c r="V200" s="153"/>
      <c r="W200" s="3">
        <v>105525377151</v>
      </c>
      <c r="X200" s="178"/>
      <c r="Y200" s="164">
        <v>6.281486620557269E-3</v>
      </c>
      <c r="Z200" s="28">
        <f t="shared" si="2"/>
        <v>0</v>
      </c>
    </row>
    <row r="201" spans="1:26" s="28" customFormat="1">
      <c r="A201" s="179" t="s">
        <v>118</v>
      </c>
      <c r="B201" s="23"/>
      <c r="C201" s="176">
        <v>25194039</v>
      </c>
      <c r="D201" s="176"/>
      <c r="E201" s="176">
        <v>38391365387</v>
      </c>
      <c r="F201" s="176"/>
      <c r="G201" s="177">
        <v>34999004714</v>
      </c>
      <c r="H201" s="153"/>
      <c r="I201" s="153">
        <v>18856633</v>
      </c>
      <c r="J201" s="153"/>
      <c r="K201" s="153">
        <v>26543831779</v>
      </c>
      <c r="L201" s="153"/>
      <c r="M201" s="153">
        <v>0</v>
      </c>
      <c r="N201" s="153"/>
      <c r="O201" s="153">
        <v>0</v>
      </c>
      <c r="P201" s="153"/>
      <c r="Q201" s="153">
        <v>44050672</v>
      </c>
      <c r="R201" s="153"/>
      <c r="S201" s="153">
        <v>1345</v>
      </c>
      <c r="T201" s="153"/>
      <c r="U201" s="153">
        <v>64935197166</v>
      </c>
      <c r="V201" s="153"/>
      <c r="W201" s="3">
        <v>58790165615</v>
      </c>
      <c r="X201" s="178"/>
      <c r="Y201" s="164">
        <v>3.4995339386708745E-3</v>
      </c>
      <c r="Z201" s="28">
        <f t="shared" si="2"/>
        <v>0</v>
      </c>
    </row>
    <row r="202" spans="1:26" s="28" customFormat="1" ht="37.5" customHeight="1">
      <c r="A202" s="179" t="s">
        <v>198</v>
      </c>
      <c r="B202" s="23"/>
      <c r="C202" s="176">
        <v>3755347</v>
      </c>
      <c r="D202" s="176"/>
      <c r="E202" s="176">
        <v>33095995930</v>
      </c>
      <c r="F202" s="176"/>
      <c r="G202" s="177">
        <v>30816651251</v>
      </c>
      <c r="H202" s="153"/>
      <c r="I202" s="153">
        <v>0</v>
      </c>
      <c r="J202" s="153"/>
      <c r="K202" s="153">
        <v>0</v>
      </c>
      <c r="L202" s="153"/>
      <c r="M202" s="153">
        <v>0</v>
      </c>
      <c r="N202" s="153"/>
      <c r="O202" s="153">
        <v>0</v>
      </c>
      <c r="P202" s="153"/>
      <c r="Q202" s="153">
        <v>3755347</v>
      </c>
      <c r="R202" s="153"/>
      <c r="S202" s="153">
        <v>8910</v>
      </c>
      <c r="T202" s="153"/>
      <c r="U202" s="182">
        <v>33095995930</v>
      </c>
      <c r="V202" s="153"/>
      <c r="W202" s="184">
        <v>33201494878</v>
      </c>
      <c r="X202" s="178"/>
      <c r="Y202" s="164">
        <v>1.9763468417670692E-3</v>
      </c>
      <c r="Z202" s="28">
        <f t="shared" si="2"/>
        <v>0</v>
      </c>
    </row>
    <row r="203" spans="1:26" s="28" customFormat="1">
      <c r="A203" s="23" t="s">
        <v>333</v>
      </c>
      <c r="B203" s="23"/>
      <c r="C203" s="176">
        <v>5608875</v>
      </c>
      <c r="D203" s="176"/>
      <c r="E203" s="176">
        <v>17111172705</v>
      </c>
      <c r="F203" s="176"/>
      <c r="G203" s="177">
        <v>25389894927</v>
      </c>
      <c r="H203" s="153"/>
      <c r="I203" s="153">
        <v>0</v>
      </c>
      <c r="J203" s="153"/>
      <c r="K203" s="153">
        <v>0</v>
      </c>
      <c r="L203" s="153"/>
      <c r="M203" s="153">
        <v>0</v>
      </c>
      <c r="N203" s="153"/>
      <c r="O203" s="153">
        <v>0</v>
      </c>
      <c r="P203" s="153"/>
      <c r="Q203" s="153">
        <v>5608875</v>
      </c>
      <c r="R203" s="153"/>
      <c r="S203" s="153">
        <v>4966</v>
      </c>
      <c r="T203" s="153"/>
      <c r="U203" s="153">
        <v>17111172705</v>
      </c>
      <c r="V203" s="153"/>
      <c r="W203" s="3">
        <v>27638364358</v>
      </c>
      <c r="X203" s="178"/>
      <c r="Y203" s="164">
        <v>1.6451968295781514E-3</v>
      </c>
      <c r="Z203" s="28">
        <f t="shared" si="2"/>
        <v>0</v>
      </c>
    </row>
    <row r="204" spans="1:26" s="28" customFormat="1">
      <c r="A204" s="23" t="s">
        <v>375</v>
      </c>
      <c r="B204" s="23"/>
      <c r="C204" s="176">
        <v>3569745</v>
      </c>
      <c r="D204" s="176"/>
      <c r="E204" s="176">
        <v>16633355551</v>
      </c>
      <c r="F204" s="176"/>
      <c r="G204" s="177">
        <v>12705695179</v>
      </c>
      <c r="H204" s="153"/>
      <c r="I204" s="153">
        <v>2564163</v>
      </c>
      <c r="J204" s="153"/>
      <c r="K204" s="153">
        <v>9386823387</v>
      </c>
      <c r="L204" s="153"/>
      <c r="M204" s="153">
        <v>0</v>
      </c>
      <c r="N204" s="153"/>
      <c r="O204" s="153">
        <v>0</v>
      </c>
      <c r="P204" s="153"/>
      <c r="Q204" s="153">
        <v>6133908</v>
      </c>
      <c r="R204" s="153"/>
      <c r="S204" s="153">
        <v>3219</v>
      </c>
      <c r="T204" s="153"/>
      <c r="U204" s="153">
        <v>26020178938</v>
      </c>
      <c r="V204" s="153"/>
      <c r="W204" s="3">
        <v>19592420621</v>
      </c>
      <c r="X204" s="178"/>
      <c r="Y204" s="164">
        <v>1.1662552773352073E-3</v>
      </c>
      <c r="Z204" s="28">
        <f t="shared" ref="Z204:Z267" si="3">Q204-(C204+I204-M204)</f>
        <v>0</v>
      </c>
    </row>
    <row r="205" spans="1:26" s="28" customFormat="1">
      <c r="A205" s="179" t="s">
        <v>156</v>
      </c>
      <c r="B205" s="23"/>
      <c r="C205" s="176">
        <v>12419797</v>
      </c>
      <c r="D205" s="176"/>
      <c r="E205" s="176">
        <v>33783660029</v>
      </c>
      <c r="F205" s="176"/>
      <c r="G205" s="177">
        <v>39719581519</v>
      </c>
      <c r="H205" s="153"/>
      <c r="I205" s="153">
        <v>1652577</v>
      </c>
      <c r="J205" s="153"/>
      <c r="K205" s="153">
        <v>5429393892</v>
      </c>
      <c r="L205" s="153"/>
      <c r="M205" s="153">
        <v>0</v>
      </c>
      <c r="N205" s="153"/>
      <c r="O205" s="153">
        <v>0</v>
      </c>
      <c r="P205" s="153"/>
      <c r="Q205" s="153">
        <v>14072374</v>
      </c>
      <c r="R205" s="153"/>
      <c r="S205" s="153">
        <v>3396</v>
      </c>
      <c r="T205" s="153"/>
      <c r="U205" s="153">
        <v>39213053921</v>
      </c>
      <c r="V205" s="153"/>
      <c r="W205" s="3">
        <v>47420367091</v>
      </c>
      <c r="X205" s="178"/>
      <c r="Y205" s="164">
        <v>2.8227371412072513E-3</v>
      </c>
      <c r="Z205" s="28">
        <f t="shared" si="3"/>
        <v>0</v>
      </c>
    </row>
    <row r="206" spans="1:26" s="28" customFormat="1">
      <c r="A206" s="179" t="s">
        <v>346</v>
      </c>
      <c r="B206" s="23"/>
      <c r="C206" s="176">
        <v>560665</v>
      </c>
      <c r="D206" s="176"/>
      <c r="E206" s="176">
        <v>10075635929</v>
      </c>
      <c r="F206" s="176"/>
      <c r="G206" s="177">
        <v>10514657027</v>
      </c>
      <c r="H206" s="153"/>
      <c r="I206" s="153">
        <v>1179734</v>
      </c>
      <c r="J206" s="153"/>
      <c r="K206" s="153">
        <v>23611611004</v>
      </c>
      <c r="L206" s="153"/>
      <c r="M206" s="153">
        <v>0</v>
      </c>
      <c r="N206" s="153"/>
      <c r="O206" s="153">
        <v>0</v>
      </c>
      <c r="P206" s="153"/>
      <c r="Q206" s="153">
        <v>1740399</v>
      </c>
      <c r="R206" s="153"/>
      <c r="S206" s="153">
        <v>19170</v>
      </c>
      <c r="T206" s="153"/>
      <c r="U206" s="153">
        <v>33687246933</v>
      </c>
      <c r="V206" s="153"/>
      <c r="W206" s="3">
        <v>33105549373</v>
      </c>
      <c r="X206" s="178"/>
      <c r="Y206" s="164">
        <v>1.9706356050747074E-3</v>
      </c>
      <c r="Z206" s="28">
        <f t="shared" si="3"/>
        <v>0</v>
      </c>
    </row>
    <row r="207" spans="1:26" s="28" customFormat="1">
      <c r="A207" s="23" t="s">
        <v>180</v>
      </c>
      <c r="B207" s="23"/>
      <c r="C207" s="176">
        <v>5749841</v>
      </c>
      <c r="D207" s="176"/>
      <c r="E207" s="176">
        <v>29636543638</v>
      </c>
      <c r="F207" s="176"/>
      <c r="G207" s="177">
        <v>30809131540</v>
      </c>
      <c r="H207" s="153"/>
      <c r="I207" s="153">
        <v>5020721</v>
      </c>
      <c r="J207" s="153"/>
      <c r="K207" s="153">
        <v>17602318470</v>
      </c>
      <c r="L207" s="153"/>
      <c r="M207" s="153">
        <v>0</v>
      </c>
      <c r="N207" s="153"/>
      <c r="O207" s="153">
        <v>0</v>
      </c>
      <c r="P207" s="153"/>
      <c r="Q207" s="23">
        <v>10770562</v>
      </c>
      <c r="R207" s="23"/>
      <c r="S207" s="153">
        <v>5254</v>
      </c>
      <c r="T207" s="153"/>
      <c r="U207" s="153">
        <v>47238862108</v>
      </c>
      <c r="V207" s="153"/>
      <c r="W207" s="3">
        <v>56151103395</v>
      </c>
      <c r="X207" s="178"/>
      <c r="Y207" s="164">
        <v>3.3424415456057709E-3</v>
      </c>
      <c r="Z207" s="28">
        <f t="shared" si="3"/>
        <v>0</v>
      </c>
    </row>
    <row r="208" spans="1:26" s="28" customFormat="1">
      <c r="A208" s="179" t="s">
        <v>478</v>
      </c>
      <c r="B208" s="23"/>
      <c r="C208" s="176">
        <v>1047635</v>
      </c>
      <c r="D208" s="176"/>
      <c r="E208" s="176">
        <v>15336670753</v>
      </c>
      <c r="F208" s="176"/>
      <c r="G208" s="177">
        <v>21570388219</v>
      </c>
      <c r="H208" s="153"/>
      <c r="I208" s="153">
        <v>502927</v>
      </c>
      <c r="J208" s="153"/>
      <c r="K208" s="153">
        <v>10270258887</v>
      </c>
      <c r="L208" s="153"/>
      <c r="M208" s="153">
        <v>0</v>
      </c>
      <c r="N208" s="153"/>
      <c r="O208" s="153">
        <v>0</v>
      </c>
      <c r="P208" s="153"/>
      <c r="Q208" s="153">
        <v>1550562</v>
      </c>
      <c r="R208" s="153"/>
      <c r="S208" s="153">
        <v>16170</v>
      </c>
      <c r="T208" s="153"/>
      <c r="U208" s="153">
        <v>25606929640</v>
      </c>
      <c r="V208" s="153"/>
      <c r="W208" s="3">
        <v>24878776443</v>
      </c>
      <c r="X208" s="178"/>
      <c r="Y208" s="164">
        <v>1.4809300433858618E-3</v>
      </c>
      <c r="Z208" s="28">
        <f t="shared" si="3"/>
        <v>0</v>
      </c>
    </row>
    <row r="209" spans="1:26" s="28" customFormat="1">
      <c r="A209" s="179" t="s">
        <v>343</v>
      </c>
      <c r="B209" s="23"/>
      <c r="C209" s="176">
        <v>973759</v>
      </c>
      <c r="D209" s="176"/>
      <c r="E209" s="176">
        <v>7942174167</v>
      </c>
      <c r="F209" s="176"/>
      <c r="G209" s="177">
        <v>12251819773</v>
      </c>
      <c r="H209" s="153"/>
      <c r="I209" s="153">
        <v>0</v>
      </c>
      <c r="J209" s="153"/>
      <c r="K209" s="153">
        <v>0</v>
      </c>
      <c r="L209" s="153"/>
      <c r="M209" s="153">
        <v>0</v>
      </c>
      <c r="N209" s="153"/>
      <c r="O209" s="153">
        <v>0</v>
      </c>
      <c r="P209" s="153"/>
      <c r="Q209" s="153">
        <v>973759</v>
      </c>
      <c r="R209" s="153"/>
      <c r="S209" s="153">
        <v>15620</v>
      </c>
      <c r="T209" s="153"/>
      <c r="U209" s="153">
        <v>7942174167</v>
      </c>
      <c r="V209" s="153"/>
      <c r="W209" s="3">
        <v>15092541390</v>
      </c>
      <c r="X209" s="178"/>
      <c r="Y209" s="164">
        <v>8.9839619029111824E-4</v>
      </c>
      <c r="Z209" s="28">
        <f t="shared" si="3"/>
        <v>0</v>
      </c>
    </row>
    <row r="210" spans="1:26" s="28" customFormat="1">
      <c r="A210" s="23" t="s">
        <v>273</v>
      </c>
      <c r="B210" s="23"/>
      <c r="C210" s="176">
        <v>8589423</v>
      </c>
      <c r="D210" s="176"/>
      <c r="E210" s="176">
        <v>14694762073</v>
      </c>
      <c r="F210" s="176"/>
      <c r="G210" s="177">
        <v>16372734409</v>
      </c>
      <c r="H210" s="153"/>
      <c r="I210" s="153">
        <v>8174629</v>
      </c>
      <c r="J210" s="153"/>
      <c r="K210" s="153">
        <v>15441425362</v>
      </c>
      <c r="L210" s="153"/>
      <c r="M210" s="153">
        <v>0</v>
      </c>
      <c r="N210" s="153"/>
      <c r="O210" s="153">
        <v>0</v>
      </c>
      <c r="P210" s="153"/>
      <c r="Q210" s="153">
        <v>16764052</v>
      </c>
      <c r="R210" s="153"/>
      <c r="S210" s="153">
        <v>1761</v>
      </c>
      <c r="T210" s="153"/>
      <c r="U210" s="153">
        <v>30136187435</v>
      </c>
      <c r="V210" s="153"/>
      <c r="W210" s="3">
        <v>29293294416</v>
      </c>
      <c r="X210" s="178"/>
      <c r="Y210" s="164">
        <v>1.7437079299214356E-3</v>
      </c>
      <c r="Z210" s="28">
        <f t="shared" si="3"/>
        <v>0</v>
      </c>
    </row>
    <row r="211" spans="1:26" s="28" customFormat="1">
      <c r="A211" s="23" t="s">
        <v>92</v>
      </c>
      <c r="B211" s="23"/>
      <c r="C211" s="176">
        <v>1798950</v>
      </c>
      <c r="D211" s="176"/>
      <c r="E211" s="176">
        <v>16572521005</v>
      </c>
      <c r="F211" s="176"/>
      <c r="G211" s="177">
        <v>15155024553</v>
      </c>
      <c r="H211" s="153"/>
      <c r="I211" s="153">
        <v>0</v>
      </c>
      <c r="J211" s="153"/>
      <c r="K211" s="153">
        <v>0</v>
      </c>
      <c r="L211" s="153"/>
      <c r="M211" s="153">
        <v>0</v>
      </c>
      <c r="N211" s="153"/>
      <c r="O211" s="153">
        <v>0</v>
      </c>
      <c r="P211" s="153"/>
      <c r="Q211" s="153">
        <v>1798950</v>
      </c>
      <c r="R211" s="153"/>
      <c r="S211" s="153">
        <v>9720</v>
      </c>
      <c r="T211" s="153"/>
      <c r="U211" s="153">
        <v>16572521005</v>
      </c>
      <c r="V211" s="153"/>
      <c r="W211" s="3">
        <v>17350628815</v>
      </c>
      <c r="X211" s="178"/>
      <c r="Y211" s="164">
        <v>1.0328107390104231E-3</v>
      </c>
      <c r="Z211" s="28">
        <f t="shared" si="3"/>
        <v>0</v>
      </c>
    </row>
    <row r="212" spans="1:26" s="28" customFormat="1">
      <c r="A212" s="23" t="s">
        <v>229</v>
      </c>
      <c r="B212" s="23"/>
      <c r="C212" s="176">
        <v>13987481</v>
      </c>
      <c r="D212" s="176"/>
      <c r="E212" s="176">
        <v>45022423715</v>
      </c>
      <c r="F212" s="176"/>
      <c r="G212" s="177">
        <v>41929539832</v>
      </c>
      <c r="H212" s="153"/>
      <c r="I212" s="153">
        <v>13305855</v>
      </c>
      <c r="J212" s="153"/>
      <c r="K212" s="153">
        <v>39871129244</v>
      </c>
      <c r="L212" s="153"/>
      <c r="M212" s="153">
        <v>0</v>
      </c>
      <c r="N212" s="153"/>
      <c r="O212" s="153">
        <v>0</v>
      </c>
      <c r="P212" s="153"/>
      <c r="Q212" s="153">
        <v>27293336</v>
      </c>
      <c r="R212" s="153"/>
      <c r="S212" s="153">
        <v>2804</v>
      </c>
      <c r="T212" s="153"/>
      <c r="U212" s="153">
        <v>84893552959</v>
      </c>
      <c r="V212" s="153"/>
      <c r="W212" s="3">
        <v>75938933273</v>
      </c>
      <c r="X212" s="178"/>
      <c r="Y212" s="164">
        <v>4.5203287229305146E-3</v>
      </c>
      <c r="Z212" s="28">
        <f t="shared" si="3"/>
        <v>0</v>
      </c>
    </row>
    <row r="213" spans="1:26" s="28" customFormat="1">
      <c r="A213" s="23" t="s">
        <v>335</v>
      </c>
      <c r="B213" s="23"/>
      <c r="C213" s="176">
        <v>7309247</v>
      </c>
      <c r="D213" s="176"/>
      <c r="E213" s="176">
        <v>29593456792</v>
      </c>
      <c r="F213" s="176"/>
      <c r="G213" s="177">
        <v>34225710834</v>
      </c>
      <c r="H213" s="153"/>
      <c r="I213" s="153">
        <v>4100446</v>
      </c>
      <c r="J213" s="153"/>
      <c r="K213" s="153">
        <v>20258635259</v>
      </c>
      <c r="L213" s="153"/>
      <c r="M213" s="153">
        <v>0</v>
      </c>
      <c r="N213" s="153"/>
      <c r="O213" s="153">
        <v>0</v>
      </c>
      <c r="P213" s="153"/>
      <c r="Q213" s="153">
        <v>11409693</v>
      </c>
      <c r="R213" s="153"/>
      <c r="S213" s="153">
        <v>7820</v>
      </c>
      <c r="T213" s="153"/>
      <c r="U213" s="182">
        <v>49852092051</v>
      </c>
      <c r="V213" s="153"/>
      <c r="W213" s="184">
        <v>88534099296</v>
      </c>
      <c r="X213" s="178"/>
      <c r="Y213" s="164">
        <v>5.2700665489698534E-3</v>
      </c>
      <c r="Z213" s="28">
        <f t="shared" si="3"/>
        <v>0</v>
      </c>
    </row>
    <row r="214" spans="1:26" s="28" customFormat="1">
      <c r="A214" s="23" t="s">
        <v>503</v>
      </c>
      <c r="B214" s="23"/>
      <c r="C214" s="176">
        <v>1423223</v>
      </c>
      <c r="D214" s="176"/>
      <c r="E214" s="176">
        <v>21508594654</v>
      </c>
      <c r="F214" s="176"/>
      <c r="G214" s="177">
        <v>21945921899</v>
      </c>
      <c r="H214" s="153"/>
      <c r="I214" s="153">
        <v>1362318</v>
      </c>
      <c r="J214" s="153"/>
      <c r="K214" s="153">
        <v>21954724779</v>
      </c>
      <c r="L214" s="153"/>
      <c r="M214" s="153">
        <v>0</v>
      </c>
      <c r="N214" s="153"/>
      <c r="O214" s="153">
        <v>0</v>
      </c>
      <c r="P214" s="153"/>
      <c r="Q214" s="153">
        <v>2785541</v>
      </c>
      <c r="R214" s="153"/>
      <c r="S214" s="153">
        <v>15100</v>
      </c>
      <c r="T214" s="153"/>
      <c r="U214" s="153">
        <v>43463319433</v>
      </c>
      <c r="V214" s="153"/>
      <c r="W214" s="3">
        <v>41736532400</v>
      </c>
      <c r="X214" s="178"/>
      <c r="Y214" s="164">
        <v>2.4844021119574894E-3</v>
      </c>
      <c r="Z214" s="28">
        <f t="shared" si="3"/>
        <v>0</v>
      </c>
    </row>
    <row r="215" spans="1:26" s="28" customFormat="1">
      <c r="A215" s="23" t="s">
        <v>250</v>
      </c>
      <c r="B215" s="23"/>
      <c r="C215" s="176">
        <v>377776</v>
      </c>
      <c r="D215" s="176"/>
      <c r="E215" s="176">
        <v>34416163349</v>
      </c>
      <c r="F215" s="176"/>
      <c r="G215" s="177">
        <v>47321795126</v>
      </c>
      <c r="H215" s="153"/>
      <c r="I215" s="153">
        <v>0</v>
      </c>
      <c r="J215" s="153"/>
      <c r="K215" s="153">
        <v>0</v>
      </c>
      <c r="L215" s="153"/>
      <c r="M215" s="153">
        <v>0</v>
      </c>
      <c r="N215" s="153"/>
      <c r="O215" s="153">
        <v>0</v>
      </c>
      <c r="P215" s="153"/>
      <c r="Q215" s="153">
        <v>377776</v>
      </c>
      <c r="R215" s="153"/>
      <c r="S215" s="153">
        <v>126110</v>
      </c>
      <c r="T215" s="153"/>
      <c r="U215" s="153">
        <v>34416163349</v>
      </c>
      <c r="V215" s="153"/>
      <c r="W215" s="3">
        <v>47273063874</v>
      </c>
      <c r="X215" s="178"/>
      <c r="Y215" s="164">
        <v>2.813968793614174E-3</v>
      </c>
      <c r="Z215" s="28">
        <f t="shared" si="3"/>
        <v>0</v>
      </c>
    </row>
    <row r="216" spans="1:26" s="28" customFormat="1">
      <c r="A216" s="179" t="s">
        <v>82</v>
      </c>
      <c r="B216" s="23"/>
      <c r="C216" s="176">
        <v>9324319</v>
      </c>
      <c r="D216" s="176"/>
      <c r="E216" s="176">
        <v>48406680707</v>
      </c>
      <c r="F216" s="176"/>
      <c r="G216" s="177">
        <v>53200391582</v>
      </c>
      <c r="H216" s="153"/>
      <c r="I216" s="153">
        <v>935510</v>
      </c>
      <c r="J216" s="153"/>
      <c r="K216" s="153">
        <v>5731193390</v>
      </c>
      <c r="L216" s="153"/>
      <c r="M216" s="153">
        <v>0</v>
      </c>
      <c r="N216" s="153"/>
      <c r="O216" s="153">
        <v>0</v>
      </c>
      <c r="P216" s="153"/>
      <c r="Q216" s="153">
        <v>10259829</v>
      </c>
      <c r="R216" s="153"/>
      <c r="S216" s="153">
        <v>6810</v>
      </c>
      <c r="T216" s="153"/>
      <c r="U216" s="153">
        <v>54137874097</v>
      </c>
      <c r="V216" s="153"/>
      <c r="W216" s="3">
        <v>69329344757</v>
      </c>
      <c r="X216" s="178"/>
      <c r="Y216" s="164">
        <v>4.1268874204537336E-3</v>
      </c>
      <c r="Z216" s="28">
        <f t="shared" si="3"/>
        <v>0</v>
      </c>
    </row>
    <row r="217" spans="1:26" s="28" customFormat="1">
      <c r="A217" s="179" t="s">
        <v>96</v>
      </c>
      <c r="B217" s="23"/>
      <c r="C217" s="176">
        <v>8126222</v>
      </c>
      <c r="D217" s="176"/>
      <c r="E217" s="176">
        <v>37497950993</v>
      </c>
      <c r="F217" s="176"/>
      <c r="G217" s="177">
        <v>42736053415</v>
      </c>
      <c r="H217" s="153"/>
      <c r="I217" s="153">
        <v>3867290</v>
      </c>
      <c r="J217" s="153"/>
      <c r="K217" s="153">
        <v>21047061091</v>
      </c>
      <c r="L217" s="153"/>
      <c r="M217" s="153">
        <v>0</v>
      </c>
      <c r="N217" s="153"/>
      <c r="O217" s="153">
        <v>0</v>
      </c>
      <c r="P217" s="153"/>
      <c r="Q217" s="153">
        <v>11993512</v>
      </c>
      <c r="R217" s="153"/>
      <c r="S217" s="153">
        <v>4660</v>
      </c>
      <c r="T217" s="153"/>
      <c r="U217" s="153">
        <v>58545012084</v>
      </c>
      <c r="V217" s="153"/>
      <c r="W217" s="3">
        <v>55457738034</v>
      </c>
      <c r="X217" s="178"/>
      <c r="Y217" s="164">
        <v>3.3011683906939708E-3</v>
      </c>
      <c r="Z217" s="28">
        <f t="shared" si="3"/>
        <v>0</v>
      </c>
    </row>
    <row r="218" spans="1:26" s="28" customFormat="1">
      <c r="A218" s="23" t="s">
        <v>504</v>
      </c>
      <c r="B218" s="23"/>
      <c r="C218" s="176">
        <v>4914795</v>
      </c>
      <c r="D218" s="176"/>
      <c r="E218" s="176">
        <v>5469955606</v>
      </c>
      <c r="F218" s="176"/>
      <c r="G218" s="177">
        <v>5588816969</v>
      </c>
      <c r="H218" s="153"/>
      <c r="I218" s="153">
        <v>12738737</v>
      </c>
      <c r="J218" s="153"/>
      <c r="K218" s="153">
        <v>15567512343</v>
      </c>
      <c r="L218" s="153"/>
      <c r="M218" s="153">
        <v>0</v>
      </c>
      <c r="N218" s="153"/>
      <c r="O218" s="153">
        <v>0</v>
      </c>
      <c r="P218" s="153"/>
      <c r="Q218" s="153">
        <v>17653532</v>
      </c>
      <c r="R218" s="153"/>
      <c r="S218" s="153">
        <v>1140</v>
      </c>
      <c r="T218" s="153"/>
      <c r="U218" s="153">
        <v>21037467949</v>
      </c>
      <c r="V218" s="153"/>
      <c r="W218" s="3">
        <v>19969460028</v>
      </c>
      <c r="X218" s="178"/>
      <c r="Y218" s="164">
        <v>1.1886988644081477E-3</v>
      </c>
      <c r="Z218" s="28">
        <f t="shared" si="3"/>
        <v>0</v>
      </c>
    </row>
    <row r="219" spans="1:26" s="28" customFormat="1">
      <c r="A219" s="23" t="s">
        <v>185</v>
      </c>
      <c r="B219" s="23"/>
      <c r="C219" s="176">
        <v>21465662</v>
      </c>
      <c r="D219" s="176"/>
      <c r="E219" s="176">
        <v>65739128753</v>
      </c>
      <c r="F219" s="176"/>
      <c r="G219" s="177">
        <v>102504962338</v>
      </c>
      <c r="H219" s="153"/>
      <c r="I219" s="153">
        <v>0</v>
      </c>
      <c r="J219" s="153"/>
      <c r="K219" s="153">
        <v>0</v>
      </c>
      <c r="L219" s="153"/>
      <c r="M219" s="153">
        <v>0</v>
      </c>
      <c r="N219" s="153"/>
      <c r="O219" s="153">
        <v>0</v>
      </c>
      <c r="P219" s="153"/>
      <c r="Q219" s="153">
        <v>21465662</v>
      </c>
      <c r="R219" s="153"/>
      <c r="S219" s="153">
        <v>5800</v>
      </c>
      <c r="T219" s="153"/>
      <c r="U219" s="153">
        <v>65739128753</v>
      </c>
      <c r="V219" s="153"/>
      <c r="W219" s="3">
        <v>123538448112</v>
      </c>
      <c r="X219" s="178"/>
      <c r="Y219" s="164">
        <v>7.3537297841591532E-3</v>
      </c>
      <c r="Z219" s="28">
        <f t="shared" si="3"/>
        <v>0</v>
      </c>
    </row>
    <row r="220" spans="1:26" s="28" customFormat="1">
      <c r="A220" s="179" t="s">
        <v>253</v>
      </c>
      <c r="B220" s="23"/>
      <c r="C220" s="176">
        <v>4612057</v>
      </c>
      <c r="D220" s="176"/>
      <c r="E220" s="176">
        <v>24545545635</v>
      </c>
      <c r="F220" s="176"/>
      <c r="G220" s="177">
        <v>25307524074</v>
      </c>
      <c r="H220" s="153"/>
      <c r="I220" s="153">
        <v>3107592</v>
      </c>
      <c r="J220" s="153"/>
      <c r="K220" s="153">
        <v>17974127105</v>
      </c>
      <c r="L220" s="153"/>
      <c r="M220" s="153">
        <v>0</v>
      </c>
      <c r="N220" s="153"/>
      <c r="O220" s="153">
        <v>0</v>
      </c>
      <c r="P220" s="153"/>
      <c r="Q220" s="153">
        <v>7719649</v>
      </c>
      <c r="R220" s="153"/>
      <c r="S220" s="153">
        <v>5960</v>
      </c>
      <c r="T220" s="153"/>
      <c r="U220" s="153">
        <v>42519672740</v>
      </c>
      <c r="V220" s="153"/>
      <c r="W220" s="3">
        <v>45653457639</v>
      </c>
      <c r="X220" s="178"/>
      <c r="Y220" s="164">
        <v>2.7175603734749506E-3</v>
      </c>
      <c r="Z220" s="28">
        <f t="shared" si="3"/>
        <v>0</v>
      </c>
    </row>
    <row r="221" spans="1:26" s="28" customFormat="1">
      <c r="A221" s="179" t="s">
        <v>344</v>
      </c>
      <c r="B221" s="23"/>
      <c r="C221" s="176">
        <v>6033510</v>
      </c>
      <c r="D221" s="176"/>
      <c r="E221" s="176">
        <v>26025982631</v>
      </c>
      <c r="F221" s="176"/>
      <c r="G221" s="177">
        <v>32029759680</v>
      </c>
      <c r="H221" s="153"/>
      <c r="I221" s="153">
        <v>3518639</v>
      </c>
      <c r="J221" s="153"/>
      <c r="K221" s="153">
        <v>19609462202</v>
      </c>
      <c r="L221" s="153"/>
      <c r="M221" s="153">
        <v>0</v>
      </c>
      <c r="N221" s="153"/>
      <c r="O221" s="153">
        <v>0</v>
      </c>
      <c r="P221" s="153"/>
      <c r="Q221" s="153">
        <v>9552149</v>
      </c>
      <c r="R221" s="153"/>
      <c r="S221" s="153">
        <v>5400</v>
      </c>
      <c r="T221" s="153"/>
      <c r="U221" s="153">
        <v>45635444833</v>
      </c>
      <c r="V221" s="153"/>
      <c r="W221" s="3">
        <v>51182878799</v>
      </c>
      <c r="X221" s="178"/>
      <c r="Y221" s="164">
        <v>3.0467038077245678E-3</v>
      </c>
      <c r="Z221" s="28">
        <f t="shared" si="3"/>
        <v>0</v>
      </c>
    </row>
    <row r="222" spans="1:26" s="28" customFormat="1">
      <c r="A222" s="186" t="s">
        <v>85</v>
      </c>
      <c r="B222" s="23"/>
      <c r="C222" s="176">
        <v>2212109</v>
      </c>
      <c r="D222" s="176"/>
      <c r="E222" s="176">
        <v>11264889875</v>
      </c>
      <c r="F222" s="176"/>
      <c r="G222" s="177">
        <v>11435998965</v>
      </c>
      <c r="H222" s="153"/>
      <c r="I222" s="153">
        <v>579985</v>
      </c>
      <c r="J222" s="153"/>
      <c r="K222" s="153">
        <v>3255772866</v>
      </c>
      <c r="L222" s="153"/>
      <c r="M222" s="153">
        <v>0</v>
      </c>
      <c r="N222" s="153"/>
      <c r="O222" s="153">
        <v>0</v>
      </c>
      <c r="P222" s="153"/>
      <c r="Q222" s="153">
        <v>2792094</v>
      </c>
      <c r="R222" s="153"/>
      <c r="S222" s="153">
        <v>4635</v>
      </c>
      <c r="T222" s="153"/>
      <c r="U222" s="153">
        <v>14520662741</v>
      </c>
      <c r="V222" s="153"/>
      <c r="W222" s="3">
        <v>12841319013</v>
      </c>
      <c r="X222" s="178"/>
      <c r="Y222" s="164">
        <v>7.643902893144295E-4</v>
      </c>
      <c r="Z222" s="28">
        <f t="shared" si="3"/>
        <v>0</v>
      </c>
    </row>
    <row r="223" spans="1:26" s="28" customFormat="1">
      <c r="A223" s="179" t="s">
        <v>241</v>
      </c>
      <c r="B223" s="23"/>
      <c r="C223" s="176">
        <v>10692041</v>
      </c>
      <c r="D223" s="176"/>
      <c r="E223" s="176">
        <v>17742525655</v>
      </c>
      <c r="F223" s="176"/>
      <c r="G223" s="177">
        <v>21409752097</v>
      </c>
      <c r="H223" s="153"/>
      <c r="I223" s="153">
        <v>7153989</v>
      </c>
      <c r="J223" s="153"/>
      <c r="K223" s="153">
        <v>14600788979</v>
      </c>
      <c r="L223" s="153"/>
      <c r="M223" s="153">
        <v>0</v>
      </c>
      <c r="N223" s="153"/>
      <c r="O223" s="153">
        <v>0</v>
      </c>
      <c r="P223" s="153"/>
      <c r="Q223" s="153">
        <v>17846030</v>
      </c>
      <c r="R223" s="153"/>
      <c r="S223" s="153">
        <v>1800</v>
      </c>
      <c r="T223" s="153"/>
      <c r="U223" s="153">
        <v>32343314634</v>
      </c>
      <c r="V223" s="153"/>
      <c r="W223" s="3">
        <v>31874544342</v>
      </c>
      <c r="X223" s="178"/>
      <c r="Y223" s="164">
        <v>1.8973589976762765E-3</v>
      </c>
      <c r="Z223" s="28">
        <f t="shared" si="3"/>
        <v>0</v>
      </c>
    </row>
    <row r="224" spans="1:26" s="28" customFormat="1">
      <c r="A224" s="179" t="s">
        <v>111</v>
      </c>
      <c r="B224" s="23"/>
      <c r="C224" s="176">
        <v>4351890</v>
      </c>
      <c r="D224" s="176"/>
      <c r="E224" s="176">
        <v>34588937839</v>
      </c>
      <c r="F224" s="176"/>
      <c r="G224" s="177">
        <v>45730266342</v>
      </c>
      <c r="H224" s="153"/>
      <c r="I224" s="153">
        <v>2089171</v>
      </c>
      <c r="J224" s="153"/>
      <c r="K224" s="153">
        <v>22247646293</v>
      </c>
      <c r="L224" s="153"/>
      <c r="M224" s="153">
        <v>0</v>
      </c>
      <c r="N224" s="153"/>
      <c r="O224" s="153">
        <v>0</v>
      </c>
      <c r="P224" s="153"/>
      <c r="Q224" s="153">
        <v>6441061</v>
      </c>
      <c r="R224" s="153"/>
      <c r="S224" s="153">
        <v>9250</v>
      </c>
      <c r="T224" s="153"/>
      <c r="U224" s="153">
        <v>56836584132</v>
      </c>
      <c r="V224" s="153"/>
      <c r="W224" s="3">
        <v>59119262289</v>
      </c>
      <c r="X224" s="178"/>
      <c r="Y224" s="164">
        <v>3.5191236943335606E-3</v>
      </c>
      <c r="Z224" s="28">
        <f t="shared" si="3"/>
        <v>0</v>
      </c>
    </row>
    <row r="225" spans="1:26" s="28" customFormat="1">
      <c r="A225" s="23" t="s">
        <v>289</v>
      </c>
      <c r="B225" s="23"/>
      <c r="C225" s="176">
        <v>22875873</v>
      </c>
      <c r="D225" s="176"/>
      <c r="E225" s="176">
        <v>23752271223</v>
      </c>
      <c r="F225" s="176"/>
      <c r="G225" s="177">
        <v>21473294211</v>
      </c>
      <c r="H225" s="153"/>
      <c r="I225" s="153">
        <v>20511190</v>
      </c>
      <c r="J225" s="153"/>
      <c r="K225" s="153">
        <v>19551674451</v>
      </c>
      <c r="L225" s="153"/>
      <c r="M225" s="153">
        <v>0</v>
      </c>
      <c r="N225" s="153"/>
      <c r="O225" s="153">
        <v>0</v>
      </c>
      <c r="P225" s="153"/>
      <c r="Q225" s="23">
        <v>43387063</v>
      </c>
      <c r="R225" s="23"/>
      <c r="S225" s="153">
        <v>925</v>
      </c>
      <c r="T225" s="23"/>
      <c r="U225" s="3">
        <v>43303945674</v>
      </c>
      <c r="V225" s="3"/>
      <c r="W225" s="3">
        <v>39822804933</v>
      </c>
      <c r="X225" s="178"/>
      <c r="Y225" s="164">
        <v>2.3704858786882908E-3</v>
      </c>
      <c r="Z225" s="28">
        <f t="shared" si="3"/>
        <v>0</v>
      </c>
    </row>
    <row r="226" spans="1:26" s="28" customFormat="1">
      <c r="A226" s="179" t="s">
        <v>217</v>
      </c>
      <c r="B226" s="23"/>
      <c r="C226" s="176">
        <v>34507197</v>
      </c>
      <c r="D226" s="176"/>
      <c r="E226" s="176">
        <v>21754316645</v>
      </c>
      <c r="F226" s="176"/>
      <c r="G226" s="177">
        <v>20236109717</v>
      </c>
      <c r="H226" s="153"/>
      <c r="I226" s="153">
        <v>13123593</v>
      </c>
      <c r="J226" s="153"/>
      <c r="K226" s="153">
        <v>7992973291</v>
      </c>
      <c r="L226" s="153"/>
      <c r="M226" s="153">
        <v>0</v>
      </c>
      <c r="N226" s="153"/>
      <c r="O226" s="153">
        <v>0</v>
      </c>
      <c r="P226" s="153"/>
      <c r="Q226" s="153">
        <v>47630790</v>
      </c>
      <c r="R226" s="153"/>
      <c r="S226" s="153">
        <v>515</v>
      </c>
      <c r="T226" s="153"/>
      <c r="U226" s="153">
        <v>29747289936</v>
      </c>
      <c r="V226" s="153"/>
      <c r="W226" s="3">
        <v>24340241059</v>
      </c>
      <c r="X226" s="178"/>
      <c r="Y226" s="164">
        <v>1.4488732727717935E-3</v>
      </c>
      <c r="Z226" s="28">
        <f t="shared" si="3"/>
        <v>0</v>
      </c>
    </row>
    <row r="227" spans="1:26" s="28" customFormat="1">
      <c r="A227" s="23" t="s">
        <v>260</v>
      </c>
      <c r="B227" s="23"/>
      <c r="C227" s="176">
        <v>1767494</v>
      </c>
      <c r="D227" s="176"/>
      <c r="E227" s="176">
        <v>114757428395</v>
      </c>
      <c r="F227" s="176"/>
      <c r="G227" s="177">
        <v>157897429365</v>
      </c>
      <c r="H227" s="153"/>
      <c r="I227" s="153">
        <v>373867</v>
      </c>
      <c r="J227" s="153"/>
      <c r="K227" s="153">
        <v>36448527464</v>
      </c>
      <c r="L227" s="153"/>
      <c r="M227" s="153">
        <v>0</v>
      </c>
      <c r="N227" s="153"/>
      <c r="O227" s="153">
        <v>0</v>
      </c>
      <c r="P227" s="153"/>
      <c r="Q227" s="153">
        <v>2141361</v>
      </c>
      <c r="R227" s="153"/>
      <c r="S227" s="153">
        <v>87420</v>
      </c>
      <c r="T227" s="153"/>
      <c r="U227" s="153">
        <v>151205955859</v>
      </c>
      <c r="V227" s="153"/>
      <c r="W227" s="3">
        <v>185750739793</v>
      </c>
      <c r="X227" s="178"/>
      <c r="Y227" s="164">
        <v>1.105696864839196E-2</v>
      </c>
      <c r="Z227" s="28">
        <f t="shared" si="3"/>
        <v>0</v>
      </c>
    </row>
    <row r="228" spans="1:26" s="28" customFormat="1">
      <c r="A228" s="179" t="s">
        <v>479</v>
      </c>
      <c r="B228" s="23"/>
      <c r="C228" s="176">
        <v>5478872</v>
      </c>
      <c r="D228" s="176"/>
      <c r="E228" s="176">
        <v>24790973270</v>
      </c>
      <c r="F228" s="176"/>
      <c r="G228" s="177">
        <v>27943714444</v>
      </c>
      <c r="H228" s="153"/>
      <c r="I228" s="153">
        <v>927692</v>
      </c>
      <c r="J228" s="153"/>
      <c r="K228" s="153">
        <v>5146126490</v>
      </c>
      <c r="L228" s="153"/>
      <c r="M228" s="153">
        <v>0</v>
      </c>
      <c r="N228" s="153"/>
      <c r="O228" s="153">
        <v>0</v>
      </c>
      <c r="P228" s="153"/>
      <c r="Q228" s="153">
        <v>6406564</v>
      </c>
      <c r="R228" s="153"/>
      <c r="S228" s="153">
        <v>4955</v>
      </c>
      <c r="T228" s="153"/>
      <c r="U228" s="153">
        <v>29937099760</v>
      </c>
      <c r="V228" s="153"/>
      <c r="W228" s="3">
        <v>31499139447</v>
      </c>
      <c r="X228" s="178"/>
      <c r="Y228" s="164">
        <v>1.8750127063016442E-3</v>
      </c>
      <c r="Z228" s="28">
        <f t="shared" si="3"/>
        <v>0</v>
      </c>
    </row>
    <row r="229" spans="1:26" s="28" customFormat="1">
      <c r="A229" s="179" t="s">
        <v>133</v>
      </c>
      <c r="B229" s="23"/>
      <c r="C229" s="176">
        <v>9016554</v>
      </c>
      <c r="D229" s="176"/>
      <c r="E229" s="176">
        <v>28266606885</v>
      </c>
      <c r="F229" s="176"/>
      <c r="G229" s="177">
        <v>29694615193</v>
      </c>
      <c r="H229" s="153"/>
      <c r="I229" s="153">
        <v>4292667</v>
      </c>
      <c r="J229" s="153"/>
      <c r="K229" s="153">
        <v>14498408718</v>
      </c>
      <c r="L229" s="153"/>
      <c r="M229" s="153">
        <v>0</v>
      </c>
      <c r="N229" s="153"/>
      <c r="O229" s="153">
        <v>0</v>
      </c>
      <c r="P229" s="153"/>
      <c r="Q229" s="153">
        <v>13309221</v>
      </c>
      <c r="R229" s="153"/>
      <c r="S229" s="153">
        <v>3041</v>
      </c>
      <c r="T229" s="153"/>
      <c r="U229" s="153">
        <v>42765015603</v>
      </c>
      <c r="V229" s="153"/>
      <c r="W229" s="3">
        <v>40160482138</v>
      </c>
      <c r="X229" s="178"/>
      <c r="Y229" s="164">
        <v>2.3905863976586188E-3</v>
      </c>
      <c r="Z229" s="28">
        <f t="shared" si="3"/>
        <v>0</v>
      </c>
    </row>
    <row r="230" spans="1:26" s="28" customFormat="1">
      <c r="A230" s="179" t="s">
        <v>364</v>
      </c>
      <c r="B230" s="23"/>
      <c r="C230" s="176">
        <v>4918432</v>
      </c>
      <c r="D230" s="176"/>
      <c r="E230" s="176">
        <v>8610967946</v>
      </c>
      <c r="F230" s="176"/>
      <c r="G230" s="177">
        <v>16446990197</v>
      </c>
      <c r="H230" s="153"/>
      <c r="I230" s="153">
        <v>0</v>
      </c>
      <c r="J230" s="153"/>
      <c r="K230" s="153">
        <v>0</v>
      </c>
      <c r="L230" s="153"/>
      <c r="M230" s="153">
        <v>0</v>
      </c>
      <c r="N230" s="153"/>
      <c r="O230" s="153">
        <v>0</v>
      </c>
      <c r="P230" s="153"/>
      <c r="Q230" s="153">
        <v>4918432</v>
      </c>
      <c r="R230" s="153"/>
      <c r="S230" s="153">
        <v>4584</v>
      </c>
      <c r="T230" s="153"/>
      <c r="U230" s="153">
        <v>8610967946</v>
      </c>
      <c r="V230" s="153"/>
      <c r="W230" s="3">
        <v>22371810998</v>
      </c>
      <c r="X230" s="178"/>
      <c r="Y230" s="164">
        <v>1.3317008216941612E-3</v>
      </c>
      <c r="Z230" s="28">
        <f t="shared" si="3"/>
        <v>0</v>
      </c>
    </row>
    <row r="231" spans="1:26" s="28" customFormat="1">
      <c r="A231" s="179" t="s">
        <v>226</v>
      </c>
      <c r="B231" s="23"/>
      <c r="C231" s="176">
        <v>14279796</v>
      </c>
      <c r="D231" s="176"/>
      <c r="E231" s="176">
        <v>174725557879</v>
      </c>
      <c r="F231" s="176"/>
      <c r="G231" s="177">
        <v>189728442441</v>
      </c>
      <c r="H231" s="153"/>
      <c r="I231" s="153">
        <v>2465880</v>
      </c>
      <c r="J231" s="153"/>
      <c r="K231" s="153">
        <v>34236590154</v>
      </c>
      <c r="L231" s="153"/>
      <c r="M231" s="153">
        <v>1000000</v>
      </c>
      <c r="N231" s="153"/>
      <c r="O231" s="153">
        <v>11828850763</v>
      </c>
      <c r="P231" s="153"/>
      <c r="Q231" s="153">
        <v>15745676</v>
      </c>
      <c r="R231" s="153"/>
      <c r="S231" s="153">
        <v>12210</v>
      </c>
      <c r="T231" s="153"/>
      <c r="U231" s="153">
        <v>196483574578</v>
      </c>
      <c r="V231" s="153"/>
      <c r="W231" s="3">
        <v>190768575101</v>
      </c>
      <c r="X231" s="178"/>
      <c r="Y231" s="164">
        <v>1.1355659505532982E-2</v>
      </c>
      <c r="Z231" s="28">
        <f t="shared" si="3"/>
        <v>0</v>
      </c>
    </row>
    <row r="232" spans="1:26" s="28" customFormat="1">
      <c r="A232" s="23" t="s">
        <v>283</v>
      </c>
      <c r="B232" s="23"/>
      <c r="C232" s="176">
        <v>651549</v>
      </c>
      <c r="D232" s="176"/>
      <c r="E232" s="176">
        <v>11648382966</v>
      </c>
      <c r="F232" s="176"/>
      <c r="G232" s="177">
        <v>17223093704</v>
      </c>
      <c r="H232" s="153"/>
      <c r="I232" s="153">
        <v>117565</v>
      </c>
      <c r="J232" s="153"/>
      <c r="K232" s="153">
        <v>3404322207</v>
      </c>
      <c r="L232" s="153"/>
      <c r="M232" s="153">
        <v>0</v>
      </c>
      <c r="N232" s="153"/>
      <c r="O232" s="153">
        <v>0</v>
      </c>
      <c r="P232" s="153"/>
      <c r="Q232" s="153">
        <v>769114</v>
      </c>
      <c r="R232" s="153"/>
      <c r="S232" s="153">
        <v>27610</v>
      </c>
      <c r="T232" s="153"/>
      <c r="U232" s="153">
        <v>15052705173</v>
      </c>
      <c r="V232" s="153"/>
      <c r="W232" s="3">
        <v>21071089157</v>
      </c>
      <c r="X232" s="178"/>
      <c r="Y232" s="164">
        <v>1.2542742626815674E-3</v>
      </c>
      <c r="Z232" s="28">
        <f t="shared" si="3"/>
        <v>0</v>
      </c>
    </row>
    <row r="233" spans="1:26" s="28" customFormat="1">
      <c r="A233" s="23" t="s">
        <v>336</v>
      </c>
      <c r="B233" s="23"/>
      <c r="C233" s="176">
        <v>9136329</v>
      </c>
      <c r="D233" s="176"/>
      <c r="E233" s="176">
        <v>16531709538</v>
      </c>
      <c r="F233" s="176"/>
      <c r="G233" s="177">
        <v>16272940797</v>
      </c>
      <c r="H233" s="153"/>
      <c r="I233" s="153">
        <v>660224</v>
      </c>
      <c r="J233" s="153"/>
      <c r="K233" s="153">
        <v>1272055009</v>
      </c>
      <c r="L233" s="153"/>
      <c r="M233" s="153">
        <v>0</v>
      </c>
      <c r="N233" s="153"/>
      <c r="O233" s="153">
        <v>0</v>
      </c>
      <c r="P233" s="153"/>
      <c r="Q233" s="153">
        <v>9796553</v>
      </c>
      <c r="R233" s="153"/>
      <c r="S233" s="153">
        <v>1748</v>
      </c>
      <c r="T233" s="153"/>
      <c r="U233" s="153">
        <v>17803764547</v>
      </c>
      <c r="V233" s="153"/>
      <c r="W233" s="3">
        <v>16992003232</v>
      </c>
      <c r="X233" s="178"/>
      <c r="Y233" s="164">
        <v>1.0114632502620003E-3</v>
      </c>
      <c r="Z233" s="28">
        <f t="shared" si="3"/>
        <v>0</v>
      </c>
    </row>
    <row r="234" spans="1:26" s="28" customFormat="1">
      <c r="A234" s="179" t="s">
        <v>107</v>
      </c>
      <c r="B234" s="23"/>
      <c r="C234" s="176">
        <v>6312419</v>
      </c>
      <c r="D234" s="176"/>
      <c r="E234" s="176">
        <v>34060240273</v>
      </c>
      <c r="F234" s="176"/>
      <c r="G234" s="177">
        <v>35890565531</v>
      </c>
      <c r="H234" s="153"/>
      <c r="I234" s="153">
        <v>1068829</v>
      </c>
      <c r="J234" s="153"/>
      <c r="K234" s="153">
        <v>8041152234</v>
      </c>
      <c r="L234" s="153"/>
      <c r="M234" s="153">
        <v>0</v>
      </c>
      <c r="N234" s="153"/>
      <c r="O234" s="153">
        <v>0</v>
      </c>
      <c r="P234" s="153"/>
      <c r="Q234" s="153">
        <v>7381248</v>
      </c>
      <c r="R234" s="153"/>
      <c r="S234" s="153">
        <v>6520</v>
      </c>
      <c r="T234" s="153"/>
      <c r="U234" s="153">
        <v>42101392507</v>
      </c>
      <c r="V234" s="153"/>
      <c r="W234" s="3">
        <v>47753725016</v>
      </c>
      <c r="X234" s="178"/>
      <c r="Y234" s="164">
        <v>2.8425805514112998E-3</v>
      </c>
      <c r="Z234" s="28">
        <f t="shared" si="3"/>
        <v>0</v>
      </c>
    </row>
    <row r="235" spans="1:26" s="28" customFormat="1">
      <c r="A235" s="179" t="s">
        <v>147</v>
      </c>
      <c r="B235" s="23"/>
      <c r="C235" s="176">
        <v>9371723</v>
      </c>
      <c r="D235" s="176"/>
      <c r="E235" s="176">
        <v>16748233136</v>
      </c>
      <c r="F235" s="176"/>
      <c r="G235" s="177">
        <v>22876227774</v>
      </c>
      <c r="H235" s="153"/>
      <c r="I235" s="153">
        <v>6492617</v>
      </c>
      <c r="J235" s="153"/>
      <c r="K235" s="153">
        <v>15320342821</v>
      </c>
      <c r="L235" s="153"/>
      <c r="M235" s="153">
        <v>0</v>
      </c>
      <c r="N235" s="153"/>
      <c r="O235" s="153">
        <v>0</v>
      </c>
      <c r="P235" s="153"/>
      <c r="Q235" s="153">
        <v>15864340</v>
      </c>
      <c r="R235" s="153"/>
      <c r="S235" s="153">
        <v>2395</v>
      </c>
      <c r="T235" s="153"/>
      <c r="U235" s="153">
        <v>32068575957</v>
      </c>
      <c r="V235" s="153"/>
      <c r="W235" s="3">
        <v>37701392224</v>
      </c>
      <c r="X235" s="178"/>
      <c r="Y235" s="164">
        <v>2.2442070071217336E-3</v>
      </c>
      <c r="Z235" s="28">
        <f t="shared" si="3"/>
        <v>0</v>
      </c>
    </row>
    <row r="236" spans="1:26" s="28" customFormat="1">
      <c r="A236" s="179" t="s">
        <v>408</v>
      </c>
      <c r="B236" s="23"/>
      <c r="C236" s="176">
        <v>7104391</v>
      </c>
      <c r="D236" s="176"/>
      <c r="E236" s="176">
        <v>13358278736</v>
      </c>
      <c r="F236" s="176"/>
      <c r="G236" s="177">
        <v>15931811373</v>
      </c>
      <c r="H236" s="153"/>
      <c r="I236" s="153">
        <v>3380999</v>
      </c>
      <c r="J236" s="153"/>
      <c r="K236" s="153">
        <v>7893898724</v>
      </c>
      <c r="L236" s="153"/>
      <c r="M236" s="153">
        <v>0</v>
      </c>
      <c r="N236" s="153"/>
      <c r="O236" s="153">
        <v>0</v>
      </c>
      <c r="P236" s="153"/>
      <c r="Q236" s="153">
        <v>10485390</v>
      </c>
      <c r="R236" s="153"/>
      <c r="S236" s="153">
        <v>2280</v>
      </c>
      <c r="T236" s="153"/>
      <c r="U236" s="153">
        <v>21252177460</v>
      </c>
      <c r="V236" s="153"/>
      <c r="W236" s="3">
        <v>23721890494</v>
      </c>
      <c r="X236" s="178"/>
      <c r="Y236" s="164">
        <v>1.4120654365363109E-3</v>
      </c>
      <c r="Z236" s="28">
        <f t="shared" si="3"/>
        <v>0</v>
      </c>
    </row>
    <row r="237" spans="1:26" s="28" customFormat="1">
      <c r="A237" s="179" t="s">
        <v>396</v>
      </c>
      <c r="B237" s="23"/>
      <c r="C237" s="176">
        <v>6355161</v>
      </c>
      <c r="D237" s="176"/>
      <c r="E237" s="176">
        <v>12810370607</v>
      </c>
      <c r="F237" s="176"/>
      <c r="G237" s="177">
        <v>14699368999</v>
      </c>
      <c r="H237" s="153"/>
      <c r="I237" s="153">
        <v>4252204</v>
      </c>
      <c r="J237" s="153"/>
      <c r="K237" s="153">
        <v>9808178193</v>
      </c>
      <c r="L237" s="153"/>
      <c r="M237" s="153">
        <v>0</v>
      </c>
      <c r="N237" s="153"/>
      <c r="O237" s="153">
        <v>0</v>
      </c>
      <c r="P237" s="153"/>
      <c r="Q237" s="153">
        <v>10607365</v>
      </c>
      <c r="R237" s="153"/>
      <c r="S237" s="153">
        <v>2875</v>
      </c>
      <c r="T237" s="153"/>
      <c r="U237" s="153">
        <v>22618548800</v>
      </c>
      <c r="V237" s="153"/>
      <c r="W237" s="3">
        <v>30260438951</v>
      </c>
      <c r="X237" s="178"/>
      <c r="Y237" s="164">
        <v>1.8012780198918745E-3</v>
      </c>
      <c r="Z237" s="28">
        <f t="shared" si="3"/>
        <v>0</v>
      </c>
    </row>
    <row r="238" spans="1:26" s="28" customFormat="1">
      <c r="A238" s="179" t="s">
        <v>270</v>
      </c>
      <c r="B238" s="23"/>
      <c r="C238" s="176">
        <v>608685</v>
      </c>
      <c r="D238" s="176"/>
      <c r="E238" s="176">
        <v>10538976740</v>
      </c>
      <c r="F238" s="176"/>
      <c r="G238" s="177">
        <v>9416046099</v>
      </c>
      <c r="H238" s="153"/>
      <c r="I238" s="153">
        <v>939478</v>
      </c>
      <c r="J238" s="153"/>
      <c r="K238" s="153">
        <v>14895684795</v>
      </c>
      <c r="L238" s="153"/>
      <c r="M238" s="153">
        <v>0</v>
      </c>
      <c r="N238" s="153"/>
      <c r="O238" s="153">
        <v>0</v>
      </c>
      <c r="P238" s="153"/>
      <c r="Q238" s="153">
        <v>1548163</v>
      </c>
      <c r="R238" s="153"/>
      <c r="S238" s="153">
        <v>15130</v>
      </c>
      <c r="T238" s="153"/>
      <c r="U238" s="153">
        <v>25434661535</v>
      </c>
      <c r="V238" s="153"/>
      <c r="W238" s="3">
        <v>23242640945</v>
      </c>
      <c r="X238" s="178"/>
      <c r="Y238" s="164">
        <v>1.3835377049969684E-3</v>
      </c>
      <c r="Z238" s="28">
        <f t="shared" si="3"/>
        <v>0</v>
      </c>
    </row>
    <row r="239" spans="1:26" s="28" customFormat="1">
      <c r="A239" s="179" t="s">
        <v>365</v>
      </c>
      <c r="B239" s="23"/>
      <c r="C239" s="176">
        <v>1586737</v>
      </c>
      <c r="D239" s="176"/>
      <c r="E239" s="176">
        <v>6806074043</v>
      </c>
      <c r="F239" s="176"/>
      <c r="G239" s="177">
        <v>6376609671</v>
      </c>
      <c r="H239" s="153"/>
      <c r="I239" s="153">
        <v>3686079</v>
      </c>
      <c r="J239" s="153"/>
      <c r="K239" s="153">
        <v>15936752515</v>
      </c>
      <c r="L239" s="153"/>
      <c r="M239" s="153">
        <v>0</v>
      </c>
      <c r="N239" s="153"/>
      <c r="O239" s="153">
        <v>0</v>
      </c>
      <c r="P239" s="153"/>
      <c r="Q239" s="153">
        <v>5272816</v>
      </c>
      <c r="R239" s="153"/>
      <c r="S239" s="153">
        <v>3829</v>
      </c>
      <c r="T239" s="153"/>
      <c r="U239" s="153">
        <v>22742826558</v>
      </c>
      <c r="V239" s="153"/>
      <c r="W239" s="3">
        <v>20033546762</v>
      </c>
      <c r="X239" s="178"/>
      <c r="Y239" s="164">
        <v>1.192513681024251E-3</v>
      </c>
      <c r="Z239" s="28">
        <f t="shared" si="3"/>
        <v>0</v>
      </c>
    </row>
    <row r="240" spans="1:26" s="28" customFormat="1">
      <c r="A240" s="179" t="s">
        <v>233</v>
      </c>
      <c r="B240" s="23"/>
      <c r="C240" s="176">
        <v>13552778</v>
      </c>
      <c r="D240" s="176"/>
      <c r="E240" s="176">
        <v>32147658431</v>
      </c>
      <c r="F240" s="176"/>
      <c r="G240" s="177">
        <v>42697447711</v>
      </c>
      <c r="H240" s="153"/>
      <c r="I240" s="153">
        <v>0</v>
      </c>
      <c r="J240" s="153"/>
      <c r="K240" s="153">
        <v>0</v>
      </c>
      <c r="L240" s="153"/>
      <c r="M240" s="153">
        <v>0</v>
      </c>
      <c r="N240" s="153"/>
      <c r="O240" s="153">
        <v>0</v>
      </c>
      <c r="P240" s="153"/>
      <c r="Q240" s="153">
        <v>13552778</v>
      </c>
      <c r="R240" s="153"/>
      <c r="S240" s="153">
        <v>4388</v>
      </c>
      <c r="T240" s="153"/>
      <c r="U240" s="153">
        <v>32147658431</v>
      </c>
      <c r="V240" s="153"/>
      <c r="W240" s="3">
        <v>59009889937</v>
      </c>
      <c r="X240" s="178"/>
      <c r="Y240" s="164">
        <v>3.5126132133071453E-3</v>
      </c>
      <c r="Z240" s="28">
        <f t="shared" si="3"/>
        <v>0</v>
      </c>
    </row>
    <row r="241" spans="1:26" s="28" customFormat="1">
      <c r="A241" s="179" t="s">
        <v>152</v>
      </c>
      <c r="B241" s="23"/>
      <c r="C241" s="176">
        <v>2314842</v>
      </c>
      <c r="D241" s="176"/>
      <c r="E241" s="176">
        <v>14656671447</v>
      </c>
      <c r="F241" s="176"/>
      <c r="G241" s="177">
        <v>21591313754</v>
      </c>
      <c r="H241" s="153"/>
      <c r="I241" s="153">
        <v>6316607</v>
      </c>
      <c r="J241" s="153"/>
      <c r="K241" s="153">
        <v>60640931680</v>
      </c>
      <c r="L241" s="153">
        <v>3006089491</v>
      </c>
      <c r="M241" s="153">
        <v>0</v>
      </c>
      <c r="N241" s="153"/>
      <c r="O241" s="153">
        <v>0</v>
      </c>
      <c r="P241" s="153"/>
      <c r="Q241" s="153">
        <v>8631449</v>
      </c>
      <c r="R241" s="153"/>
      <c r="S241" s="153">
        <v>9180</v>
      </c>
      <c r="T241" s="153"/>
      <c r="U241" s="153">
        <v>75297603127</v>
      </c>
      <c r="V241" s="153"/>
      <c r="W241" s="3">
        <v>78624202117</v>
      </c>
      <c r="X241" s="178"/>
      <c r="Y241" s="164">
        <v>4.6801716040608893E-3</v>
      </c>
      <c r="Z241" s="28">
        <f t="shared" si="3"/>
        <v>0</v>
      </c>
    </row>
    <row r="242" spans="1:26" s="28" customFormat="1">
      <c r="A242" s="23" t="s">
        <v>117</v>
      </c>
      <c r="B242" s="23"/>
      <c r="C242" s="176">
        <v>11440723</v>
      </c>
      <c r="D242" s="176"/>
      <c r="E242" s="176">
        <v>74276101362</v>
      </c>
      <c r="F242" s="176"/>
      <c r="G242" s="177">
        <v>101943530181</v>
      </c>
      <c r="H242" s="153"/>
      <c r="I242" s="153">
        <v>826747</v>
      </c>
      <c r="J242" s="153"/>
      <c r="K242" s="153">
        <v>7328991550</v>
      </c>
      <c r="L242" s="153"/>
      <c r="M242" s="153">
        <v>0</v>
      </c>
      <c r="N242" s="153"/>
      <c r="O242" s="153">
        <v>0</v>
      </c>
      <c r="P242" s="153"/>
      <c r="Q242" s="153">
        <v>12267470</v>
      </c>
      <c r="R242" s="153"/>
      <c r="S242" s="153">
        <v>9250</v>
      </c>
      <c r="T242" s="153"/>
      <c r="U242" s="153">
        <v>81605092912</v>
      </c>
      <c r="V242" s="153"/>
      <c r="W242" s="3">
        <v>112596942731</v>
      </c>
      <c r="X242" s="178"/>
      <c r="Y242" s="164">
        <v>6.7024274954105402E-3</v>
      </c>
      <c r="Z242" s="28">
        <f t="shared" si="3"/>
        <v>0</v>
      </c>
    </row>
    <row r="243" spans="1:26" s="28" customFormat="1">
      <c r="A243" s="179" t="s">
        <v>126</v>
      </c>
      <c r="B243" s="23"/>
      <c r="C243" s="176">
        <v>1459087</v>
      </c>
      <c r="D243" s="176"/>
      <c r="E243" s="176">
        <v>8075690806</v>
      </c>
      <c r="F243" s="176"/>
      <c r="G243" s="177">
        <v>6138707016</v>
      </c>
      <c r="H243" s="153"/>
      <c r="I243" s="153">
        <v>1388036</v>
      </c>
      <c r="J243" s="153"/>
      <c r="K243" s="153">
        <v>5914965553</v>
      </c>
      <c r="L243" s="153"/>
      <c r="M243" s="153">
        <v>0</v>
      </c>
      <c r="N243" s="153"/>
      <c r="O243" s="153">
        <v>0</v>
      </c>
      <c r="P243" s="153"/>
      <c r="Q243" s="153">
        <v>2847123</v>
      </c>
      <c r="R243" s="153"/>
      <c r="S243" s="153">
        <v>3843</v>
      </c>
      <c r="T243" s="153"/>
      <c r="U243" s="153">
        <v>13990656359</v>
      </c>
      <c r="V243" s="153"/>
      <c r="W243" s="3">
        <v>10856915947</v>
      </c>
      <c r="X243" s="178"/>
      <c r="Y243" s="164">
        <v>6.4626703171132981E-4</v>
      </c>
      <c r="Z243" s="28">
        <f t="shared" si="3"/>
        <v>0</v>
      </c>
    </row>
    <row r="244" spans="1:26" s="28" customFormat="1">
      <c r="A244" s="179" t="s">
        <v>175</v>
      </c>
      <c r="B244" s="23"/>
      <c r="C244" s="176">
        <v>21494396</v>
      </c>
      <c r="D244" s="176"/>
      <c r="E244" s="176">
        <v>22878864032</v>
      </c>
      <c r="F244" s="176"/>
      <c r="G244" s="177">
        <v>22501297761</v>
      </c>
      <c r="H244" s="153"/>
      <c r="I244" s="153">
        <v>1425894</v>
      </c>
      <c r="J244" s="153"/>
      <c r="K244" s="153">
        <v>1546950716</v>
      </c>
      <c r="L244" s="153"/>
      <c r="M244" s="153">
        <v>0</v>
      </c>
      <c r="N244" s="153"/>
      <c r="O244" s="153">
        <v>0</v>
      </c>
      <c r="P244" s="153"/>
      <c r="Q244" s="153">
        <v>22920290</v>
      </c>
      <c r="R244" s="153"/>
      <c r="S244" s="153">
        <v>1032</v>
      </c>
      <c r="T244" s="153"/>
      <c r="U244" s="153">
        <v>24425814748</v>
      </c>
      <c r="V244" s="153"/>
      <c r="W244" s="3">
        <v>23470895879</v>
      </c>
      <c r="X244" s="178"/>
      <c r="Y244" s="164">
        <v>1.3971247714705194E-3</v>
      </c>
      <c r="Z244" s="28">
        <f t="shared" si="3"/>
        <v>0</v>
      </c>
    </row>
    <row r="245" spans="1:26" s="158" customFormat="1">
      <c r="A245" s="179" t="s">
        <v>316</v>
      </c>
      <c r="B245" s="23"/>
      <c r="C245" s="176">
        <v>7769195</v>
      </c>
      <c r="D245" s="176"/>
      <c r="E245" s="176">
        <v>16877182188</v>
      </c>
      <c r="F245" s="176"/>
      <c r="G245" s="177">
        <v>14516308972</v>
      </c>
      <c r="H245" s="153"/>
      <c r="I245" s="153">
        <v>0</v>
      </c>
      <c r="J245" s="153"/>
      <c r="K245" s="153">
        <v>0</v>
      </c>
      <c r="L245" s="153"/>
      <c r="M245" s="153">
        <v>0</v>
      </c>
      <c r="N245" s="153"/>
      <c r="O245" s="153">
        <v>0</v>
      </c>
      <c r="P245" s="153"/>
      <c r="Q245" s="153">
        <v>7769195</v>
      </c>
      <c r="R245" s="153"/>
      <c r="S245" s="153">
        <v>2367</v>
      </c>
      <c r="T245" s="153"/>
      <c r="U245" s="153">
        <v>16877182188</v>
      </c>
      <c r="V245" s="153"/>
      <c r="W245" s="3">
        <v>18247532307</v>
      </c>
      <c r="X245" s="178"/>
      <c r="Y245" s="164">
        <v>1.0861996719574939E-3</v>
      </c>
      <c r="Z245" s="158">
        <f t="shared" si="3"/>
        <v>0</v>
      </c>
    </row>
    <row r="246" spans="1:26" s="28" customFormat="1">
      <c r="A246" s="179" t="s">
        <v>149</v>
      </c>
      <c r="B246" s="23"/>
      <c r="C246" s="176">
        <v>448946</v>
      </c>
      <c r="D246" s="176"/>
      <c r="E246" s="176">
        <v>11701676933</v>
      </c>
      <c r="F246" s="176"/>
      <c r="G246" s="177">
        <v>9305986279</v>
      </c>
      <c r="H246" s="153"/>
      <c r="I246" s="153">
        <v>838005</v>
      </c>
      <c r="J246" s="153"/>
      <c r="K246" s="153">
        <v>22176946810</v>
      </c>
      <c r="L246" s="153"/>
      <c r="M246" s="153">
        <v>0</v>
      </c>
      <c r="N246" s="153"/>
      <c r="O246" s="153">
        <v>0</v>
      </c>
      <c r="P246" s="153"/>
      <c r="Q246" s="153">
        <v>1286951</v>
      </c>
      <c r="R246" s="153"/>
      <c r="S246" s="153">
        <v>25100</v>
      </c>
      <c r="T246" s="153"/>
      <c r="U246" s="153">
        <v>33878623743</v>
      </c>
      <c r="V246" s="153"/>
      <c r="W246" s="3">
        <v>32052772009</v>
      </c>
      <c r="X246" s="178"/>
      <c r="Y246" s="164">
        <v>1.9079681491041046E-3</v>
      </c>
      <c r="Z246" s="28">
        <f t="shared" si="3"/>
        <v>0</v>
      </c>
    </row>
    <row r="247" spans="1:26" s="28" customFormat="1">
      <c r="A247" s="23" t="s">
        <v>252</v>
      </c>
      <c r="B247" s="23"/>
      <c r="C247" s="176">
        <v>466541</v>
      </c>
      <c r="D247" s="176"/>
      <c r="E247" s="176">
        <v>12526432050</v>
      </c>
      <c r="F247" s="176"/>
      <c r="G247" s="177">
        <v>20882981528</v>
      </c>
      <c r="H247" s="153"/>
      <c r="I247" s="153">
        <v>150404</v>
      </c>
      <c r="J247" s="153"/>
      <c r="K247" s="153">
        <v>6966587217</v>
      </c>
      <c r="L247" s="153"/>
      <c r="M247" s="153">
        <v>0</v>
      </c>
      <c r="N247" s="153"/>
      <c r="O247" s="153">
        <v>0</v>
      </c>
      <c r="P247" s="153"/>
      <c r="Q247" s="153">
        <v>616945</v>
      </c>
      <c r="R247" s="153"/>
      <c r="S247" s="153">
        <v>46010</v>
      </c>
      <c r="T247" s="153"/>
      <c r="U247" s="153">
        <v>19493019267</v>
      </c>
      <c r="V247" s="153"/>
      <c r="W247" s="3">
        <v>28166218461</v>
      </c>
      <c r="X247" s="178"/>
      <c r="Y247" s="164">
        <v>1.6766177879781029E-3</v>
      </c>
      <c r="Z247" s="28">
        <f t="shared" si="3"/>
        <v>0</v>
      </c>
    </row>
    <row r="248" spans="1:26" s="28" customFormat="1">
      <c r="A248" s="179" t="s">
        <v>145</v>
      </c>
      <c r="B248" s="23"/>
      <c r="C248" s="176">
        <v>541034</v>
      </c>
      <c r="D248" s="176"/>
      <c r="E248" s="176">
        <v>59870336751</v>
      </c>
      <c r="F248" s="176"/>
      <c r="G248" s="177">
        <v>70118214539</v>
      </c>
      <c r="H248" s="153"/>
      <c r="I248" s="153">
        <v>261837</v>
      </c>
      <c r="J248" s="153"/>
      <c r="K248" s="153">
        <v>35251169710</v>
      </c>
      <c r="L248" s="153"/>
      <c r="M248" s="153">
        <v>199175</v>
      </c>
      <c r="N248" s="153"/>
      <c r="O248" s="153">
        <v>27481199348</v>
      </c>
      <c r="P248" s="153"/>
      <c r="Q248" s="153">
        <v>603696</v>
      </c>
      <c r="R248" s="153"/>
      <c r="S248" s="153">
        <v>128300</v>
      </c>
      <c r="T248" s="153"/>
      <c r="U248" s="153">
        <v>71910327332</v>
      </c>
      <c r="V248" s="153"/>
      <c r="W248" s="3">
        <v>76855475863</v>
      </c>
      <c r="X248" s="178"/>
      <c r="Y248" s="164">
        <v>4.5748866896650727E-3</v>
      </c>
      <c r="Z248" s="28">
        <f t="shared" si="3"/>
        <v>0</v>
      </c>
    </row>
    <row r="249" spans="1:26" s="28" customFormat="1">
      <c r="A249" s="179" t="s">
        <v>78</v>
      </c>
      <c r="B249" s="23"/>
      <c r="C249" s="176">
        <v>103602131</v>
      </c>
      <c r="D249" s="176"/>
      <c r="E249" s="176">
        <v>180446266081</v>
      </c>
      <c r="F249" s="176"/>
      <c r="G249" s="177">
        <v>168902513767</v>
      </c>
      <c r="H249" s="153"/>
      <c r="I249" s="153">
        <v>7486663</v>
      </c>
      <c r="J249" s="153"/>
      <c r="K249" s="153">
        <v>13025191692</v>
      </c>
      <c r="L249" s="153"/>
      <c r="M249" s="153">
        <v>13837880</v>
      </c>
      <c r="N249" s="153"/>
      <c r="O249" s="153">
        <v>20316536766</v>
      </c>
      <c r="P249" s="153"/>
      <c r="Q249" s="153">
        <v>97250914</v>
      </c>
      <c r="R249" s="153"/>
      <c r="S249" s="153">
        <v>1611</v>
      </c>
      <c r="T249" s="153"/>
      <c r="U249" s="153">
        <v>169371503856</v>
      </c>
      <c r="V249" s="153"/>
      <c r="W249" s="3">
        <v>155460153906</v>
      </c>
      <c r="X249" s="178"/>
      <c r="Y249" s="164">
        <v>9.2538961068385911E-3</v>
      </c>
      <c r="Z249" s="28">
        <f t="shared" si="3"/>
        <v>0</v>
      </c>
    </row>
    <row r="250" spans="1:26" s="28" customFormat="1">
      <c r="A250" s="179" t="s">
        <v>505</v>
      </c>
      <c r="B250" s="23"/>
      <c r="C250" s="176">
        <v>48312</v>
      </c>
      <c r="D250" s="176"/>
      <c r="E250" s="176">
        <v>10854360873</v>
      </c>
      <c r="F250" s="176"/>
      <c r="G250" s="177">
        <v>11204676884</v>
      </c>
      <c r="H250" s="153"/>
      <c r="I250" s="153">
        <v>138620</v>
      </c>
      <c r="J250" s="153"/>
      <c r="K250" s="153">
        <v>33086490973</v>
      </c>
      <c r="L250" s="153"/>
      <c r="M250" s="153">
        <v>0</v>
      </c>
      <c r="N250" s="153"/>
      <c r="O250" s="153">
        <v>0</v>
      </c>
      <c r="P250" s="153"/>
      <c r="Q250" s="153">
        <v>186932</v>
      </c>
      <c r="R250" s="153"/>
      <c r="S250" s="153">
        <v>211280</v>
      </c>
      <c r="T250" s="153"/>
      <c r="U250" s="153">
        <v>43940851846</v>
      </c>
      <c r="V250" s="153"/>
      <c r="W250" s="3">
        <v>39189696669</v>
      </c>
      <c r="X250" s="178"/>
      <c r="Y250" s="164">
        <v>2.3327995780367461E-3</v>
      </c>
      <c r="Z250" s="28">
        <f t="shared" si="3"/>
        <v>0</v>
      </c>
    </row>
    <row r="251" spans="1:26" s="28" customFormat="1">
      <c r="A251" s="23" t="s">
        <v>207</v>
      </c>
      <c r="B251" s="23"/>
      <c r="C251" s="176">
        <v>4898432</v>
      </c>
      <c r="D251" s="176"/>
      <c r="E251" s="176">
        <v>35259746867</v>
      </c>
      <c r="F251" s="176"/>
      <c r="G251" s="177">
        <v>42918807680</v>
      </c>
      <c r="H251" s="153"/>
      <c r="I251" s="153">
        <v>3800415</v>
      </c>
      <c r="J251" s="153"/>
      <c r="K251" s="153">
        <v>34803875821</v>
      </c>
      <c r="L251" s="153"/>
      <c r="M251" s="153">
        <v>0</v>
      </c>
      <c r="N251" s="153"/>
      <c r="O251" s="153">
        <v>0</v>
      </c>
      <c r="P251" s="153"/>
      <c r="Q251" s="153">
        <v>8698847</v>
      </c>
      <c r="R251" s="153"/>
      <c r="S251" s="153">
        <v>8470</v>
      </c>
      <c r="T251" s="153"/>
      <c r="U251" s="153">
        <v>70063622688</v>
      </c>
      <c r="V251" s="153"/>
      <c r="W251" s="3">
        <v>73109693613</v>
      </c>
      <c r="X251" s="178"/>
      <c r="Y251" s="164">
        <v>4.3519158581727833E-3</v>
      </c>
      <c r="Z251" s="28">
        <f t="shared" si="3"/>
        <v>0</v>
      </c>
    </row>
    <row r="252" spans="1:26" s="28" customFormat="1">
      <c r="A252" s="23" t="s">
        <v>158</v>
      </c>
      <c r="B252" s="23"/>
      <c r="C252" s="176">
        <v>10941503</v>
      </c>
      <c r="D252" s="176"/>
      <c r="E252" s="176">
        <v>29211548569</v>
      </c>
      <c r="F252" s="176"/>
      <c r="G252" s="177">
        <v>30160538159</v>
      </c>
      <c r="H252" s="153"/>
      <c r="I252" s="153">
        <v>3527355</v>
      </c>
      <c r="J252" s="153"/>
      <c r="K252" s="153">
        <v>9701268456</v>
      </c>
      <c r="L252" s="153"/>
      <c r="M252" s="153">
        <v>0</v>
      </c>
      <c r="N252" s="153"/>
      <c r="O252" s="153">
        <v>0</v>
      </c>
      <c r="P252" s="153"/>
      <c r="Q252" s="153">
        <v>14468858</v>
      </c>
      <c r="R252" s="153"/>
      <c r="S252" s="153">
        <v>3066</v>
      </c>
      <c r="T252" s="153"/>
      <c r="U252" s="153">
        <v>38912817025</v>
      </c>
      <c r="V252" s="153"/>
      <c r="W252" s="3">
        <v>44018604092</v>
      </c>
      <c r="X252" s="178"/>
      <c r="Y252" s="164">
        <v>2.6202443442950086E-3</v>
      </c>
      <c r="Z252" s="28">
        <f t="shared" si="3"/>
        <v>0</v>
      </c>
    </row>
    <row r="253" spans="1:26" s="28" customFormat="1">
      <c r="A253" s="179" t="s">
        <v>384</v>
      </c>
      <c r="B253" s="23"/>
      <c r="C253" s="176">
        <v>4300848</v>
      </c>
      <c r="D253" s="176"/>
      <c r="E253" s="176">
        <v>27884734119</v>
      </c>
      <c r="F253" s="176"/>
      <c r="G253" s="177">
        <v>29318428801</v>
      </c>
      <c r="H253" s="153"/>
      <c r="I253" s="153">
        <v>4093154</v>
      </c>
      <c r="J253" s="153"/>
      <c r="K253" s="153">
        <v>29053867298</v>
      </c>
      <c r="L253" s="153"/>
      <c r="M253" s="153">
        <v>0</v>
      </c>
      <c r="N253" s="153"/>
      <c r="O253" s="153">
        <v>0</v>
      </c>
      <c r="P253" s="153"/>
      <c r="Q253" s="153">
        <v>8394002</v>
      </c>
      <c r="R253" s="153"/>
      <c r="S253" s="153">
        <v>6540</v>
      </c>
      <c r="T253" s="153"/>
      <c r="U253" s="153">
        <v>56938601417</v>
      </c>
      <c r="V253" s="153"/>
      <c r="W253" s="3">
        <v>54472421028</v>
      </c>
      <c r="X253" s="178"/>
      <c r="Y253" s="164">
        <v>3.2425165691388571E-3</v>
      </c>
      <c r="Z253" s="28">
        <f t="shared" si="3"/>
        <v>0</v>
      </c>
    </row>
    <row r="254" spans="1:26" s="28" customFormat="1">
      <c r="A254" s="23" t="s">
        <v>356</v>
      </c>
      <c r="B254" s="23"/>
      <c r="C254" s="176">
        <v>0</v>
      </c>
      <c r="D254" s="176"/>
      <c r="E254" s="176">
        <v>0</v>
      </c>
      <c r="F254" s="176"/>
      <c r="G254" s="177">
        <v>0</v>
      </c>
      <c r="H254" s="153"/>
      <c r="I254" s="153">
        <v>214924</v>
      </c>
      <c r="J254" s="153"/>
      <c r="K254" s="153">
        <v>10497733302</v>
      </c>
      <c r="L254" s="153"/>
      <c r="M254" s="153">
        <v>0</v>
      </c>
      <c r="N254" s="153"/>
      <c r="O254" s="153">
        <v>0</v>
      </c>
      <c r="P254" s="153"/>
      <c r="Q254" s="153">
        <v>214924</v>
      </c>
      <c r="R254" s="153"/>
      <c r="S254" s="153">
        <v>44990</v>
      </c>
      <c r="T254" s="153"/>
      <c r="U254" s="153">
        <v>10497733302</v>
      </c>
      <c r="V254" s="153"/>
      <c r="W254" s="3">
        <v>9594686065</v>
      </c>
      <c r="X254" s="178"/>
      <c r="Y254" s="164">
        <v>5.7113173885655851E-4</v>
      </c>
      <c r="Z254" s="28">
        <f t="shared" si="3"/>
        <v>0</v>
      </c>
    </row>
    <row r="255" spans="1:26" s="28" customFormat="1">
      <c r="A255" s="179" t="s">
        <v>210</v>
      </c>
      <c r="B255" s="23"/>
      <c r="C255" s="176">
        <v>3153484</v>
      </c>
      <c r="D255" s="176"/>
      <c r="E255" s="176">
        <v>47341731312</v>
      </c>
      <c r="F255" s="176"/>
      <c r="G255" s="177">
        <v>65711258947</v>
      </c>
      <c r="H255" s="153"/>
      <c r="I255" s="153">
        <v>0</v>
      </c>
      <c r="J255" s="153"/>
      <c r="K255" s="153">
        <v>0</v>
      </c>
      <c r="L255" s="153"/>
      <c r="M255" s="153">
        <v>0</v>
      </c>
      <c r="N255" s="153"/>
      <c r="O255" s="153">
        <v>0</v>
      </c>
      <c r="P255" s="153"/>
      <c r="Q255" s="153">
        <v>3153484</v>
      </c>
      <c r="R255" s="153"/>
      <c r="S255" s="153">
        <v>21440</v>
      </c>
      <c r="T255" s="153"/>
      <c r="U255" s="153">
        <v>47341731312</v>
      </c>
      <c r="V255" s="153"/>
      <c r="W255" s="3">
        <v>67088066277</v>
      </c>
      <c r="X255" s="178"/>
      <c r="Y255" s="164">
        <v>3.993473438289828E-3</v>
      </c>
      <c r="Z255" s="28">
        <f t="shared" si="3"/>
        <v>0</v>
      </c>
    </row>
    <row r="256" spans="1:26" s="158" customFormat="1">
      <c r="A256" s="179" t="s">
        <v>150</v>
      </c>
      <c r="B256" s="23"/>
      <c r="C256" s="176">
        <v>2855287</v>
      </c>
      <c r="D256" s="176"/>
      <c r="E256" s="176">
        <v>18997855393</v>
      </c>
      <c r="F256" s="176"/>
      <c r="G256" s="177">
        <v>22665725056</v>
      </c>
      <c r="H256" s="153"/>
      <c r="I256" s="153">
        <v>0</v>
      </c>
      <c r="J256" s="153"/>
      <c r="K256" s="153">
        <v>0</v>
      </c>
      <c r="L256" s="153"/>
      <c r="M256" s="153">
        <v>0</v>
      </c>
      <c r="N256" s="153"/>
      <c r="O256" s="153">
        <v>0</v>
      </c>
      <c r="P256" s="153"/>
      <c r="Q256" s="153">
        <v>2855287</v>
      </c>
      <c r="R256" s="153"/>
      <c r="S256" s="153">
        <v>10070</v>
      </c>
      <c r="T256" s="153"/>
      <c r="U256" s="153">
        <v>18997855393</v>
      </c>
      <c r="V256" s="153"/>
      <c r="W256" s="3">
        <v>28530481412</v>
      </c>
      <c r="X256" s="178"/>
      <c r="Y256" s="164">
        <v>1.6983008457870038E-3</v>
      </c>
      <c r="Z256" s="158">
        <f t="shared" si="3"/>
        <v>0</v>
      </c>
    </row>
    <row r="257" spans="1:26" s="28" customFormat="1">
      <c r="A257" s="179" t="s">
        <v>168</v>
      </c>
      <c r="B257" s="23"/>
      <c r="C257" s="176">
        <v>6336215</v>
      </c>
      <c r="D257" s="176"/>
      <c r="E257" s="176">
        <v>12864271613</v>
      </c>
      <c r="F257" s="176"/>
      <c r="G257" s="177">
        <v>11486780283</v>
      </c>
      <c r="H257" s="153"/>
      <c r="I257" s="153">
        <v>1072859</v>
      </c>
      <c r="J257" s="153"/>
      <c r="K257" s="153">
        <v>1968425731</v>
      </c>
      <c r="L257" s="153"/>
      <c r="M257" s="153">
        <v>0</v>
      </c>
      <c r="N257" s="153"/>
      <c r="O257" s="153">
        <v>0</v>
      </c>
      <c r="P257" s="153"/>
      <c r="Q257" s="153">
        <v>7409074</v>
      </c>
      <c r="R257" s="153"/>
      <c r="S257" s="153">
        <v>1757</v>
      </c>
      <c r="T257" s="153"/>
      <c r="U257" s="153">
        <v>14832697344</v>
      </c>
      <c r="V257" s="153"/>
      <c r="W257" s="3">
        <v>12917115868</v>
      </c>
      <c r="X257" s="178"/>
      <c r="Y257" s="164">
        <v>7.6890216070894281E-4</v>
      </c>
      <c r="Z257" s="28">
        <f t="shared" si="3"/>
        <v>0</v>
      </c>
    </row>
    <row r="258" spans="1:26" s="28" customFormat="1">
      <c r="A258" s="179" t="s">
        <v>75</v>
      </c>
      <c r="B258" s="23"/>
      <c r="C258" s="176">
        <v>7354309</v>
      </c>
      <c r="D258" s="176"/>
      <c r="E258" s="176">
        <v>28796907489</v>
      </c>
      <c r="F258" s="176"/>
      <c r="G258" s="177">
        <v>38311666007</v>
      </c>
      <c r="H258" s="153"/>
      <c r="I258" s="153">
        <v>4125726</v>
      </c>
      <c r="J258" s="153"/>
      <c r="K258" s="153">
        <v>22600066492</v>
      </c>
      <c r="L258" s="153"/>
      <c r="M258" s="153">
        <v>0</v>
      </c>
      <c r="N258" s="153"/>
      <c r="O258" s="153">
        <v>0</v>
      </c>
      <c r="P258" s="153"/>
      <c r="Q258" s="153">
        <v>11480035</v>
      </c>
      <c r="R258" s="153"/>
      <c r="S258" s="153">
        <v>5600</v>
      </c>
      <c r="T258" s="153"/>
      <c r="U258" s="153">
        <v>51396973981</v>
      </c>
      <c r="V258" s="153"/>
      <c r="W258" s="3">
        <v>63791248249</v>
      </c>
      <c r="X258" s="178"/>
      <c r="Y258" s="164">
        <v>3.7972275788349893E-3</v>
      </c>
      <c r="Z258" s="28">
        <f t="shared" si="3"/>
        <v>0</v>
      </c>
    </row>
    <row r="259" spans="1:26" s="28" customFormat="1">
      <c r="A259" s="179" t="s">
        <v>303</v>
      </c>
      <c r="B259" s="23"/>
      <c r="C259" s="176">
        <v>519527</v>
      </c>
      <c r="D259" s="176"/>
      <c r="E259" s="176">
        <v>7740179824</v>
      </c>
      <c r="F259" s="176"/>
      <c r="G259" s="177">
        <v>8645120417</v>
      </c>
      <c r="H259" s="153"/>
      <c r="I259" s="153">
        <v>0</v>
      </c>
      <c r="J259" s="153"/>
      <c r="K259" s="153">
        <v>0</v>
      </c>
      <c r="L259" s="153"/>
      <c r="M259" s="153">
        <v>0</v>
      </c>
      <c r="N259" s="153"/>
      <c r="O259" s="153">
        <v>0</v>
      </c>
      <c r="P259" s="153"/>
      <c r="Q259" s="153">
        <v>519527</v>
      </c>
      <c r="R259" s="153"/>
      <c r="S259" s="153">
        <v>17400</v>
      </c>
      <c r="T259" s="153"/>
      <c r="U259" s="153">
        <v>7740179824</v>
      </c>
      <c r="V259" s="153"/>
      <c r="W259" s="3">
        <v>8969892382</v>
      </c>
      <c r="X259" s="178"/>
      <c r="Y259" s="164">
        <v>5.3394037061574849E-4</v>
      </c>
      <c r="Z259" s="28">
        <f t="shared" si="3"/>
        <v>0</v>
      </c>
    </row>
    <row r="260" spans="1:26" s="28" customFormat="1">
      <c r="A260" s="23" t="s">
        <v>351</v>
      </c>
      <c r="B260" s="23"/>
      <c r="C260" s="176">
        <v>1501180</v>
      </c>
      <c r="D260" s="176"/>
      <c r="E260" s="176">
        <v>14285299316</v>
      </c>
      <c r="F260" s="176"/>
      <c r="G260" s="177">
        <v>20883853822</v>
      </c>
      <c r="H260" s="153"/>
      <c r="I260" s="153">
        <v>0</v>
      </c>
      <c r="J260" s="153"/>
      <c r="K260" s="153">
        <v>0</v>
      </c>
      <c r="L260" s="153"/>
      <c r="M260" s="153">
        <v>0</v>
      </c>
      <c r="N260" s="153"/>
      <c r="O260" s="153">
        <v>0</v>
      </c>
      <c r="P260" s="153"/>
      <c r="Q260" s="153">
        <v>1501180</v>
      </c>
      <c r="R260" s="153"/>
      <c r="S260" s="153">
        <v>13130</v>
      </c>
      <c r="T260" s="153"/>
      <c r="U260" s="153">
        <v>14285299316</v>
      </c>
      <c r="V260" s="153"/>
      <c r="W260" s="3">
        <v>19558131290</v>
      </c>
      <c r="X260" s="178"/>
      <c r="Y260" s="164">
        <v>1.1642141761354821E-3</v>
      </c>
      <c r="Z260" s="28">
        <f t="shared" si="3"/>
        <v>0</v>
      </c>
    </row>
    <row r="261" spans="1:26" s="28" customFormat="1">
      <c r="A261" s="23" t="s">
        <v>91</v>
      </c>
      <c r="B261" s="23"/>
      <c r="C261" s="176">
        <v>13060886</v>
      </c>
      <c r="D261" s="176"/>
      <c r="E261" s="176">
        <v>28379117992</v>
      </c>
      <c r="F261" s="176"/>
      <c r="G261" s="177">
        <v>35976752779</v>
      </c>
      <c r="H261" s="153"/>
      <c r="I261" s="153">
        <v>2211492</v>
      </c>
      <c r="J261" s="153"/>
      <c r="K261" s="153">
        <v>6632478902</v>
      </c>
      <c r="L261" s="153"/>
      <c r="M261" s="153">
        <v>0</v>
      </c>
      <c r="N261" s="153"/>
      <c r="O261" s="153">
        <v>0</v>
      </c>
      <c r="P261" s="153"/>
      <c r="Q261" s="153">
        <v>15272378</v>
      </c>
      <c r="R261" s="153"/>
      <c r="S261" s="153">
        <v>2762</v>
      </c>
      <c r="T261" s="153"/>
      <c r="U261" s="153">
        <v>35011596894</v>
      </c>
      <c r="V261" s="153"/>
      <c r="W261" s="3">
        <v>41856238798</v>
      </c>
      <c r="X261" s="178"/>
      <c r="Y261" s="164">
        <v>2.4915277357432839E-3</v>
      </c>
      <c r="Z261" s="28">
        <f t="shared" si="3"/>
        <v>0</v>
      </c>
    </row>
    <row r="262" spans="1:26" s="28" customFormat="1">
      <c r="A262" s="179" t="s">
        <v>480</v>
      </c>
      <c r="B262" s="23"/>
      <c r="C262" s="176">
        <v>5601667</v>
      </c>
      <c r="D262" s="176"/>
      <c r="E262" s="176">
        <v>12407399730</v>
      </c>
      <c r="F262" s="176"/>
      <c r="G262" s="177">
        <v>14685203276</v>
      </c>
      <c r="H262" s="153"/>
      <c r="I262" s="153">
        <v>3060141</v>
      </c>
      <c r="J262" s="153"/>
      <c r="K262" s="153">
        <v>7975647368</v>
      </c>
      <c r="L262" s="153"/>
      <c r="M262" s="153">
        <v>0</v>
      </c>
      <c r="N262" s="153"/>
      <c r="O262" s="153">
        <v>0</v>
      </c>
      <c r="P262" s="153"/>
      <c r="Q262" s="153">
        <v>8661808</v>
      </c>
      <c r="R262" s="153"/>
      <c r="S262" s="153">
        <v>2299</v>
      </c>
      <c r="T262" s="153"/>
      <c r="U262" s="153">
        <v>20383047098</v>
      </c>
      <c r="V262" s="153"/>
      <c r="W262" s="3">
        <v>19759565268</v>
      </c>
      <c r="X262" s="178"/>
      <c r="Y262" s="164">
        <v>1.1762047026978469E-3</v>
      </c>
      <c r="Z262" s="28">
        <f t="shared" si="3"/>
        <v>0</v>
      </c>
    </row>
    <row r="263" spans="1:26" s="28" customFormat="1">
      <c r="A263" s="23" t="s">
        <v>340</v>
      </c>
      <c r="B263" s="23"/>
      <c r="C263" s="176">
        <v>531574</v>
      </c>
      <c r="D263" s="176"/>
      <c r="E263" s="176">
        <v>26582731497</v>
      </c>
      <c r="F263" s="176"/>
      <c r="G263" s="177">
        <v>22986921783</v>
      </c>
      <c r="H263" s="153"/>
      <c r="I263" s="153">
        <v>0</v>
      </c>
      <c r="J263" s="153"/>
      <c r="K263" s="153">
        <v>0</v>
      </c>
      <c r="L263" s="153"/>
      <c r="M263" s="153">
        <v>0</v>
      </c>
      <c r="N263" s="153"/>
      <c r="O263" s="153">
        <v>0</v>
      </c>
      <c r="P263" s="153"/>
      <c r="Q263" s="153">
        <v>531574</v>
      </c>
      <c r="R263" s="153"/>
      <c r="S263" s="153">
        <v>40530</v>
      </c>
      <c r="T263" s="153"/>
      <c r="U263" s="153">
        <v>26582731497</v>
      </c>
      <c r="V263" s="153"/>
      <c r="W263" s="3">
        <v>21378153737</v>
      </c>
      <c r="X263" s="178"/>
      <c r="Y263" s="164">
        <v>1.2725525394619197E-3</v>
      </c>
      <c r="Z263" s="28">
        <f t="shared" si="3"/>
        <v>0</v>
      </c>
    </row>
    <row r="264" spans="1:26" s="28" customFormat="1">
      <c r="A264" s="179" t="s">
        <v>263</v>
      </c>
      <c r="B264" s="23"/>
      <c r="C264" s="176">
        <v>35940449</v>
      </c>
      <c r="D264" s="176"/>
      <c r="E264" s="176">
        <v>21170015531</v>
      </c>
      <c r="F264" s="176"/>
      <c r="G264" s="177">
        <v>23786973765</v>
      </c>
      <c r="H264" s="153"/>
      <c r="I264" s="153">
        <v>38983180</v>
      </c>
      <c r="J264" s="153"/>
      <c r="K264" s="153">
        <v>26670872069</v>
      </c>
      <c r="L264" s="153"/>
      <c r="M264" s="153">
        <v>0</v>
      </c>
      <c r="N264" s="153"/>
      <c r="O264" s="153">
        <v>0</v>
      </c>
      <c r="P264" s="153"/>
      <c r="Q264" s="153">
        <v>74923629</v>
      </c>
      <c r="R264" s="153"/>
      <c r="S264" s="153">
        <v>673</v>
      </c>
      <c r="T264" s="153"/>
      <c r="U264" s="153">
        <v>47840887600</v>
      </c>
      <c r="V264" s="153"/>
      <c r="W264" s="3">
        <v>50033827874</v>
      </c>
      <c r="X264" s="178"/>
      <c r="Y264" s="164">
        <v>2.9783055872529334E-3</v>
      </c>
      <c r="Z264" s="28">
        <f t="shared" si="3"/>
        <v>0</v>
      </c>
    </row>
    <row r="265" spans="1:26" s="28" customFormat="1">
      <c r="A265" s="23" t="s">
        <v>526</v>
      </c>
      <c r="B265" s="23"/>
      <c r="C265" s="176">
        <v>0</v>
      </c>
      <c r="D265" s="176"/>
      <c r="E265" s="176">
        <v>0</v>
      </c>
      <c r="F265" s="176"/>
      <c r="G265" s="177">
        <v>0</v>
      </c>
      <c r="H265" s="153"/>
      <c r="I265" s="153">
        <v>191451</v>
      </c>
      <c r="J265" s="153"/>
      <c r="K265" s="153">
        <v>10994590358</v>
      </c>
      <c r="L265" s="153"/>
      <c r="M265" s="153">
        <v>0</v>
      </c>
      <c r="N265" s="153"/>
      <c r="O265" s="153">
        <v>0</v>
      </c>
      <c r="P265" s="153"/>
      <c r="Q265" s="153">
        <v>191451</v>
      </c>
      <c r="R265" s="153"/>
      <c r="S265" s="153">
        <v>55110</v>
      </c>
      <c r="T265" s="153"/>
      <c r="U265" s="153">
        <v>10994590358</v>
      </c>
      <c r="V265" s="153"/>
      <c r="W265" s="3">
        <v>10469306430</v>
      </c>
      <c r="X265" s="178"/>
      <c r="Y265" s="164">
        <v>6.2319424997133019E-4</v>
      </c>
      <c r="Z265" s="28">
        <f t="shared" si="3"/>
        <v>0</v>
      </c>
    </row>
    <row r="266" spans="1:26" s="28" customFormat="1">
      <c r="A266" s="179" t="s">
        <v>377</v>
      </c>
      <c r="B266" s="23"/>
      <c r="C266" s="176">
        <v>330295</v>
      </c>
      <c r="D266" s="176"/>
      <c r="E266" s="176">
        <v>11532873526</v>
      </c>
      <c r="F266" s="176"/>
      <c r="G266" s="177">
        <v>10726989762</v>
      </c>
      <c r="H266" s="153"/>
      <c r="I266" s="153">
        <v>55926</v>
      </c>
      <c r="J266" s="153"/>
      <c r="K266" s="153">
        <v>2106662922</v>
      </c>
      <c r="L266" s="153"/>
      <c r="M266" s="153">
        <v>0</v>
      </c>
      <c r="N266" s="153"/>
      <c r="O266" s="153">
        <v>0</v>
      </c>
      <c r="P266" s="153"/>
      <c r="Q266" s="153">
        <v>386221</v>
      </c>
      <c r="R266" s="153"/>
      <c r="S266" s="153">
        <v>34820</v>
      </c>
      <c r="T266" s="153"/>
      <c r="U266" s="153">
        <v>13639536448</v>
      </c>
      <c r="V266" s="153"/>
      <c r="W266" s="3">
        <v>13344260520</v>
      </c>
      <c r="X266" s="178"/>
      <c r="Y266" s="164">
        <v>7.9432830453348693E-4</v>
      </c>
      <c r="Z266" s="28">
        <f t="shared" si="3"/>
        <v>0</v>
      </c>
    </row>
    <row r="267" spans="1:26" s="28" customFormat="1">
      <c r="A267" s="179" t="s">
        <v>179</v>
      </c>
      <c r="B267" s="23"/>
      <c r="C267" s="176">
        <v>21755194</v>
      </c>
      <c r="D267" s="176"/>
      <c r="E267" s="176">
        <v>34920699512</v>
      </c>
      <c r="F267" s="176"/>
      <c r="G267" s="177">
        <v>32121495213</v>
      </c>
      <c r="H267" s="153"/>
      <c r="I267" s="153">
        <v>20704613</v>
      </c>
      <c r="J267" s="153"/>
      <c r="K267" s="153">
        <v>31440038929</v>
      </c>
      <c r="L267" s="153"/>
      <c r="M267" s="153">
        <v>0</v>
      </c>
      <c r="N267" s="153"/>
      <c r="O267" s="153">
        <v>0</v>
      </c>
      <c r="P267" s="153"/>
      <c r="Q267" s="153">
        <v>42459807</v>
      </c>
      <c r="R267" s="153"/>
      <c r="S267" s="153">
        <v>1297</v>
      </c>
      <c r="T267" s="153"/>
      <c r="U267" s="153">
        <v>66360738441</v>
      </c>
      <c r="V267" s="153"/>
      <c r="W267" s="3">
        <v>54644675725</v>
      </c>
      <c r="X267" s="178"/>
      <c r="Y267" s="164">
        <v>3.2527701745155555E-3</v>
      </c>
      <c r="Z267" s="28">
        <f t="shared" si="3"/>
        <v>0</v>
      </c>
    </row>
    <row r="268" spans="1:26" s="28" customFormat="1">
      <c r="A268" s="179" t="s">
        <v>97</v>
      </c>
      <c r="B268" s="23"/>
      <c r="C268" s="176">
        <v>10357533</v>
      </c>
      <c r="D268" s="176"/>
      <c r="E268" s="176">
        <v>36696736490</v>
      </c>
      <c r="F268" s="176"/>
      <c r="G268" s="177">
        <v>49629899107</v>
      </c>
      <c r="H268" s="153"/>
      <c r="I268" s="153">
        <v>19408414</v>
      </c>
      <c r="J268" s="153"/>
      <c r="K268" s="153">
        <v>87959733121</v>
      </c>
      <c r="L268" s="153"/>
      <c r="M268" s="153">
        <v>3000000</v>
      </c>
      <c r="N268" s="153"/>
      <c r="O268" s="153">
        <v>16818976613</v>
      </c>
      <c r="P268" s="153"/>
      <c r="Q268" s="153">
        <v>26765947</v>
      </c>
      <c r="R268" s="153"/>
      <c r="S268" s="153">
        <v>5440</v>
      </c>
      <c r="T268" s="153"/>
      <c r="U268" s="153">
        <v>112092803861</v>
      </c>
      <c r="V268" s="153"/>
      <c r="W268" s="3">
        <v>144481211493</v>
      </c>
      <c r="X268" s="178"/>
      <c r="Y268" s="164">
        <v>8.6003653473470127E-3</v>
      </c>
      <c r="Z268" s="28">
        <f t="shared" ref="Z268:Z343" si="4">Q268-(C268+I268-M268)</f>
        <v>0</v>
      </c>
    </row>
    <row r="269" spans="1:26" s="28" customFormat="1">
      <c r="A269" s="23" t="s">
        <v>208</v>
      </c>
      <c r="B269" s="23"/>
      <c r="C269" s="176">
        <v>2780843</v>
      </c>
      <c r="D269" s="176"/>
      <c r="E269" s="176">
        <v>6966313126</v>
      </c>
      <c r="F269" s="176"/>
      <c r="G269" s="177">
        <v>8347024931</v>
      </c>
      <c r="H269" s="153"/>
      <c r="I269" s="153">
        <v>1323409</v>
      </c>
      <c r="J269" s="153"/>
      <c r="K269" s="153">
        <v>4203127671</v>
      </c>
      <c r="L269" s="153"/>
      <c r="M269" s="153">
        <v>0</v>
      </c>
      <c r="N269" s="153"/>
      <c r="O269" s="153">
        <v>0</v>
      </c>
      <c r="P269" s="153"/>
      <c r="Q269" s="153">
        <v>4104252</v>
      </c>
      <c r="R269" s="153"/>
      <c r="S269" s="153">
        <v>2822</v>
      </c>
      <c r="T269" s="153"/>
      <c r="U269" s="153">
        <v>11169440797</v>
      </c>
      <c r="V269" s="153"/>
      <c r="W269" s="3">
        <v>11492668749</v>
      </c>
      <c r="X269" s="178"/>
      <c r="Y269" s="164">
        <v>6.8411075070633892E-4</v>
      </c>
      <c r="Z269" s="28">
        <f t="shared" si="4"/>
        <v>0</v>
      </c>
    </row>
    <row r="270" spans="1:26" s="28" customFormat="1">
      <c r="A270" s="179" t="s">
        <v>409</v>
      </c>
      <c r="B270" s="23"/>
      <c r="C270" s="176">
        <v>2212979</v>
      </c>
      <c r="D270" s="176"/>
      <c r="E270" s="176">
        <v>40438656109</v>
      </c>
      <c r="F270" s="176"/>
      <c r="G270" s="177">
        <v>48177446434</v>
      </c>
      <c r="H270" s="153"/>
      <c r="I270" s="153">
        <v>700000</v>
      </c>
      <c r="J270" s="153"/>
      <c r="K270" s="153">
        <v>18346745817</v>
      </c>
      <c r="L270" s="153"/>
      <c r="M270" s="153">
        <v>710727</v>
      </c>
      <c r="N270" s="153"/>
      <c r="O270" s="153">
        <v>20021567213</v>
      </c>
      <c r="P270" s="153"/>
      <c r="Q270" s="153">
        <v>2202252</v>
      </c>
      <c r="R270" s="153"/>
      <c r="S270" s="153">
        <v>27370</v>
      </c>
      <c r="T270" s="153"/>
      <c r="U270" s="153">
        <v>44442568574</v>
      </c>
      <c r="V270" s="153"/>
      <c r="W270" s="3">
        <v>59809706567</v>
      </c>
      <c r="X270" s="178"/>
      <c r="Y270" s="164">
        <v>3.5602229693287245E-3</v>
      </c>
      <c r="Z270" s="28">
        <f t="shared" si="4"/>
        <v>0</v>
      </c>
    </row>
    <row r="271" spans="1:26" s="28" customFormat="1">
      <c r="A271" s="179" t="s">
        <v>271</v>
      </c>
      <c r="B271" s="23"/>
      <c r="C271" s="176">
        <v>1177749</v>
      </c>
      <c r="D271" s="176"/>
      <c r="E271" s="176">
        <v>9236506256</v>
      </c>
      <c r="F271" s="176"/>
      <c r="G271" s="177">
        <v>11441034557</v>
      </c>
      <c r="H271" s="153"/>
      <c r="I271" s="153">
        <v>0</v>
      </c>
      <c r="J271" s="153"/>
      <c r="K271" s="153">
        <v>0</v>
      </c>
      <c r="L271" s="153"/>
      <c r="M271" s="153">
        <v>0</v>
      </c>
      <c r="N271" s="153"/>
      <c r="O271" s="153">
        <v>0</v>
      </c>
      <c r="P271" s="153"/>
      <c r="Q271" s="153">
        <v>1177749</v>
      </c>
      <c r="R271" s="153"/>
      <c r="S271" s="153">
        <v>9020</v>
      </c>
      <c r="T271" s="153"/>
      <c r="U271" s="153">
        <v>9236506256</v>
      </c>
      <c r="V271" s="153"/>
      <c r="W271" s="3">
        <v>10541177907</v>
      </c>
      <c r="X271" s="178"/>
      <c r="Y271" s="164">
        <v>6.2747245994663483E-4</v>
      </c>
      <c r="Z271" s="28">
        <f t="shared" si="4"/>
        <v>0</v>
      </c>
    </row>
    <row r="272" spans="1:26" s="28" customFormat="1">
      <c r="A272" s="23" t="s">
        <v>155</v>
      </c>
      <c r="B272" s="23"/>
      <c r="C272" s="176">
        <v>849944</v>
      </c>
      <c r="D272" s="176"/>
      <c r="E272" s="176">
        <v>24739151216</v>
      </c>
      <c r="F272" s="176"/>
      <c r="G272" s="177">
        <v>21632541381</v>
      </c>
      <c r="H272" s="153"/>
      <c r="I272" s="153">
        <v>496837</v>
      </c>
      <c r="J272" s="153"/>
      <c r="K272" s="153">
        <v>12698087813</v>
      </c>
      <c r="L272" s="153"/>
      <c r="M272" s="153">
        <v>0</v>
      </c>
      <c r="N272" s="153"/>
      <c r="O272" s="153">
        <v>0</v>
      </c>
      <c r="P272" s="153"/>
      <c r="Q272" s="153">
        <v>1346781</v>
      </c>
      <c r="R272" s="153"/>
      <c r="S272" s="153">
        <v>24730</v>
      </c>
      <c r="T272" s="153"/>
      <c r="U272" s="153">
        <v>37437239029</v>
      </c>
      <c r="V272" s="153"/>
      <c r="W272" s="3">
        <v>33048439572</v>
      </c>
      <c r="X272" s="178"/>
      <c r="Y272" s="164">
        <v>1.9672360962497272E-3</v>
      </c>
      <c r="Z272" s="28">
        <f t="shared" si="4"/>
        <v>0</v>
      </c>
    </row>
    <row r="273" spans="1:27" s="28" customFormat="1">
      <c r="A273" s="179" t="s">
        <v>332</v>
      </c>
      <c r="B273" s="23"/>
      <c r="C273" s="176">
        <v>2711493</v>
      </c>
      <c r="D273" s="176"/>
      <c r="E273" s="176">
        <v>12152864231</v>
      </c>
      <c r="F273" s="176"/>
      <c r="G273" s="177">
        <v>18107288164</v>
      </c>
      <c r="H273" s="153"/>
      <c r="I273" s="153">
        <v>688234</v>
      </c>
      <c r="J273" s="153"/>
      <c r="K273" s="153">
        <v>5121128209</v>
      </c>
      <c r="L273" s="153"/>
      <c r="M273" s="153">
        <v>0</v>
      </c>
      <c r="N273" s="153"/>
      <c r="O273" s="153">
        <v>0</v>
      </c>
      <c r="P273" s="153"/>
      <c r="Q273" s="153">
        <v>3399727</v>
      </c>
      <c r="R273" s="153"/>
      <c r="S273" s="153">
        <v>7420</v>
      </c>
      <c r="T273" s="153"/>
      <c r="U273" s="153">
        <v>17273992440</v>
      </c>
      <c r="V273" s="153"/>
      <c r="W273" s="3">
        <v>25030977562</v>
      </c>
      <c r="X273" s="178"/>
      <c r="Y273" s="164">
        <v>1.4899899427052862E-3</v>
      </c>
      <c r="Z273" s="28">
        <f t="shared" si="4"/>
        <v>0</v>
      </c>
    </row>
    <row r="274" spans="1:27" s="28" customFormat="1">
      <c r="A274" s="23" t="s">
        <v>135</v>
      </c>
      <c r="B274" s="23"/>
      <c r="C274" s="176">
        <v>0</v>
      </c>
      <c r="D274" s="176"/>
      <c r="E274" s="176">
        <v>0</v>
      </c>
      <c r="F274" s="176"/>
      <c r="G274" s="177">
        <v>0</v>
      </c>
      <c r="H274" s="153"/>
      <c r="I274" s="153">
        <v>949566</v>
      </c>
      <c r="J274" s="153"/>
      <c r="K274" s="153">
        <v>14715330033</v>
      </c>
      <c r="L274" s="153"/>
      <c r="M274" s="153">
        <v>0</v>
      </c>
      <c r="N274" s="153"/>
      <c r="O274" s="153">
        <v>0</v>
      </c>
      <c r="P274" s="153"/>
      <c r="Q274" s="153">
        <v>949566</v>
      </c>
      <c r="R274" s="153"/>
      <c r="S274" s="153">
        <v>15190</v>
      </c>
      <c r="T274" s="153"/>
      <c r="U274" s="153">
        <v>14715330033</v>
      </c>
      <c r="V274" s="153"/>
      <c r="W274" s="3">
        <v>14312410738</v>
      </c>
      <c r="X274" s="178"/>
      <c r="Y274" s="164">
        <v>8.5195825862836286E-4</v>
      </c>
      <c r="Z274" s="28">
        <f t="shared" si="4"/>
        <v>0</v>
      </c>
    </row>
    <row r="275" spans="1:27" s="28" customFormat="1">
      <c r="A275" s="23" t="s">
        <v>81</v>
      </c>
      <c r="B275" s="23"/>
      <c r="C275" s="176">
        <v>9461193</v>
      </c>
      <c r="D275" s="176"/>
      <c r="E275" s="176">
        <v>28968528193</v>
      </c>
      <c r="F275" s="176"/>
      <c r="G275" s="177">
        <v>30464248142</v>
      </c>
      <c r="H275" s="153"/>
      <c r="I275" s="153">
        <v>9012421</v>
      </c>
      <c r="J275" s="153"/>
      <c r="K275" s="153">
        <v>29425950454</v>
      </c>
      <c r="L275" s="153"/>
      <c r="M275" s="153">
        <v>0</v>
      </c>
      <c r="N275" s="153"/>
      <c r="O275" s="153">
        <v>0</v>
      </c>
      <c r="P275" s="153"/>
      <c r="Q275" s="153">
        <v>18473614</v>
      </c>
      <c r="R275" s="153"/>
      <c r="S275" s="153">
        <v>2896</v>
      </c>
      <c r="T275" s="153"/>
      <c r="U275" s="153">
        <v>58394478647</v>
      </c>
      <c r="V275" s="153"/>
      <c r="W275" s="3">
        <v>53086034347</v>
      </c>
      <c r="X275" s="178"/>
      <c r="Y275" s="164">
        <v>3.1599907386444643E-3</v>
      </c>
      <c r="Z275" s="28">
        <f t="shared" si="4"/>
        <v>0</v>
      </c>
    </row>
    <row r="276" spans="1:27" s="28" customFormat="1">
      <c r="A276" s="179" t="s">
        <v>95</v>
      </c>
      <c r="B276" s="23"/>
      <c r="C276" s="176">
        <v>11839260</v>
      </c>
      <c r="D276" s="176"/>
      <c r="E276" s="176">
        <v>18627256296</v>
      </c>
      <c r="F276" s="176"/>
      <c r="G276" s="177">
        <v>29016924028</v>
      </c>
      <c r="H276" s="153"/>
      <c r="I276" s="153">
        <v>7921587</v>
      </c>
      <c r="J276" s="153"/>
      <c r="K276" s="153">
        <v>19781393430</v>
      </c>
      <c r="L276" s="153"/>
      <c r="M276" s="153">
        <v>0</v>
      </c>
      <c r="N276" s="153"/>
      <c r="O276" s="153">
        <v>0</v>
      </c>
      <c r="P276" s="153"/>
      <c r="Q276" s="153">
        <v>19760847</v>
      </c>
      <c r="R276" s="153"/>
      <c r="S276" s="153">
        <v>2193</v>
      </c>
      <c r="T276" s="153"/>
      <c r="U276" s="153">
        <v>38408649726</v>
      </c>
      <c r="V276" s="153"/>
      <c r="W276" s="3">
        <v>43000553769</v>
      </c>
      <c r="X276" s="178"/>
      <c r="Y276" s="164">
        <v>2.5596440445791605E-3</v>
      </c>
      <c r="Z276" s="28">
        <f t="shared" si="4"/>
        <v>0</v>
      </c>
    </row>
    <row r="277" spans="1:27" s="28" customFormat="1">
      <c r="A277" s="23" t="s">
        <v>218</v>
      </c>
      <c r="B277" s="23"/>
      <c r="C277" s="176">
        <v>742036</v>
      </c>
      <c r="D277" s="176"/>
      <c r="E277" s="176">
        <v>14491720115</v>
      </c>
      <c r="F277" s="176"/>
      <c r="G277" s="177">
        <v>19548766640</v>
      </c>
      <c r="H277" s="153"/>
      <c r="I277" s="153">
        <v>731230</v>
      </c>
      <c r="J277" s="153"/>
      <c r="K277" s="153">
        <v>20041941836</v>
      </c>
      <c r="L277" s="153"/>
      <c r="M277" s="153">
        <v>0</v>
      </c>
      <c r="N277" s="153"/>
      <c r="O277" s="153">
        <v>0</v>
      </c>
      <c r="P277" s="153"/>
      <c r="Q277" s="153">
        <v>1473266</v>
      </c>
      <c r="R277" s="153"/>
      <c r="S277" s="153">
        <v>37450</v>
      </c>
      <c r="T277" s="153"/>
      <c r="U277" s="153">
        <v>34533661951</v>
      </c>
      <c r="V277" s="153"/>
      <c r="W277" s="3">
        <v>54747318139</v>
      </c>
      <c r="X277" s="178"/>
      <c r="Y277" s="164">
        <v>3.2588800503354745E-3</v>
      </c>
      <c r="Z277" s="28">
        <f t="shared" si="4"/>
        <v>0</v>
      </c>
    </row>
    <row r="278" spans="1:27" s="28" customFormat="1">
      <c r="A278" s="23" t="s">
        <v>527</v>
      </c>
      <c r="B278" s="23"/>
      <c r="C278" s="176">
        <v>0</v>
      </c>
      <c r="D278" s="176"/>
      <c r="E278" s="176">
        <v>0</v>
      </c>
      <c r="F278" s="176"/>
      <c r="G278" s="177">
        <v>0</v>
      </c>
      <c r="H278" s="153"/>
      <c r="I278" s="153">
        <v>10944676</v>
      </c>
      <c r="J278" s="153"/>
      <c r="K278" s="153">
        <v>0</v>
      </c>
      <c r="L278" s="153"/>
      <c r="M278" s="153">
        <v>0</v>
      </c>
      <c r="N278" s="153"/>
      <c r="O278" s="153">
        <v>0</v>
      </c>
      <c r="P278" s="153"/>
      <c r="Q278" s="153">
        <v>10944676</v>
      </c>
      <c r="R278" s="153"/>
      <c r="S278" s="153">
        <v>535</v>
      </c>
      <c r="T278" s="153"/>
      <c r="U278" s="153">
        <v>4279625810</v>
      </c>
      <c r="V278" s="153"/>
      <c r="W278" s="3">
        <v>5810139407</v>
      </c>
      <c r="X278" s="178"/>
      <c r="Y278" s="164">
        <v>3.4585342345111149E-4</v>
      </c>
      <c r="Z278" s="142">
        <f t="shared" si="4"/>
        <v>0</v>
      </c>
      <c r="AA278" s="142"/>
    </row>
    <row r="279" spans="1:27" s="28" customFormat="1">
      <c r="A279" s="179" t="s">
        <v>528</v>
      </c>
      <c r="B279" s="23"/>
      <c r="C279" s="176">
        <v>0</v>
      </c>
      <c r="D279" s="176"/>
      <c r="E279" s="176">
        <v>0</v>
      </c>
      <c r="F279" s="176"/>
      <c r="G279" s="177">
        <v>0</v>
      </c>
      <c r="H279" s="153"/>
      <c r="I279" s="153">
        <v>1807905</v>
      </c>
      <c r="J279" s="153"/>
      <c r="K279" s="153">
        <v>0</v>
      </c>
      <c r="L279" s="153"/>
      <c r="M279" s="153">
        <v>0</v>
      </c>
      <c r="N279" s="153"/>
      <c r="O279" s="153">
        <v>0</v>
      </c>
      <c r="P279" s="153"/>
      <c r="Q279" s="153">
        <v>1807905</v>
      </c>
      <c r="R279" s="153"/>
      <c r="S279" s="153">
        <v>12140</v>
      </c>
      <c r="T279" s="153"/>
      <c r="U279" s="153">
        <v>17360698077</v>
      </c>
      <c r="V279" s="153"/>
      <c r="W279" s="3">
        <v>21778308919</v>
      </c>
      <c r="X279" s="178"/>
      <c r="Y279" s="164">
        <v>1.2963721124380286E-3</v>
      </c>
      <c r="Z279" s="142">
        <f t="shared" si="4"/>
        <v>0</v>
      </c>
      <c r="AA279" s="142"/>
    </row>
    <row r="280" spans="1:27" s="28" customFormat="1">
      <c r="A280" s="179" t="s">
        <v>506</v>
      </c>
      <c r="B280" s="23"/>
      <c r="C280" s="176">
        <v>1751970</v>
      </c>
      <c r="D280" s="176"/>
      <c r="E280" s="176">
        <v>25957991177</v>
      </c>
      <c r="F280" s="176"/>
      <c r="G280" s="177">
        <v>32751969805</v>
      </c>
      <c r="H280" s="153"/>
      <c r="I280" s="153">
        <v>0</v>
      </c>
      <c r="J280" s="153"/>
      <c r="K280" s="153">
        <v>0</v>
      </c>
      <c r="L280" s="153"/>
      <c r="M280" s="153">
        <v>0</v>
      </c>
      <c r="N280" s="153"/>
      <c r="O280" s="153">
        <v>0</v>
      </c>
      <c r="P280" s="153"/>
      <c r="Q280" s="153">
        <v>1751970</v>
      </c>
      <c r="R280" s="153"/>
      <c r="S280" s="153">
        <v>14980</v>
      </c>
      <c r="T280" s="153"/>
      <c r="U280" s="153">
        <v>25957991177</v>
      </c>
      <c r="V280" s="153"/>
      <c r="W280" s="3">
        <v>26041640536</v>
      </c>
      <c r="X280" s="178"/>
      <c r="Y280" s="164">
        <v>1.5501505042732338E-3</v>
      </c>
      <c r="Z280" s="28">
        <f t="shared" si="4"/>
        <v>0</v>
      </c>
    </row>
    <row r="281" spans="1:27" s="28" customFormat="1">
      <c r="A281" s="179" t="s">
        <v>507</v>
      </c>
      <c r="B281" s="23"/>
      <c r="C281" s="176">
        <v>4320827</v>
      </c>
      <c r="D281" s="176"/>
      <c r="E281" s="176">
        <v>14910308046</v>
      </c>
      <c r="F281" s="176"/>
      <c r="G281" s="177">
        <v>21522883581</v>
      </c>
      <c r="H281" s="153"/>
      <c r="I281" s="153">
        <v>0</v>
      </c>
      <c r="J281" s="153"/>
      <c r="K281" s="153">
        <v>0</v>
      </c>
      <c r="L281" s="153"/>
      <c r="M281" s="153">
        <v>0</v>
      </c>
      <c r="N281" s="153"/>
      <c r="O281" s="153">
        <v>0</v>
      </c>
      <c r="P281" s="153"/>
      <c r="Q281" s="153">
        <v>4320827</v>
      </c>
      <c r="R281" s="153"/>
      <c r="S281" s="153">
        <v>3050</v>
      </c>
      <c r="T281" s="153"/>
      <c r="U281" s="153">
        <v>14910308046</v>
      </c>
      <c r="V281" s="153"/>
      <c r="W281" s="3">
        <v>13076652375</v>
      </c>
      <c r="X281" s="178"/>
      <c r="Y281" s="164">
        <v>7.7839870515414257E-4</v>
      </c>
      <c r="Z281" s="28">
        <f t="shared" si="4"/>
        <v>0</v>
      </c>
    </row>
    <row r="282" spans="1:27" s="28" customFormat="1">
      <c r="A282" s="179" t="s">
        <v>508</v>
      </c>
      <c r="B282" s="23"/>
      <c r="C282" s="176">
        <v>1372927</v>
      </c>
      <c r="D282" s="176"/>
      <c r="E282" s="176">
        <v>1080634792</v>
      </c>
      <c r="F282" s="176"/>
      <c r="G282" s="177">
        <v>1788718646</v>
      </c>
      <c r="H282" s="153"/>
      <c r="I282" s="153">
        <v>0</v>
      </c>
      <c r="J282" s="153"/>
      <c r="K282" s="153">
        <v>0</v>
      </c>
      <c r="L282" s="153"/>
      <c r="M282" s="153">
        <v>1372927</v>
      </c>
      <c r="N282" s="153"/>
      <c r="O282" s="153">
        <v>0</v>
      </c>
      <c r="P282" s="153"/>
      <c r="Q282" s="153">
        <v>0</v>
      </c>
      <c r="R282" s="153"/>
      <c r="S282" s="153">
        <v>0</v>
      </c>
      <c r="T282" s="153"/>
      <c r="U282" s="153">
        <v>0</v>
      </c>
      <c r="V282" s="153"/>
      <c r="W282" s="3">
        <v>0</v>
      </c>
      <c r="X282" s="178"/>
      <c r="Y282" s="164">
        <v>0</v>
      </c>
      <c r="Z282" s="28">
        <f t="shared" si="4"/>
        <v>0</v>
      </c>
    </row>
    <row r="283" spans="1:27" s="28" customFormat="1">
      <c r="A283" s="179" t="s">
        <v>285</v>
      </c>
      <c r="B283" s="23"/>
      <c r="C283" s="176">
        <v>15806166</v>
      </c>
      <c r="D283" s="176"/>
      <c r="E283" s="176">
        <v>41962645186</v>
      </c>
      <c r="F283" s="176"/>
      <c r="G283" s="177">
        <v>38096397957</v>
      </c>
      <c r="H283" s="153"/>
      <c r="I283" s="153">
        <v>4230821</v>
      </c>
      <c r="J283" s="153"/>
      <c r="K283" s="153">
        <v>10613900666</v>
      </c>
      <c r="L283" s="153"/>
      <c r="M283" s="153">
        <v>0</v>
      </c>
      <c r="N283" s="153"/>
      <c r="O283" s="153">
        <v>0</v>
      </c>
      <c r="P283" s="153"/>
      <c r="Q283" s="153">
        <v>20036987</v>
      </c>
      <c r="R283" s="153"/>
      <c r="S283" s="153">
        <v>2749</v>
      </c>
      <c r="T283" s="153"/>
      <c r="U283" s="153">
        <v>52576545852</v>
      </c>
      <c r="V283" s="153"/>
      <c r="W283" s="3">
        <v>54655895901</v>
      </c>
      <c r="X283" s="178"/>
      <c r="Y283" s="164">
        <v>3.253438064906731E-3</v>
      </c>
      <c r="Z283" s="28">
        <f t="shared" si="4"/>
        <v>0</v>
      </c>
    </row>
    <row r="284" spans="1:27" s="28" customFormat="1">
      <c r="A284" s="23" t="s">
        <v>240</v>
      </c>
      <c r="B284" s="23"/>
      <c r="C284" s="176">
        <v>15167212</v>
      </c>
      <c r="D284" s="176"/>
      <c r="E284" s="176">
        <v>32721343772</v>
      </c>
      <c r="F284" s="176"/>
      <c r="G284" s="177">
        <v>31604935850</v>
      </c>
      <c r="H284" s="153"/>
      <c r="I284" s="153">
        <v>4951208</v>
      </c>
      <c r="J284" s="153"/>
      <c r="K284" s="153">
        <v>11362091035</v>
      </c>
      <c r="L284" s="153"/>
      <c r="M284" s="153">
        <v>0</v>
      </c>
      <c r="N284" s="153"/>
      <c r="O284" s="153">
        <v>0</v>
      </c>
      <c r="P284" s="153"/>
      <c r="Q284" s="153">
        <v>20118420</v>
      </c>
      <c r="R284" s="153"/>
      <c r="S284" s="153">
        <v>2266</v>
      </c>
      <c r="T284" s="153"/>
      <c r="U284" s="153">
        <v>44083434807</v>
      </c>
      <c r="V284" s="153"/>
      <c r="W284" s="3">
        <v>45235941857</v>
      </c>
      <c r="X284" s="178"/>
      <c r="Y284" s="164">
        <v>2.6927073962166774E-3</v>
      </c>
      <c r="Z284" s="28">
        <f t="shared" si="4"/>
        <v>0</v>
      </c>
    </row>
    <row r="285" spans="1:27" s="28" customFormat="1">
      <c r="A285" s="23" t="s">
        <v>162</v>
      </c>
      <c r="B285" s="23"/>
      <c r="C285" s="176">
        <v>26194380</v>
      </c>
      <c r="D285" s="176"/>
      <c r="E285" s="176">
        <v>53982933418</v>
      </c>
      <c r="F285" s="176"/>
      <c r="G285" s="177">
        <v>72257474894</v>
      </c>
      <c r="H285" s="153"/>
      <c r="I285" s="153">
        <v>4296839</v>
      </c>
      <c r="J285" s="153"/>
      <c r="K285" s="153">
        <v>12428185463</v>
      </c>
      <c r="L285" s="153"/>
      <c r="M285" s="153">
        <v>0</v>
      </c>
      <c r="N285" s="153"/>
      <c r="O285" s="153">
        <v>0</v>
      </c>
      <c r="P285" s="153"/>
      <c r="Q285" s="153">
        <v>30491219</v>
      </c>
      <c r="R285" s="153"/>
      <c r="S285" s="153">
        <v>3167</v>
      </c>
      <c r="T285" s="153"/>
      <c r="U285" s="153">
        <v>66411118881</v>
      </c>
      <c r="V285" s="153"/>
      <c r="W285" s="3">
        <v>95819237788</v>
      </c>
      <c r="X285" s="178"/>
      <c r="Y285" s="164">
        <v>5.7037205306175376E-3</v>
      </c>
      <c r="Z285" s="28">
        <f t="shared" si="4"/>
        <v>0</v>
      </c>
    </row>
    <row r="286" spans="1:27" s="28" customFormat="1">
      <c r="A286" s="179" t="s">
        <v>199</v>
      </c>
      <c r="B286" s="23"/>
      <c r="C286" s="176">
        <v>1742692</v>
      </c>
      <c r="D286" s="176"/>
      <c r="E286" s="176">
        <v>7738923666</v>
      </c>
      <c r="F286" s="176"/>
      <c r="G286" s="177">
        <v>6681709912</v>
      </c>
      <c r="H286" s="153"/>
      <c r="I286" s="153">
        <v>0</v>
      </c>
      <c r="J286" s="153"/>
      <c r="K286" s="153">
        <v>0</v>
      </c>
      <c r="L286" s="153"/>
      <c r="M286" s="153">
        <v>0</v>
      </c>
      <c r="N286" s="153"/>
      <c r="O286" s="153">
        <v>0</v>
      </c>
      <c r="P286" s="153"/>
      <c r="Q286" s="153">
        <v>1742692</v>
      </c>
      <c r="R286" s="153"/>
      <c r="S286" s="153">
        <v>3845</v>
      </c>
      <c r="T286" s="153"/>
      <c r="U286" s="153">
        <v>7738923666</v>
      </c>
      <c r="V286" s="153"/>
      <c r="W286" s="3">
        <v>6648854714</v>
      </c>
      <c r="X286" s="178"/>
      <c r="Y286" s="164">
        <v>3.957786558607372E-4</v>
      </c>
      <c r="Z286" s="28">
        <f t="shared" si="4"/>
        <v>0</v>
      </c>
    </row>
    <row r="287" spans="1:27" s="28" customFormat="1">
      <c r="A287" s="23" t="s">
        <v>482</v>
      </c>
      <c r="B287" s="23"/>
      <c r="C287" s="176">
        <v>1975046</v>
      </c>
      <c r="D287" s="176"/>
      <c r="E287" s="176">
        <v>59839988053</v>
      </c>
      <c r="F287" s="176"/>
      <c r="G287" s="177">
        <v>81977551157</v>
      </c>
      <c r="H287" s="153"/>
      <c r="I287" s="153">
        <v>939929</v>
      </c>
      <c r="J287" s="153"/>
      <c r="K287" s="153">
        <v>34539118240</v>
      </c>
      <c r="L287" s="153"/>
      <c r="M287" s="153">
        <v>0</v>
      </c>
      <c r="N287" s="153"/>
      <c r="O287" s="153">
        <v>0</v>
      </c>
      <c r="P287" s="153"/>
      <c r="Q287" s="153">
        <v>2914975</v>
      </c>
      <c r="R287" s="153"/>
      <c r="S287" s="153">
        <v>31710</v>
      </c>
      <c r="T287" s="153"/>
      <c r="U287" s="153">
        <v>94379106293</v>
      </c>
      <c r="V287" s="153"/>
      <c r="W287" s="3">
        <v>91719343536</v>
      </c>
      <c r="X287" s="178"/>
      <c r="Y287" s="164">
        <v>5.4596708850731665E-3</v>
      </c>
      <c r="Z287" s="28">
        <f t="shared" si="4"/>
        <v>0</v>
      </c>
    </row>
    <row r="288" spans="1:27" s="28" customFormat="1">
      <c r="A288" s="23" t="s">
        <v>354</v>
      </c>
      <c r="B288" s="23"/>
      <c r="C288" s="176">
        <v>11268326</v>
      </c>
      <c r="D288" s="176"/>
      <c r="E288" s="176">
        <v>23617207077</v>
      </c>
      <c r="F288" s="176"/>
      <c r="G288" s="177">
        <v>21356133716</v>
      </c>
      <c r="H288" s="153"/>
      <c r="I288" s="153">
        <v>19191050</v>
      </c>
      <c r="J288" s="153"/>
      <c r="K288" s="153">
        <v>37396097376</v>
      </c>
      <c r="L288" s="153"/>
      <c r="M288" s="153">
        <v>0</v>
      </c>
      <c r="N288" s="153"/>
      <c r="O288" s="153">
        <v>0</v>
      </c>
      <c r="P288" s="153"/>
      <c r="Q288" s="153">
        <v>30459376</v>
      </c>
      <c r="R288" s="153"/>
      <c r="S288" s="153">
        <v>1776</v>
      </c>
      <c r="T288" s="153"/>
      <c r="U288" s="153">
        <v>61013304453</v>
      </c>
      <c r="V288" s="153"/>
      <c r="W288" s="3">
        <v>53677690845</v>
      </c>
      <c r="X288" s="178"/>
      <c r="Y288" s="164">
        <v>3.1952095881429571E-3</v>
      </c>
      <c r="Z288" s="28">
        <f t="shared" si="4"/>
        <v>0</v>
      </c>
    </row>
    <row r="289" spans="1:26" s="28" customFormat="1">
      <c r="A289" s="23" t="s">
        <v>203</v>
      </c>
      <c r="B289" s="23"/>
      <c r="C289" s="176">
        <v>1755956</v>
      </c>
      <c r="D289" s="176"/>
      <c r="E289" s="176">
        <v>7369952045</v>
      </c>
      <c r="F289" s="176"/>
      <c r="G289" s="177">
        <v>4777612711</v>
      </c>
      <c r="H289" s="153"/>
      <c r="I289" s="153">
        <v>959262</v>
      </c>
      <c r="J289" s="153"/>
      <c r="K289" s="153">
        <v>2735471961</v>
      </c>
      <c r="L289" s="153"/>
      <c r="M289" s="153">
        <v>0</v>
      </c>
      <c r="N289" s="153"/>
      <c r="O289" s="153">
        <v>0</v>
      </c>
      <c r="P289" s="153"/>
      <c r="Q289" s="153">
        <v>2715218</v>
      </c>
      <c r="R289" s="153"/>
      <c r="S289" s="153">
        <v>2854</v>
      </c>
      <c r="T289" s="153"/>
      <c r="U289" s="153">
        <v>10105424006</v>
      </c>
      <c r="V289" s="153"/>
      <c r="W289" s="3">
        <v>7689330612</v>
      </c>
      <c r="X289" s="178"/>
      <c r="Y289" s="164">
        <v>4.5771385674561152E-4</v>
      </c>
      <c r="Z289" s="28">
        <f t="shared" si="4"/>
        <v>0</v>
      </c>
    </row>
    <row r="290" spans="1:26" s="28" customFormat="1">
      <c r="A290" s="23" t="s">
        <v>169</v>
      </c>
      <c r="B290" s="23"/>
      <c r="C290" s="176">
        <v>1790324</v>
      </c>
      <c r="D290" s="176"/>
      <c r="E290" s="176">
        <v>11863250551</v>
      </c>
      <c r="F290" s="176"/>
      <c r="G290" s="177">
        <v>11707034804</v>
      </c>
      <c r="H290" s="153"/>
      <c r="I290" s="153">
        <v>2858256</v>
      </c>
      <c r="J290" s="153"/>
      <c r="K290" s="153">
        <v>19221464464</v>
      </c>
      <c r="L290" s="153"/>
      <c r="M290" s="153">
        <v>0</v>
      </c>
      <c r="N290" s="153"/>
      <c r="O290" s="153">
        <v>0</v>
      </c>
      <c r="P290" s="153"/>
      <c r="Q290" s="153">
        <v>4648580</v>
      </c>
      <c r="R290" s="153"/>
      <c r="S290" s="153">
        <v>6240</v>
      </c>
      <c r="T290" s="153"/>
      <c r="U290" s="153">
        <v>31084715015</v>
      </c>
      <c r="V290" s="153"/>
      <c r="W290" s="3">
        <v>28782914017</v>
      </c>
      <c r="X290" s="178"/>
      <c r="Y290" s="164">
        <v>1.7133271084141533E-3</v>
      </c>
      <c r="Z290" s="28">
        <f t="shared" si="4"/>
        <v>0</v>
      </c>
    </row>
    <row r="291" spans="1:26" s="28" customFormat="1">
      <c r="A291" s="23" t="s">
        <v>277</v>
      </c>
      <c r="B291" s="23"/>
      <c r="C291" s="176">
        <v>1824945</v>
      </c>
      <c r="D291" s="176"/>
      <c r="E291" s="176">
        <v>10123106445</v>
      </c>
      <c r="F291" s="176"/>
      <c r="G291" s="177">
        <v>12742788763</v>
      </c>
      <c r="H291" s="153"/>
      <c r="I291" s="153">
        <v>0</v>
      </c>
      <c r="J291" s="153"/>
      <c r="K291" s="153">
        <v>0</v>
      </c>
      <c r="L291" s="153"/>
      <c r="M291" s="153">
        <v>0</v>
      </c>
      <c r="N291" s="153"/>
      <c r="O291" s="153">
        <v>0</v>
      </c>
      <c r="P291" s="153"/>
      <c r="Q291" s="153">
        <v>1824945</v>
      </c>
      <c r="R291" s="153"/>
      <c r="S291" s="153">
        <v>8040</v>
      </c>
      <c r="T291" s="153"/>
      <c r="U291" s="153">
        <v>10123106445</v>
      </c>
      <c r="V291" s="153"/>
      <c r="W291" s="3">
        <v>14559138930</v>
      </c>
      <c r="X291" s="178"/>
      <c r="Y291" s="164">
        <v>8.6664496128515214E-4</v>
      </c>
      <c r="Z291" s="28">
        <f t="shared" si="4"/>
        <v>0</v>
      </c>
    </row>
    <row r="292" spans="1:26" s="28" customFormat="1">
      <c r="A292" s="179" t="s">
        <v>267</v>
      </c>
      <c r="B292" s="23"/>
      <c r="C292" s="176">
        <v>43527859</v>
      </c>
      <c r="D292" s="176"/>
      <c r="E292" s="176">
        <v>91919419676</v>
      </c>
      <c r="F292" s="176"/>
      <c r="G292" s="177">
        <v>123959285429</v>
      </c>
      <c r="H292" s="153"/>
      <c r="I292" s="153">
        <v>0</v>
      </c>
      <c r="J292" s="153"/>
      <c r="K292" s="153">
        <v>0</v>
      </c>
      <c r="L292" s="153"/>
      <c r="M292" s="153">
        <v>5961988</v>
      </c>
      <c r="N292" s="153"/>
      <c r="O292" s="153">
        <v>18560480704</v>
      </c>
      <c r="P292" s="153"/>
      <c r="Q292" s="153">
        <v>37565871</v>
      </c>
      <c r="R292" s="153"/>
      <c r="S292" s="153">
        <v>3117</v>
      </c>
      <c r="T292" s="153"/>
      <c r="U292" s="153">
        <v>79329265010</v>
      </c>
      <c r="V292" s="153"/>
      <c r="W292" s="3">
        <v>116187692413</v>
      </c>
      <c r="X292" s="178"/>
      <c r="Y292" s="164">
        <v>6.9161698832058303E-3</v>
      </c>
      <c r="Z292" s="28">
        <f t="shared" si="4"/>
        <v>0</v>
      </c>
    </row>
    <row r="293" spans="1:26" s="28" customFormat="1">
      <c r="A293" s="179" t="s">
        <v>200</v>
      </c>
      <c r="B293" s="23"/>
      <c r="C293" s="176">
        <v>4739822</v>
      </c>
      <c r="D293" s="176"/>
      <c r="E293" s="176">
        <v>31017280524</v>
      </c>
      <c r="F293" s="176"/>
      <c r="G293" s="177">
        <v>44868367500</v>
      </c>
      <c r="H293" s="153"/>
      <c r="I293" s="153">
        <v>0</v>
      </c>
      <c r="J293" s="153"/>
      <c r="K293" s="153">
        <v>0</v>
      </c>
      <c r="L293" s="153"/>
      <c r="M293" s="153">
        <v>0</v>
      </c>
      <c r="N293" s="153"/>
      <c r="O293" s="153">
        <v>0</v>
      </c>
      <c r="P293" s="153"/>
      <c r="Q293" s="153">
        <v>4739822</v>
      </c>
      <c r="R293" s="153"/>
      <c r="S293" s="153">
        <v>10430</v>
      </c>
      <c r="T293" s="153"/>
      <c r="U293" s="153">
        <v>31017280524</v>
      </c>
      <c r="V293" s="153"/>
      <c r="W293" s="3">
        <v>49054200529</v>
      </c>
      <c r="X293" s="178"/>
      <c r="Y293" s="164">
        <v>2.9199924475430015E-3</v>
      </c>
      <c r="Z293" s="28">
        <f t="shared" si="4"/>
        <v>0</v>
      </c>
    </row>
    <row r="294" spans="1:26" s="28" customFormat="1">
      <c r="A294" s="23" t="s">
        <v>265</v>
      </c>
      <c r="B294" s="23"/>
      <c r="C294" s="176">
        <v>7074868</v>
      </c>
      <c r="D294" s="176"/>
      <c r="E294" s="176">
        <v>10560680771</v>
      </c>
      <c r="F294" s="176"/>
      <c r="G294" s="181">
        <v>17564488539</v>
      </c>
      <c r="H294" s="153"/>
      <c r="I294" s="153">
        <v>1197929</v>
      </c>
      <c r="J294" s="153"/>
      <c r="K294" s="153">
        <v>3443319575</v>
      </c>
      <c r="L294" s="153"/>
      <c r="M294" s="153">
        <v>0</v>
      </c>
      <c r="N294" s="153"/>
      <c r="O294" s="153">
        <v>0</v>
      </c>
      <c r="P294" s="153"/>
      <c r="Q294" s="153">
        <v>8272797</v>
      </c>
      <c r="R294" s="153"/>
      <c r="S294" s="153">
        <v>3333</v>
      </c>
      <c r="T294" s="153"/>
      <c r="U294" s="153">
        <v>14004000346</v>
      </c>
      <c r="V294" s="153"/>
      <c r="W294" s="3">
        <v>27360091319</v>
      </c>
      <c r="X294" s="178"/>
      <c r="Y294" s="164">
        <v>1.6286323934346153E-3</v>
      </c>
      <c r="Z294" s="28">
        <f t="shared" si="4"/>
        <v>0</v>
      </c>
    </row>
    <row r="295" spans="1:26" s="28" customFormat="1">
      <c r="A295" s="23" t="s">
        <v>206</v>
      </c>
      <c r="B295" s="23"/>
      <c r="C295" s="176">
        <v>13162295</v>
      </c>
      <c r="D295" s="176"/>
      <c r="E295" s="176">
        <v>21996334838</v>
      </c>
      <c r="F295" s="176"/>
      <c r="G295" s="177">
        <v>28341394501</v>
      </c>
      <c r="H295" s="153"/>
      <c r="I295" s="153">
        <v>8801872</v>
      </c>
      <c r="J295" s="153"/>
      <c r="K295" s="153">
        <v>19572156261</v>
      </c>
      <c r="L295" s="153"/>
      <c r="M295" s="153">
        <v>0</v>
      </c>
      <c r="N295" s="153"/>
      <c r="O295" s="153">
        <v>0</v>
      </c>
      <c r="P295" s="153"/>
      <c r="Q295" s="153">
        <v>21964167</v>
      </c>
      <c r="R295" s="153"/>
      <c r="S295" s="153">
        <v>2678</v>
      </c>
      <c r="T295" s="153"/>
      <c r="U295" s="153">
        <v>41568491099</v>
      </c>
      <c r="V295" s="153"/>
      <c r="W295" s="3">
        <v>58365360326</v>
      </c>
      <c r="X295" s="178"/>
      <c r="Y295" s="164">
        <v>3.4742470473918493E-3</v>
      </c>
      <c r="Z295" s="28">
        <f t="shared" si="4"/>
        <v>0</v>
      </c>
    </row>
    <row r="296" spans="1:26" s="28" customFormat="1">
      <c r="A296" s="179" t="s">
        <v>202</v>
      </c>
      <c r="B296" s="23"/>
      <c r="C296" s="176">
        <v>36942314</v>
      </c>
      <c r="D296" s="176"/>
      <c r="E296" s="176">
        <v>72470887783</v>
      </c>
      <c r="F296" s="176"/>
      <c r="G296" s="177">
        <v>68328181841</v>
      </c>
      <c r="H296" s="153"/>
      <c r="I296" s="153">
        <v>0</v>
      </c>
      <c r="J296" s="153"/>
      <c r="K296" s="153">
        <v>0</v>
      </c>
      <c r="L296" s="153"/>
      <c r="M296" s="153">
        <v>0</v>
      </c>
      <c r="N296" s="153"/>
      <c r="O296" s="153">
        <v>0</v>
      </c>
      <c r="P296" s="153"/>
      <c r="Q296" s="153">
        <v>36942314</v>
      </c>
      <c r="R296" s="153"/>
      <c r="S296" s="153">
        <v>2100</v>
      </c>
      <c r="T296" s="153"/>
      <c r="U296" s="153">
        <v>72470887783</v>
      </c>
      <c r="V296" s="153"/>
      <c r="W296" s="3">
        <v>76979174819</v>
      </c>
      <c r="X296" s="178"/>
      <c r="Y296" s="164">
        <v>4.5822499738159455E-3</v>
      </c>
      <c r="Z296" s="28">
        <f t="shared" si="4"/>
        <v>0</v>
      </c>
    </row>
    <row r="297" spans="1:26" s="28" customFormat="1">
      <c r="A297" s="23" t="s">
        <v>243</v>
      </c>
      <c r="B297" s="23"/>
      <c r="C297" s="176">
        <v>39363434</v>
      </c>
      <c r="D297" s="176"/>
      <c r="E297" s="176">
        <v>29969000179</v>
      </c>
      <c r="F297" s="176"/>
      <c r="G297" s="177">
        <v>16014253412</v>
      </c>
      <c r="H297" s="153"/>
      <c r="I297" s="153">
        <v>25902395</v>
      </c>
      <c r="J297" s="153"/>
      <c r="K297" s="153">
        <v>10475323864</v>
      </c>
      <c r="L297" s="153"/>
      <c r="M297" s="153">
        <v>0</v>
      </c>
      <c r="N297" s="153"/>
      <c r="O297" s="153">
        <v>0</v>
      </c>
      <c r="P297" s="153"/>
      <c r="Q297" s="153">
        <v>65265829</v>
      </c>
      <c r="R297" s="153"/>
      <c r="S297" s="153">
        <v>370</v>
      </c>
      <c r="T297" s="153"/>
      <c r="U297" s="153">
        <v>40444324043</v>
      </c>
      <c r="V297" s="153"/>
      <c r="W297" s="3">
        <v>23961689935</v>
      </c>
      <c r="X297" s="178"/>
      <c r="Y297" s="164">
        <v>1.4263396994759563E-3</v>
      </c>
      <c r="Z297" s="28">
        <f t="shared" si="4"/>
        <v>0</v>
      </c>
    </row>
    <row r="298" spans="1:26" s="28" customFormat="1">
      <c r="A298" s="179" t="s">
        <v>151</v>
      </c>
      <c r="B298" s="23"/>
      <c r="C298" s="176">
        <v>356006</v>
      </c>
      <c r="D298" s="176"/>
      <c r="E298" s="176">
        <v>5779356234</v>
      </c>
      <c r="F298" s="176"/>
      <c r="G298" s="177">
        <v>4691214101</v>
      </c>
      <c r="H298" s="153"/>
      <c r="I298" s="153">
        <v>0</v>
      </c>
      <c r="J298" s="153"/>
      <c r="K298" s="153">
        <v>0</v>
      </c>
      <c r="L298" s="153"/>
      <c r="M298" s="153">
        <v>0</v>
      </c>
      <c r="N298" s="153"/>
      <c r="O298" s="153">
        <v>0</v>
      </c>
      <c r="P298" s="153"/>
      <c r="Q298" s="153">
        <v>356006</v>
      </c>
      <c r="R298" s="153"/>
      <c r="S298" s="153">
        <v>16920</v>
      </c>
      <c r="T298" s="153"/>
      <c r="U298" s="153">
        <v>5779356234</v>
      </c>
      <c r="V298" s="153"/>
      <c r="W298" s="3">
        <v>5977058929</v>
      </c>
      <c r="X298" s="178"/>
      <c r="Y298" s="164">
        <v>3.5578944805922516E-4</v>
      </c>
      <c r="Z298" s="28">
        <f t="shared" si="4"/>
        <v>0</v>
      </c>
    </row>
    <row r="299" spans="1:26" s="28" customFormat="1">
      <c r="A299" s="23" t="s">
        <v>397</v>
      </c>
      <c r="B299" s="23"/>
      <c r="C299" s="176">
        <v>6605922</v>
      </c>
      <c r="D299" s="176"/>
      <c r="E299" s="176">
        <v>19025175124</v>
      </c>
      <c r="F299" s="176"/>
      <c r="G299" s="177">
        <v>19179515164</v>
      </c>
      <c r="H299" s="153"/>
      <c r="I299" s="153">
        <v>6286913</v>
      </c>
      <c r="J299" s="153"/>
      <c r="K299" s="153">
        <v>18289775395</v>
      </c>
      <c r="L299" s="153"/>
      <c r="M299" s="153">
        <v>0</v>
      </c>
      <c r="N299" s="153"/>
      <c r="O299" s="153">
        <v>0</v>
      </c>
      <c r="P299" s="153"/>
      <c r="Q299" s="153">
        <v>12892835</v>
      </c>
      <c r="R299" s="153"/>
      <c r="S299" s="153">
        <v>2900</v>
      </c>
      <c r="T299" s="153"/>
      <c r="U299" s="153">
        <v>37314950519</v>
      </c>
      <c r="V299" s="153"/>
      <c r="W299" s="3">
        <v>37100202822</v>
      </c>
      <c r="X299" s="178"/>
      <c r="Y299" s="164">
        <v>2.208420703513644E-3</v>
      </c>
      <c r="Z299" s="28">
        <f t="shared" si="4"/>
        <v>0</v>
      </c>
    </row>
    <row r="300" spans="1:26" s="28" customFormat="1">
      <c r="A300" s="23" t="s">
        <v>255</v>
      </c>
      <c r="B300" s="23"/>
      <c r="C300" s="176">
        <v>10507447</v>
      </c>
      <c r="D300" s="176"/>
      <c r="E300" s="176">
        <v>49579606787</v>
      </c>
      <c r="F300" s="176"/>
      <c r="G300" s="177">
        <v>64017018031</v>
      </c>
      <c r="H300" s="153"/>
      <c r="I300" s="153">
        <v>0</v>
      </c>
      <c r="J300" s="153"/>
      <c r="K300" s="153">
        <v>0</v>
      </c>
      <c r="L300" s="153"/>
      <c r="M300" s="153">
        <v>0</v>
      </c>
      <c r="N300" s="153"/>
      <c r="O300" s="153">
        <v>0</v>
      </c>
      <c r="P300" s="153"/>
      <c r="Q300" s="153">
        <v>10507447</v>
      </c>
      <c r="R300" s="153"/>
      <c r="S300" s="153">
        <v>7490</v>
      </c>
      <c r="T300" s="153"/>
      <c r="U300" s="153">
        <v>49579606787</v>
      </c>
      <c r="V300" s="153"/>
      <c r="W300" s="3">
        <v>78092421018</v>
      </c>
      <c r="X300" s="178"/>
      <c r="Y300" s="164">
        <v>4.6485168879289223E-3</v>
      </c>
      <c r="Z300" s="28">
        <f t="shared" si="4"/>
        <v>0</v>
      </c>
    </row>
    <row r="301" spans="1:26" s="28" customFormat="1">
      <c r="A301" s="179" t="s">
        <v>216</v>
      </c>
      <c r="B301" s="23"/>
      <c r="C301" s="176">
        <v>12092497</v>
      </c>
      <c r="D301" s="176"/>
      <c r="E301" s="176">
        <v>48634898840</v>
      </c>
      <c r="F301" s="176"/>
      <c r="G301" s="177">
        <v>48716029315</v>
      </c>
      <c r="H301" s="153"/>
      <c r="I301" s="153">
        <v>10708463</v>
      </c>
      <c r="J301" s="153"/>
      <c r="K301" s="153">
        <v>13022665653</v>
      </c>
      <c r="L301" s="153"/>
      <c r="M301" s="153">
        <v>0</v>
      </c>
      <c r="N301" s="153"/>
      <c r="O301" s="153">
        <v>0</v>
      </c>
      <c r="P301" s="153"/>
      <c r="Q301" s="153">
        <v>22800960</v>
      </c>
      <c r="R301" s="153"/>
      <c r="S301" s="153">
        <v>2516</v>
      </c>
      <c r="T301" s="153"/>
      <c r="U301" s="153">
        <v>61657564493</v>
      </c>
      <c r="V301" s="153"/>
      <c r="W301" s="3">
        <v>56923766789</v>
      </c>
      <c r="X301" s="178"/>
      <c r="Y301" s="164">
        <v>3.3884349824703499E-3</v>
      </c>
      <c r="Z301" s="28">
        <f t="shared" si="4"/>
        <v>0</v>
      </c>
    </row>
    <row r="302" spans="1:26" s="28" customFormat="1">
      <c r="A302" s="179" t="s">
        <v>80</v>
      </c>
      <c r="B302" s="23"/>
      <c r="C302" s="176">
        <v>775326</v>
      </c>
      <c r="D302" s="176"/>
      <c r="E302" s="176">
        <v>14755387881</v>
      </c>
      <c r="F302" s="176"/>
      <c r="G302" s="177">
        <v>19748771183</v>
      </c>
      <c r="H302" s="153"/>
      <c r="I302" s="153">
        <v>522412</v>
      </c>
      <c r="J302" s="153"/>
      <c r="K302" s="153">
        <v>13792691238</v>
      </c>
      <c r="L302" s="153"/>
      <c r="M302" s="153">
        <v>0</v>
      </c>
      <c r="N302" s="153"/>
      <c r="O302" s="153">
        <v>0</v>
      </c>
      <c r="P302" s="153"/>
      <c r="Q302" s="153">
        <v>1297738</v>
      </c>
      <c r="R302" s="153"/>
      <c r="S302" s="153">
        <v>26040</v>
      </c>
      <c r="T302" s="153"/>
      <c r="U302" s="153">
        <v>28548079119</v>
      </c>
      <c r="V302" s="153"/>
      <c r="W302" s="3">
        <v>33531876881</v>
      </c>
      <c r="X302" s="178"/>
      <c r="Y302" s="164">
        <v>1.9960131077169916E-3</v>
      </c>
      <c r="Z302" s="28">
        <f t="shared" si="4"/>
        <v>0</v>
      </c>
    </row>
    <row r="303" spans="1:26" s="28" customFormat="1" ht="58.8" customHeight="1">
      <c r="A303" s="179" t="s">
        <v>284</v>
      </c>
      <c r="B303" s="23"/>
      <c r="C303" s="176">
        <v>125530</v>
      </c>
      <c r="D303" s="176"/>
      <c r="E303" s="176">
        <v>4243477933</v>
      </c>
      <c r="F303" s="176"/>
      <c r="G303" s="177">
        <v>2952063781</v>
      </c>
      <c r="H303" s="153"/>
      <c r="I303" s="153">
        <v>33358</v>
      </c>
      <c r="J303" s="153"/>
      <c r="K303" s="153">
        <v>816755479</v>
      </c>
      <c r="L303" s="153"/>
      <c r="M303" s="153">
        <v>0</v>
      </c>
      <c r="N303" s="153"/>
      <c r="O303" s="153">
        <v>0</v>
      </c>
      <c r="P303" s="153"/>
      <c r="Q303" s="153">
        <v>158888</v>
      </c>
      <c r="R303" s="153"/>
      <c r="S303" s="153">
        <v>25620</v>
      </c>
      <c r="T303" s="153"/>
      <c r="U303" s="153">
        <v>5060233412</v>
      </c>
      <c r="V303" s="153"/>
      <c r="W303" s="3">
        <v>4039243972</v>
      </c>
      <c r="X303" s="178"/>
      <c r="Y303" s="164">
        <v>2.4043938673612371E-4</v>
      </c>
      <c r="Z303" s="28">
        <f t="shared" si="4"/>
        <v>0</v>
      </c>
    </row>
    <row r="304" spans="1:26" s="28" customFormat="1">
      <c r="A304" s="23" t="s">
        <v>483</v>
      </c>
      <c r="B304" s="23"/>
      <c r="C304" s="176">
        <v>4261405</v>
      </c>
      <c r="D304" s="176"/>
      <c r="E304" s="176">
        <v>11245963832</v>
      </c>
      <c r="F304" s="176"/>
      <c r="G304" s="177">
        <v>13569142069</v>
      </c>
      <c r="H304" s="153"/>
      <c r="I304" s="153">
        <v>0</v>
      </c>
      <c r="J304" s="153"/>
      <c r="K304" s="153">
        <v>0</v>
      </c>
      <c r="L304" s="153"/>
      <c r="M304" s="153">
        <v>0</v>
      </c>
      <c r="N304" s="153"/>
      <c r="O304" s="153">
        <v>0</v>
      </c>
      <c r="P304" s="153"/>
      <c r="Q304" s="153">
        <v>4261405</v>
      </c>
      <c r="R304" s="153"/>
      <c r="S304" s="153">
        <v>3990</v>
      </c>
      <c r="T304" s="153"/>
      <c r="U304" s="153">
        <v>11245963832</v>
      </c>
      <c r="V304" s="153"/>
      <c r="W304" s="3">
        <v>16871572717</v>
      </c>
      <c r="X304" s="178"/>
      <c r="Y304" s="164">
        <v>1.004294522804179E-3</v>
      </c>
      <c r="Z304" s="28">
        <f t="shared" si="4"/>
        <v>0</v>
      </c>
    </row>
    <row r="305" spans="1:26" s="28" customFormat="1">
      <c r="A305" s="179" t="s">
        <v>153</v>
      </c>
      <c r="B305" s="23"/>
      <c r="C305" s="176">
        <v>12658209</v>
      </c>
      <c r="D305" s="176"/>
      <c r="E305" s="176">
        <v>25042897755</v>
      </c>
      <c r="F305" s="176"/>
      <c r="G305" s="177">
        <v>22910098548</v>
      </c>
      <c r="H305" s="153"/>
      <c r="I305" s="153">
        <v>3363833</v>
      </c>
      <c r="J305" s="153"/>
      <c r="K305" s="153">
        <v>6265597212</v>
      </c>
      <c r="L305" s="153"/>
      <c r="M305" s="153">
        <v>0</v>
      </c>
      <c r="N305" s="153"/>
      <c r="O305" s="153">
        <v>0</v>
      </c>
      <c r="P305" s="153"/>
      <c r="Q305" s="153">
        <v>16022042</v>
      </c>
      <c r="R305" s="153"/>
      <c r="S305" s="153">
        <v>1673</v>
      </c>
      <c r="T305" s="153"/>
      <c r="U305" s="153">
        <v>31308494967</v>
      </c>
      <c r="V305" s="153"/>
      <c r="W305" s="3">
        <v>26597674577</v>
      </c>
      <c r="X305" s="178"/>
      <c r="Y305" s="164">
        <v>1.5832488971282343E-3</v>
      </c>
      <c r="Z305" s="28">
        <f t="shared" si="4"/>
        <v>0</v>
      </c>
    </row>
    <row r="306" spans="1:26" s="28" customFormat="1">
      <c r="A306" s="23" t="s">
        <v>484</v>
      </c>
      <c r="B306" s="23"/>
      <c r="C306" s="176">
        <v>3869140</v>
      </c>
      <c r="D306" s="176"/>
      <c r="E306" s="176">
        <v>85521339937</v>
      </c>
      <c r="F306" s="176"/>
      <c r="G306" s="177">
        <v>119592062718</v>
      </c>
      <c r="H306" s="153"/>
      <c r="I306" s="153">
        <v>1014438</v>
      </c>
      <c r="J306" s="153"/>
      <c r="K306" s="153">
        <v>31641298619</v>
      </c>
      <c r="L306" s="153"/>
      <c r="M306" s="153">
        <v>580000</v>
      </c>
      <c r="N306" s="153"/>
      <c r="O306" s="153">
        <v>19912874395</v>
      </c>
      <c r="P306" s="153"/>
      <c r="Q306" s="153">
        <v>4303578</v>
      </c>
      <c r="R306" s="153"/>
      <c r="S306" s="153">
        <v>33230</v>
      </c>
      <c r="T306" s="153"/>
      <c r="U306" s="153">
        <v>103247773192</v>
      </c>
      <c r="V306" s="153"/>
      <c r="W306" s="3">
        <v>141902445900</v>
      </c>
      <c r="X306" s="178"/>
      <c r="Y306" s="164">
        <v>8.4468621615985846E-3</v>
      </c>
      <c r="Z306" s="28">
        <f t="shared" si="4"/>
        <v>0</v>
      </c>
    </row>
    <row r="307" spans="1:26" s="28" customFormat="1">
      <c r="A307" s="23" t="s">
        <v>232</v>
      </c>
      <c r="B307" s="23"/>
      <c r="C307" s="176">
        <v>35037443</v>
      </c>
      <c r="D307" s="176"/>
      <c r="E307" s="176">
        <v>66769057100</v>
      </c>
      <c r="F307" s="176"/>
      <c r="G307" s="177">
        <v>98737154130</v>
      </c>
      <c r="H307" s="153"/>
      <c r="I307" s="153">
        <v>0</v>
      </c>
      <c r="J307" s="153"/>
      <c r="K307" s="153">
        <v>0</v>
      </c>
      <c r="L307" s="153"/>
      <c r="M307" s="153">
        <v>4971950</v>
      </c>
      <c r="N307" s="153"/>
      <c r="O307" s="153">
        <v>15014331462</v>
      </c>
      <c r="P307" s="153"/>
      <c r="Q307" s="153">
        <v>30065493</v>
      </c>
      <c r="R307" s="153"/>
      <c r="S307" s="153">
        <v>2898</v>
      </c>
      <c r="T307" s="153"/>
      <c r="U307" s="153">
        <v>57294267132</v>
      </c>
      <c r="V307" s="153"/>
      <c r="W307" s="3">
        <v>86456285374</v>
      </c>
      <c r="X307" s="178"/>
      <c r="Y307" s="164">
        <v>5.1463829317829239E-3</v>
      </c>
      <c r="Z307" s="28">
        <f t="shared" si="4"/>
        <v>0</v>
      </c>
    </row>
    <row r="308" spans="1:26" s="28" customFormat="1">
      <c r="A308" s="23" t="s">
        <v>341</v>
      </c>
      <c r="B308" s="23"/>
      <c r="C308" s="176">
        <v>1027323</v>
      </c>
      <c r="D308" s="176"/>
      <c r="E308" s="176">
        <v>5877718767</v>
      </c>
      <c r="F308" s="176"/>
      <c r="G308" s="177">
        <v>9582188858</v>
      </c>
      <c r="H308" s="153"/>
      <c r="I308" s="153">
        <v>687374</v>
      </c>
      <c r="J308" s="153"/>
      <c r="K308" s="153">
        <v>6714323719</v>
      </c>
      <c r="L308" s="153"/>
      <c r="M308" s="153">
        <v>0</v>
      </c>
      <c r="N308" s="153"/>
      <c r="O308" s="153">
        <v>0</v>
      </c>
      <c r="P308" s="153"/>
      <c r="Q308" s="153">
        <v>1714697</v>
      </c>
      <c r="R308" s="153"/>
      <c r="S308" s="153">
        <v>10460</v>
      </c>
      <c r="T308" s="153"/>
      <c r="U308" s="153">
        <v>12592042486</v>
      </c>
      <c r="V308" s="153"/>
      <c r="W308" s="3">
        <v>17797087426</v>
      </c>
      <c r="X308" s="178"/>
      <c r="Y308" s="164">
        <v>1.0593865624506571E-3</v>
      </c>
      <c r="Z308" s="28">
        <f t="shared" si="4"/>
        <v>0</v>
      </c>
    </row>
    <row r="309" spans="1:26" s="28" customFormat="1">
      <c r="A309" s="179" t="s">
        <v>398</v>
      </c>
      <c r="B309" s="23"/>
      <c r="C309" s="176">
        <v>254639</v>
      </c>
      <c r="D309" s="176"/>
      <c r="E309" s="176">
        <v>38782064412</v>
      </c>
      <c r="F309" s="176"/>
      <c r="G309" s="177">
        <v>59344753345</v>
      </c>
      <c r="H309" s="153"/>
      <c r="I309" s="153">
        <v>0</v>
      </c>
      <c r="J309" s="153"/>
      <c r="K309" s="153">
        <v>0</v>
      </c>
      <c r="L309" s="153"/>
      <c r="M309" s="153">
        <v>212753</v>
      </c>
      <c r="N309" s="153"/>
      <c r="O309" s="153">
        <v>50146413062</v>
      </c>
      <c r="P309" s="153"/>
      <c r="Q309" s="153">
        <v>41886</v>
      </c>
      <c r="R309" s="153"/>
      <c r="S309" s="153">
        <v>230610</v>
      </c>
      <c r="T309" s="153"/>
      <c r="U309" s="153">
        <v>6379327401</v>
      </c>
      <c r="V309" s="153"/>
      <c r="W309" s="3">
        <v>9584663840</v>
      </c>
      <c r="X309" s="178"/>
      <c r="Y309" s="164">
        <v>5.7053515750385094E-4</v>
      </c>
      <c r="Z309" s="28">
        <f t="shared" si="4"/>
        <v>0</v>
      </c>
    </row>
    <row r="310" spans="1:26" s="28" customFormat="1">
      <c r="A310" s="179" t="s">
        <v>529</v>
      </c>
      <c r="B310" s="23"/>
      <c r="C310" s="176">
        <v>0</v>
      </c>
      <c r="D310" s="176"/>
      <c r="E310" s="176">
        <v>0</v>
      </c>
      <c r="F310" s="176"/>
      <c r="G310" s="177">
        <v>0</v>
      </c>
      <c r="H310" s="153"/>
      <c r="I310" s="153">
        <v>7472477</v>
      </c>
      <c r="J310" s="153"/>
      <c r="K310" s="153">
        <v>21181997917</v>
      </c>
      <c r="L310" s="153"/>
      <c r="M310" s="153">
        <v>0</v>
      </c>
      <c r="N310" s="153"/>
      <c r="O310" s="153">
        <v>0</v>
      </c>
      <c r="P310" s="153"/>
      <c r="Q310" s="153">
        <v>7472477</v>
      </c>
      <c r="R310" s="153"/>
      <c r="S310" s="153">
        <v>2681</v>
      </c>
      <c r="T310" s="153"/>
      <c r="U310" s="153">
        <v>21181997917</v>
      </c>
      <c r="V310" s="153"/>
      <c r="W310" s="3">
        <v>19878850257</v>
      </c>
      <c r="X310" s="178"/>
      <c r="Y310" s="164">
        <v>1.1833052417593148E-3</v>
      </c>
      <c r="Z310" s="28">
        <f t="shared" si="4"/>
        <v>0</v>
      </c>
    </row>
    <row r="311" spans="1:26" s="28" customFormat="1" ht="58.8" customHeight="1">
      <c r="A311" s="179" t="s">
        <v>305</v>
      </c>
      <c r="B311" s="23"/>
      <c r="C311" s="176">
        <v>1579959</v>
      </c>
      <c r="D311" s="176"/>
      <c r="E311" s="176">
        <v>8157720143</v>
      </c>
      <c r="F311" s="176"/>
      <c r="G311" s="177">
        <v>8951829190</v>
      </c>
      <c r="H311" s="153"/>
      <c r="I311" s="153">
        <v>414244</v>
      </c>
      <c r="J311" s="153"/>
      <c r="K311" s="153">
        <v>2435710629</v>
      </c>
      <c r="L311" s="153"/>
      <c r="M311" s="153">
        <v>0</v>
      </c>
      <c r="N311" s="153"/>
      <c r="O311" s="153">
        <v>0</v>
      </c>
      <c r="P311" s="153"/>
      <c r="Q311" s="153">
        <v>1994203</v>
      </c>
      <c r="R311" s="153"/>
      <c r="S311" s="153">
        <v>5890</v>
      </c>
      <c r="T311" s="153"/>
      <c r="U311" s="153">
        <v>10593430772</v>
      </c>
      <c r="V311" s="153"/>
      <c r="W311" s="3">
        <v>11655060208</v>
      </c>
      <c r="X311" s="178"/>
      <c r="Y311" s="164">
        <v>6.9377723856490993E-4</v>
      </c>
      <c r="Z311" s="28">
        <f t="shared" si="4"/>
        <v>0</v>
      </c>
    </row>
    <row r="312" spans="1:26" s="28" customFormat="1">
      <c r="A312" s="179" t="s">
        <v>142</v>
      </c>
      <c r="B312" s="23"/>
      <c r="C312" s="176">
        <v>8961037</v>
      </c>
      <c r="D312" s="176"/>
      <c r="E312" s="176">
        <v>109809568497</v>
      </c>
      <c r="F312" s="176"/>
      <c r="G312" s="177">
        <v>148314693314</v>
      </c>
      <c r="H312" s="153"/>
      <c r="I312" s="153">
        <v>3587565</v>
      </c>
      <c r="J312" s="153"/>
      <c r="K312" s="153">
        <v>63055198354</v>
      </c>
      <c r="L312" s="153"/>
      <c r="M312" s="153">
        <v>0</v>
      </c>
      <c r="N312" s="153"/>
      <c r="O312" s="153">
        <v>0</v>
      </c>
      <c r="P312" s="153"/>
      <c r="Q312" s="153">
        <v>12548602</v>
      </c>
      <c r="R312" s="153"/>
      <c r="S312" s="153">
        <v>16730</v>
      </c>
      <c r="T312" s="153"/>
      <c r="U312" s="153">
        <v>172864766851</v>
      </c>
      <c r="V312" s="153"/>
      <c r="W312" s="3">
        <v>208315289860</v>
      </c>
      <c r="X312" s="178"/>
      <c r="Y312" s="164">
        <v>1.2400142424894419E-2</v>
      </c>
      <c r="Z312" s="28">
        <f t="shared" si="4"/>
        <v>0</v>
      </c>
    </row>
    <row r="313" spans="1:26" s="28" customFormat="1">
      <c r="A313" s="179" t="s">
        <v>315</v>
      </c>
      <c r="B313" s="23"/>
      <c r="C313" s="176">
        <v>176592</v>
      </c>
      <c r="D313" s="176"/>
      <c r="E313" s="176">
        <v>4918986149</v>
      </c>
      <c r="F313" s="176"/>
      <c r="G313" s="177">
        <v>7578565324</v>
      </c>
      <c r="H313" s="153"/>
      <c r="I313" s="153">
        <v>0</v>
      </c>
      <c r="J313" s="153"/>
      <c r="K313" s="153">
        <v>0</v>
      </c>
      <c r="L313" s="153"/>
      <c r="M313" s="153">
        <v>0</v>
      </c>
      <c r="N313" s="153"/>
      <c r="O313" s="153">
        <v>0</v>
      </c>
      <c r="P313" s="153"/>
      <c r="Q313" s="153">
        <v>176592</v>
      </c>
      <c r="R313" s="153"/>
      <c r="S313" s="153">
        <v>44290</v>
      </c>
      <c r="T313" s="153"/>
      <c r="U313" s="153">
        <v>4918986149</v>
      </c>
      <c r="V313" s="153"/>
      <c r="W313" s="3">
        <v>7760801346</v>
      </c>
      <c r="X313" s="178"/>
      <c r="Y313" s="164">
        <v>4.6196821215758034E-4</v>
      </c>
      <c r="Z313" s="28">
        <f t="shared" si="4"/>
        <v>0</v>
      </c>
    </row>
    <row r="314" spans="1:26" s="28" customFormat="1">
      <c r="A314" s="179" t="s">
        <v>286</v>
      </c>
      <c r="B314" s="23"/>
      <c r="C314" s="176">
        <v>19386775</v>
      </c>
      <c r="D314" s="176"/>
      <c r="E314" s="176">
        <v>71599097240</v>
      </c>
      <c r="F314" s="176"/>
      <c r="G314" s="177">
        <v>80429542577</v>
      </c>
      <c r="H314" s="153"/>
      <c r="I314" s="153">
        <v>0</v>
      </c>
      <c r="J314" s="153"/>
      <c r="K314" s="153">
        <v>0</v>
      </c>
      <c r="L314" s="153"/>
      <c r="M314" s="153">
        <v>0</v>
      </c>
      <c r="N314" s="153"/>
      <c r="O314" s="153">
        <v>0</v>
      </c>
      <c r="P314" s="153"/>
      <c r="Q314" s="153">
        <v>19386775</v>
      </c>
      <c r="R314" s="153"/>
      <c r="S314" s="153">
        <v>4430</v>
      </c>
      <c r="T314" s="153"/>
      <c r="U314" s="153">
        <v>71599097240</v>
      </c>
      <c r="V314" s="153"/>
      <c r="W314" s="3">
        <v>85219534468</v>
      </c>
      <c r="X314" s="178"/>
      <c r="Y314" s="164">
        <v>5.0727642963537918E-3</v>
      </c>
      <c r="Z314" s="28">
        <f t="shared" si="4"/>
        <v>0</v>
      </c>
    </row>
    <row r="315" spans="1:26" s="28" customFormat="1">
      <c r="A315" s="179" t="s">
        <v>221</v>
      </c>
      <c r="B315" s="23"/>
      <c r="C315" s="176">
        <v>11778635</v>
      </c>
      <c r="D315" s="176"/>
      <c r="E315" s="176">
        <v>17273610387</v>
      </c>
      <c r="F315" s="176"/>
      <c r="G315" s="177">
        <v>20044210253</v>
      </c>
      <c r="H315" s="153"/>
      <c r="I315" s="153">
        <v>28853726</v>
      </c>
      <c r="J315" s="153"/>
      <c r="K315" s="153">
        <v>53782057230</v>
      </c>
      <c r="L315" s="153"/>
      <c r="M315" s="153">
        <v>0</v>
      </c>
      <c r="N315" s="153"/>
      <c r="O315" s="153">
        <v>0</v>
      </c>
      <c r="P315" s="153"/>
      <c r="Q315" s="153">
        <v>40632361</v>
      </c>
      <c r="R315" s="153"/>
      <c r="S315" s="153">
        <v>1904</v>
      </c>
      <c r="T315" s="153"/>
      <c r="U315" s="153">
        <v>71055667617</v>
      </c>
      <c r="V315" s="153"/>
      <c r="W315" s="3">
        <v>76765991510</v>
      </c>
      <c r="X315" s="178"/>
      <c r="Y315" s="164">
        <v>4.5695600584670206E-3</v>
      </c>
      <c r="Z315" s="28">
        <f t="shared" si="4"/>
        <v>0</v>
      </c>
    </row>
    <row r="316" spans="1:26" s="28" customFormat="1">
      <c r="A316" s="179" t="s">
        <v>213</v>
      </c>
      <c r="B316" s="23"/>
      <c r="C316" s="176">
        <v>10790513</v>
      </c>
      <c r="D316" s="176"/>
      <c r="E316" s="176">
        <v>20831600396</v>
      </c>
      <c r="F316" s="176"/>
      <c r="G316" s="177">
        <v>26971190782</v>
      </c>
      <c r="H316" s="153"/>
      <c r="I316" s="153">
        <v>3252558</v>
      </c>
      <c r="J316" s="153"/>
      <c r="K316" s="153">
        <v>8703091688</v>
      </c>
      <c r="L316" s="153"/>
      <c r="M316" s="153">
        <v>0</v>
      </c>
      <c r="N316" s="153"/>
      <c r="O316" s="153">
        <v>0</v>
      </c>
      <c r="P316" s="153"/>
      <c r="Q316" s="153">
        <v>14043071</v>
      </c>
      <c r="R316" s="153"/>
      <c r="S316" s="153">
        <v>2689</v>
      </c>
      <c r="T316" s="153"/>
      <c r="U316" s="153">
        <v>29534692084</v>
      </c>
      <c r="V316" s="153"/>
      <c r="W316" s="3">
        <v>37469919070</v>
      </c>
      <c r="X316" s="178"/>
      <c r="Y316" s="164">
        <v>2.2304283734022952E-3</v>
      </c>
      <c r="Z316" s="28">
        <f t="shared" si="4"/>
        <v>0</v>
      </c>
    </row>
    <row r="317" spans="1:26" s="28" customFormat="1">
      <c r="A317" s="179" t="s">
        <v>334</v>
      </c>
      <c r="B317" s="23"/>
      <c r="C317" s="176">
        <v>3909499</v>
      </c>
      <c r="D317" s="176"/>
      <c r="E317" s="176">
        <v>57249096242</v>
      </c>
      <c r="F317" s="176"/>
      <c r="G317" s="177">
        <v>73473536172</v>
      </c>
      <c r="H317" s="153"/>
      <c r="I317" s="153">
        <v>5488691</v>
      </c>
      <c r="J317" s="153"/>
      <c r="K317" s="153">
        <v>102831164385</v>
      </c>
      <c r="L317" s="153"/>
      <c r="M317" s="153">
        <v>2647661</v>
      </c>
      <c r="N317" s="153"/>
      <c r="O317" s="153">
        <v>50720626064</v>
      </c>
      <c r="P317" s="153"/>
      <c r="Q317" s="153">
        <v>6750529</v>
      </c>
      <c r="R317" s="153"/>
      <c r="S317" s="153">
        <v>18030</v>
      </c>
      <c r="T317" s="153"/>
      <c r="U317" s="153">
        <v>118393243933</v>
      </c>
      <c r="V317" s="153"/>
      <c r="W317" s="3">
        <v>120771203820</v>
      </c>
      <c r="X317" s="178"/>
      <c r="Y317" s="164">
        <v>7.1890072457015232E-3</v>
      </c>
      <c r="Z317" s="28">
        <f t="shared" si="4"/>
        <v>0</v>
      </c>
    </row>
    <row r="318" spans="1:26" s="28" customFormat="1">
      <c r="A318" s="179" t="s">
        <v>93</v>
      </c>
      <c r="B318" s="23"/>
      <c r="C318" s="176">
        <v>12710767</v>
      </c>
      <c r="D318" s="176"/>
      <c r="E318" s="176">
        <v>32391520218</v>
      </c>
      <c r="F318" s="176"/>
      <c r="G318" s="177">
        <v>34936660379</v>
      </c>
      <c r="H318" s="153"/>
      <c r="I318" s="153">
        <v>2152209</v>
      </c>
      <c r="J318" s="153"/>
      <c r="K318" s="153">
        <v>5635271064</v>
      </c>
      <c r="L318" s="153"/>
      <c r="M318" s="153">
        <v>0</v>
      </c>
      <c r="N318" s="153"/>
      <c r="O318" s="153">
        <v>0</v>
      </c>
      <c r="P318" s="153"/>
      <c r="Q318" s="153">
        <v>14862976</v>
      </c>
      <c r="R318" s="153"/>
      <c r="S318" s="153">
        <v>2439</v>
      </c>
      <c r="T318" s="153"/>
      <c r="U318" s="153">
        <v>38026791282</v>
      </c>
      <c r="V318" s="153"/>
      <c r="W318" s="3">
        <v>35970579796</v>
      </c>
      <c r="X318" s="178"/>
      <c r="Y318" s="164">
        <v>2.1411789450318059E-3</v>
      </c>
      <c r="Z318" s="28">
        <f t="shared" si="4"/>
        <v>0</v>
      </c>
    </row>
    <row r="319" spans="1:26" s="28" customFormat="1">
      <c r="A319" s="179" t="s">
        <v>161</v>
      </c>
      <c r="B319" s="23"/>
      <c r="C319" s="176">
        <v>16480627</v>
      </c>
      <c r="D319" s="176"/>
      <c r="E319" s="176">
        <v>60038426870</v>
      </c>
      <c r="F319" s="176"/>
      <c r="G319" s="177">
        <v>93540485632</v>
      </c>
      <c r="H319" s="153"/>
      <c r="I319" s="153">
        <v>0</v>
      </c>
      <c r="J319" s="153"/>
      <c r="K319" s="153">
        <v>0</v>
      </c>
      <c r="L319" s="153"/>
      <c r="M319" s="153">
        <v>0</v>
      </c>
      <c r="N319" s="153"/>
      <c r="O319" s="153">
        <v>0</v>
      </c>
      <c r="P319" s="153"/>
      <c r="Q319" s="153">
        <v>16480627</v>
      </c>
      <c r="R319" s="153"/>
      <c r="S319" s="153">
        <v>7990</v>
      </c>
      <c r="T319" s="153"/>
      <c r="U319" s="153">
        <v>60038426870</v>
      </c>
      <c r="V319" s="153"/>
      <c r="W319" s="3">
        <v>130662321713</v>
      </c>
      <c r="X319" s="178"/>
      <c r="Y319" s="164">
        <v>7.7777843378537626E-3</v>
      </c>
      <c r="Z319" s="28">
        <f t="shared" si="4"/>
        <v>0</v>
      </c>
    </row>
    <row r="320" spans="1:26" s="28" customFormat="1">
      <c r="A320" s="179" t="s">
        <v>171</v>
      </c>
      <c r="B320" s="23"/>
      <c r="C320" s="176">
        <v>24659110</v>
      </c>
      <c r="D320" s="176"/>
      <c r="E320" s="176">
        <v>50171342819</v>
      </c>
      <c r="F320" s="176"/>
      <c r="G320" s="177">
        <v>50698721809</v>
      </c>
      <c r="H320" s="153"/>
      <c r="I320" s="153">
        <v>20351280</v>
      </c>
      <c r="J320" s="153"/>
      <c r="K320" s="153">
        <v>42405134659</v>
      </c>
      <c r="L320" s="153"/>
      <c r="M320" s="153">
        <v>0</v>
      </c>
      <c r="N320" s="153"/>
      <c r="O320" s="153">
        <v>0</v>
      </c>
      <c r="P320" s="153"/>
      <c r="Q320" s="153">
        <v>45010390</v>
      </c>
      <c r="R320" s="153"/>
      <c r="S320" s="153">
        <v>2010</v>
      </c>
      <c r="T320" s="153"/>
      <c r="U320" s="153">
        <v>92576477478</v>
      </c>
      <c r="V320" s="153"/>
      <c r="W320" s="3">
        <v>89771543971</v>
      </c>
      <c r="X320" s="178"/>
      <c r="Y320" s="164">
        <v>5.3437264815808464E-3</v>
      </c>
      <c r="Z320" s="28">
        <f t="shared" si="4"/>
        <v>0</v>
      </c>
    </row>
    <row r="321" spans="1:26" s="28" customFormat="1">
      <c r="A321" s="179" t="s">
        <v>163</v>
      </c>
      <c r="B321" s="23"/>
      <c r="C321" s="176">
        <v>3171517</v>
      </c>
      <c r="D321" s="176"/>
      <c r="E321" s="176">
        <v>24041066980</v>
      </c>
      <c r="F321" s="176"/>
      <c r="G321" s="177">
        <v>31092371600</v>
      </c>
      <c r="H321" s="153"/>
      <c r="I321" s="153">
        <v>3175426</v>
      </c>
      <c r="J321" s="153"/>
      <c r="K321" s="153">
        <v>35022738275</v>
      </c>
      <c r="L321" s="153"/>
      <c r="M321" s="153">
        <v>0</v>
      </c>
      <c r="N321" s="153"/>
      <c r="O321" s="153">
        <v>0</v>
      </c>
      <c r="P321" s="153"/>
      <c r="Q321" s="153">
        <v>6346943</v>
      </c>
      <c r="R321" s="153"/>
      <c r="S321" s="153">
        <v>14350</v>
      </c>
      <c r="T321" s="153"/>
      <c r="U321" s="153">
        <v>59063805255</v>
      </c>
      <c r="V321" s="153"/>
      <c r="W321" s="3">
        <v>90374594228</v>
      </c>
      <c r="X321" s="178"/>
      <c r="Y321" s="164">
        <v>5.3796235541442418E-3</v>
      </c>
      <c r="Z321" s="28">
        <f t="shared" si="4"/>
        <v>0</v>
      </c>
    </row>
    <row r="322" spans="1:26" s="28" customFormat="1">
      <c r="A322" s="179" t="s">
        <v>414</v>
      </c>
      <c r="B322" s="23"/>
      <c r="C322" s="176">
        <v>10612598</v>
      </c>
      <c r="D322" s="176"/>
      <c r="E322" s="176">
        <v>27990309898</v>
      </c>
      <c r="F322" s="176"/>
      <c r="G322" s="177">
        <v>34329634135</v>
      </c>
      <c r="H322" s="153"/>
      <c r="I322" s="153">
        <v>1796943</v>
      </c>
      <c r="J322" s="153"/>
      <c r="K322" s="153">
        <v>7569067804</v>
      </c>
      <c r="L322" s="153"/>
      <c r="M322" s="153">
        <v>600000</v>
      </c>
      <c r="N322" s="153"/>
      <c r="O322" s="153">
        <v>2891673261</v>
      </c>
      <c r="P322" s="153"/>
      <c r="Q322" s="153">
        <v>11809541</v>
      </c>
      <c r="R322" s="153"/>
      <c r="S322" s="153">
        <v>4400</v>
      </c>
      <c r="T322" s="153"/>
      <c r="U322" s="153">
        <v>33840085536</v>
      </c>
      <c r="V322" s="153"/>
      <c r="W322" s="3">
        <v>51560314294</v>
      </c>
      <c r="X322" s="178"/>
      <c r="Y322" s="164">
        <v>3.0691709722680633E-3</v>
      </c>
      <c r="Z322" s="28">
        <f t="shared" si="4"/>
        <v>0</v>
      </c>
    </row>
    <row r="323" spans="1:26" s="28" customFormat="1">
      <c r="A323" s="179" t="s">
        <v>121</v>
      </c>
      <c r="B323" s="23"/>
      <c r="C323" s="176">
        <v>8712047</v>
      </c>
      <c r="D323" s="176"/>
      <c r="E323" s="176">
        <v>28068438642</v>
      </c>
      <c r="F323" s="176"/>
      <c r="G323" s="177">
        <v>29720488493</v>
      </c>
      <c r="H323" s="153"/>
      <c r="I323" s="153">
        <v>7190092</v>
      </c>
      <c r="J323" s="153"/>
      <c r="K323" s="153">
        <v>24976656425</v>
      </c>
      <c r="L323" s="153"/>
      <c r="M323" s="153">
        <v>0</v>
      </c>
      <c r="N323" s="153"/>
      <c r="O323" s="153">
        <v>0</v>
      </c>
      <c r="P323" s="153"/>
      <c r="Q323" s="153">
        <v>15902139</v>
      </c>
      <c r="R323" s="153"/>
      <c r="S323" s="153">
        <v>3311</v>
      </c>
      <c r="T323" s="153"/>
      <c r="U323" s="153">
        <v>53045095067</v>
      </c>
      <c r="V323" s="153"/>
      <c r="W323" s="3">
        <v>52244982410</v>
      </c>
      <c r="X323" s="178"/>
      <c r="Y323" s="164">
        <v>3.1099264163734377E-3</v>
      </c>
      <c r="Z323" s="28">
        <f t="shared" si="4"/>
        <v>0</v>
      </c>
    </row>
    <row r="324" spans="1:26" s="28" customFormat="1">
      <c r="A324" s="179" t="s">
        <v>239</v>
      </c>
      <c r="B324" s="23"/>
      <c r="C324" s="176">
        <v>2555515</v>
      </c>
      <c r="D324" s="176"/>
      <c r="E324" s="176">
        <v>25736236936</v>
      </c>
      <c r="F324" s="176"/>
      <c r="G324" s="177">
        <v>27690508692</v>
      </c>
      <c r="H324" s="153"/>
      <c r="I324" s="153">
        <v>0</v>
      </c>
      <c r="J324" s="153"/>
      <c r="K324" s="153">
        <v>0</v>
      </c>
      <c r="L324" s="153"/>
      <c r="M324" s="153">
        <v>0</v>
      </c>
      <c r="N324" s="153"/>
      <c r="O324" s="153">
        <v>0</v>
      </c>
      <c r="P324" s="153"/>
      <c r="Q324" s="153">
        <v>2555515</v>
      </c>
      <c r="R324" s="153"/>
      <c r="S324" s="153">
        <v>11020</v>
      </c>
      <c r="T324" s="153"/>
      <c r="U324" s="153">
        <v>25736236936</v>
      </c>
      <c r="V324" s="153"/>
      <c r="W324" s="3">
        <v>27944084782</v>
      </c>
      <c r="X324" s="178"/>
      <c r="Y324" s="164">
        <v>1.6633950943447313E-3</v>
      </c>
      <c r="Z324" s="28">
        <f t="shared" si="4"/>
        <v>0</v>
      </c>
    </row>
    <row r="325" spans="1:26" s="28" customFormat="1">
      <c r="A325" s="179" t="s">
        <v>399</v>
      </c>
      <c r="B325" s="23"/>
      <c r="C325" s="176">
        <v>8472897</v>
      </c>
      <c r="D325" s="176"/>
      <c r="E325" s="176">
        <v>15614956406</v>
      </c>
      <c r="F325" s="176"/>
      <c r="G325" s="177">
        <v>20749466922</v>
      </c>
      <c r="H325" s="153"/>
      <c r="I325" s="153">
        <v>4067508</v>
      </c>
      <c r="J325" s="153"/>
      <c r="K325" s="153">
        <v>10517465706</v>
      </c>
      <c r="L325" s="153"/>
      <c r="M325" s="153">
        <v>0</v>
      </c>
      <c r="N325" s="153"/>
      <c r="O325" s="153">
        <v>0</v>
      </c>
      <c r="P325" s="153"/>
      <c r="Q325" s="153">
        <v>12540405</v>
      </c>
      <c r="R325" s="153"/>
      <c r="S325" s="153">
        <v>2429</v>
      </c>
      <c r="T325" s="153"/>
      <c r="U325" s="153">
        <v>26132422112</v>
      </c>
      <c r="V325" s="153"/>
      <c r="W325" s="3">
        <v>30225182974</v>
      </c>
      <c r="X325" s="178"/>
      <c r="Y325" s="164">
        <v>1.7991793782778931E-3</v>
      </c>
      <c r="Z325" s="28">
        <f t="shared" si="4"/>
        <v>0</v>
      </c>
    </row>
    <row r="326" spans="1:26" s="28" customFormat="1">
      <c r="A326" s="179" t="s">
        <v>234</v>
      </c>
      <c r="B326" s="23"/>
      <c r="C326" s="176">
        <v>5438410</v>
      </c>
      <c r="D326" s="176"/>
      <c r="E326" s="176">
        <v>62319581386</v>
      </c>
      <c r="F326" s="176"/>
      <c r="G326" s="177">
        <v>87475175383</v>
      </c>
      <c r="H326" s="153"/>
      <c r="I326" s="153">
        <v>0</v>
      </c>
      <c r="J326" s="153"/>
      <c r="K326" s="153">
        <v>0</v>
      </c>
      <c r="L326" s="153"/>
      <c r="M326" s="153">
        <v>2138948</v>
      </c>
      <c r="N326" s="153"/>
      <c r="O326" s="153">
        <v>35886905126</v>
      </c>
      <c r="P326" s="153"/>
      <c r="Q326" s="153">
        <v>3299462</v>
      </c>
      <c r="R326" s="153"/>
      <c r="S326" s="153">
        <v>15840</v>
      </c>
      <c r="T326" s="153"/>
      <c r="U326" s="153">
        <v>37809045409</v>
      </c>
      <c r="V326" s="153"/>
      <c r="W326" s="3">
        <v>51859481397</v>
      </c>
      <c r="X326" s="178"/>
      <c r="Y326" s="164">
        <v>3.0869791451032698E-3</v>
      </c>
      <c r="Z326" s="28">
        <f t="shared" si="4"/>
        <v>0</v>
      </c>
    </row>
    <row r="327" spans="1:26" s="28" customFormat="1">
      <c r="A327" s="179" t="s">
        <v>530</v>
      </c>
      <c r="B327" s="23"/>
      <c r="C327" s="176">
        <v>0</v>
      </c>
      <c r="D327" s="176"/>
      <c r="E327" s="176">
        <v>0</v>
      </c>
      <c r="F327" s="176"/>
      <c r="G327" s="177">
        <v>0</v>
      </c>
      <c r="H327" s="153"/>
      <c r="I327" s="153">
        <v>1865733</v>
      </c>
      <c r="J327" s="153"/>
      <c r="K327" s="153">
        <v>99895554337</v>
      </c>
      <c r="L327" s="153"/>
      <c r="M327" s="153">
        <v>0</v>
      </c>
      <c r="N327" s="153"/>
      <c r="O327" s="153">
        <v>0</v>
      </c>
      <c r="P327" s="153"/>
      <c r="Q327" s="153">
        <v>1865733</v>
      </c>
      <c r="R327" s="153"/>
      <c r="S327" s="153">
        <v>63440</v>
      </c>
      <c r="T327" s="153"/>
      <c r="U327" s="153">
        <v>99895554337</v>
      </c>
      <c r="V327" s="153"/>
      <c r="W327" s="3">
        <v>117447162478</v>
      </c>
      <c r="X327" s="178"/>
      <c r="Y327" s="164">
        <v>6.9911408956379326E-3</v>
      </c>
    </row>
    <row r="328" spans="1:26" s="28" customFormat="1">
      <c r="A328" s="179" t="s">
        <v>304</v>
      </c>
      <c r="B328" s="23"/>
      <c r="C328" s="176">
        <v>1008951</v>
      </c>
      <c r="D328" s="176"/>
      <c r="E328" s="176">
        <v>21295261555</v>
      </c>
      <c r="F328" s="176"/>
      <c r="G328" s="177">
        <v>24678392090</v>
      </c>
      <c r="H328" s="153"/>
      <c r="I328" s="153">
        <v>551180</v>
      </c>
      <c r="J328" s="153"/>
      <c r="K328" s="153">
        <v>13791302956</v>
      </c>
      <c r="L328" s="153"/>
      <c r="M328" s="153">
        <v>0</v>
      </c>
      <c r="N328" s="153"/>
      <c r="O328" s="153">
        <v>0</v>
      </c>
      <c r="P328" s="153"/>
      <c r="Q328" s="153">
        <v>1560131</v>
      </c>
      <c r="R328" s="153"/>
      <c r="S328" s="153">
        <v>23950</v>
      </c>
      <c r="T328" s="153"/>
      <c r="U328" s="153">
        <v>35086564511</v>
      </c>
      <c r="V328" s="153"/>
      <c r="W328" s="3">
        <v>37076304940</v>
      </c>
      <c r="X328" s="178"/>
      <c r="Y328" s="164">
        <v>2.2069981620350398E-3</v>
      </c>
    </row>
    <row r="329" spans="1:26" s="28" customFormat="1">
      <c r="A329" s="179" t="s">
        <v>224</v>
      </c>
      <c r="B329" s="23"/>
      <c r="C329" s="176">
        <v>542440</v>
      </c>
      <c r="D329" s="176"/>
      <c r="E329" s="176">
        <v>22814028290</v>
      </c>
      <c r="F329" s="176"/>
      <c r="G329" s="177">
        <v>28042665514</v>
      </c>
      <c r="H329" s="153"/>
      <c r="I329" s="153">
        <v>362942</v>
      </c>
      <c r="J329" s="153"/>
      <c r="K329" s="153">
        <v>18599331908</v>
      </c>
      <c r="L329" s="153"/>
      <c r="M329" s="153">
        <v>0</v>
      </c>
      <c r="N329" s="153"/>
      <c r="O329" s="153">
        <v>0</v>
      </c>
      <c r="P329" s="153"/>
      <c r="Q329" s="153">
        <v>905382</v>
      </c>
      <c r="R329" s="153"/>
      <c r="S329" s="153">
        <v>47220</v>
      </c>
      <c r="T329" s="153"/>
      <c r="U329" s="153">
        <v>41413360198</v>
      </c>
      <c r="V329" s="153"/>
      <c r="W329" s="3">
        <v>42421664016</v>
      </c>
      <c r="X329" s="178"/>
      <c r="Y329" s="164">
        <v>2.5251851462892837E-3</v>
      </c>
    </row>
    <row r="330" spans="1:26" s="28" customFormat="1">
      <c r="A330" s="179" t="s">
        <v>374</v>
      </c>
      <c r="B330" s="23"/>
      <c r="C330" s="176">
        <v>15594500</v>
      </c>
      <c r="D330" s="176"/>
      <c r="E330" s="176">
        <v>50828087905</v>
      </c>
      <c r="F330" s="176"/>
      <c r="G330" s="177">
        <v>54468319896</v>
      </c>
      <c r="H330" s="153"/>
      <c r="I330" s="153">
        <v>2640488</v>
      </c>
      <c r="J330" s="153"/>
      <c r="K330" s="153">
        <v>11071717190</v>
      </c>
      <c r="L330" s="153"/>
      <c r="M330" s="153">
        <v>0</v>
      </c>
      <c r="N330" s="153"/>
      <c r="O330" s="153">
        <v>0</v>
      </c>
      <c r="P330" s="153"/>
      <c r="Q330" s="153">
        <v>18234988</v>
      </c>
      <c r="R330" s="153"/>
      <c r="S330" s="153">
        <v>4066</v>
      </c>
      <c r="T330" s="153"/>
      <c r="U330" s="153">
        <v>61899805095</v>
      </c>
      <c r="V330" s="153"/>
      <c r="W330" s="3">
        <v>73570332256</v>
      </c>
      <c r="X330" s="178"/>
      <c r="Y330" s="164">
        <v>4.379335759916188E-3</v>
      </c>
    </row>
    <row r="331" spans="1:26" s="28" customFormat="1">
      <c r="A331" s="179" t="s">
        <v>415</v>
      </c>
      <c r="B331" s="23"/>
      <c r="C331" s="176">
        <v>9302258</v>
      </c>
      <c r="D331" s="176"/>
      <c r="E331" s="176">
        <v>61487027007</v>
      </c>
      <c r="F331" s="176"/>
      <c r="G331" s="177">
        <v>69135333079</v>
      </c>
      <c r="H331" s="153"/>
      <c r="I331" s="153">
        <v>0</v>
      </c>
      <c r="J331" s="153"/>
      <c r="K331" s="153">
        <v>0</v>
      </c>
      <c r="L331" s="153"/>
      <c r="M331" s="153">
        <v>0</v>
      </c>
      <c r="N331" s="153"/>
      <c r="O331" s="153">
        <v>0</v>
      </c>
      <c r="P331" s="153"/>
      <c r="Q331" s="153">
        <v>9302258</v>
      </c>
      <c r="R331" s="153"/>
      <c r="S331" s="153">
        <v>8850</v>
      </c>
      <c r="T331" s="153"/>
      <c r="U331" s="153">
        <v>61487027007</v>
      </c>
      <c r="V331" s="153"/>
      <c r="W331" s="3">
        <v>81688611184</v>
      </c>
      <c r="X331" s="178"/>
      <c r="Y331" s="164">
        <v>4.8625831250993859E-3</v>
      </c>
    </row>
    <row r="332" spans="1:26" s="28" customFormat="1" ht="58.8" customHeight="1">
      <c r="A332" s="179" t="s">
        <v>268</v>
      </c>
      <c r="B332" s="23"/>
      <c r="C332" s="176">
        <v>3502331</v>
      </c>
      <c r="D332" s="176"/>
      <c r="E332" s="176">
        <v>16532066129</v>
      </c>
      <c r="F332" s="176"/>
      <c r="G332" s="177">
        <v>13327614363</v>
      </c>
      <c r="H332" s="153"/>
      <c r="I332" s="153">
        <v>4782527</v>
      </c>
      <c r="J332" s="153"/>
      <c r="K332" s="153">
        <v>6517352181</v>
      </c>
      <c r="L332" s="153"/>
      <c r="M332" s="153">
        <v>0</v>
      </c>
      <c r="N332" s="153"/>
      <c r="O332" s="153">
        <v>0</v>
      </c>
      <c r="P332" s="153"/>
      <c r="Q332" s="153">
        <v>8284858</v>
      </c>
      <c r="R332" s="153"/>
      <c r="S332" s="153">
        <v>3689</v>
      </c>
      <c r="T332" s="153"/>
      <c r="U332" s="153">
        <v>37756747181</v>
      </c>
      <c r="V332" s="153"/>
      <c r="W332" s="3">
        <v>30326590404</v>
      </c>
      <c r="X332" s="178"/>
      <c r="Y332" s="164">
        <v>1.8052157406389451E-3</v>
      </c>
    </row>
    <row r="333" spans="1:26" s="28" customFormat="1">
      <c r="A333" s="179" t="s">
        <v>311</v>
      </c>
      <c r="B333" s="23"/>
      <c r="C333" s="176">
        <v>7237463</v>
      </c>
      <c r="D333" s="176"/>
      <c r="E333" s="176">
        <v>10624274424</v>
      </c>
      <c r="F333" s="176"/>
      <c r="G333" s="177">
        <v>12316302364</v>
      </c>
      <c r="H333" s="153"/>
      <c r="I333" s="153">
        <v>0</v>
      </c>
      <c r="J333" s="153"/>
      <c r="K333" s="153">
        <v>0</v>
      </c>
      <c r="L333" s="153"/>
      <c r="M333" s="153">
        <v>0</v>
      </c>
      <c r="N333" s="153"/>
      <c r="O333" s="153">
        <v>0</v>
      </c>
      <c r="P333" s="153"/>
      <c r="Q333" s="153">
        <v>7237463</v>
      </c>
      <c r="R333" s="153"/>
      <c r="S333" s="153">
        <v>1568</v>
      </c>
      <c r="T333" s="153"/>
      <c r="U333" s="153">
        <v>10624274424</v>
      </c>
      <c r="V333" s="153"/>
      <c r="W333" s="3">
        <v>11260619305</v>
      </c>
      <c r="X333" s="178"/>
      <c r="Y333" s="164">
        <v>6.7029781284108961E-4</v>
      </c>
    </row>
    <row r="334" spans="1:26" s="28" customFormat="1">
      <c r="A334" s="179" t="s">
        <v>338</v>
      </c>
      <c r="B334" s="23"/>
      <c r="C334" s="176">
        <v>3128004</v>
      </c>
      <c r="D334" s="176"/>
      <c r="E334" s="176">
        <v>6573518321</v>
      </c>
      <c r="F334" s="176"/>
      <c r="G334" s="177">
        <v>8007867288</v>
      </c>
      <c r="H334" s="153"/>
      <c r="I334" s="153">
        <v>1488624</v>
      </c>
      <c r="J334" s="153"/>
      <c r="K334" s="153">
        <v>3990007478</v>
      </c>
      <c r="L334" s="153"/>
      <c r="M334" s="153">
        <v>0</v>
      </c>
      <c r="N334" s="153"/>
      <c r="O334" s="153">
        <v>0</v>
      </c>
      <c r="P334" s="153"/>
      <c r="Q334" s="153">
        <v>4616628</v>
      </c>
      <c r="R334" s="153"/>
      <c r="S334" s="153">
        <v>2838</v>
      </c>
      <c r="T334" s="153"/>
      <c r="U334" s="153">
        <v>10563525799</v>
      </c>
      <c r="V334" s="153"/>
      <c r="W334" s="3">
        <v>13000711882</v>
      </c>
      <c r="X334" s="178"/>
      <c r="Y334" s="164">
        <v>7.7387828358715363E-4</v>
      </c>
    </row>
    <row r="335" spans="1:26" s="28" customFormat="1">
      <c r="A335" s="179" t="s">
        <v>361</v>
      </c>
      <c r="B335" s="23"/>
      <c r="C335" s="176">
        <v>21561660</v>
      </c>
      <c r="D335" s="176"/>
      <c r="E335" s="176">
        <v>30040116098</v>
      </c>
      <c r="F335" s="176"/>
      <c r="G335" s="177">
        <v>26337230684</v>
      </c>
      <c r="H335" s="153"/>
      <c r="I335" s="153">
        <v>8200214</v>
      </c>
      <c r="J335" s="153"/>
      <c r="K335" s="153">
        <v>10006453455</v>
      </c>
      <c r="L335" s="153"/>
      <c r="M335" s="153">
        <v>0</v>
      </c>
      <c r="N335" s="153"/>
      <c r="O335" s="153">
        <v>0</v>
      </c>
      <c r="P335" s="153"/>
      <c r="Q335" s="153">
        <v>29761874</v>
      </c>
      <c r="R335" s="153"/>
      <c r="S335" s="153">
        <v>1121</v>
      </c>
      <c r="T335" s="153"/>
      <c r="U335" s="153">
        <v>40046569553</v>
      </c>
      <c r="V335" s="153"/>
      <c r="W335" s="3">
        <v>33105164298</v>
      </c>
      <c r="X335" s="178"/>
      <c r="Y335" s="164">
        <v>1.9706126831622187E-3</v>
      </c>
    </row>
    <row r="336" spans="1:26" s="28" customFormat="1">
      <c r="A336" s="179" t="s">
        <v>531</v>
      </c>
      <c r="B336" s="23"/>
      <c r="C336" s="176">
        <v>0</v>
      </c>
      <c r="D336" s="176"/>
      <c r="E336" s="176">
        <v>0</v>
      </c>
      <c r="F336" s="176"/>
      <c r="G336" s="177">
        <v>0</v>
      </c>
      <c r="H336" s="153"/>
      <c r="I336" s="153">
        <v>12900000</v>
      </c>
      <c r="J336" s="153"/>
      <c r="K336" s="153">
        <v>49706766655</v>
      </c>
      <c r="L336" s="153"/>
      <c r="M336" s="153">
        <v>0</v>
      </c>
      <c r="N336" s="153"/>
      <c r="O336" s="153">
        <v>0</v>
      </c>
      <c r="P336" s="153"/>
      <c r="Q336" s="153">
        <v>12900000</v>
      </c>
      <c r="R336" s="153"/>
      <c r="S336" s="153">
        <v>3829</v>
      </c>
      <c r="T336" s="153"/>
      <c r="U336" s="153">
        <v>49706766655</v>
      </c>
      <c r="V336" s="153"/>
      <c r="W336" s="3">
        <v>49012283608</v>
      </c>
      <c r="X336" s="178"/>
      <c r="Y336" s="164">
        <v>2.917497307648266E-3</v>
      </c>
    </row>
    <row r="337" spans="1:26" s="28" customFormat="1">
      <c r="A337" s="179" t="s">
        <v>380</v>
      </c>
      <c r="B337" s="23"/>
      <c r="C337" s="176">
        <v>1186577</v>
      </c>
      <c r="D337" s="176"/>
      <c r="E337" s="176">
        <v>38525189501</v>
      </c>
      <c r="F337" s="176"/>
      <c r="G337" s="177">
        <v>52100160625</v>
      </c>
      <c r="H337" s="153"/>
      <c r="I337" s="153">
        <v>0</v>
      </c>
      <c r="J337" s="153"/>
      <c r="K337" s="153">
        <v>0</v>
      </c>
      <c r="L337" s="153"/>
      <c r="M337" s="153">
        <v>1186577</v>
      </c>
      <c r="N337" s="153"/>
      <c r="O337" s="153">
        <v>50472480092</v>
      </c>
      <c r="P337" s="153"/>
      <c r="Q337" s="153">
        <v>0</v>
      </c>
      <c r="R337" s="153"/>
      <c r="S337" s="153">
        <v>0</v>
      </c>
      <c r="T337" s="153"/>
      <c r="U337" s="153">
        <v>0</v>
      </c>
      <c r="V337" s="153"/>
      <c r="W337" s="3">
        <v>0</v>
      </c>
      <c r="X337" s="178"/>
      <c r="Y337" s="164">
        <v>0</v>
      </c>
    </row>
    <row r="338" spans="1:26" s="28" customFormat="1">
      <c r="A338" s="179" t="s">
        <v>495</v>
      </c>
      <c r="B338" s="23"/>
      <c r="C338" s="176">
        <v>4670131</v>
      </c>
      <c r="D338" s="176"/>
      <c r="E338" s="176">
        <v>32154276013</v>
      </c>
      <c r="F338" s="176"/>
      <c r="G338" s="177">
        <v>38462456369</v>
      </c>
      <c r="H338" s="153"/>
      <c r="I338" s="153">
        <v>0</v>
      </c>
      <c r="J338" s="153"/>
      <c r="K338" s="153">
        <v>0</v>
      </c>
      <c r="L338" s="153"/>
      <c r="M338" s="153">
        <v>0</v>
      </c>
      <c r="N338" s="153"/>
      <c r="O338" s="153">
        <v>0</v>
      </c>
      <c r="P338" s="153"/>
      <c r="Q338" s="153">
        <v>4670131</v>
      </c>
      <c r="R338" s="153"/>
      <c r="S338" s="153">
        <v>10200</v>
      </c>
      <c r="T338" s="153"/>
      <c r="U338" s="153">
        <v>32154276013</v>
      </c>
      <c r="V338" s="153"/>
      <c r="W338" s="3">
        <v>47267115053</v>
      </c>
      <c r="X338" s="178"/>
      <c r="Y338" s="164">
        <v>2.8136146850525328E-3</v>
      </c>
    </row>
    <row r="339" spans="1:26" s="28" customFormat="1">
      <c r="A339" s="179" t="s">
        <v>485</v>
      </c>
      <c r="B339" s="23"/>
      <c r="C339" s="176">
        <v>3115760</v>
      </c>
      <c r="D339" s="176"/>
      <c r="E339" s="176">
        <v>11591573591</v>
      </c>
      <c r="F339" s="176"/>
      <c r="G339" s="177">
        <v>6807868738</v>
      </c>
      <c r="H339" s="153"/>
      <c r="I339" s="153">
        <v>0</v>
      </c>
      <c r="J339" s="153"/>
      <c r="K339" s="153">
        <v>0</v>
      </c>
      <c r="L339" s="153"/>
      <c r="M339" s="153">
        <v>3115760</v>
      </c>
      <c r="N339" s="153"/>
      <c r="O339" s="153">
        <v>1</v>
      </c>
      <c r="P339" s="153"/>
      <c r="Q339" s="153">
        <v>0</v>
      </c>
      <c r="R339" s="153"/>
      <c r="S339" s="153">
        <v>0</v>
      </c>
      <c r="T339" s="153"/>
      <c r="U339" s="153">
        <v>0</v>
      </c>
      <c r="V339" s="153"/>
      <c r="W339" s="3">
        <v>0</v>
      </c>
      <c r="X339" s="178"/>
      <c r="Y339" s="164">
        <v>0</v>
      </c>
    </row>
    <row r="340" spans="1:26" s="28" customFormat="1">
      <c r="A340" s="179" t="s">
        <v>394</v>
      </c>
      <c r="B340" s="23"/>
      <c r="C340" s="176">
        <v>63376</v>
      </c>
      <c r="D340" s="176"/>
      <c r="E340" s="176">
        <v>1540859783</v>
      </c>
      <c r="F340" s="176"/>
      <c r="G340" s="177">
        <v>2465135260</v>
      </c>
      <c r="H340" s="153"/>
      <c r="I340" s="153">
        <v>60256</v>
      </c>
      <c r="J340" s="153"/>
      <c r="K340" s="153">
        <v>2315646352</v>
      </c>
      <c r="L340" s="153"/>
      <c r="M340" s="153">
        <v>0</v>
      </c>
      <c r="N340" s="153"/>
      <c r="O340" s="153">
        <v>0</v>
      </c>
      <c r="P340" s="153"/>
      <c r="Q340" s="153">
        <v>123632</v>
      </c>
      <c r="R340" s="153"/>
      <c r="S340" s="153">
        <v>33570</v>
      </c>
      <c r="T340" s="153"/>
      <c r="U340" s="153">
        <v>3856506135</v>
      </c>
      <c r="V340" s="153"/>
      <c r="W340" s="3">
        <v>4118244222</v>
      </c>
      <c r="X340" s="178"/>
      <c r="Y340" s="164">
        <v>2.4514194290595946E-4</v>
      </c>
    </row>
    <row r="341" spans="1:26" s="28" customFormat="1">
      <c r="A341" s="179" t="s">
        <v>486</v>
      </c>
      <c r="B341" s="23"/>
      <c r="C341" s="176">
        <v>1305183</v>
      </c>
      <c r="D341" s="176"/>
      <c r="E341" s="176">
        <v>23627538979</v>
      </c>
      <c r="F341" s="176"/>
      <c r="G341" s="177">
        <v>26989757617</v>
      </c>
      <c r="H341" s="153"/>
      <c r="I341" s="153">
        <v>844316</v>
      </c>
      <c r="J341" s="153"/>
      <c r="K341" s="153">
        <v>17690477825</v>
      </c>
      <c r="L341" s="153"/>
      <c r="M341" s="153">
        <v>0</v>
      </c>
      <c r="N341" s="153"/>
      <c r="O341" s="153">
        <v>0</v>
      </c>
      <c r="P341" s="153"/>
      <c r="Q341" s="153">
        <v>2149499</v>
      </c>
      <c r="R341" s="153"/>
      <c r="S341" s="153">
        <v>21760</v>
      </c>
      <c r="T341" s="153"/>
      <c r="U341" s="153">
        <v>41318016804</v>
      </c>
      <c r="V341" s="153"/>
      <c r="W341" s="3">
        <v>46411542196</v>
      </c>
      <c r="X341" s="178"/>
      <c r="Y341" s="164">
        <v>2.7626859928340988E-3</v>
      </c>
    </row>
    <row r="342" spans="1:26" s="28" customFormat="1" ht="30" thickBot="1">
      <c r="A342" s="179" t="s">
        <v>509</v>
      </c>
      <c r="B342" s="23"/>
      <c r="C342" s="176">
        <v>267500</v>
      </c>
      <c r="D342" s="176"/>
      <c r="E342" s="176">
        <v>7429341379</v>
      </c>
      <c r="F342" s="176"/>
      <c r="G342" s="177">
        <v>7883337084</v>
      </c>
      <c r="H342" s="153"/>
      <c r="I342" s="153">
        <v>0</v>
      </c>
      <c r="J342" s="153"/>
      <c r="K342" s="153">
        <v>0</v>
      </c>
      <c r="L342" s="153"/>
      <c r="M342" s="153">
        <v>133750</v>
      </c>
      <c r="N342" s="153"/>
      <c r="O342" s="153">
        <v>4817594941</v>
      </c>
      <c r="P342" s="153"/>
      <c r="Q342" s="153">
        <v>133750</v>
      </c>
      <c r="R342" s="153"/>
      <c r="S342" s="153">
        <v>42050</v>
      </c>
      <c r="T342" s="153"/>
      <c r="U342" s="153">
        <v>3714670689</v>
      </c>
      <c r="V342" s="153"/>
      <c r="W342" s="3">
        <v>5580712534</v>
      </c>
      <c r="X342" s="178"/>
      <c r="Y342" s="164">
        <v>3.3219659632521917E-4</v>
      </c>
      <c r="Z342" s="28">
        <f t="shared" si="4"/>
        <v>0</v>
      </c>
    </row>
    <row r="343" spans="1:26" s="28" customFormat="1" ht="30" thickBot="1">
      <c r="A343" s="179" t="s">
        <v>2</v>
      </c>
      <c r="B343" s="23"/>
      <c r="C343" s="23"/>
      <c r="D343" s="153"/>
      <c r="E343" s="187">
        <f>SUM(E11:E342)</f>
        <v>10540764712190</v>
      </c>
      <c r="F343" s="153"/>
      <c r="G343" s="187">
        <f>SUM(G11:G342)</f>
        <v>12428689816234</v>
      </c>
      <c r="H343" s="153"/>
      <c r="I343" s="23"/>
      <c r="J343" s="3"/>
      <c r="K343" s="187">
        <f>SUM(K11:K342)</f>
        <v>5057167071478</v>
      </c>
      <c r="L343" s="180"/>
      <c r="M343" s="23"/>
      <c r="N343" s="3"/>
      <c r="O343" s="187">
        <f>SUM(O11:O342)</f>
        <v>1811417850661</v>
      </c>
      <c r="P343" s="180"/>
      <c r="Q343" s="23"/>
      <c r="R343" s="153"/>
      <c r="S343" s="188"/>
      <c r="T343" s="153"/>
      <c r="U343" s="187">
        <f>SUM(U11:U342)</f>
        <v>14189647979291</v>
      </c>
      <c r="V343" s="153"/>
      <c r="W343" s="187">
        <f>SUM(W11:W342)</f>
        <v>16112073666132</v>
      </c>
      <c r="X343" s="178"/>
      <c r="Y343" s="189">
        <v>0.95908470451064554</v>
      </c>
      <c r="Z343" s="28">
        <f t="shared" si="4"/>
        <v>0</v>
      </c>
    </row>
    <row r="344" spans="1:26" s="28" customFormat="1" ht="30" thickTop="1">
      <c r="A344" s="23"/>
      <c r="B344" s="23"/>
      <c r="C344" s="190"/>
      <c r="D344" s="153"/>
      <c r="E344" s="180"/>
      <c r="F344" s="153"/>
      <c r="G344" s="182"/>
      <c r="H344" s="153"/>
      <c r="I344" s="190"/>
      <c r="J344" s="3"/>
      <c r="K344" s="182"/>
      <c r="L344" s="182"/>
      <c r="M344" s="3"/>
      <c r="N344" s="3"/>
      <c r="O344" s="182"/>
      <c r="P344" s="182"/>
      <c r="Q344" s="153"/>
      <c r="R344" s="153"/>
      <c r="S344" s="188"/>
      <c r="T344" s="153"/>
      <c r="U344" s="182"/>
      <c r="V344" s="153"/>
      <c r="W344" s="182"/>
      <c r="X344" s="178"/>
      <c r="Y344" s="191"/>
      <c r="Z344" s="28">
        <f t="shared" ref="Z344:Z348" si="5">Q344-(C344+I344-M344)</f>
        <v>0</v>
      </c>
    </row>
    <row r="345" spans="1:26" hidden="1">
      <c r="A345" s="179"/>
      <c r="U345" s="3">
        <v>16147263213946</v>
      </c>
      <c r="W345" s="153">
        <v>15411558481960</v>
      </c>
      <c r="Z345" s="28">
        <f t="shared" si="5"/>
        <v>0</v>
      </c>
    </row>
    <row r="346" spans="1:26" hidden="1">
      <c r="C346" s="153">
        <v>3931756586</v>
      </c>
      <c r="I346" s="3">
        <f>SUM(I11:I345)</f>
        <v>1242622138</v>
      </c>
      <c r="K346" s="3">
        <v>515841980693</v>
      </c>
      <c r="M346" s="3">
        <f>SUM(M11:M345)</f>
        <v>252298686</v>
      </c>
      <c r="O346" s="3">
        <v>2020535876843</v>
      </c>
      <c r="Q346" s="3">
        <f>SUM(Q11:Q345)</f>
        <v>3837214392</v>
      </c>
      <c r="U346" s="3">
        <f>U345-U343</f>
        <v>1957615234655</v>
      </c>
      <c r="W346" s="153">
        <f>W345-W343</f>
        <v>-700515184172</v>
      </c>
      <c r="Z346" s="28">
        <f t="shared" si="5"/>
        <v>-1084865646</v>
      </c>
    </row>
    <row r="347" spans="1:26" hidden="1">
      <c r="C347" s="153">
        <v>3931756586</v>
      </c>
      <c r="E347" s="3">
        <v>17651815144140</v>
      </c>
      <c r="G347" s="3">
        <v>18070516056193.668</v>
      </c>
      <c r="I347" s="3">
        <v>67822217</v>
      </c>
      <c r="K347" s="3">
        <f>K346-K343</f>
        <v>-4541325090785</v>
      </c>
      <c r="M347" s="3">
        <v>500305493</v>
      </c>
      <c r="O347" s="3">
        <f>O346-O343</f>
        <v>209118026182</v>
      </c>
      <c r="Q347" s="3">
        <v>4099248470</v>
      </c>
      <c r="Z347" s="28">
        <f t="shared" si="5"/>
        <v>599975160</v>
      </c>
    </row>
    <row r="348" spans="1:26" hidden="1">
      <c r="C348" s="153">
        <f>C346-C347</f>
        <v>0</v>
      </c>
      <c r="E348" s="3">
        <f>E347-E343</f>
        <v>7111050431950</v>
      </c>
      <c r="G348" s="3">
        <f>G347-G343</f>
        <v>5641826239959.668</v>
      </c>
      <c r="I348" s="3">
        <f>I346-I347</f>
        <v>1174799921</v>
      </c>
      <c r="M348" s="3">
        <f>M346-M347</f>
        <v>-248006807</v>
      </c>
      <c r="Q348" s="3">
        <f>Q346-Q347</f>
        <v>-262034078</v>
      </c>
      <c r="Z348" s="28">
        <f t="shared" si="5"/>
        <v>-1684840806</v>
      </c>
    </row>
    <row r="349" spans="1:26" hidden="1"/>
  </sheetData>
  <autoFilter ref="A8:O344" xr:uid="{00000000-0001-0000-0100-000000000000}">
    <filterColumn colId="2" showButton="0"/>
    <filterColumn colId="3" showButton="0"/>
    <filterColumn colId="4" showButton="0"/>
    <filterColumn colId="5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sortState xmlns:xlrd2="http://schemas.microsoft.com/office/spreadsheetml/2017/richdata2" ref="A11:A309">
    <sortCondition ref="A11:A309"/>
  </sortState>
  <mergeCells count="23">
    <mergeCell ref="A1:Y1"/>
    <mergeCell ref="A2:Y2"/>
    <mergeCell ref="A3:Y3"/>
    <mergeCell ref="A9:A10"/>
    <mergeCell ref="I9:K9"/>
    <mergeCell ref="M9:O9"/>
    <mergeCell ref="R9:R10"/>
    <mergeCell ref="V9:V10"/>
    <mergeCell ref="U9:U10"/>
    <mergeCell ref="Q9:Q10"/>
    <mergeCell ref="E9:E10"/>
    <mergeCell ref="C9:C10"/>
    <mergeCell ref="D9:D10"/>
    <mergeCell ref="A6:Y6"/>
    <mergeCell ref="A5:Y5"/>
    <mergeCell ref="I8:O8"/>
    <mergeCell ref="C8:G8"/>
    <mergeCell ref="Q8:Y8"/>
    <mergeCell ref="F9:F10"/>
    <mergeCell ref="G9:G10"/>
    <mergeCell ref="W9:W10"/>
    <mergeCell ref="S9:S10"/>
    <mergeCell ref="Y9:Y10"/>
  </mergeCells>
  <phoneticPr fontId="23" type="noConversion"/>
  <conditionalFormatting sqref="A345 A11:A41 A43:A343">
    <cfRule type="duplicateValues" dxfId="1" priority="85"/>
  </conditionalFormatting>
  <conditionalFormatting sqref="A346:A1048576 A1:A9">
    <cfRule type="duplicateValues" dxfId="0" priority="64"/>
  </conditionalFormatting>
  <printOptions horizontalCentered="1"/>
  <pageMargins left="0" right="0" top="0.74803149606299202" bottom="0.74803149606299202" header="0.31496062992126" footer="0.31496062992126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26"/>
  <sheetViews>
    <sheetView rightToLeft="1" view="pageBreakPreview" zoomScale="50" zoomScaleNormal="100" zoomScaleSheetLayoutView="50" workbookViewId="0">
      <selection activeCell="G354" sqref="G354"/>
    </sheetView>
  </sheetViews>
  <sheetFormatPr defaultColWidth="9.109375" defaultRowHeight="16.2"/>
  <cols>
    <col min="1" max="1" width="29" style="90" customWidth="1"/>
    <col min="2" max="2" width="0.5546875" style="90" customWidth="1"/>
    <col min="3" max="3" width="12.5546875" style="90" customWidth="1"/>
    <col min="4" max="4" width="0.5546875" style="90" customWidth="1"/>
    <col min="5" max="5" width="29.109375" style="90" customWidth="1"/>
    <col min="6" max="6" width="0.5546875" style="90" customWidth="1"/>
    <col min="7" max="7" width="20.33203125" style="90" bestFit="1" customWidth="1"/>
    <col min="8" max="8" width="0.5546875" style="90" customWidth="1"/>
    <col min="9" max="9" width="16.5546875" style="90" bestFit="1" customWidth="1"/>
    <col min="10" max="10" width="0.44140625" style="90" customWidth="1"/>
    <col min="11" max="11" width="17.33203125" style="90" bestFit="1" customWidth="1"/>
    <col min="12" max="12" width="0.6640625" style="90" customWidth="1"/>
    <col min="13" max="13" width="7.88671875" style="90" bestFit="1" customWidth="1"/>
    <col min="14" max="14" width="1.109375" style="90" customWidth="1"/>
    <col min="15" max="15" width="17.33203125" style="90" bestFit="1" customWidth="1"/>
    <col min="16" max="16" width="0.5546875" style="90" customWidth="1"/>
    <col min="17" max="17" width="22.5546875" style="90" bestFit="1" customWidth="1"/>
    <col min="18" max="18" width="0.5546875" style="90" customWidth="1"/>
    <col min="19" max="19" width="13.6640625" style="90" bestFit="1" customWidth="1"/>
    <col min="20" max="20" width="17.33203125" style="90" bestFit="1" customWidth="1"/>
    <col min="21" max="21" width="0.5546875" style="90" customWidth="1"/>
    <col min="22" max="22" width="7.88671875" style="90" bestFit="1" customWidth="1"/>
    <col min="23" max="23" width="13.109375" style="90" bestFit="1" customWidth="1"/>
    <col min="24" max="24" width="0.5546875" style="90" customWidth="1"/>
    <col min="25" max="25" width="7.88671875" style="90" bestFit="1" customWidth="1"/>
    <col min="26" max="26" width="0.44140625" style="90" customWidth="1"/>
    <col min="27" max="27" width="21" style="90" bestFit="1" customWidth="1"/>
    <col min="28" max="28" width="0.6640625" style="90" customWidth="1"/>
    <col min="29" max="29" width="17.33203125" style="90" bestFit="1" customWidth="1"/>
    <col min="30" max="30" width="0.6640625" style="90" customWidth="1"/>
    <col min="31" max="31" width="22.5546875" style="90" bestFit="1" customWidth="1"/>
    <col min="32" max="32" width="0.6640625" style="90" customWidth="1"/>
    <col min="33" max="33" width="16.5546875" style="90" customWidth="1"/>
    <col min="34" max="34" width="20.44140625" style="90" customWidth="1"/>
    <col min="35" max="35" width="25.44140625" style="5" bestFit="1" customWidth="1"/>
    <col min="36" max="36" width="14.5546875" style="5" bestFit="1" customWidth="1"/>
    <col min="37" max="16384" width="9.109375" style="5"/>
  </cols>
  <sheetData>
    <row r="1" spans="1:36" s="1" customFormat="1" ht="25.2">
      <c r="A1" s="277" t="s">
        <v>73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32"/>
    </row>
    <row r="2" spans="1:36" s="1" customFormat="1" ht="25.2">
      <c r="A2" s="277" t="s">
        <v>42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32"/>
    </row>
    <row r="3" spans="1:36" s="1" customFormat="1" ht="25.2">
      <c r="A3" s="277" t="str">
        <f>' سهام'!A3</f>
        <v>برای ماه منتهی به 1404/10/30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277"/>
      <c r="AE3" s="277"/>
      <c r="AF3" s="277"/>
      <c r="AG3" s="277"/>
      <c r="AH3" s="32"/>
    </row>
    <row r="4" spans="1:36" s="1" customFormat="1" ht="25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32"/>
    </row>
    <row r="5" spans="1:36" ht="25.2">
      <c r="A5" s="283" t="s">
        <v>52</v>
      </c>
      <c r="B5" s="283"/>
      <c r="C5" s="283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3"/>
      <c r="Y5" s="283"/>
      <c r="Z5" s="283"/>
      <c r="AA5" s="283"/>
      <c r="AB5" s="283"/>
      <c r="AC5" s="283"/>
      <c r="AD5" s="283"/>
      <c r="AE5" s="283"/>
      <c r="AF5" s="283"/>
      <c r="AG5" s="283"/>
    </row>
    <row r="6" spans="1:36" ht="25.2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</row>
    <row r="7" spans="1:36" ht="27.75" customHeight="1" thickBot="1">
      <c r="A7" s="276" t="s">
        <v>53</v>
      </c>
      <c r="B7" s="276"/>
      <c r="C7" s="276"/>
      <c r="D7" s="276"/>
      <c r="E7" s="276"/>
      <c r="F7" s="276"/>
      <c r="G7" s="276"/>
      <c r="H7" s="276"/>
      <c r="I7" s="276"/>
      <c r="J7" s="276"/>
      <c r="K7" s="276"/>
      <c r="L7" s="276"/>
      <c r="M7" s="276" t="str">
        <f>' سهام'!$C$8</f>
        <v>1403/9/30</v>
      </c>
      <c r="N7" s="276"/>
      <c r="O7" s="276"/>
      <c r="P7" s="276"/>
      <c r="Q7" s="276"/>
      <c r="R7" s="91"/>
      <c r="S7" s="284" t="s">
        <v>7</v>
      </c>
      <c r="T7" s="284"/>
      <c r="U7" s="284"/>
      <c r="V7" s="284"/>
      <c r="W7" s="284"/>
      <c r="X7" s="65"/>
      <c r="Y7" s="276" t="str">
        <f>' سهام'!Q8</f>
        <v>1404/10/30</v>
      </c>
      <c r="Z7" s="276"/>
      <c r="AA7" s="276"/>
      <c r="AB7" s="276"/>
      <c r="AC7" s="276"/>
      <c r="AD7" s="276"/>
      <c r="AE7" s="276"/>
      <c r="AF7" s="276"/>
      <c r="AG7" s="276"/>
    </row>
    <row r="8" spans="1:36" ht="26.25" customHeight="1">
      <c r="A8" s="274" t="s">
        <v>54</v>
      </c>
      <c r="B8" s="92"/>
      <c r="C8" s="280" t="s">
        <v>55</v>
      </c>
      <c r="D8" s="92"/>
      <c r="E8" s="282" t="s">
        <v>60</v>
      </c>
      <c r="F8" s="92"/>
      <c r="G8" s="275" t="s">
        <v>56</v>
      </c>
      <c r="H8" s="92"/>
      <c r="I8" s="280" t="s">
        <v>20</v>
      </c>
      <c r="J8" s="92"/>
      <c r="K8" s="282" t="s">
        <v>57</v>
      </c>
      <c r="L8" s="93"/>
      <c r="M8" s="278" t="s">
        <v>3</v>
      </c>
      <c r="N8" s="275"/>
      <c r="O8" s="275" t="s">
        <v>0</v>
      </c>
      <c r="P8" s="275"/>
      <c r="Q8" s="275" t="s">
        <v>18</v>
      </c>
      <c r="R8" s="92"/>
      <c r="S8" s="277" t="s">
        <v>4</v>
      </c>
      <c r="T8" s="277"/>
      <c r="U8" s="65"/>
      <c r="V8" s="277" t="s">
        <v>5</v>
      </c>
      <c r="W8" s="277"/>
      <c r="X8" s="65"/>
      <c r="Y8" s="278" t="s">
        <v>3</v>
      </c>
      <c r="Z8" s="274"/>
      <c r="AA8" s="275" t="s">
        <v>58</v>
      </c>
      <c r="AB8" s="92"/>
      <c r="AC8" s="275" t="s">
        <v>0</v>
      </c>
      <c r="AD8" s="274"/>
      <c r="AE8" s="275" t="s">
        <v>18</v>
      </c>
      <c r="AF8" s="94"/>
      <c r="AG8" s="275" t="s">
        <v>19</v>
      </c>
    </row>
    <row r="9" spans="1:36" s="7" customFormat="1" ht="55.5" customHeight="1" thickBot="1">
      <c r="A9" s="276"/>
      <c r="B9" s="92"/>
      <c r="C9" s="281"/>
      <c r="D9" s="92"/>
      <c r="E9" s="281"/>
      <c r="F9" s="92"/>
      <c r="G9" s="276"/>
      <c r="H9" s="92"/>
      <c r="I9" s="281"/>
      <c r="J9" s="92"/>
      <c r="K9" s="281"/>
      <c r="L9" s="91"/>
      <c r="M9" s="279"/>
      <c r="N9" s="274"/>
      <c r="O9" s="276"/>
      <c r="P9" s="274"/>
      <c r="Q9" s="276"/>
      <c r="R9" s="92"/>
      <c r="S9" s="95" t="s">
        <v>3</v>
      </c>
      <c r="T9" s="95" t="s">
        <v>0</v>
      </c>
      <c r="U9" s="96"/>
      <c r="V9" s="95" t="s">
        <v>3</v>
      </c>
      <c r="W9" s="95" t="s">
        <v>41</v>
      </c>
      <c r="X9" s="96"/>
      <c r="Y9" s="279"/>
      <c r="Z9" s="274"/>
      <c r="AA9" s="276"/>
      <c r="AB9" s="92"/>
      <c r="AC9" s="276"/>
      <c r="AD9" s="274"/>
      <c r="AE9" s="276"/>
      <c r="AF9" s="94"/>
      <c r="AG9" s="276"/>
      <c r="AH9" s="97"/>
      <c r="AJ9" s="6"/>
    </row>
    <row r="10" spans="1:36" s="7" customFormat="1" ht="55.5" customHeight="1" thickBot="1">
      <c r="A10" s="98" t="s">
        <v>70</v>
      </c>
      <c r="B10" s="92"/>
      <c r="C10" s="99" t="s">
        <v>187</v>
      </c>
      <c r="D10" s="88"/>
      <c r="E10" s="99" t="s">
        <v>174</v>
      </c>
      <c r="F10" s="88"/>
      <c r="G10" s="99" t="s">
        <v>70</v>
      </c>
      <c r="H10" s="88"/>
      <c r="I10" s="99" t="s">
        <v>70</v>
      </c>
      <c r="J10" s="99"/>
      <c r="K10" s="29">
        <v>0</v>
      </c>
      <c r="L10" s="91"/>
      <c r="M10" s="30">
        <v>0</v>
      </c>
      <c r="N10" s="100"/>
      <c r="O10" s="30">
        <v>0</v>
      </c>
      <c r="P10" s="30"/>
      <c r="Q10" s="30">
        <v>0</v>
      </c>
      <c r="R10" s="30"/>
      <c r="S10" s="30">
        <v>0</v>
      </c>
      <c r="T10" s="30">
        <v>0</v>
      </c>
      <c r="U10" s="30"/>
      <c r="V10" s="30">
        <v>0</v>
      </c>
      <c r="W10" s="30">
        <v>0</v>
      </c>
      <c r="X10" s="30"/>
      <c r="Y10" s="30">
        <v>0</v>
      </c>
      <c r="Z10" s="30"/>
      <c r="AA10" s="30">
        <v>0</v>
      </c>
      <c r="AB10" s="30"/>
      <c r="AC10" s="30">
        <v>0</v>
      </c>
      <c r="AD10" s="30"/>
      <c r="AE10" s="30">
        <v>0</v>
      </c>
      <c r="AF10" s="101"/>
      <c r="AG10" s="31">
        <f>AE10/درآمدها!$J$6</f>
        <v>0</v>
      </c>
      <c r="AH10" s="97"/>
      <c r="AI10" s="3"/>
      <c r="AJ10" s="6"/>
    </row>
    <row r="11" spans="1:36" s="7" customFormat="1" ht="55.5" customHeight="1" thickBot="1">
      <c r="A11" s="89"/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90"/>
      <c r="N11" s="90"/>
      <c r="O11" s="103">
        <f>SUM(O10:O10)</f>
        <v>0</v>
      </c>
      <c r="P11" s="90"/>
      <c r="Q11" s="103">
        <f>SUM(Q10:Q10)</f>
        <v>0</v>
      </c>
      <c r="R11" s="90"/>
      <c r="S11" s="90"/>
      <c r="T11" s="103">
        <f>SUM(T10:T10)</f>
        <v>0</v>
      </c>
      <c r="U11" s="90"/>
      <c r="V11" s="90"/>
      <c r="W11" s="103">
        <f>SUM(W10:W10)</f>
        <v>0</v>
      </c>
      <c r="X11" s="90"/>
      <c r="Y11" s="90"/>
      <c r="Z11" s="90"/>
      <c r="AA11" s="90"/>
      <c r="AB11" s="90"/>
      <c r="AC11" s="103">
        <f>SUM(AC10:AC10)</f>
        <v>0</v>
      </c>
      <c r="AD11" s="90"/>
      <c r="AE11" s="103">
        <f>SUM(AE10:AE10)</f>
        <v>0</v>
      </c>
      <c r="AF11" s="90"/>
      <c r="AG11" s="104">
        <f>SUM(AG10:AG10)</f>
        <v>0</v>
      </c>
      <c r="AH11" s="97"/>
      <c r="AI11" s="3"/>
      <c r="AJ11" s="6"/>
    </row>
    <row r="12" spans="1:36" s="7" customFormat="1" ht="55.5" customHeight="1" thickTop="1">
      <c r="A12" s="105"/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90"/>
      <c r="N12" s="90"/>
      <c r="O12" s="105"/>
      <c r="P12" s="90"/>
      <c r="Q12" s="105"/>
      <c r="R12" s="90"/>
      <c r="S12" s="90"/>
      <c r="T12" s="105"/>
      <c r="U12" s="90"/>
      <c r="V12" s="90"/>
      <c r="W12" s="105"/>
      <c r="X12" s="90"/>
      <c r="Y12" s="90"/>
      <c r="Z12" s="90"/>
      <c r="AA12" s="90"/>
      <c r="AB12" s="90"/>
      <c r="AC12" s="105"/>
      <c r="AD12" s="90"/>
      <c r="AE12" s="105"/>
      <c r="AF12" s="90"/>
      <c r="AG12" s="105"/>
      <c r="AH12" s="97"/>
      <c r="AJ12" s="6"/>
    </row>
    <row r="13" spans="1:36" s="7" customFormat="1" ht="55.5" customHeight="1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97"/>
      <c r="AI13" s="3"/>
      <c r="AJ13" s="6"/>
    </row>
    <row r="14" spans="1:36" s="8" customFormat="1" ht="29.4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1"/>
      <c r="AH14" s="106"/>
      <c r="AJ14" s="6"/>
    </row>
    <row r="15" spans="1:36" s="9" customFormat="1" ht="30.6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1"/>
      <c r="AD15" s="30"/>
      <c r="AE15" s="30"/>
      <c r="AF15" s="30"/>
      <c r="AG15" s="31"/>
      <c r="AH15" s="105"/>
    </row>
    <row r="16" spans="1:36" s="3" customFormat="1" ht="29.4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1"/>
      <c r="AD16" s="30"/>
      <c r="AE16" s="30"/>
      <c r="AF16" s="30"/>
      <c r="AG16" s="31"/>
      <c r="AH16" s="30"/>
    </row>
    <row r="17" spans="1:34" s="3" customFormat="1" ht="29.4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1"/>
      <c r="AD17" s="30"/>
      <c r="AE17" s="30"/>
      <c r="AF17" s="30"/>
      <c r="AG17" s="33"/>
      <c r="AH17" s="30"/>
    </row>
    <row r="18" spans="1:34" s="3" customFormat="1" ht="29.4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</row>
    <row r="19" spans="1:34" s="3" customFormat="1" ht="29.4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</row>
    <row r="20" spans="1:34" s="3" customFormat="1" ht="29.4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</row>
    <row r="21" spans="1:34" s="3" customFormat="1" ht="29.4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</row>
    <row r="22" spans="1:34" s="3" customFormat="1" ht="29.4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</row>
    <row r="23" spans="1:34" s="3" customFormat="1" ht="29.4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</row>
    <row r="24" spans="1:34" s="3" customFormat="1" ht="29.4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30"/>
    </row>
    <row r="25" spans="1:34" s="3" customFormat="1" ht="29.4">
      <c r="A25" s="90"/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30"/>
    </row>
    <row r="26" spans="1:34" s="3" customFormat="1" ht="29.4">
      <c r="A26" s="90"/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30"/>
    </row>
  </sheetData>
  <mergeCells count="28">
    <mergeCell ref="A1:AG1"/>
    <mergeCell ref="A2:AG2"/>
    <mergeCell ref="A3:AG3"/>
    <mergeCell ref="A5:AG5"/>
    <mergeCell ref="A7:L7"/>
    <mergeCell ref="M7:Q7"/>
    <mergeCell ref="S7:W7"/>
    <mergeCell ref="Y7:AG7"/>
    <mergeCell ref="Q8:Q9"/>
    <mergeCell ref="A8:A9"/>
    <mergeCell ref="C8:C9"/>
    <mergeCell ref="E8:E9"/>
    <mergeCell ref="G8:G9"/>
    <mergeCell ref="I8:I9"/>
    <mergeCell ref="K8:K9"/>
    <mergeCell ref="M8:M9"/>
    <mergeCell ref="N8:N9"/>
    <mergeCell ref="O8:O9"/>
    <mergeCell ref="P8:P9"/>
    <mergeCell ref="AD8:AD9"/>
    <mergeCell ref="AE8:AE9"/>
    <mergeCell ref="AG8:AG9"/>
    <mergeCell ref="S8:T8"/>
    <mergeCell ref="V8:W8"/>
    <mergeCell ref="Y8:Y9"/>
    <mergeCell ref="Z8:Z9"/>
    <mergeCell ref="AA8:AA9"/>
    <mergeCell ref="AC8:AC9"/>
  </mergeCells>
  <pageMargins left="0.25" right="0.25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M16"/>
  <sheetViews>
    <sheetView rightToLeft="1" view="pageBreakPreview" topLeftCell="A4" zoomScale="110" zoomScaleNormal="100" zoomScaleSheetLayoutView="110" workbookViewId="0">
      <selection activeCell="G354" sqref="G354"/>
    </sheetView>
  </sheetViews>
  <sheetFormatPr defaultColWidth="9.109375" defaultRowHeight="15.6"/>
  <cols>
    <col min="1" max="1" width="34.6640625" style="126" bestFit="1" customWidth="1"/>
    <col min="2" max="2" width="0.6640625" style="126" customWidth="1"/>
    <col min="3" max="3" width="22.88671875" style="127" bestFit="1" customWidth="1"/>
    <col min="4" max="4" width="0.6640625" style="126" customWidth="1"/>
    <col min="5" max="5" width="21.88671875" style="126" customWidth="1"/>
    <col min="6" max="6" width="0.44140625" style="126" customWidth="1"/>
    <col min="7" max="7" width="22.109375" style="126" customWidth="1"/>
    <col min="8" max="8" width="0.44140625" style="126" customWidth="1"/>
    <col min="9" max="9" width="22.6640625" style="126" bestFit="1" customWidth="1"/>
    <col min="10" max="10" width="0.5546875" style="126" customWidth="1"/>
    <col min="11" max="11" width="12.109375" style="126" customWidth="1"/>
    <col min="12" max="12" width="9.109375" style="24"/>
    <col min="13" max="13" width="16" style="24" customWidth="1"/>
    <col min="14" max="16384" width="9.109375" style="24"/>
  </cols>
  <sheetData>
    <row r="1" spans="1:13" ht="18.600000000000001">
      <c r="A1" s="288" t="s">
        <v>73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</row>
    <row r="2" spans="1:13" ht="18.600000000000001">
      <c r="A2" s="288" t="s">
        <v>42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</row>
    <row r="3" spans="1:13" ht="18.600000000000001">
      <c r="A3" s="288" t="str">
        <f>' سهام'!A3</f>
        <v>برای ماه منتهی به 1404/10/30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</row>
    <row r="4" spans="1:13" ht="18.600000000000001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13" ht="18.600000000000001">
      <c r="A5" s="291" t="s">
        <v>43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</row>
    <row r="6" spans="1:13" ht="18.600000000000001" thickBot="1">
      <c r="A6" s="112"/>
      <c r="B6" s="112"/>
      <c r="C6" s="113"/>
      <c r="D6" s="114"/>
      <c r="E6" s="114"/>
      <c r="F6" s="114"/>
      <c r="G6" s="114"/>
      <c r="H6" s="114"/>
      <c r="I6" s="114"/>
      <c r="J6" s="114"/>
      <c r="K6" s="114"/>
    </row>
    <row r="7" spans="1:13" ht="18.75" customHeight="1" thickBot="1">
      <c r="A7" s="115"/>
      <c r="B7" s="112"/>
      <c r="C7" s="116" t="str">
        <f>اوراق!M7</f>
        <v>1403/9/30</v>
      </c>
      <c r="D7" s="117"/>
      <c r="E7" s="287" t="s">
        <v>7</v>
      </c>
      <c r="F7" s="287"/>
      <c r="G7" s="287"/>
      <c r="H7" s="112"/>
      <c r="I7" s="292" t="str">
        <f>اوراق!Y7</f>
        <v>1404/10/30</v>
      </c>
      <c r="J7" s="292"/>
      <c r="K7" s="292"/>
    </row>
    <row r="8" spans="1:13" ht="24" customHeight="1">
      <c r="A8" s="295" t="s">
        <v>8</v>
      </c>
      <c r="B8" s="119"/>
      <c r="C8" s="297" t="s">
        <v>6</v>
      </c>
      <c r="D8" s="119"/>
      <c r="E8" s="285" t="s">
        <v>30</v>
      </c>
      <c r="F8" s="121"/>
      <c r="G8" s="285" t="s">
        <v>31</v>
      </c>
      <c r="H8" s="112"/>
      <c r="I8" s="293" t="s">
        <v>6</v>
      </c>
      <c r="J8" s="295"/>
      <c r="K8" s="289" t="s">
        <v>19</v>
      </c>
    </row>
    <row r="9" spans="1:13" ht="18.600000000000001" thickBot="1">
      <c r="A9" s="296"/>
      <c r="B9" s="119"/>
      <c r="C9" s="298"/>
      <c r="D9" s="119"/>
      <c r="E9" s="286"/>
      <c r="F9" s="112"/>
      <c r="G9" s="286"/>
      <c r="H9" s="112"/>
      <c r="I9" s="294"/>
      <c r="J9" s="295"/>
      <c r="K9" s="290"/>
    </row>
    <row r="10" spans="1:13" ht="18">
      <c r="A10" s="118" t="s">
        <v>444</v>
      </c>
      <c r="B10" s="119"/>
      <c r="C10" s="120">
        <v>195064</v>
      </c>
      <c r="D10" s="119"/>
      <c r="E10" s="149">
        <v>0</v>
      </c>
      <c r="F10" s="112"/>
      <c r="G10" s="149">
        <v>0</v>
      </c>
      <c r="H10" s="112"/>
      <c r="I10" s="159">
        <v>195064</v>
      </c>
      <c r="J10" s="118"/>
      <c r="K10" s="148">
        <v>0</v>
      </c>
    </row>
    <row r="11" spans="1:13" ht="18">
      <c r="A11" s="118" t="s">
        <v>323</v>
      </c>
      <c r="B11" s="119"/>
      <c r="C11" s="120">
        <v>1750921</v>
      </c>
      <c r="D11" s="119"/>
      <c r="E11" s="149">
        <v>7166</v>
      </c>
      <c r="F11" s="112"/>
      <c r="G11" s="149">
        <v>0</v>
      </c>
      <c r="H11" s="112"/>
      <c r="I11" s="151">
        <v>1758087</v>
      </c>
      <c r="J11" s="118"/>
      <c r="K11" s="148">
        <v>0</v>
      </c>
    </row>
    <row r="12" spans="1:13" ht="41.4" customHeight="1">
      <c r="A12" s="118" t="s">
        <v>322</v>
      </c>
      <c r="B12" s="119"/>
      <c r="C12" s="120">
        <v>428126</v>
      </c>
      <c r="D12" s="119"/>
      <c r="E12" s="149">
        <v>1752</v>
      </c>
      <c r="F12" s="112"/>
      <c r="G12" s="149">
        <v>0</v>
      </c>
      <c r="H12" s="112"/>
      <c r="I12" s="151">
        <v>429878</v>
      </c>
      <c r="J12" s="118"/>
      <c r="K12" s="148">
        <v>0</v>
      </c>
    </row>
    <row r="13" spans="1:13" ht="18.600000000000001" thickBot="1">
      <c r="A13" s="118" t="s">
        <v>324</v>
      </c>
      <c r="B13" s="119"/>
      <c r="C13" s="120">
        <v>549616781183</v>
      </c>
      <c r="D13" s="119"/>
      <c r="E13" s="150">
        <v>6708219530780</v>
      </c>
      <c r="F13" s="112"/>
      <c r="G13" s="150">
        <v>7236535567539</v>
      </c>
      <c r="H13" s="112"/>
      <c r="I13" s="152">
        <v>21300744424</v>
      </c>
      <c r="J13" s="118"/>
      <c r="K13" s="162">
        <f>I13/درآمدها!J6</f>
        <v>1.2679446851519536E-3</v>
      </c>
    </row>
    <row r="14" spans="1:13" s="2" customFormat="1" ht="18.600000000000001" thickBot="1">
      <c r="A14" s="118" t="s">
        <v>2</v>
      </c>
      <c r="B14" s="119"/>
      <c r="C14" s="124">
        <f>SUM(C10:C13)</f>
        <v>549619155294</v>
      </c>
      <c r="D14" s="112"/>
      <c r="E14" s="124">
        <f>SUM(E10:E13)</f>
        <v>6708219539698</v>
      </c>
      <c r="F14" s="112"/>
      <c r="G14" s="124">
        <f>SUM(G10:G13)</f>
        <v>7236535567539</v>
      </c>
      <c r="H14" s="112"/>
      <c r="I14" s="124">
        <f>SUM(I10:I13)</f>
        <v>21303127453</v>
      </c>
      <c r="J14" s="112"/>
      <c r="K14" s="125">
        <f>SUM(K10:K13)</f>
        <v>1.2679446851519536E-3</v>
      </c>
      <c r="M14" s="145"/>
    </row>
    <row r="15" spans="1:13" s="2" customFormat="1" ht="18.600000000000001" thickTop="1">
      <c r="A15" s="126"/>
      <c r="B15" s="126"/>
      <c r="C15" s="127"/>
      <c r="D15" s="112"/>
      <c r="E15" s="126"/>
      <c r="F15" s="112"/>
      <c r="G15" s="126"/>
      <c r="H15" s="112"/>
      <c r="I15" s="126"/>
      <c r="J15" s="112"/>
      <c r="K15" s="126"/>
      <c r="M15" s="146"/>
    </row>
    <row r="16" spans="1:13" s="2" customFormat="1" ht="24" customHeight="1">
      <c r="A16" s="112"/>
      <c r="B16" s="126"/>
      <c r="C16" s="127"/>
      <c r="D16" s="112"/>
      <c r="E16" s="126"/>
      <c r="F16" s="112"/>
      <c r="G16" s="126"/>
      <c r="H16" s="112"/>
      <c r="I16" s="126"/>
      <c r="J16" s="112"/>
      <c r="K16" s="126"/>
    </row>
  </sheetData>
  <autoFilter ref="A9:K9" xr:uid="{00000000-0009-0000-0000-000003000000}">
    <sortState xmlns:xlrd2="http://schemas.microsoft.com/office/spreadsheetml/2017/richdata2" ref="A13:K14">
      <sortCondition descending="1" ref="I9"/>
    </sortState>
  </autoFilter>
  <mergeCells count="13">
    <mergeCell ref="G8:G9"/>
    <mergeCell ref="E7:G7"/>
    <mergeCell ref="A1:K1"/>
    <mergeCell ref="A2:K2"/>
    <mergeCell ref="A3:K3"/>
    <mergeCell ref="K8:K9"/>
    <mergeCell ref="A5:K5"/>
    <mergeCell ref="I7:K7"/>
    <mergeCell ref="I8:I9"/>
    <mergeCell ref="J8:J9"/>
    <mergeCell ref="A8:A9"/>
    <mergeCell ref="C8:C9"/>
    <mergeCell ref="E8:E9"/>
  </mergeCells>
  <pageMargins left="0.25" right="0.25" top="0.75" bottom="0.75" header="0.3" footer="0.3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M29"/>
  <sheetViews>
    <sheetView rightToLeft="1" view="pageBreakPreview" zoomScaleNormal="100" zoomScaleSheetLayoutView="100" workbookViewId="0">
      <selection activeCell="G354" sqref="G354"/>
    </sheetView>
  </sheetViews>
  <sheetFormatPr defaultColWidth="9.109375" defaultRowHeight="16.8"/>
  <cols>
    <col min="1" max="1" width="60.109375" style="56" customWidth="1"/>
    <col min="2" max="2" width="1" style="56" customWidth="1"/>
    <col min="3" max="3" width="9.109375" style="57"/>
    <col min="4" max="4" width="1.109375" style="57" customWidth="1"/>
    <col min="5" max="5" width="25.33203125" style="58" bestFit="1" customWidth="1"/>
    <col min="6" max="6" width="1" style="57" customWidth="1"/>
    <col min="7" max="7" width="19.6640625" style="57" customWidth="1"/>
    <col min="8" max="8" width="1" style="57" customWidth="1"/>
    <col min="9" max="9" width="24.5546875" style="57" customWidth="1"/>
    <col min="10" max="10" width="25.5546875" style="21" bestFit="1" customWidth="1"/>
    <col min="11" max="11" width="7.6640625" style="21" bestFit="1" customWidth="1"/>
    <col min="12" max="12" width="17.33203125" style="11" hidden="1" customWidth="1"/>
    <col min="13" max="13" width="14.88671875" style="11" hidden="1" customWidth="1"/>
    <col min="14" max="16384" width="9.109375" style="11"/>
  </cols>
  <sheetData>
    <row r="1" spans="1:13" ht="20.399999999999999">
      <c r="A1" s="300" t="s">
        <v>73</v>
      </c>
      <c r="B1" s="300"/>
      <c r="C1" s="300"/>
      <c r="D1" s="300"/>
      <c r="E1" s="300"/>
      <c r="F1" s="300"/>
      <c r="G1" s="300"/>
      <c r="H1" s="300"/>
      <c r="I1" s="300"/>
      <c r="J1" s="16"/>
      <c r="K1" s="16"/>
    </row>
    <row r="2" spans="1:13" ht="20.399999999999999">
      <c r="A2" s="300" t="s">
        <v>42</v>
      </c>
      <c r="B2" s="300"/>
      <c r="C2" s="300"/>
      <c r="D2" s="300"/>
      <c r="E2" s="300"/>
      <c r="F2" s="300"/>
      <c r="G2" s="300"/>
      <c r="H2" s="300"/>
      <c r="I2" s="300"/>
      <c r="J2" s="17"/>
      <c r="K2" s="16"/>
    </row>
    <row r="3" spans="1:13" ht="20.399999999999999">
      <c r="A3" s="300" t="str">
        <f>سپرده!A3</f>
        <v>برای ماه منتهی به 1404/10/30</v>
      </c>
      <c r="B3" s="300"/>
      <c r="C3" s="300"/>
      <c r="D3" s="300"/>
      <c r="E3" s="300"/>
      <c r="F3" s="300"/>
      <c r="G3" s="300"/>
      <c r="H3" s="300"/>
      <c r="I3" s="300"/>
      <c r="J3" s="16"/>
      <c r="K3" s="16"/>
    </row>
    <row r="4" spans="1:13" ht="21" thickBot="1">
      <c r="A4" s="34"/>
      <c r="B4" s="34"/>
      <c r="C4" s="34"/>
      <c r="D4" s="34"/>
      <c r="E4" s="34"/>
      <c r="F4" s="34"/>
      <c r="G4" s="34"/>
      <c r="H4" s="34"/>
      <c r="I4" s="34"/>
      <c r="J4" s="16"/>
      <c r="K4" s="16"/>
      <c r="L4" s="20">
        <v>1495438279053</v>
      </c>
    </row>
    <row r="5" spans="1:13" ht="21" thickBot="1">
      <c r="A5" s="147" t="s">
        <v>24</v>
      </c>
      <c r="B5" s="40"/>
      <c r="C5" s="40"/>
      <c r="D5" s="40"/>
      <c r="E5" s="40"/>
      <c r="F5" s="40"/>
      <c r="G5" s="40"/>
      <c r="H5" s="40"/>
      <c r="I5" s="40"/>
      <c r="J5" s="4">
        <v>1813468961425</v>
      </c>
      <c r="K5" s="18" t="s">
        <v>69</v>
      </c>
      <c r="L5" s="20">
        <v>1419601569268</v>
      </c>
    </row>
    <row r="6" spans="1:13" ht="21.75" customHeight="1" thickBot="1">
      <c r="A6" s="39"/>
      <c r="B6" s="39"/>
      <c r="C6" s="39"/>
      <c r="D6" s="39"/>
      <c r="E6" s="299" t="str">
        <f>اوراق!Y7</f>
        <v>1404/10/30</v>
      </c>
      <c r="F6" s="299"/>
      <c r="G6" s="299"/>
      <c r="H6" s="299"/>
      <c r="I6" s="299"/>
      <c r="J6" s="4">
        <v>16799427193819</v>
      </c>
      <c r="K6" s="18" t="s">
        <v>544</v>
      </c>
      <c r="L6" s="20">
        <v>14407796782824</v>
      </c>
    </row>
    <row r="7" spans="1:13" ht="21.75" customHeight="1" thickBot="1">
      <c r="A7" s="41" t="s">
        <v>32</v>
      </c>
      <c r="B7" s="42"/>
      <c r="C7" s="43" t="s">
        <v>33</v>
      </c>
      <c r="D7" s="37"/>
      <c r="E7" s="44" t="s">
        <v>6</v>
      </c>
      <c r="F7" s="37"/>
      <c r="G7" s="43" t="s">
        <v>16</v>
      </c>
      <c r="H7" s="37"/>
      <c r="I7" s="43" t="s">
        <v>68</v>
      </c>
      <c r="J7" s="19"/>
      <c r="K7" s="19"/>
    </row>
    <row r="8" spans="1:13" ht="21" customHeight="1">
      <c r="A8" s="39" t="s">
        <v>38</v>
      </c>
      <c r="B8" s="39"/>
      <c r="C8" s="45" t="s">
        <v>441</v>
      </c>
      <c r="D8" s="40"/>
      <c r="E8" s="46">
        <f>'درآمد سرمایه گذاری در سهام '!T376</f>
        <v>1698884319514</v>
      </c>
      <c r="F8" s="40"/>
      <c r="G8" s="47">
        <f>E8/$J$5</f>
        <v>0.93681466606356423</v>
      </c>
      <c r="H8" s="48"/>
      <c r="I8" s="47">
        <f>E8/$J$6</f>
        <v>0.10112751464163428</v>
      </c>
      <c r="J8" s="20"/>
      <c r="K8" s="11"/>
    </row>
    <row r="9" spans="1:13" ht="18.75" customHeight="1">
      <c r="A9" s="39" t="s">
        <v>39</v>
      </c>
      <c r="B9" s="39"/>
      <c r="C9" s="45" t="s">
        <v>44</v>
      </c>
      <c r="D9" s="40"/>
      <c r="E9" s="49">
        <f>'درآمد سرمایه گذاری در اوراق بها'!Q12</f>
        <v>0</v>
      </c>
      <c r="F9" s="40"/>
      <c r="G9" s="47">
        <f t="shared" ref="G9:G11" si="0">E9/$J$5</f>
        <v>0</v>
      </c>
      <c r="H9" s="50"/>
      <c r="I9" s="47">
        <f t="shared" ref="I9:I11" si="1">E9/$J$6</f>
        <v>0</v>
      </c>
      <c r="J9" s="11"/>
      <c r="K9" s="11"/>
    </row>
    <row r="10" spans="1:13" ht="18.75" customHeight="1">
      <c r="A10" s="39" t="s">
        <v>40</v>
      </c>
      <c r="B10" s="39"/>
      <c r="C10" s="45" t="s">
        <v>442</v>
      </c>
      <c r="D10" s="40"/>
      <c r="E10" s="49">
        <f>'درآمد سپرده بانکی'!G13</f>
        <v>734132552</v>
      </c>
      <c r="F10" s="40"/>
      <c r="G10" s="47">
        <f t="shared" si="0"/>
        <v>4.048222316543694E-4</v>
      </c>
      <c r="H10" s="50"/>
      <c r="I10" s="47">
        <f t="shared" si="1"/>
        <v>4.3699856163554721E-5</v>
      </c>
      <c r="J10" s="12"/>
      <c r="K10" s="11"/>
      <c r="M10" s="20">
        <v>-1419601569268</v>
      </c>
    </row>
    <row r="11" spans="1:13" ht="19.5" customHeight="1" thickBot="1">
      <c r="A11" s="39" t="s">
        <v>29</v>
      </c>
      <c r="B11" s="39"/>
      <c r="C11" s="45" t="s">
        <v>443</v>
      </c>
      <c r="D11" s="40"/>
      <c r="E11" s="51">
        <f>'سایر درآمدها'!E11</f>
        <v>29784851934</v>
      </c>
      <c r="F11" s="40"/>
      <c r="G11" s="47">
        <f t="shared" si="0"/>
        <v>1.6424241366996134E-2</v>
      </c>
      <c r="H11" s="50"/>
      <c r="I11" s="47">
        <f t="shared" si="1"/>
        <v>1.7729683036430384E-3</v>
      </c>
      <c r="J11" s="12"/>
      <c r="K11" s="11"/>
      <c r="M11" s="20">
        <f>-2248255614</f>
        <v>-2248255614</v>
      </c>
    </row>
    <row r="12" spans="1:13" ht="19.5" customHeight="1" thickBot="1">
      <c r="A12" s="39"/>
      <c r="B12" s="52"/>
      <c r="C12" s="35"/>
      <c r="D12" s="35"/>
      <c r="E12" s="53">
        <f>SUM(E8:E11)</f>
        <v>1729403304000</v>
      </c>
      <c r="F12" s="35"/>
      <c r="G12" s="54">
        <f>SUM(G8:G11)</f>
        <v>0.95364372966221478</v>
      </c>
      <c r="H12" s="48"/>
      <c r="I12" s="55">
        <f>SUM(I8:I11)</f>
        <v>0.10294418280144087</v>
      </c>
      <c r="J12" s="19"/>
      <c r="K12" s="11"/>
      <c r="M12" s="20">
        <v>-34535989521</v>
      </c>
    </row>
    <row r="13" spans="1:13" ht="17.399999999999999" thickTop="1">
      <c r="M13" s="20">
        <v>-11833581909</v>
      </c>
    </row>
    <row r="18" ht="18.75" customHeight="1"/>
    <row r="27" ht="18.75" customHeight="1"/>
    <row r="28" ht="17.399999999999999" customHeight="1"/>
    <row r="29" ht="17.399999999999999" customHeight="1"/>
  </sheetData>
  <mergeCells count="4">
    <mergeCell ref="E6:I6"/>
    <mergeCell ref="A1:I1"/>
    <mergeCell ref="A2:I2"/>
    <mergeCell ref="A3:I3"/>
  </mergeCells>
  <pageMargins left="0.25" right="0.25" top="0.75" bottom="0.75" header="0.3" footer="0.3"/>
  <pageSetup paperSize="9" scale="9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CX377"/>
  <sheetViews>
    <sheetView rightToLeft="1" view="pageBreakPreview" zoomScale="60" zoomScaleNormal="100" workbookViewId="0">
      <pane xSplit="1" ySplit="10" topLeftCell="B374" activePane="bottomRight" state="frozen"/>
      <selection activeCell="G354" sqref="G354"/>
      <selection pane="topRight" activeCell="G354" sqref="G354"/>
      <selection pane="bottomLeft" activeCell="G354" sqref="G354"/>
      <selection pane="bottomRight" activeCell="G354" sqref="G354"/>
    </sheetView>
  </sheetViews>
  <sheetFormatPr defaultColWidth="9.109375" defaultRowHeight="29.4"/>
  <cols>
    <col min="1" max="1" width="2.44140625" style="23" customWidth="1"/>
    <col min="2" max="2" width="55.33203125" style="23" customWidth="1"/>
    <col min="3" max="3" width="2.33203125" style="23" customWidth="1"/>
    <col min="4" max="4" width="28.6640625" style="3" bestFit="1" customWidth="1"/>
    <col min="5" max="5" width="3.77734375" style="3" customWidth="1"/>
    <col min="6" max="6" width="30.44140625" style="192" bestFit="1" customWidth="1"/>
    <col min="7" max="7" width="1.33203125" style="192" customWidth="1"/>
    <col min="8" max="8" width="31.88671875" style="192" bestFit="1" customWidth="1"/>
    <col min="9" max="9" width="1.33203125" style="192" customWidth="1"/>
    <col min="10" max="10" width="35.109375" style="193" bestFit="1" customWidth="1"/>
    <col min="11" max="11" width="1.6640625" style="193" customWidth="1"/>
    <col min="12" max="12" width="21.44140625" style="194" customWidth="1"/>
    <col min="13" max="13" width="1" style="194" customWidth="1"/>
    <col min="14" max="14" width="31" style="3" bestFit="1" customWidth="1"/>
    <col min="15" max="15" width="1.109375" style="3" customWidth="1"/>
    <col min="16" max="16" width="32.88671875" style="192" customWidth="1"/>
    <col min="17" max="17" width="1.5546875" style="192" customWidth="1"/>
    <col min="18" max="18" width="29.5546875" style="192" customWidth="1"/>
    <col min="19" max="19" width="1.88671875" style="192" customWidth="1"/>
    <col min="20" max="20" width="32" style="192" customWidth="1"/>
    <col min="21" max="21" width="1.44140625" style="192" customWidth="1"/>
    <col min="22" max="22" width="18.109375" style="194" bestFit="1" customWidth="1"/>
    <col min="23" max="23" width="9.109375" style="23" customWidth="1"/>
    <col min="24" max="16325" width="9.109375" style="23"/>
    <col min="16326" max="16326" width="22.88671875" style="23" bestFit="1" customWidth="1"/>
    <col min="16327" max="16384" width="9.109375" style="23"/>
  </cols>
  <sheetData>
    <row r="1" spans="2:22" ht="30.6">
      <c r="B1" s="266" t="s">
        <v>73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</row>
    <row r="2" spans="2:22" ht="30.6">
      <c r="B2" s="266" t="s">
        <v>45</v>
      </c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</row>
    <row r="3" spans="2:22" ht="30.6">
      <c r="B3" s="266" t="str">
        <f>' سهام'!A3</f>
        <v>برای ماه منتهی به 1404/10/30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</row>
    <row r="5" spans="2:22" ht="30.6">
      <c r="B5" s="272" t="s">
        <v>25</v>
      </c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</row>
    <row r="6" spans="2:22" ht="9.75" customHeight="1"/>
    <row r="7" spans="2:22" ht="31.2" thickBot="1">
      <c r="B7" s="195"/>
      <c r="C7" s="166"/>
      <c r="D7" s="301" t="str">
        <f>'درآمد سود سهام'!$I$7</f>
        <v>طی دی ماه</v>
      </c>
      <c r="E7" s="301"/>
      <c r="F7" s="260"/>
      <c r="G7" s="260"/>
      <c r="H7" s="260"/>
      <c r="I7" s="260"/>
      <c r="J7" s="260"/>
      <c r="K7" s="260"/>
      <c r="L7" s="260"/>
      <c r="M7" s="169"/>
      <c r="N7" s="301" t="str">
        <f>'درآمد سود سهام'!$O$7</f>
        <v>از ابتدای سال مالی تا پایان دی ماه</v>
      </c>
      <c r="O7" s="301"/>
      <c r="P7" s="260"/>
      <c r="Q7" s="260"/>
      <c r="R7" s="260"/>
      <c r="S7" s="260"/>
      <c r="T7" s="260"/>
      <c r="U7" s="260"/>
      <c r="V7" s="260"/>
    </row>
    <row r="8" spans="2:22" s="107" customFormat="1" ht="24.75" customHeight="1">
      <c r="B8" s="302" t="s">
        <v>21</v>
      </c>
      <c r="C8" s="303"/>
      <c r="D8" s="305" t="s">
        <v>9</v>
      </c>
      <c r="E8" s="197"/>
      <c r="F8" s="307" t="s">
        <v>10</v>
      </c>
      <c r="G8" s="198"/>
      <c r="H8" s="307" t="s">
        <v>11</v>
      </c>
      <c r="I8" s="198"/>
      <c r="J8" s="309" t="s">
        <v>2</v>
      </c>
      <c r="K8" s="309"/>
      <c r="L8" s="309"/>
      <c r="M8" s="199"/>
      <c r="N8" s="305" t="s">
        <v>9</v>
      </c>
      <c r="O8" s="197"/>
      <c r="P8" s="307" t="s">
        <v>10</v>
      </c>
      <c r="Q8" s="198"/>
      <c r="R8" s="307" t="s">
        <v>11</v>
      </c>
      <c r="S8" s="198"/>
      <c r="T8" s="309" t="s">
        <v>2</v>
      </c>
      <c r="U8" s="309"/>
      <c r="V8" s="309"/>
    </row>
    <row r="9" spans="2:22" s="107" customFormat="1" ht="6" customHeight="1" thickBot="1">
      <c r="B9" s="303"/>
      <c r="C9" s="303"/>
      <c r="D9" s="306"/>
      <c r="E9" s="200"/>
      <c r="F9" s="308"/>
      <c r="G9" s="201"/>
      <c r="H9" s="308"/>
      <c r="I9" s="201"/>
      <c r="J9" s="260"/>
      <c r="K9" s="260"/>
      <c r="L9" s="260"/>
      <c r="M9" s="165"/>
      <c r="N9" s="306"/>
      <c r="O9" s="200"/>
      <c r="P9" s="308"/>
      <c r="Q9" s="201"/>
      <c r="R9" s="308"/>
      <c r="S9" s="201"/>
      <c r="T9" s="260"/>
      <c r="U9" s="260"/>
      <c r="V9" s="260"/>
    </row>
    <row r="10" spans="2:22" s="107" customFormat="1" ht="61.8" thickBot="1">
      <c r="B10" s="304"/>
      <c r="C10" s="303"/>
      <c r="D10" s="175" t="s">
        <v>48</v>
      </c>
      <c r="E10" s="175"/>
      <c r="F10" s="202" t="s">
        <v>49</v>
      </c>
      <c r="G10" s="202"/>
      <c r="H10" s="202" t="s">
        <v>50</v>
      </c>
      <c r="I10" s="202"/>
      <c r="J10" s="203" t="s">
        <v>6</v>
      </c>
      <c r="K10" s="203"/>
      <c r="L10" s="204" t="s">
        <v>16</v>
      </c>
      <c r="M10" s="169"/>
      <c r="N10" s="175" t="s">
        <v>48</v>
      </c>
      <c r="O10" s="175"/>
      <c r="P10" s="202" t="s">
        <v>49</v>
      </c>
      <c r="Q10" s="202"/>
      <c r="R10" s="202" t="s">
        <v>50</v>
      </c>
      <c r="S10" s="202"/>
      <c r="T10" s="205" t="s">
        <v>6</v>
      </c>
      <c r="U10" s="205"/>
      <c r="V10" s="204" t="s">
        <v>16</v>
      </c>
    </row>
    <row r="11" spans="2:22" s="107" customFormat="1" ht="42.75" customHeight="1">
      <c r="B11" s="206" t="s">
        <v>228</v>
      </c>
      <c r="C11" s="196"/>
      <c r="D11" s="171">
        <v>0</v>
      </c>
      <c r="E11" s="171"/>
      <c r="F11" s="171">
        <v>384472580</v>
      </c>
      <c r="G11" s="171"/>
      <c r="H11" s="171">
        <v>0</v>
      </c>
      <c r="I11" s="171"/>
      <c r="J11" s="207">
        <f t="shared" ref="J11:J75" si="0">D11+F11+H11</f>
        <v>384472580</v>
      </c>
      <c r="K11" s="207"/>
      <c r="L11" s="191">
        <f>J11/540920789523</f>
        <v>7.1077427129217813E-4</v>
      </c>
      <c r="M11" s="191"/>
      <c r="N11" s="171">
        <v>2487448240</v>
      </c>
      <c r="O11" s="171"/>
      <c r="P11" s="171">
        <v>3496994651</v>
      </c>
      <c r="Q11" s="171"/>
      <c r="R11" s="171">
        <v>857359771</v>
      </c>
      <c r="S11" s="171"/>
      <c r="T11" s="207">
        <f>N11+P11+R11</f>
        <v>6841802662</v>
      </c>
      <c r="U11" s="201"/>
      <c r="V11" s="191">
        <f>T11/درآمدها!$J$5</f>
        <v>3.7727707545784526E-3</v>
      </c>
    </row>
    <row r="12" spans="2:22" s="107" customFormat="1" ht="42.75" customHeight="1">
      <c r="B12" s="206" t="s">
        <v>298</v>
      </c>
      <c r="C12" s="196"/>
      <c r="D12" s="171">
        <v>0</v>
      </c>
      <c r="E12" s="171"/>
      <c r="F12" s="171">
        <v>929604182</v>
      </c>
      <c r="G12" s="171"/>
      <c r="H12" s="171">
        <v>0</v>
      </c>
      <c r="I12" s="171"/>
      <c r="J12" s="207">
        <f t="shared" si="0"/>
        <v>929604182</v>
      </c>
      <c r="K12" s="207"/>
      <c r="L12" s="191">
        <f t="shared" ref="L12:L75" si="1">J12/540920789523</f>
        <v>1.7185587982664755E-3</v>
      </c>
      <c r="M12" s="191"/>
      <c r="N12" s="171">
        <v>4114581600</v>
      </c>
      <c r="O12" s="171"/>
      <c r="P12" s="171">
        <v>2197740631</v>
      </c>
      <c r="Q12" s="171"/>
      <c r="R12" s="171">
        <v>-6880831150</v>
      </c>
      <c r="S12" s="171"/>
      <c r="T12" s="207">
        <f t="shared" ref="T12:T75" si="2">N12+P12+R12</f>
        <v>-568508919</v>
      </c>
      <c r="U12" s="201"/>
      <c r="V12" s="191">
        <f>T12/درآمدها!$J$5</f>
        <v>-3.1349250033663282E-4</v>
      </c>
    </row>
    <row r="13" spans="2:22" s="107" customFormat="1" ht="42.75" customHeight="1">
      <c r="B13" s="206" t="s">
        <v>212</v>
      </c>
      <c r="C13" s="196"/>
      <c r="D13" s="171">
        <v>0</v>
      </c>
      <c r="E13" s="171"/>
      <c r="F13" s="171">
        <v>-1396319947</v>
      </c>
      <c r="G13" s="171"/>
      <c r="H13" s="171">
        <v>0</v>
      </c>
      <c r="I13" s="171"/>
      <c r="J13" s="207">
        <f t="shared" si="0"/>
        <v>-1396319947</v>
      </c>
      <c r="K13" s="207"/>
      <c r="L13" s="191">
        <f t="shared" si="1"/>
        <v>-2.581376005590978E-3</v>
      </c>
      <c r="M13" s="191"/>
      <c r="N13" s="171">
        <v>0</v>
      </c>
      <c r="O13" s="171"/>
      <c r="P13" s="171">
        <v>7032967592</v>
      </c>
      <c r="Q13" s="171"/>
      <c r="R13" s="171">
        <v>-7426620953</v>
      </c>
      <c r="S13" s="171"/>
      <c r="T13" s="207">
        <f t="shared" si="2"/>
        <v>-393653361</v>
      </c>
      <c r="U13" s="201"/>
      <c r="V13" s="191">
        <f>T13/درآمدها!$J$5</f>
        <v>-2.1707201467108231E-4</v>
      </c>
    </row>
    <row r="14" spans="2:22" s="107" customFormat="1" ht="42.75" customHeight="1">
      <c r="B14" s="206" t="s">
        <v>402</v>
      </c>
      <c r="C14" s="196"/>
      <c r="D14" s="171">
        <v>0</v>
      </c>
      <c r="E14" s="171"/>
      <c r="F14" s="171">
        <v>-5339115593</v>
      </c>
      <c r="G14" s="171"/>
      <c r="H14" s="171">
        <v>0</v>
      </c>
      <c r="I14" s="171"/>
      <c r="J14" s="207">
        <f t="shared" si="0"/>
        <v>-5339115593</v>
      </c>
      <c r="K14" s="207"/>
      <c r="L14" s="191">
        <f t="shared" si="1"/>
        <v>-9.8704203950234388E-3</v>
      </c>
      <c r="M14" s="191"/>
      <c r="N14" s="171">
        <v>0</v>
      </c>
      <c r="O14" s="171"/>
      <c r="P14" s="171">
        <v>-6734977071</v>
      </c>
      <c r="Q14" s="171"/>
      <c r="R14" s="171">
        <v>-3262674625</v>
      </c>
      <c r="S14" s="171"/>
      <c r="T14" s="207">
        <f t="shared" si="2"/>
        <v>-9997651696</v>
      </c>
      <c r="U14" s="201"/>
      <c r="V14" s="191">
        <f>T14/درآمدها!$J$5</f>
        <v>-5.5129985175726287E-3</v>
      </c>
    </row>
    <row r="15" spans="2:22" s="107" customFormat="1" ht="42.75" customHeight="1">
      <c r="B15" s="206" t="s">
        <v>279</v>
      </c>
      <c r="C15" s="196"/>
      <c r="D15" s="171">
        <v>0</v>
      </c>
      <c r="E15" s="171"/>
      <c r="F15" s="171">
        <v>3604527801</v>
      </c>
      <c r="G15" s="171"/>
      <c r="H15" s="171">
        <v>0</v>
      </c>
      <c r="I15" s="171"/>
      <c r="J15" s="207">
        <f t="shared" si="0"/>
        <v>3604527801</v>
      </c>
      <c r="K15" s="207"/>
      <c r="L15" s="191">
        <f t="shared" si="1"/>
        <v>6.6636887892191745E-3</v>
      </c>
      <c r="M15" s="191"/>
      <c r="N15" s="171">
        <v>5565174000</v>
      </c>
      <c r="O15" s="171"/>
      <c r="P15" s="171">
        <v>2656319267</v>
      </c>
      <c r="Q15" s="171"/>
      <c r="R15" s="171">
        <v>-841787088</v>
      </c>
      <c r="S15" s="171"/>
      <c r="T15" s="207">
        <f t="shared" si="2"/>
        <v>7379706179</v>
      </c>
      <c r="U15" s="201"/>
      <c r="V15" s="191">
        <f>T15/درآمدها!$J$5</f>
        <v>4.0693865381633684E-3</v>
      </c>
    </row>
    <row r="16" spans="2:22" s="107" customFormat="1" ht="42.75" customHeight="1">
      <c r="B16" s="206" t="s">
        <v>222</v>
      </c>
      <c r="C16" s="196"/>
      <c r="D16" s="171">
        <v>0</v>
      </c>
      <c r="E16" s="171"/>
      <c r="F16" s="171">
        <v>-16547266577</v>
      </c>
      <c r="G16" s="171"/>
      <c r="H16" s="171">
        <v>0</v>
      </c>
      <c r="I16" s="171"/>
      <c r="J16" s="207">
        <f t="shared" si="0"/>
        <v>-16547266577</v>
      </c>
      <c r="K16" s="207"/>
      <c r="L16" s="191">
        <f t="shared" si="1"/>
        <v>-3.0590923657402538E-2</v>
      </c>
      <c r="M16" s="191"/>
      <c r="N16" s="171">
        <v>0</v>
      </c>
      <c r="O16" s="171"/>
      <c r="P16" s="171">
        <v>4279615743</v>
      </c>
      <c r="Q16" s="171"/>
      <c r="R16" s="171">
        <v>-2471853817</v>
      </c>
      <c r="S16" s="171"/>
      <c r="T16" s="207">
        <f t="shared" si="2"/>
        <v>1807761926</v>
      </c>
      <c r="U16" s="201"/>
      <c r="V16" s="191">
        <f>T16/درآمدها!$J$5</f>
        <v>9.9685297319866153E-4</v>
      </c>
    </row>
    <row r="17" spans="2:22" s="107" customFormat="1" ht="42.75" customHeight="1">
      <c r="B17" s="206" t="s">
        <v>204</v>
      </c>
      <c r="C17" s="196"/>
      <c r="D17" s="171">
        <v>0</v>
      </c>
      <c r="E17" s="171"/>
      <c r="F17" s="171">
        <v>-1987382041</v>
      </c>
      <c r="G17" s="171"/>
      <c r="H17" s="171">
        <v>0</v>
      </c>
      <c r="I17" s="171"/>
      <c r="J17" s="207">
        <f t="shared" si="0"/>
        <v>-1987382041</v>
      </c>
      <c r="K17" s="207"/>
      <c r="L17" s="191">
        <f t="shared" si="1"/>
        <v>-3.6740722107437068E-3</v>
      </c>
      <c r="M17" s="191"/>
      <c r="N17" s="171">
        <v>1943637300</v>
      </c>
      <c r="O17" s="171"/>
      <c r="P17" s="171">
        <v>-6344836470</v>
      </c>
      <c r="Q17" s="171"/>
      <c r="R17" s="171">
        <v>-5630693923</v>
      </c>
      <c r="S17" s="171"/>
      <c r="T17" s="207">
        <f t="shared" si="2"/>
        <v>-10031893093</v>
      </c>
      <c r="U17" s="201"/>
      <c r="V17" s="191">
        <f>T17/درآمدها!$J$5</f>
        <v>-5.5318802286624582E-3</v>
      </c>
    </row>
    <row r="18" spans="2:22" s="107" customFormat="1" ht="42.75" customHeight="1">
      <c r="B18" s="206" t="s">
        <v>122</v>
      </c>
      <c r="C18" s="196"/>
      <c r="D18" s="171">
        <v>0</v>
      </c>
      <c r="E18" s="171"/>
      <c r="F18" s="171">
        <v>4611108742</v>
      </c>
      <c r="G18" s="171"/>
      <c r="H18" s="171">
        <v>0</v>
      </c>
      <c r="I18" s="171"/>
      <c r="J18" s="207">
        <f t="shared" si="0"/>
        <v>4611108742</v>
      </c>
      <c r="K18" s="207"/>
      <c r="L18" s="191">
        <f t="shared" si="1"/>
        <v>8.5245544843381097E-3</v>
      </c>
      <c r="M18" s="191"/>
      <c r="N18" s="171">
        <v>5612721000</v>
      </c>
      <c r="O18" s="171"/>
      <c r="P18" s="171">
        <v>3776813130</v>
      </c>
      <c r="Q18" s="171"/>
      <c r="R18" s="171">
        <v>-5457055414</v>
      </c>
      <c r="S18" s="171"/>
      <c r="T18" s="207">
        <f t="shared" si="2"/>
        <v>3932478716</v>
      </c>
      <c r="U18" s="201"/>
      <c r="V18" s="191">
        <f>T18/درآمدها!$J$5</f>
        <v>2.1684841591718836E-3</v>
      </c>
    </row>
    <row r="19" spans="2:22" s="107" customFormat="1" ht="42.75" customHeight="1">
      <c r="B19" s="206" t="s">
        <v>520</v>
      </c>
      <c r="C19" s="196"/>
      <c r="D19" s="171">
        <v>0</v>
      </c>
      <c r="E19" s="171"/>
      <c r="F19" s="171">
        <v>0</v>
      </c>
      <c r="G19" s="171"/>
      <c r="H19" s="171">
        <v>6365436706</v>
      </c>
      <c r="I19" s="171"/>
      <c r="J19" s="207">
        <f t="shared" si="0"/>
        <v>6365436706</v>
      </c>
      <c r="K19" s="207"/>
      <c r="L19" s="191">
        <f t="shared" si="1"/>
        <v>1.1767779736499369E-2</v>
      </c>
      <c r="M19" s="191"/>
      <c r="N19" s="171">
        <v>0</v>
      </c>
      <c r="O19" s="171"/>
      <c r="P19" s="171">
        <v>0</v>
      </c>
      <c r="Q19" s="171"/>
      <c r="R19" s="171">
        <v>6365436706</v>
      </c>
      <c r="S19" s="171"/>
      <c r="T19" s="207">
        <f t="shared" si="2"/>
        <v>6365436706</v>
      </c>
      <c r="U19" s="201"/>
      <c r="V19" s="191">
        <f>T19/درآمدها!$J$5</f>
        <v>3.5100885878951707E-3</v>
      </c>
    </row>
    <row r="20" spans="2:22" s="107" customFormat="1" ht="42.75" customHeight="1">
      <c r="B20" s="206" t="s">
        <v>326</v>
      </c>
      <c r="C20" s="196"/>
      <c r="D20" s="171">
        <v>0</v>
      </c>
      <c r="E20" s="171"/>
      <c r="F20" s="171">
        <v>0</v>
      </c>
      <c r="G20" s="171"/>
      <c r="H20" s="171">
        <v>0</v>
      </c>
      <c r="I20" s="171"/>
      <c r="J20" s="207">
        <f t="shared" si="0"/>
        <v>0</v>
      </c>
      <c r="K20" s="207"/>
      <c r="L20" s="191">
        <f t="shared" si="1"/>
        <v>0</v>
      </c>
      <c r="M20" s="191"/>
      <c r="N20" s="171">
        <v>0</v>
      </c>
      <c r="O20" s="171"/>
      <c r="P20" s="171">
        <v>0</v>
      </c>
      <c r="Q20" s="171"/>
      <c r="R20" s="171">
        <v>-236099965</v>
      </c>
      <c r="S20" s="171"/>
      <c r="T20" s="207">
        <f t="shared" si="2"/>
        <v>-236099965</v>
      </c>
      <c r="U20" s="201"/>
      <c r="V20" s="191">
        <f>T20/درآمدها!$J$5</f>
        <v>-1.3019244884923521E-4</v>
      </c>
    </row>
    <row r="21" spans="2:22" s="107" customFormat="1" ht="42.75" customHeight="1">
      <c r="B21" s="206" t="s">
        <v>395</v>
      </c>
      <c r="C21" s="196"/>
      <c r="D21" s="171">
        <v>0</v>
      </c>
      <c r="E21" s="171"/>
      <c r="F21" s="171">
        <v>0</v>
      </c>
      <c r="G21" s="171"/>
      <c r="H21" s="171">
        <v>0</v>
      </c>
      <c r="I21" s="171"/>
      <c r="J21" s="207">
        <f t="shared" si="0"/>
        <v>0</v>
      </c>
      <c r="K21" s="207"/>
      <c r="L21" s="191">
        <f t="shared" si="1"/>
        <v>0</v>
      </c>
      <c r="M21" s="191"/>
      <c r="N21" s="171">
        <v>0</v>
      </c>
      <c r="O21" s="171"/>
      <c r="P21" s="171">
        <v>0</v>
      </c>
      <c r="Q21" s="171"/>
      <c r="R21" s="171">
        <v>1461341250</v>
      </c>
      <c r="S21" s="171"/>
      <c r="T21" s="207">
        <f t="shared" si="2"/>
        <v>1461341250</v>
      </c>
      <c r="U21" s="201"/>
      <c r="V21" s="191">
        <f>T21/درآمدها!$J$5</f>
        <v>8.0582644703866189E-4</v>
      </c>
    </row>
    <row r="22" spans="2:22" s="107" customFormat="1" ht="42.75" customHeight="1">
      <c r="B22" s="206" t="s">
        <v>109</v>
      </c>
      <c r="C22" s="196"/>
      <c r="D22" s="171">
        <v>0</v>
      </c>
      <c r="E22" s="171"/>
      <c r="F22" s="171">
        <v>-2162339430</v>
      </c>
      <c r="G22" s="171"/>
      <c r="H22" s="171">
        <v>0</v>
      </c>
      <c r="I22" s="171"/>
      <c r="J22" s="207">
        <f t="shared" si="0"/>
        <v>-2162339430</v>
      </c>
      <c r="K22" s="207"/>
      <c r="L22" s="191">
        <f t="shared" si="1"/>
        <v>-3.9975158505311196E-3</v>
      </c>
      <c r="M22" s="191"/>
      <c r="N22" s="171">
        <v>6359194240</v>
      </c>
      <c r="O22" s="171"/>
      <c r="P22" s="171">
        <v>-4173325161</v>
      </c>
      <c r="Q22" s="171"/>
      <c r="R22" s="171">
        <v>-12273830119</v>
      </c>
      <c r="S22" s="171"/>
      <c r="T22" s="207">
        <f t="shared" si="2"/>
        <v>-10087961040</v>
      </c>
      <c r="U22" s="201"/>
      <c r="V22" s="191">
        <f>T22/درآمدها!$J$5</f>
        <v>-5.5627977399034245E-3</v>
      </c>
    </row>
    <row r="23" spans="2:22" s="107" customFormat="1" ht="42.75" customHeight="1">
      <c r="B23" s="206" t="s">
        <v>181</v>
      </c>
      <c r="C23" s="196"/>
      <c r="D23" s="171">
        <v>0</v>
      </c>
      <c r="E23" s="171"/>
      <c r="F23" s="171">
        <v>-1273547675</v>
      </c>
      <c r="G23" s="171"/>
      <c r="H23" s="171">
        <v>0</v>
      </c>
      <c r="I23" s="171"/>
      <c r="J23" s="207">
        <f t="shared" si="0"/>
        <v>-1273547675</v>
      </c>
      <c r="K23" s="207"/>
      <c r="L23" s="191">
        <f t="shared" si="1"/>
        <v>-2.3544069661716131E-3</v>
      </c>
      <c r="M23" s="191"/>
      <c r="N23" s="171">
        <v>3459890700</v>
      </c>
      <c r="O23" s="171"/>
      <c r="P23" s="171">
        <v>-3119188289</v>
      </c>
      <c r="Q23" s="171"/>
      <c r="R23" s="171">
        <v>-7979743869</v>
      </c>
      <c r="S23" s="171"/>
      <c r="T23" s="207">
        <f t="shared" si="2"/>
        <v>-7639041458</v>
      </c>
      <c r="U23" s="201"/>
      <c r="V23" s="191">
        <f>T23/درآمدها!$J$5</f>
        <v>-4.2123916209722946E-3</v>
      </c>
    </row>
    <row r="24" spans="2:22" s="107" customFormat="1" ht="42.6" customHeight="1">
      <c r="B24" s="206" t="s">
        <v>287</v>
      </c>
      <c r="C24" s="196"/>
      <c r="D24" s="171">
        <v>0</v>
      </c>
      <c r="E24" s="171"/>
      <c r="F24" s="171">
        <v>1530139479</v>
      </c>
      <c r="G24" s="171"/>
      <c r="H24" s="171">
        <v>0</v>
      </c>
      <c r="I24" s="171"/>
      <c r="J24" s="207">
        <f t="shared" si="0"/>
        <v>1530139479</v>
      </c>
      <c r="K24" s="207"/>
      <c r="L24" s="191">
        <f t="shared" si="1"/>
        <v>2.8287681091890044E-3</v>
      </c>
      <c r="M24" s="191"/>
      <c r="N24" s="171">
        <v>0</v>
      </c>
      <c r="O24" s="171"/>
      <c r="P24" s="171">
        <v>12759026355</v>
      </c>
      <c r="Q24" s="171"/>
      <c r="R24" s="171">
        <v>-3621924579</v>
      </c>
      <c r="S24" s="171"/>
      <c r="T24" s="207">
        <f t="shared" si="2"/>
        <v>9137101776</v>
      </c>
      <c r="U24" s="201"/>
      <c r="V24" s="191">
        <f>T24/درآمدها!$J$5</f>
        <v>5.0384660395952881E-3</v>
      </c>
    </row>
    <row r="25" spans="2:22" s="107" customFormat="1" ht="42.75" customHeight="1">
      <c r="B25" s="206" t="s">
        <v>79</v>
      </c>
      <c r="C25" s="196"/>
      <c r="D25" s="171">
        <v>0</v>
      </c>
      <c r="E25" s="171"/>
      <c r="F25" s="171">
        <v>-1268344312</v>
      </c>
      <c r="G25" s="171"/>
      <c r="H25" s="171">
        <v>0</v>
      </c>
      <c r="I25" s="171"/>
      <c r="J25" s="207">
        <f t="shared" si="0"/>
        <v>-1268344312</v>
      </c>
      <c r="K25" s="207"/>
      <c r="L25" s="191">
        <f t="shared" si="1"/>
        <v>-2.344787511529116E-3</v>
      </c>
      <c r="M25" s="191"/>
      <c r="N25" s="171">
        <v>0</v>
      </c>
      <c r="O25" s="171"/>
      <c r="P25" s="171">
        <v>23630495729</v>
      </c>
      <c r="Q25" s="171"/>
      <c r="R25" s="171">
        <v>1003723380</v>
      </c>
      <c r="S25" s="171"/>
      <c r="T25" s="207">
        <f t="shared" si="2"/>
        <v>24634219109</v>
      </c>
      <c r="U25" s="201"/>
      <c r="V25" s="191">
        <f>T25/درآمدها!$J$5</f>
        <v>1.3584031286448242E-2</v>
      </c>
    </row>
    <row r="26" spans="2:22" s="107" customFormat="1" ht="42.75" customHeight="1">
      <c r="B26" s="206" t="s">
        <v>501</v>
      </c>
      <c r="C26" s="196"/>
      <c r="D26" s="171">
        <v>0</v>
      </c>
      <c r="E26" s="171"/>
      <c r="F26" s="171">
        <v>-457437329</v>
      </c>
      <c r="G26" s="171"/>
      <c r="H26" s="171">
        <v>0</v>
      </c>
      <c r="I26" s="171"/>
      <c r="J26" s="207">
        <f t="shared" si="0"/>
        <v>-457437329</v>
      </c>
      <c r="K26" s="207"/>
      <c r="L26" s="191">
        <f t="shared" si="1"/>
        <v>-8.4566416721269268E-4</v>
      </c>
      <c r="M26" s="191"/>
      <c r="N26" s="171">
        <v>0</v>
      </c>
      <c r="O26" s="171"/>
      <c r="P26" s="171">
        <v>-697544729</v>
      </c>
      <c r="Q26" s="171"/>
      <c r="R26" s="171">
        <v>0</v>
      </c>
      <c r="S26" s="171"/>
      <c r="T26" s="207">
        <f t="shared" si="2"/>
        <v>-697544729</v>
      </c>
      <c r="U26" s="201"/>
      <c r="V26" s="191">
        <f>T26/درآمدها!$J$5</f>
        <v>-3.8464663241430863E-4</v>
      </c>
    </row>
    <row r="27" spans="2:22" s="107" customFormat="1" ht="44.4" customHeight="1">
      <c r="B27" s="206" t="s">
        <v>103</v>
      </c>
      <c r="C27" s="196"/>
      <c r="D27" s="171">
        <v>0</v>
      </c>
      <c r="E27" s="171"/>
      <c r="F27" s="171">
        <v>3236332418</v>
      </c>
      <c r="G27" s="171"/>
      <c r="H27" s="171">
        <v>0</v>
      </c>
      <c r="I27" s="171"/>
      <c r="J27" s="207">
        <f t="shared" si="0"/>
        <v>3236332418</v>
      </c>
      <c r="K27" s="207"/>
      <c r="L27" s="191">
        <f t="shared" si="1"/>
        <v>5.9830061640890045E-3</v>
      </c>
      <c r="M27" s="191"/>
      <c r="N27" s="171">
        <v>5364084700</v>
      </c>
      <c r="O27" s="171"/>
      <c r="P27" s="171">
        <v>12229603399</v>
      </c>
      <c r="Q27" s="171"/>
      <c r="R27" s="171">
        <v>-2572848378</v>
      </c>
      <c r="S27" s="171"/>
      <c r="T27" s="207">
        <f t="shared" si="2"/>
        <v>15020839721</v>
      </c>
      <c r="U27" s="201"/>
      <c r="V27" s="191">
        <f>T27/درآمدها!$J$5</f>
        <v>8.2829317956436502E-3</v>
      </c>
    </row>
    <row r="28" spans="2:22" s="107" customFormat="1" ht="42.75" customHeight="1">
      <c r="B28" s="206" t="s">
        <v>134</v>
      </c>
      <c r="C28" s="196"/>
      <c r="D28" s="171">
        <v>0</v>
      </c>
      <c r="E28" s="171"/>
      <c r="F28" s="171">
        <v>-954809562</v>
      </c>
      <c r="G28" s="171"/>
      <c r="H28" s="171">
        <v>0</v>
      </c>
      <c r="I28" s="171"/>
      <c r="J28" s="207">
        <f t="shared" si="0"/>
        <v>-954809562</v>
      </c>
      <c r="K28" s="207"/>
      <c r="L28" s="191">
        <f t="shared" si="1"/>
        <v>-1.7651559719898719E-3</v>
      </c>
      <c r="M28" s="191"/>
      <c r="N28" s="171">
        <v>195379170</v>
      </c>
      <c r="O28" s="171"/>
      <c r="P28" s="171">
        <v>381879319</v>
      </c>
      <c r="Q28" s="171"/>
      <c r="R28" s="171">
        <v>-4089367006</v>
      </c>
      <c r="S28" s="171"/>
      <c r="T28" s="207">
        <f t="shared" si="2"/>
        <v>-3512108517</v>
      </c>
      <c r="U28" s="201"/>
      <c r="V28" s="191">
        <f>T28/درآمدها!$J$5</f>
        <v>-1.9366796960452147E-3</v>
      </c>
    </row>
    <row r="29" spans="2:22" s="107" customFormat="1" ht="42.75" customHeight="1">
      <c r="B29" s="206" t="s">
        <v>307</v>
      </c>
      <c r="C29" s="196"/>
      <c r="D29" s="171">
        <v>0</v>
      </c>
      <c r="E29" s="171"/>
      <c r="F29" s="171">
        <v>815774987</v>
      </c>
      <c r="G29" s="171"/>
      <c r="H29" s="171">
        <v>0</v>
      </c>
      <c r="I29" s="171"/>
      <c r="J29" s="207">
        <f t="shared" si="0"/>
        <v>815774987</v>
      </c>
      <c r="K29" s="207"/>
      <c r="L29" s="191">
        <f t="shared" si="1"/>
        <v>1.5081228209390409E-3</v>
      </c>
      <c r="M29" s="191"/>
      <c r="N29" s="171">
        <v>0</v>
      </c>
      <c r="O29" s="171"/>
      <c r="P29" s="171">
        <v>1885833057</v>
      </c>
      <c r="Q29" s="171"/>
      <c r="R29" s="171">
        <v>-1330767846</v>
      </c>
      <c r="S29" s="171"/>
      <c r="T29" s="207">
        <f t="shared" si="2"/>
        <v>555065211</v>
      </c>
      <c r="U29" s="201"/>
      <c r="V29" s="191">
        <f>T29/درآمدها!$J$5</f>
        <v>3.0607924525150797E-4</v>
      </c>
    </row>
    <row r="30" spans="2:22" s="107" customFormat="1" ht="42.75" customHeight="1">
      <c r="B30" s="206" t="s">
        <v>98</v>
      </c>
      <c r="C30" s="196"/>
      <c r="D30" s="171">
        <v>0</v>
      </c>
      <c r="E30" s="171"/>
      <c r="F30" s="171">
        <v>25161893261</v>
      </c>
      <c r="G30" s="171"/>
      <c r="H30" s="171">
        <v>21357001369</v>
      </c>
      <c r="I30" s="171"/>
      <c r="J30" s="207">
        <f t="shared" si="0"/>
        <v>46518894630</v>
      </c>
      <c r="K30" s="207"/>
      <c r="L30" s="191">
        <f t="shared" si="1"/>
        <v>8.599945783378328E-2</v>
      </c>
      <c r="M30" s="191"/>
      <c r="N30" s="171">
        <v>0</v>
      </c>
      <c r="O30" s="171"/>
      <c r="P30" s="171">
        <v>38022354077</v>
      </c>
      <c r="Q30" s="171"/>
      <c r="R30" s="171">
        <v>15979949741</v>
      </c>
      <c r="S30" s="171"/>
      <c r="T30" s="207">
        <f t="shared" si="2"/>
        <v>54002303818</v>
      </c>
      <c r="U30" s="201"/>
      <c r="V30" s="191">
        <f>T30/درآمدها!$J$5</f>
        <v>2.9778454975907448E-2</v>
      </c>
    </row>
    <row r="31" spans="2:22" s="107" customFormat="1" ht="42.75" customHeight="1">
      <c r="B31" s="206" t="s">
        <v>295</v>
      </c>
      <c r="C31" s="196"/>
      <c r="D31" s="171">
        <v>0</v>
      </c>
      <c r="E31" s="171"/>
      <c r="F31" s="171">
        <v>296426335</v>
      </c>
      <c r="G31" s="171"/>
      <c r="H31" s="171">
        <v>0</v>
      </c>
      <c r="I31" s="171"/>
      <c r="J31" s="207">
        <f t="shared" si="0"/>
        <v>296426335</v>
      </c>
      <c r="K31" s="207"/>
      <c r="L31" s="191">
        <f t="shared" si="1"/>
        <v>5.4800322106568977E-4</v>
      </c>
      <c r="M31" s="191"/>
      <c r="N31" s="171">
        <v>0</v>
      </c>
      <c r="O31" s="171"/>
      <c r="P31" s="171">
        <v>2505856223</v>
      </c>
      <c r="Q31" s="171"/>
      <c r="R31" s="171">
        <v>-2258651665</v>
      </c>
      <c r="S31" s="171"/>
      <c r="T31" s="207">
        <f t="shared" si="2"/>
        <v>247204558</v>
      </c>
      <c r="U31" s="201"/>
      <c r="V31" s="191">
        <f>T31/درآمدها!$J$5</f>
        <v>1.3631584728406376E-4</v>
      </c>
    </row>
    <row r="32" spans="2:22" s="107" customFormat="1" ht="42.75" customHeight="1">
      <c r="B32" s="206" t="s">
        <v>476</v>
      </c>
      <c r="C32" s="196"/>
      <c r="D32" s="171">
        <v>0</v>
      </c>
      <c r="E32" s="171"/>
      <c r="F32" s="171">
        <v>-4082235065</v>
      </c>
      <c r="G32" s="171"/>
      <c r="H32" s="171">
        <v>0</v>
      </c>
      <c r="I32" s="171"/>
      <c r="J32" s="207">
        <f t="shared" si="0"/>
        <v>-4082235065</v>
      </c>
      <c r="K32" s="207"/>
      <c r="L32" s="191">
        <f t="shared" si="1"/>
        <v>-7.5468259753888106E-3</v>
      </c>
      <c r="M32" s="191"/>
      <c r="N32" s="171">
        <v>0</v>
      </c>
      <c r="O32" s="171"/>
      <c r="P32" s="171">
        <v>-1761337786</v>
      </c>
      <c r="Q32" s="171"/>
      <c r="R32" s="171">
        <v>324217519</v>
      </c>
      <c r="S32" s="171"/>
      <c r="T32" s="207">
        <f t="shared" si="2"/>
        <v>-1437120267</v>
      </c>
      <c r="U32" s="201"/>
      <c r="V32" s="191">
        <f>T32/درآمدها!$J$5</f>
        <v>-7.9247028626877071E-4</v>
      </c>
    </row>
    <row r="33" spans="2:22" s="107" customFormat="1" ht="42.75" customHeight="1">
      <c r="B33" s="206" t="s">
        <v>123</v>
      </c>
      <c r="C33" s="196"/>
      <c r="D33" s="171">
        <v>0</v>
      </c>
      <c r="E33" s="171"/>
      <c r="F33" s="171">
        <v>-1124928907</v>
      </c>
      <c r="G33" s="171"/>
      <c r="H33" s="171">
        <v>11506497579</v>
      </c>
      <c r="I33" s="171"/>
      <c r="J33" s="207">
        <f t="shared" si="0"/>
        <v>10381568672</v>
      </c>
      <c r="K33" s="207"/>
      <c r="L33" s="191">
        <f t="shared" si="1"/>
        <v>1.9192400944978979E-2</v>
      </c>
      <c r="M33" s="191"/>
      <c r="N33" s="171">
        <v>0</v>
      </c>
      <c r="O33" s="171"/>
      <c r="P33" s="171">
        <v>5418070098</v>
      </c>
      <c r="Q33" s="171"/>
      <c r="R33" s="171">
        <v>9515488131</v>
      </c>
      <c r="S33" s="171"/>
      <c r="T33" s="207">
        <f t="shared" si="2"/>
        <v>14933558229</v>
      </c>
      <c r="U33" s="201"/>
      <c r="V33" s="191">
        <f>T33/درآمدها!$J$5</f>
        <v>8.2348022197553401E-3</v>
      </c>
    </row>
    <row r="34" spans="2:22" s="107" customFormat="1" ht="42.75" customHeight="1">
      <c r="B34" s="206" t="s">
        <v>201</v>
      </c>
      <c r="C34" s="196"/>
      <c r="D34" s="171">
        <v>0</v>
      </c>
      <c r="E34" s="171"/>
      <c r="F34" s="171">
        <v>7558204420</v>
      </c>
      <c r="G34" s="171"/>
      <c r="H34" s="171">
        <v>0</v>
      </c>
      <c r="I34" s="171"/>
      <c r="J34" s="207">
        <f t="shared" si="0"/>
        <v>7558204420</v>
      </c>
      <c r="K34" s="207"/>
      <c r="L34" s="191">
        <f t="shared" si="1"/>
        <v>1.3972848828134429E-2</v>
      </c>
      <c r="M34" s="191"/>
      <c r="N34" s="171">
        <v>0</v>
      </c>
      <c r="O34" s="171"/>
      <c r="P34" s="171">
        <v>15368407393</v>
      </c>
      <c r="Q34" s="171"/>
      <c r="R34" s="171">
        <v>-5020416332</v>
      </c>
      <c r="S34" s="171"/>
      <c r="T34" s="207">
        <f t="shared" si="2"/>
        <v>10347991061</v>
      </c>
      <c r="U34" s="201"/>
      <c r="V34" s="191">
        <f>T34/درآمدها!$J$5</f>
        <v>5.706185923837751E-3</v>
      </c>
    </row>
    <row r="35" spans="2:22" s="107" customFormat="1" ht="42.75" customHeight="1">
      <c r="B35" s="206" t="s">
        <v>154</v>
      </c>
      <c r="C35" s="196"/>
      <c r="D35" s="171">
        <v>0</v>
      </c>
      <c r="E35" s="171"/>
      <c r="F35" s="171">
        <v>-3019519420</v>
      </c>
      <c r="G35" s="171"/>
      <c r="H35" s="171">
        <v>0</v>
      </c>
      <c r="I35" s="171"/>
      <c r="J35" s="207">
        <f t="shared" si="0"/>
        <v>-3019519420</v>
      </c>
      <c r="K35" s="207"/>
      <c r="L35" s="191">
        <f t="shared" si="1"/>
        <v>-5.5821840803395662E-3</v>
      </c>
      <c r="M35" s="191"/>
      <c r="N35" s="171">
        <v>1213592950</v>
      </c>
      <c r="O35" s="171"/>
      <c r="P35" s="171">
        <v>-6030652561</v>
      </c>
      <c r="Q35" s="171"/>
      <c r="R35" s="171">
        <v>-9264424993</v>
      </c>
      <c r="S35" s="171"/>
      <c r="T35" s="207">
        <f t="shared" si="2"/>
        <v>-14081484604</v>
      </c>
      <c r="U35" s="201"/>
      <c r="V35" s="191">
        <f>T35/درآمدها!$J$5</f>
        <v>-7.7649438195705068E-3</v>
      </c>
    </row>
    <row r="36" spans="2:22" s="107" customFormat="1" ht="42.75" customHeight="1">
      <c r="B36" s="206" t="s">
        <v>141</v>
      </c>
      <c r="C36" s="196"/>
      <c r="D36" s="171">
        <v>0</v>
      </c>
      <c r="E36" s="171"/>
      <c r="F36" s="171">
        <v>-2608472903</v>
      </c>
      <c r="G36" s="171"/>
      <c r="H36" s="171">
        <v>362942999</v>
      </c>
      <c r="I36" s="171"/>
      <c r="J36" s="207">
        <f t="shared" si="0"/>
        <v>-2245529904</v>
      </c>
      <c r="K36" s="207"/>
      <c r="L36" s="191">
        <f t="shared" si="1"/>
        <v>-4.1513100392761293E-3</v>
      </c>
      <c r="M36" s="191"/>
      <c r="N36" s="171">
        <v>0</v>
      </c>
      <c r="O36" s="171"/>
      <c r="P36" s="171">
        <v>11654187547</v>
      </c>
      <c r="Q36" s="171"/>
      <c r="R36" s="171">
        <v>10936327582</v>
      </c>
      <c r="S36" s="171"/>
      <c r="T36" s="207">
        <f t="shared" si="2"/>
        <v>22590515129</v>
      </c>
      <c r="U36" s="201"/>
      <c r="V36" s="191">
        <f>T36/درآمدها!$J$5</f>
        <v>1.2457072941159506E-2</v>
      </c>
    </row>
    <row r="37" spans="2:22" s="107" customFormat="1" ht="42.75" customHeight="1">
      <c r="B37" s="206" t="s">
        <v>313</v>
      </c>
      <c r="C37" s="196"/>
      <c r="D37" s="171">
        <v>120342086</v>
      </c>
      <c r="E37" s="171"/>
      <c r="F37" s="171">
        <v>-6298202971</v>
      </c>
      <c r="G37" s="171"/>
      <c r="H37" s="171">
        <v>0</v>
      </c>
      <c r="I37" s="171"/>
      <c r="J37" s="207">
        <f t="shared" si="0"/>
        <v>-6177860885</v>
      </c>
      <c r="K37" s="207"/>
      <c r="L37" s="191">
        <f t="shared" si="1"/>
        <v>-1.1421008407622529E-2</v>
      </c>
      <c r="M37" s="191"/>
      <c r="N37" s="171">
        <v>120342086</v>
      </c>
      <c r="O37" s="171"/>
      <c r="P37" s="171">
        <v>-4680774993</v>
      </c>
      <c r="Q37" s="171"/>
      <c r="R37" s="171">
        <v>-3351103204</v>
      </c>
      <c r="S37" s="171"/>
      <c r="T37" s="207">
        <f t="shared" si="2"/>
        <v>-7911536111</v>
      </c>
      <c r="U37" s="201"/>
      <c r="V37" s="191">
        <f>T37/درآمدها!$J$5</f>
        <v>-4.3626531687552123E-3</v>
      </c>
    </row>
    <row r="38" spans="2:22" s="107" customFormat="1" ht="42.75" customHeight="1">
      <c r="B38" s="206" t="s">
        <v>262</v>
      </c>
      <c r="C38" s="196"/>
      <c r="D38" s="171">
        <v>0</v>
      </c>
      <c r="E38" s="171"/>
      <c r="F38" s="171">
        <v>-3116311741</v>
      </c>
      <c r="G38" s="171"/>
      <c r="H38" s="171">
        <v>0</v>
      </c>
      <c r="I38" s="171"/>
      <c r="J38" s="207">
        <f t="shared" si="0"/>
        <v>-3116311741</v>
      </c>
      <c r="K38" s="207"/>
      <c r="L38" s="191">
        <f t="shared" si="1"/>
        <v>-5.7611239970052847E-3</v>
      </c>
      <c r="M38" s="191"/>
      <c r="N38" s="171">
        <v>760560559</v>
      </c>
      <c r="O38" s="171"/>
      <c r="P38" s="171">
        <v>102043918</v>
      </c>
      <c r="Q38" s="171"/>
      <c r="R38" s="171">
        <v>-2608694498</v>
      </c>
      <c r="S38" s="171"/>
      <c r="T38" s="207">
        <f t="shared" si="2"/>
        <v>-1746090021</v>
      </c>
      <c r="U38" s="201"/>
      <c r="V38" s="191">
        <f>T38/درآمدها!$J$5</f>
        <v>-9.6284527507321956E-4</v>
      </c>
    </row>
    <row r="39" spans="2:22" s="107" customFormat="1" ht="42.6" customHeight="1">
      <c r="B39" s="206" t="s">
        <v>128</v>
      </c>
      <c r="C39" s="196"/>
      <c r="D39" s="171">
        <v>0</v>
      </c>
      <c r="E39" s="171"/>
      <c r="F39" s="171">
        <v>-1707387010</v>
      </c>
      <c r="G39" s="171"/>
      <c r="H39" s="171">
        <v>0</v>
      </c>
      <c r="I39" s="171"/>
      <c r="J39" s="207">
        <f t="shared" si="0"/>
        <v>-1707387010</v>
      </c>
      <c r="K39" s="207"/>
      <c r="L39" s="191">
        <f t="shared" si="1"/>
        <v>-3.1564455333758287E-3</v>
      </c>
      <c r="M39" s="191"/>
      <c r="N39" s="171">
        <v>13529650400</v>
      </c>
      <c r="O39" s="171"/>
      <c r="P39" s="171">
        <v>-20270718297</v>
      </c>
      <c r="Q39" s="171"/>
      <c r="R39" s="171">
        <v>-20503012059</v>
      </c>
      <c r="S39" s="171"/>
      <c r="T39" s="207">
        <f t="shared" si="2"/>
        <v>-27244079956</v>
      </c>
      <c r="U39" s="201"/>
      <c r="V39" s="191">
        <f>T39/درآمدها!$J$5</f>
        <v>-1.5023185141581888E-2</v>
      </c>
    </row>
    <row r="40" spans="2:22" s="107" customFormat="1" ht="42.75" customHeight="1">
      <c r="B40" s="206" t="s">
        <v>494</v>
      </c>
      <c r="C40" s="196"/>
      <c r="D40" s="171">
        <v>0</v>
      </c>
      <c r="E40" s="171"/>
      <c r="F40" s="171">
        <v>28617205096</v>
      </c>
      <c r="G40" s="171"/>
      <c r="H40" s="171">
        <v>0</v>
      </c>
      <c r="I40" s="171"/>
      <c r="J40" s="207">
        <f t="shared" si="0"/>
        <v>28617205096</v>
      </c>
      <c r="K40" s="207"/>
      <c r="L40" s="191">
        <f t="shared" si="1"/>
        <v>5.2904613115786328E-2</v>
      </c>
      <c r="M40" s="191"/>
      <c r="N40" s="171">
        <v>0</v>
      </c>
      <c r="O40" s="171"/>
      <c r="P40" s="171">
        <v>46043426265</v>
      </c>
      <c r="Q40" s="171"/>
      <c r="R40" s="171">
        <v>0</v>
      </c>
      <c r="S40" s="171"/>
      <c r="T40" s="207">
        <f t="shared" si="2"/>
        <v>46043426265</v>
      </c>
      <c r="U40" s="201"/>
      <c r="V40" s="191">
        <f>T40/درآمدها!$J$5</f>
        <v>2.5389696346839973E-2</v>
      </c>
    </row>
    <row r="41" spans="2:22" s="107" customFormat="1" ht="42.75" customHeight="1">
      <c r="B41" s="206" t="s">
        <v>247</v>
      </c>
      <c r="C41" s="196"/>
      <c r="D41" s="171">
        <v>0</v>
      </c>
      <c r="E41" s="171"/>
      <c r="F41" s="171">
        <v>-9143769002</v>
      </c>
      <c r="G41" s="171"/>
      <c r="H41" s="171">
        <v>0</v>
      </c>
      <c r="I41" s="171"/>
      <c r="J41" s="207">
        <f t="shared" si="0"/>
        <v>-9143769002</v>
      </c>
      <c r="K41" s="207"/>
      <c r="L41" s="191">
        <f t="shared" si="1"/>
        <v>-1.690408129823083E-2</v>
      </c>
      <c r="M41" s="191"/>
      <c r="N41" s="171">
        <v>24970714944</v>
      </c>
      <c r="O41" s="171"/>
      <c r="P41" s="171">
        <v>-7456261678</v>
      </c>
      <c r="Q41" s="171"/>
      <c r="R41" s="171">
        <v>-6359726905</v>
      </c>
      <c r="S41" s="171"/>
      <c r="T41" s="207">
        <f t="shared" si="2"/>
        <v>11154726361</v>
      </c>
      <c r="U41" s="201"/>
      <c r="V41" s="191">
        <f>T41/درآمدها!$J$5</f>
        <v>6.1510434412038479E-3</v>
      </c>
    </row>
    <row r="42" spans="2:22" s="107" customFormat="1" ht="42.75" customHeight="1">
      <c r="B42" s="206" t="s">
        <v>372</v>
      </c>
      <c r="C42" s="196"/>
      <c r="D42" s="171">
        <f>'درآمد سود سهام'!K182</f>
        <v>0</v>
      </c>
      <c r="E42" s="171"/>
      <c r="F42" s="171">
        <v>-1537867396</v>
      </c>
      <c r="G42" s="171"/>
      <c r="H42" s="171">
        <v>0</v>
      </c>
      <c r="I42" s="171"/>
      <c r="J42" s="207">
        <f t="shared" si="0"/>
        <v>-1537867396</v>
      </c>
      <c r="K42" s="207"/>
      <c r="L42" s="191">
        <f t="shared" si="1"/>
        <v>-2.8430547055810834E-3</v>
      </c>
      <c r="M42" s="191"/>
      <c r="N42" s="171">
        <v>499580853</v>
      </c>
      <c r="O42" s="171"/>
      <c r="P42" s="171">
        <v>358298823</v>
      </c>
      <c r="Q42" s="171"/>
      <c r="R42" s="171">
        <v>-1678231191</v>
      </c>
      <c r="S42" s="171"/>
      <c r="T42" s="207">
        <f t="shared" si="2"/>
        <v>-820351515</v>
      </c>
      <c r="U42" s="201"/>
      <c r="V42" s="191">
        <f>T42/درآمدها!$J$5</f>
        <v>-4.5236589787308993E-4</v>
      </c>
    </row>
    <row r="43" spans="2:22" s="107" customFormat="1" ht="42.75" customHeight="1">
      <c r="B43" s="206" t="s">
        <v>355</v>
      </c>
      <c r="C43" s="196"/>
      <c r="D43" s="171">
        <v>0</v>
      </c>
      <c r="E43" s="171"/>
      <c r="F43" s="171">
        <v>-3904281030</v>
      </c>
      <c r="G43" s="171"/>
      <c r="H43" s="171">
        <v>0</v>
      </c>
      <c r="I43" s="171"/>
      <c r="J43" s="207">
        <f t="shared" si="0"/>
        <v>-3904281030</v>
      </c>
      <c r="K43" s="207"/>
      <c r="L43" s="191">
        <f t="shared" si="1"/>
        <v>-7.2178424376014667E-3</v>
      </c>
      <c r="M43" s="191"/>
      <c r="N43" s="171">
        <v>0</v>
      </c>
      <c r="O43" s="171"/>
      <c r="P43" s="171">
        <v>-4782137418</v>
      </c>
      <c r="Q43" s="171"/>
      <c r="R43" s="171">
        <v>-926510426</v>
      </c>
      <c r="S43" s="171"/>
      <c r="T43" s="207">
        <f t="shared" si="2"/>
        <v>-5708647844</v>
      </c>
      <c r="U43" s="201"/>
      <c r="V43" s="191">
        <f>T43/درآمدها!$J$5</f>
        <v>-3.1479159364901509E-3</v>
      </c>
    </row>
    <row r="44" spans="2:22" s="107" customFormat="1" ht="42.75" customHeight="1">
      <c r="B44" s="206" t="s">
        <v>502</v>
      </c>
      <c r="C44" s="196"/>
      <c r="D44" s="171">
        <v>0</v>
      </c>
      <c r="E44" s="171"/>
      <c r="F44" s="171">
        <v>-4342522319</v>
      </c>
      <c r="G44" s="171"/>
      <c r="H44" s="171">
        <v>0</v>
      </c>
      <c r="I44" s="171"/>
      <c r="J44" s="207">
        <f t="shared" si="0"/>
        <v>-4342522319</v>
      </c>
      <c r="K44" s="207"/>
      <c r="L44" s="191">
        <f t="shared" si="1"/>
        <v>-8.0280188950204064E-3</v>
      </c>
      <c r="M44" s="191"/>
      <c r="N44" s="171">
        <v>0</v>
      </c>
      <c r="O44" s="171"/>
      <c r="P44" s="171">
        <v>-4219047539</v>
      </c>
      <c r="Q44" s="171"/>
      <c r="R44" s="171">
        <v>0</v>
      </c>
      <c r="S44" s="171"/>
      <c r="T44" s="207">
        <f t="shared" si="2"/>
        <v>-4219047539</v>
      </c>
      <c r="U44" s="201"/>
      <c r="V44" s="191">
        <f>T44/درآمدها!$J$5</f>
        <v>-2.326506617287085E-3</v>
      </c>
    </row>
    <row r="45" spans="2:22" s="107" customFormat="1" ht="42.75" customHeight="1">
      <c r="B45" s="206" t="s">
        <v>462</v>
      </c>
      <c r="C45" s="196"/>
      <c r="D45" s="171">
        <f>'درآمد سود سهام'!M175</f>
        <v>3380797891</v>
      </c>
      <c r="E45" s="171"/>
      <c r="F45" s="171">
        <v>-2943167282</v>
      </c>
      <c r="G45" s="171"/>
      <c r="H45" s="171">
        <v>0</v>
      </c>
      <c r="I45" s="171"/>
      <c r="J45" s="207">
        <f t="shared" si="0"/>
        <v>437630609</v>
      </c>
      <c r="K45" s="207"/>
      <c r="L45" s="191">
        <f t="shared" si="1"/>
        <v>8.0904749360052452E-4</v>
      </c>
      <c r="M45" s="191"/>
      <c r="N45" s="171">
        <v>3380797891</v>
      </c>
      <c r="O45" s="171"/>
      <c r="P45" s="171">
        <v>4409414821</v>
      </c>
      <c r="Q45" s="171"/>
      <c r="R45" s="171">
        <v>1122000963</v>
      </c>
      <c r="S45" s="171"/>
      <c r="T45" s="207">
        <f t="shared" si="2"/>
        <v>8912213675</v>
      </c>
      <c r="U45" s="201"/>
      <c r="V45" s="191">
        <f>T45/درآمدها!$J$5</f>
        <v>4.9144561415580554E-3</v>
      </c>
    </row>
    <row r="46" spans="2:22" s="107" customFormat="1" ht="42.75" customHeight="1">
      <c r="B46" s="206" t="s">
        <v>521</v>
      </c>
      <c r="C46" s="196"/>
      <c r="D46" s="171">
        <v>0</v>
      </c>
      <c r="E46" s="171"/>
      <c r="F46" s="171">
        <v>-2671317263</v>
      </c>
      <c r="G46" s="171"/>
      <c r="H46" s="171">
        <v>0</v>
      </c>
      <c r="I46" s="171"/>
      <c r="J46" s="207">
        <f t="shared" si="0"/>
        <v>-2671317263</v>
      </c>
      <c r="K46" s="207"/>
      <c r="L46" s="191">
        <f t="shared" si="1"/>
        <v>-4.9384629223728797E-3</v>
      </c>
      <c r="M46" s="191"/>
      <c r="N46" s="171">
        <v>0</v>
      </c>
      <c r="O46" s="171"/>
      <c r="P46" s="171">
        <v>-2671317263</v>
      </c>
      <c r="Q46" s="171"/>
      <c r="R46" s="171">
        <v>0</v>
      </c>
      <c r="S46" s="171"/>
      <c r="T46" s="207">
        <f t="shared" si="2"/>
        <v>-2671317263</v>
      </c>
      <c r="U46" s="201"/>
      <c r="V46" s="191">
        <f>T46/درآمدها!$J$5</f>
        <v>-1.4730427263011517E-3</v>
      </c>
    </row>
    <row r="47" spans="2:22" s="107" customFormat="1" ht="42.75" customHeight="1">
      <c r="B47" s="206" t="s">
        <v>328</v>
      </c>
      <c r="C47" s="196"/>
      <c r="D47" s="171">
        <v>0</v>
      </c>
      <c r="E47" s="171"/>
      <c r="F47" s="171">
        <v>7278816896</v>
      </c>
      <c r="G47" s="171"/>
      <c r="H47" s="171">
        <v>0</v>
      </c>
      <c r="I47" s="171"/>
      <c r="J47" s="207">
        <f t="shared" si="0"/>
        <v>7278816896</v>
      </c>
      <c r="K47" s="207"/>
      <c r="L47" s="191">
        <f t="shared" si="1"/>
        <v>1.3456345248661411E-2</v>
      </c>
      <c r="M47" s="191"/>
      <c r="N47" s="171">
        <v>13470153750</v>
      </c>
      <c r="O47" s="171"/>
      <c r="P47" s="171">
        <v>17919923104</v>
      </c>
      <c r="Q47" s="171"/>
      <c r="R47" s="171">
        <v>-7397222705</v>
      </c>
      <c r="S47" s="171"/>
      <c r="T47" s="207">
        <f t="shared" si="2"/>
        <v>23992854149</v>
      </c>
      <c r="U47" s="201"/>
      <c r="V47" s="191">
        <f>T47/درآمدها!$J$5</f>
        <v>1.3230363827207018E-2</v>
      </c>
    </row>
    <row r="48" spans="2:22" s="107" customFormat="1" ht="42.75" customHeight="1">
      <c r="B48" s="206" t="s">
        <v>282</v>
      </c>
      <c r="C48" s="196"/>
      <c r="D48" s="171">
        <v>0</v>
      </c>
      <c r="E48" s="171"/>
      <c r="F48" s="171">
        <v>133133849</v>
      </c>
      <c r="G48" s="171"/>
      <c r="H48" s="171">
        <v>0</v>
      </c>
      <c r="I48" s="171"/>
      <c r="J48" s="207">
        <f t="shared" si="0"/>
        <v>133133849</v>
      </c>
      <c r="K48" s="207"/>
      <c r="L48" s="191">
        <f t="shared" si="1"/>
        <v>2.4612448177005984E-4</v>
      </c>
      <c r="M48" s="191"/>
      <c r="N48" s="171">
        <v>0</v>
      </c>
      <c r="O48" s="171"/>
      <c r="P48" s="171">
        <v>3222283389</v>
      </c>
      <c r="Q48" s="171"/>
      <c r="R48" s="171">
        <v>-61445660</v>
      </c>
      <c r="S48" s="171"/>
      <c r="T48" s="207">
        <f t="shared" si="2"/>
        <v>3160837729</v>
      </c>
      <c r="U48" s="201"/>
      <c r="V48" s="191">
        <f>T48/درآمدها!$J$5</f>
        <v>1.7429786758060945E-3</v>
      </c>
    </row>
    <row r="49" spans="1:22" s="107" customFormat="1" ht="42.75" customHeight="1">
      <c r="B49" s="206" t="s">
        <v>367</v>
      </c>
      <c r="C49" s="196"/>
      <c r="D49" s="171">
        <v>0</v>
      </c>
      <c r="E49" s="171"/>
      <c r="F49" s="171">
        <v>-1844627119</v>
      </c>
      <c r="G49" s="171"/>
      <c r="H49" s="171">
        <v>0</v>
      </c>
      <c r="I49" s="171"/>
      <c r="J49" s="207">
        <f t="shared" si="0"/>
        <v>-1844627119</v>
      </c>
      <c r="K49" s="207"/>
      <c r="L49" s="191">
        <f t="shared" si="1"/>
        <v>-3.4101612560069041E-3</v>
      </c>
      <c r="M49" s="191"/>
      <c r="N49" s="171">
        <v>0</v>
      </c>
      <c r="O49" s="171"/>
      <c r="P49" s="171">
        <v>-414008712</v>
      </c>
      <c r="Q49" s="171"/>
      <c r="R49" s="171">
        <v>-101942449</v>
      </c>
      <c r="S49" s="171"/>
      <c r="T49" s="207">
        <f t="shared" si="2"/>
        <v>-515951161</v>
      </c>
      <c r="U49" s="201"/>
      <c r="V49" s="191">
        <f>T49/درآمدها!$J$5</f>
        <v>-2.8451061031371187E-4</v>
      </c>
    </row>
    <row r="50" spans="1:22" s="107" customFormat="1" ht="42.75" customHeight="1">
      <c r="B50" s="206" t="s">
        <v>296</v>
      </c>
      <c r="C50" s="196"/>
      <c r="D50" s="171">
        <v>0</v>
      </c>
      <c r="E50" s="171"/>
      <c r="F50" s="171">
        <v>-3795691746</v>
      </c>
      <c r="G50" s="171"/>
      <c r="H50" s="171">
        <v>0</v>
      </c>
      <c r="I50" s="171"/>
      <c r="J50" s="207">
        <f t="shared" si="0"/>
        <v>-3795691746</v>
      </c>
      <c r="K50" s="207"/>
      <c r="L50" s="191">
        <f t="shared" si="1"/>
        <v>-7.0170934811863185E-3</v>
      </c>
      <c r="M50" s="191"/>
      <c r="N50" s="171">
        <v>0</v>
      </c>
      <c r="O50" s="171"/>
      <c r="P50" s="171">
        <v>-3114412254</v>
      </c>
      <c r="Q50" s="171"/>
      <c r="R50" s="171">
        <v>-3091618188</v>
      </c>
      <c r="S50" s="171"/>
      <c r="T50" s="207">
        <f t="shared" si="2"/>
        <v>-6206030442</v>
      </c>
      <c r="U50" s="201"/>
      <c r="V50" s="191">
        <f>T50/درآمدها!$J$5</f>
        <v>-3.4221872962873229E-3</v>
      </c>
    </row>
    <row r="51" spans="1:22" s="107" customFormat="1" ht="42.75" customHeight="1">
      <c r="B51" s="206" t="s">
        <v>276</v>
      </c>
      <c r="C51" s="196"/>
      <c r="D51" s="171">
        <v>0</v>
      </c>
      <c r="E51" s="171"/>
      <c r="F51" s="171">
        <v>-1078195391</v>
      </c>
      <c r="G51" s="171"/>
      <c r="H51" s="171">
        <v>0</v>
      </c>
      <c r="I51" s="171"/>
      <c r="J51" s="207">
        <f t="shared" si="0"/>
        <v>-1078195391</v>
      </c>
      <c r="K51" s="207"/>
      <c r="L51" s="191">
        <f t="shared" si="1"/>
        <v>-1.9932592939361504E-3</v>
      </c>
      <c r="M51" s="191"/>
      <c r="N51" s="171">
        <v>0</v>
      </c>
      <c r="O51" s="171"/>
      <c r="P51" s="171">
        <v>-1129209092</v>
      </c>
      <c r="Q51" s="171"/>
      <c r="R51" s="171">
        <v>222938529</v>
      </c>
      <c r="S51" s="171"/>
      <c r="T51" s="207">
        <f t="shared" si="2"/>
        <v>-906270563</v>
      </c>
      <c r="U51" s="201"/>
      <c r="V51" s="191">
        <f>T51/درآمدها!$J$5</f>
        <v>-4.9974418216006545E-4</v>
      </c>
    </row>
    <row r="52" spans="1:22" s="161" customFormat="1" ht="42.75" customHeight="1">
      <c r="A52" s="107"/>
      <c r="B52" s="206" t="s">
        <v>183</v>
      </c>
      <c r="C52" s="196"/>
      <c r="D52" s="171">
        <f>'درآمد سود سهام'!M173</f>
        <v>11927057619</v>
      </c>
      <c r="E52" s="171"/>
      <c r="F52" s="171">
        <v>-7850007710</v>
      </c>
      <c r="G52" s="171"/>
      <c r="H52" s="171">
        <v>0</v>
      </c>
      <c r="I52" s="171"/>
      <c r="J52" s="207">
        <f t="shared" si="0"/>
        <v>4077049909</v>
      </c>
      <c r="K52" s="207"/>
      <c r="L52" s="191">
        <f t="shared" si="1"/>
        <v>7.537240180018342E-3</v>
      </c>
      <c r="M52" s="191"/>
      <c r="N52" s="171">
        <v>11927057619</v>
      </c>
      <c r="O52" s="171"/>
      <c r="P52" s="171">
        <v>14793625471</v>
      </c>
      <c r="Q52" s="171"/>
      <c r="R52" s="171">
        <v>-2144894409</v>
      </c>
      <c r="S52" s="171"/>
      <c r="T52" s="207">
        <f t="shared" si="2"/>
        <v>24575788681</v>
      </c>
      <c r="U52" s="201"/>
      <c r="V52" s="191">
        <f>T52/درآمدها!$J$5</f>
        <v>1.3551811033858925E-2</v>
      </c>
    </row>
    <row r="53" spans="1:22" s="107" customFormat="1" ht="42.75" customHeight="1">
      <c r="B53" s="206" t="s">
        <v>347</v>
      </c>
      <c r="C53" s="196"/>
      <c r="D53" s="171">
        <v>0</v>
      </c>
      <c r="E53" s="171"/>
      <c r="F53" s="171">
        <v>-19355589170</v>
      </c>
      <c r="G53" s="171"/>
      <c r="H53" s="171">
        <v>0</v>
      </c>
      <c r="I53" s="171"/>
      <c r="J53" s="207">
        <f t="shared" si="0"/>
        <v>-19355589170</v>
      </c>
      <c r="K53" s="207"/>
      <c r="L53" s="191">
        <f t="shared" si="1"/>
        <v>-3.5782668266583599E-2</v>
      </c>
      <c r="M53" s="191"/>
      <c r="N53" s="171">
        <v>0</v>
      </c>
      <c r="O53" s="171"/>
      <c r="P53" s="171">
        <v>5866795712</v>
      </c>
      <c r="Q53" s="171"/>
      <c r="R53" s="171">
        <v>-1157580501</v>
      </c>
      <c r="S53" s="171"/>
      <c r="T53" s="207">
        <f t="shared" si="2"/>
        <v>4709215211</v>
      </c>
      <c r="U53" s="201"/>
      <c r="V53" s="191">
        <f>T53/درآمدها!$J$5</f>
        <v>2.5967994551721251E-3</v>
      </c>
    </row>
    <row r="54" spans="1:22" s="107" customFormat="1" ht="42.75" customHeight="1">
      <c r="B54" s="206" t="s">
        <v>272</v>
      </c>
      <c r="C54" s="196"/>
      <c r="D54" s="171">
        <v>0</v>
      </c>
      <c r="E54" s="171"/>
      <c r="F54" s="171">
        <v>-1653339068</v>
      </c>
      <c r="G54" s="171"/>
      <c r="H54" s="171">
        <v>0</v>
      </c>
      <c r="I54" s="171"/>
      <c r="J54" s="207">
        <f t="shared" si="0"/>
        <v>-1653339068</v>
      </c>
      <c r="K54" s="207"/>
      <c r="L54" s="191">
        <f t="shared" si="1"/>
        <v>-3.0565271293380375E-3</v>
      </c>
      <c r="M54" s="191"/>
      <c r="N54" s="171">
        <v>0</v>
      </c>
      <c r="O54" s="171"/>
      <c r="P54" s="171">
        <v>-2135837601</v>
      </c>
      <c r="Q54" s="171"/>
      <c r="R54" s="171">
        <v>-6402253339</v>
      </c>
      <c r="S54" s="171"/>
      <c r="T54" s="207">
        <f t="shared" si="2"/>
        <v>-8538090940</v>
      </c>
      <c r="U54" s="201"/>
      <c r="V54" s="191">
        <f>T54/درآمدها!$J$5</f>
        <v>-4.7081538871726154E-3</v>
      </c>
    </row>
    <row r="55" spans="1:22" s="107" customFormat="1" ht="42.75" customHeight="1">
      <c r="B55" s="206" t="s">
        <v>294</v>
      </c>
      <c r="C55" s="196"/>
      <c r="D55" s="171">
        <v>0</v>
      </c>
      <c r="E55" s="171"/>
      <c r="F55" s="171">
        <v>13016614572</v>
      </c>
      <c r="G55" s="171"/>
      <c r="H55" s="171">
        <v>0</v>
      </c>
      <c r="I55" s="171"/>
      <c r="J55" s="207">
        <f t="shared" si="0"/>
        <v>13016614572</v>
      </c>
      <c r="K55" s="207"/>
      <c r="L55" s="191">
        <f t="shared" si="1"/>
        <v>2.4063809016248824E-2</v>
      </c>
      <c r="M55" s="191"/>
      <c r="N55" s="171">
        <v>2342918800</v>
      </c>
      <c r="O55" s="171"/>
      <c r="P55" s="171">
        <v>22256241204</v>
      </c>
      <c r="Q55" s="171"/>
      <c r="R55" s="171">
        <v>2696769539</v>
      </c>
      <c r="S55" s="171"/>
      <c r="T55" s="207">
        <f t="shared" si="2"/>
        <v>27295929543</v>
      </c>
      <c r="U55" s="201"/>
      <c r="V55" s="191">
        <f>T55/درآمدها!$J$5</f>
        <v>1.5051776525334747E-2</v>
      </c>
    </row>
    <row r="56" spans="1:22" s="107" customFormat="1" ht="42.75" customHeight="1">
      <c r="B56" s="206" t="s">
        <v>242</v>
      </c>
      <c r="C56" s="196"/>
      <c r="D56" s="171">
        <v>0</v>
      </c>
      <c r="E56" s="171"/>
      <c r="F56" s="171">
        <v>2401663005</v>
      </c>
      <c r="G56" s="171"/>
      <c r="H56" s="171">
        <v>0</v>
      </c>
      <c r="I56" s="171"/>
      <c r="J56" s="207">
        <f t="shared" si="0"/>
        <v>2401663005</v>
      </c>
      <c r="K56" s="207"/>
      <c r="L56" s="191">
        <f t="shared" si="1"/>
        <v>4.4399532270110341E-3</v>
      </c>
      <c r="M56" s="191"/>
      <c r="N56" s="171">
        <v>5130359400</v>
      </c>
      <c r="O56" s="171"/>
      <c r="P56" s="171">
        <v>5467620236</v>
      </c>
      <c r="Q56" s="171"/>
      <c r="R56" s="171">
        <v>-7091476826</v>
      </c>
      <c r="S56" s="171"/>
      <c r="T56" s="207">
        <f t="shared" si="2"/>
        <v>3506502810</v>
      </c>
      <c r="U56" s="201"/>
      <c r="V56" s="191">
        <f>T56/درآمدها!$J$5</f>
        <v>1.9335885447108157E-3</v>
      </c>
    </row>
    <row r="57" spans="1:22" s="107" customFormat="1" ht="42.75" customHeight="1">
      <c r="B57" s="206" t="s">
        <v>127</v>
      </c>
      <c r="C57" s="196"/>
      <c r="D57" s="171">
        <v>0</v>
      </c>
      <c r="E57" s="171"/>
      <c r="F57" s="171">
        <v>2465261113</v>
      </c>
      <c r="G57" s="171"/>
      <c r="H57" s="171">
        <v>0</v>
      </c>
      <c r="I57" s="171"/>
      <c r="J57" s="207">
        <f t="shared" si="0"/>
        <v>2465261113</v>
      </c>
      <c r="K57" s="207"/>
      <c r="L57" s="191">
        <f t="shared" si="1"/>
        <v>4.5575270182792206E-3</v>
      </c>
      <c r="M57" s="191"/>
      <c r="N57" s="171">
        <v>112806792</v>
      </c>
      <c r="O57" s="171"/>
      <c r="P57" s="171">
        <v>4289157943</v>
      </c>
      <c r="Q57" s="171"/>
      <c r="R57" s="171">
        <v>-1300884852</v>
      </c>
      <c r="S57" s="171"/>
      <c r="T57" s="207">
        <f t="shared" si="2"/>
        <v>3101079883</v>
      </c>
      <c r="U57" s="201"/>
      <c r="V57" s="191">
        <f>T57/درآمدها!$J$5</f>
        <v>1.71002644597965E-3</v>
      </c>
    </row>
    <row r="58" spans="1:22" s="107" customFormat="1" ht="42.75" customHeight="1">
      <c r="B58" s="206" t="s">
        <v>258</v>
      </c>
      <c r="C58" s="196"/>
      <c r="D58" s="171">
        <v>0</v>
      </c>
      <c r="E58" s="171"/>
      <c r="F58" s="171">
        <v>7249999426</v>
      </c>
      <c r="G58" s="171"/>
      <c r="H58" s="171">
        <v>0</v>
      </c>
      <c r="I58" s="171"/>
      <c r="J58" s="207">
        <f t="shared" si="0"/>
        <v>7249999426</v>
      </c>
      <c r="K58" s="207"/>
      <c r="L58" s="191">
        <f t="shared" si="1"/>
        <v>1.3403070405915188E-2</v>
      </c>
      <c r="M58" s="191"/>
      <c r="N58" s="171">
        <v>0</v>
      </c>
      <c r="O58" s="171"/>
      <c r="P58" s="171">
        <v>22681438380</v>
      </c>
      <c r="Q58" s="171"/>
      <c r="R58" s="171">
        <v>4443856469</v>
      </c>
      <c r="S58" s="171"/>
      <c r="T58" s="207">
        <f t="shared" si="2"/>
        <v>27125294849</v>
      </c>
      <c r="U58" s="201"/>
      <c r="V58" s="191">
        <f>T58/درآمدها!$J$5</f>
        <v>1.4957683547936381E-2</v>
      </c>
    </row>
    <row r="59" spans="1:22" s="107" customFormat="1" ht="42.75" customHeight="1">
      <c r="B59" s="206" t="s">
        <v>403</v>
      </c>
      <c r="C59" s="196"/>
      <c r="D59" s="171">
        <v>0</v>
      </c>
      <c r="E59" s="171"/>
      <c r="F59" s="171">
        <v>-192286909</v>
      </c>
      <c r="G59" s="171"/>
      <c r="H59" s="171">
        <v>0</v>
      </c>
      <c r="I59" s="171"/>
      <c r="J59" s="207">
        <f t="shared" si="0"/>
        <v>-192286909</v>
      </c>
      <c r="K59" s="207"/>
      <c r="L59" s="191">
        <f t="shared" si="1"/>
        <v>-3.5548071496672241E-4</v>
      </c>
      <c r="M59" s="191"/>
      <c r="N59" s="171">
        <v>0</v>
      </c>
      <c r="O59" s="171"/>
      <c r="P59" s="171">
        <v>-995303058</v>
      </c>
      <c r="Q59" s="171"/>
      <c r="R59" s="171">
        <v>-2412185486</v>
      </c>
      <c r="S59" s="171"/>
      <c r="T59" s="207">
        <f t="shared" si="2"/>
        <v>-3407488544</v>
      </c>
      <c r="U59" s="201"/>
      <c r="V59" s="191">
        <f>T59/درآمدها!$J$5</f>
        <v>-1.8789891729508513E-3</v>
      </c>
    </row>
    <row r="60" spans="1:22" s="107" customFormat="1" ht="42.75" customHeight="1">
      <c r="B60" s="206" t="s">
        <v>392</v>
      </c>
      <c r="C60" s="196"/>
      <c r="D60" s="171">
        <v>0</v>
      </c>
      <c r="E60" s="171"/>
      <c r="F60" s="171">
        <v>19377952021</v>
      </c>
      <c r="G60" s="171"/>
      <c r="H60" s="171">
        <v>43374484207</v>
      </c>
      <c r="I60" s="171"/>
      <c r="J60" s="207">
        <f t="shared" si="0"/>
        <v>62752436228</v>
      </c>
      <c r="K60" s="207"/>
      <c r="L60" s="191">
        <f t="shared" si="1"/>
        <v>0.11601039827538698</v>
      </c>
      <c r="M60" s="191"/>
      <c r="N60" s="171">
        <v>14661060046</v>
      </c>
      <c r="O60" s="171"/>
      <c r="P60" s="171">
        <v>52553372771</v>
      </c>
      <c r="Q60" s="171"/>
      <c r="R60" s="171">
        <v>43115961033</v>
      </c>
      <c r="S60" s="171"/>
      <c r="T60" s="207">
        <f t="shared" si="2"/>
        <v>110330393850</v>
      </c>
      <c r="U60" s="201"/>
      <c r="V60" s="191">
        <f>T60/درآمدها!$J$5</f>
        <v>6.0839416718389175E-2</v>
      </c>
    </row>
    <row r="61" spans="1:22" s="107" customFormat="1" ht="42.75" customHeight="1">
      <c r="B61" s="206" t="s">
        <v>269</v>
      </c>
      <c r="C61" s="196"/>
      <c r="D61" s="171">
        <v>0</v>
      </c>
      <c r="E61" s="171"/>
      <c r="F61" s="171">
        <v>-3817457912</v>
      </c>
      <c r="G61" s="171"/>
      <c r="H61" s="171">
        <v>0</v>
      </c>
      <c r="I61" s="171"/>
      <c r="J61" s="207">
        <f t="shared" si="0"/>
        <v>-3817457912</v>
      </c>
      <c r="K61" s="207"/>
      <c r="L61" s="191">
        <f t="shared" si="1"/>
        <v>-7.0573325816638468E-3</v>
      </c>
      <c r="M61" s="191"/>
      <c r="N61" s="171">
        <v>0</v>
      </c>
      <c r="O61" s="171"/>
      <c r="P61" s="171">
        <v>-8155537979</v>
      </c>
      <c r="Q61" s="171"/>
      <c r="R61" s="171">
        <v>-8492128772</v>
      </c>
      <c r="S61" s="171"/>
      <c r="T61" s="207">
        <f t="shared" si="2"/>
        <v>-16647666751</v>
      </c>
      <c r="U61" s="201"/>
      <c r="V61" s="191">
        <f>T61/درآمدها!$J$5</f>
        <v>-9.1800119578106711E-3</v>
      </c>
    </row>
    <row r="62" spans="1:22" s="107" customFormat="1" ht="42.75" customHeight="1">
      <c r="B62" s="206" t="s">
        <v>104</v>
      </c>
      <c r="C62" s="196"/>
      <c r="D62" s="171">
        <v>0</v>
      </c>
      <c r="E62" s="171"/>
      <c r="F62" s="171">
        <v>-286660473</v>
      </c>
      <c r="G62" s="171"/>
      <c r="H62" s="171">
        <v>0</v>
      </c>
      <c r="I62" s="171"/>
      <c r="J62" s="207">
        <f t="shared" si="0"/>
        <v>-286660473</v>
      </c>
      <c r="K62" s="207"/>
      <c r="L62" s="191">
        <f t="shared" si="1"/>
        <v>-5.2994907674520279E-4</v>
      </c>
      <c r="M62" s="191"/>
      <c r="N62" s="171">
        <v>582564366</v>
      </c>
      <c r="O62" s="171"/>
      <c r="P62" s="171">
        <v>2709932720</v>
      </c>
      <c r="Q62" s="171"/>
      <c r="R62" s="171">
        <v>-2113819941</v>
      </c>
      <c r="S62" s="171"/>
      <c r="T62" s="207">
        <f t="shared" si="2"/>
        <v>1178677145</v>
      </c>
      <c r="U62" s="201"/>
      <c r="V62" s="191">
        <f>T62/درآمدها!$J$5</f>
        <v>6.4995716500921587E-4</v>
      </c>
    </row>
    <row r="63" spans="1:22" s="107" customFormat="1" ht="42.75" customHeight="1">
      <c r="B63" s="206" t="s">
        <v>113</v>
      </c>
      <c r="C63" s="196"/>
      <c r="D63" s="171">
        <v>0</v>
      </c>
      <c r="E63" s="171"/>
      <c r="F63" s="171">
        <v>-677102706</v>
      </c>
      <c r="G63" s="171"/>
      <c r="H63" s="171">
        <v>0</v>
      </c>
      <c r="I63" s="171"/>
      <c r="J63" s="207">
        <f t="shared" si="0"/>
        <v>-677102706</v>
      </c>
      <c r="K63" s="207"/>
      <c r="L63" s="191">
        <f t="shared" si="1"/>
        <v>-1.2517594426294638E-3</v>
      </c>
      <c r="M63" s="191"/>
      <c r="N63" s="171">
        <v>33374943</v>
      </c>
      <c r="O63" s="171"/>
      <c r="P63" s="171">
        <v>-1886894772</v>
      </c>
      <c r="Q63" s="171"/>
      <c r="R63" s="171">
        <v>-3256416938</v>
      </c>
      <c r="S63" s="171"/>
      <c r="T63" s="207">
        <f t="shared" si="2"/>
        <v>-5109936767</v>
      </c>
      <c r="U63" s="201"/>
      <c r="V63" s="191">
        <f>T63/درآمدها!$J$5</f>
        <v>-2.8177690799762456E-3</v>
      </c>
    </row>
    <row r="64" spans="1:22" s="107" customFormat="1" ht="42.75" customHeight="1">
      <c r="B64" s="206" t="s">
        <v>244</v>
      </c>
      <c r="C64" s="196"/>
      <c r="D64" s="171">
        <v>0</v>
      </c>
      <c r="E64" s="171"/>
      <c r="F64" s="171">
        <v>-286693483</v>
      </c>
      <c r="G64" s="171"/>
      <c r="H64" s="171">
        <v>0</v>
      </c>
      <c r="I64" s="171"/>
      <c r="J64" s="207">
        <f t="shared" si="0"/>
        <v>-286693483</v>
      </c>
      <c r="K64" s="207"/>
      <c r="L64" s="191">
        <f t="shared" si="1"/>
        <v>-5.3001010231611698E-4</v>
      </c>
      <c r="M64" s="191"/>
      <c r="N64" s="171">
        <v>517258280</v>
      </c>
      <c r="O64" s="171"/>
      <c r="P64" s="171">
        <v>28755287</v>
      </c>
      <c r="Q64" s="171"/>
      <c r="R64" s="171">
        <v>-1317428086</v>
      </c>
      <c r="S64" s="171"/>
      <c r="T64" s="207">
        <f t="shared" si="2"/>
        <v>-771414519</v>
      </c>
      <c r="U64" s="201"/>
      <c r="V64" s="191">
        <f>T64/درآمدها!$J$5</f>
        <v>-4.2538060226508242E-4</v>
      </c>
    </row>
    <row r="65" spans="1:22" s="107" customFormat="1" ht="42.75" customHeight="1">
      <c r="B65" s="206" t="s">
        <v>189</v>
      </c>
      <c r="C65" s="196"/>
      <c r="D65" s="171">
        <v>0</v>
      </c>
      <c r="E65" s="171"/>
      <c r="F65" s="171">
        <v>-2023464782</v>
      </c>
      <c r="G65" s="171"/>
      <c r="H65" s="171">
        <v>0</v>
      </c>
      <c r="I65" s="171"/>
      <c r="J65" s="207">
        <f t="shared" si="0"/>
        <v>-2023464782</v>
      </c>
      <c r="K65" s="207"/>
      <c r="L65" s="191">
        <f t="shared" si="1"/>
        <v>-3.740778356447256E-3</v>
      </c>
      <c r="M65" s="191"/>
      <c r="N65" s="171">
        <v>0</v>
      </c>
      <c r="O65" s="171"/>
      <c r="P65" s="171">
        <v>-1345323954</v>
      </c>
      <c r="Q65" s="171"/>
      <c r="R65" s="171">
        <v>-2803201840</v>
      </c>
      <c r="S65" s="171"/>
      <c r="T65" s="207">
        <f t="shared" si="2"/>
        <v>-4148525794</v>
      </c>
      <c r="U65" s="201"/>
      <c r="V65" s="191">
        <f>T65/درآمدها!$J$5</f>
        <v>-2.2876188576947815E-3</v>
      </c>
    </row>
    <row r="66" spans="1:22" s="107" customFormat="1" ht="42.75" customHeight="1">
      <c r="B66" s="206" t="s">
        <v>166</v>
      </c>
      <c r="C66" s="196"/>
      <c r="D66" s="171">
        <v>0</v>
      </c>
      <c r="E66" s="171"/>
      <c r="F66" s="171">
        <v>-5461356078</v>
      </c>
      <c r="G66" s="171"/>
      <c r="H66" s="171">
        <v>0</v>
      </c>
      <c r="I66" s="171"/>
      <c r="J66" s="207">
        <f t="shared" si="0"/>
        <v>-5461356078</v>
      </c>
      <c r="K66" s="207"/>
      <c r="L66" s="191">
        <f t="shared" si="1"/>
        <v>-1.0096406320075045E-2</v>
      </c>
      <c r="M66" s="191"/>
      <c r="N66" s="171">
        <v>3881192800</v>
      </c>
      <c r="O66" s="171"/>
      <c r="P66" s="171">
        <v>956099055</v>
      </c>
      <c r="Q66" s="171"/>
      <c r="R66" s="171">
        <v>-3111801175</v>
      </c>
      <c r="S66" s="171"/>
      <c r="T66" s="207">
        <f t="shared" si="2"/>
        <v>1725490680</v>
      </c>
      <c r="U66" s="201"/>
      <c r="V66" s="191">
        <f>T66/درآمدها!$J$5</f>
        <v>9.5148619397606457E-4</v>
      </c>
    </row>
    <row r="67" spans="1:22" s="107" customFormat="1" ht="42.75" customHeight="1">
      <c r="B67" s="206" t="s">
        <v>522</v>
      </c>
      <c r="C67" s="196"/>
      <c r="D67" s="171">
        <v>0</v>
      </c>
      <c r="E67" s="171"/>
      <c r="F67" s="171">
        <v>-3821688755</v>
      </c>
      <c r="G67" s="171"/>
      <c r="H67" s="171">
        <v>0</v>
      </c>
      <c r="I67" s="171"/>
      <c r="J67" s="207">
        <f t="shared" si="0"/>
        <v>-3821688755</v>
      </c>
      <c r="K67" s="207"/>
      <c r="L67" s="191">
        <f t="shared" si="1"/>
        <v>-7.0651541390562532E-3</v>
      </c>
      <c r="M67" s="191"/>
      <c r="N67" s="171">
        <v>0</v>
      </c>
      <c r="O67" s="171"/>
      <c r="P67" s="171">
        <v>-3821688755</v>
      </c>
      <c r="Q67" s="171"/>
      <c r="R67" s="171">
        <v>0</v>
      </c>
      <c r="S67" s="171"/>
      <c r="T67" s="207">
        <f t="shared" si="2"/>
        <v>-3821688755</v>
      </c>
      <c r="U67" s="201"/>
      <c r="V67" s="191">
        <f>T67/درآمدها!$J$5</f>
        <v>-2.107391323641386E-3</v>
      </c>
    </row>
    <row r="68" spans="1:22" s="161" customFormat="1" ht="42.75" customHeight="1">
      <c r="A68" s="107"/>
      <c r="B68" s="206" t="s">
        <v>275</v>
      </c>
      <c r="C68" s="196"/>
      <c r="D68" s="171">
        <f>'درآمد سود سهام'!M180</f>
        <v>1731335028</v>
      </c>
      <c r="E68" s="171"/>
      <c r="F68" s="171">
        <v>-1351412506</v>
      </c>
      <c r="G68" s="171"/>
      <c r="H68" s="171">
        <v>0</v>
      </c>
      <c r="I68" s="171"/>
      <c r="J68" s="207">
        <f t="shared" si="0"/>
        <v>379922522</v>
      </c>
      <c r="K68" s="207"/>
      <c r="L68" s="191">
        <f t="shared" si="1"/>
        <v>7.0236258128482539E-4</v>
      </c>
      <c r="M68" s="191"/>
      <c r="N68" s="171">
        <v>1731335028</v>
      </c>
      <c r="O68" s="171"/>
      <c r="P68" s="171">
        <v>2006070504</v>
      </c>
      <c r="Q68" s="171"/>
      <c r="R68" s="171">
        <v>719553059</v>
      </c>
      <c r="S68" s="171"/>
      <c r="T68" s="207">
        <f t="shared" si="2"/>
        <v>4456958591</v>
      </c>
      <c r="U68" s="201"/>
      <c r="V68" s="191">
        <f>T68/درآمدها!$J$5</f>
        <v>2.457697752652894E-3</v>
      </c>
    </row>
    <row r="69" spans="1:22" s="107" customFormat="1" ht="42.75" customHeight="1">
      <c r="B69" s="206" t="s">
        <v>327</v>
      </c>
      <c r="C69" s="196"/>
      <c r="D69" s="171">
        <v>0</v>
      </c>
      <c r="E69" s="171"/>
      <c r="F69" s="171">
        <v>3801798399</v>
      </c>
      <c r="G69" s="171"/>
      <c r="H69" s="171">
        <v>0</v>
      </c>
      <c r="I69" s="171"/>
      <c r="J69" s="207">
        <f t="shared" si="0"/>
        <v>3801798399</v>
      </c>
      <c r="K69" s="207"/>
      <c r="L69" s="191">
        <f t="shared" si="1"/>
        <v>7.0283828476116412E-3</v>
      </c>
      <c r="M69" s="191"/>
      <c r="N69" s="171">
        <v>0</v>
      </c>
      <c r="O69" s="171"/>
      <c r="P69" s="171">
        <v>14542141858</v>
      </c>
      <c r="Q69" s="171"/>
      <c r="R69" s="171">
        <v>7771948815</v>
      </c>
      <c r="S69" s="171"/>
      <c r="T69" s="207">
        <f t="shared" si="2"/>
        <v>22314090673</v>
      </c>
      <c r="U69" s="201"/>
      <c r="V69" s="191">
        <f>T69/درآمدها!$J$5</f>
        <v>1.2304644384685736E-2</v>
      </c>
    </row>
    <row r="70" spans="1:22" s="107" customFormat="1" ht="42.75" customHeight="1">
      <c r="B70" s="206" t="s">
        <v>137</v>
      </c>
      <c r="C70" s="196"/>
      <c r="D70" s="171">
        <f>'درآمد سود سهام'!K166</f>
        <v>0</v>
      </c>
      <c r="E70" s="171"/>
      <c r="F70" s="171">
        <v>-34087952</v>
      </c>
      <c r="G70" s="171"/>
      <c r="H70" s="171">
        <v>0</v>
      </c>
      <c r="I70" s="171"/>
      <c r="J70" s="207">
        <f t="shared" si="0"/>
        <v>-34087952</v>
      </c>
      <c r="K70" s="207"/>
      <c r="L70" s="191">
        <f t="shared" si="1"/>
        <v>-6.3018380251311407E-5</v>
      </c>
      <c r="M70" s="191"/>
      <c r="N70" s="171">
        <v>321880439</v>
      </c>
      <c r="O70" s="171"/>
      <c r="P70" s="171">
        <v>907003973</v>
      </c>
      <c r="Q70" s="171"/>
      <c r="R70" s="171">
        <v>-1936598246</v>
      </c>
      <c r="S70" s="171"/>
      <c r="T70" s="207">
        <f t="shared" si="2"/>
        <v>-707713834</v>
      </c>
      <c r="U70" s="201"/>
      <c r="V70" s="191">
        <f>T70/درآمدها!$J$5</f>
        <v>-3.9025417531485501E-4</v>
      </c>
    </row>
    <row r="71" spans="1:22" s="107" customFormat="1" ht="42.75" customHeight="1">
      <c r="B71" s="206" t="s">
        <v>245</v>
      </c>
      <c r="C71" s="196"/>
      <c r="D71" s="171">
        <v>0</v>
      </c>
      <c r="F71" s="171">
        <v>-5520624096</v>
      </c>
      <c r="G71" s="171"/>
      <c r="H71" s="171">
        <v>0</v>
      </c>
      <c r="I71" s="171"/>
      <c r="J71" s="207">
        <f t="shared" si="0"/>
        <v>-5520624096</v>
      </c>
      <c r="K71" s="207"/>
      <c r="L71" s="191">
        <f t="shared" si="1"/>
        <v>-1.0205975076070288E-2</v>
      </c>
      <c r="M71" s="191"/>
      <c r="N71" s="171">
        <v>1586152920</v>
      </c>
      <c r="O71" s="171"/>
      <c r="P71" s="171">
        <v>7518445518</v>
      </c>
      <c r="Q71" s="171"/>
      <c r="R71" s="171">
        <v>420959598</v>
      </c>
      <c r="S71" s="171"/>
      <c r="T71" s="207">
        <f t="shared" si="2"/>
        <v>9525558036</v>
      </c>
      <c r="U71" s="201"/>
      <c r="V71" s="191">
        <f>T71/درآمدها!$J$5</f>
        <v>5.2526722202705595E-3</v>
      </c>
    </row>
    <row r="72" spans="1:22" s="107" customFormat="1" ht="42.75" customHeight="1">
      <c r="B72" s="206" t="s">
        <v>227</v>
      </c>
      <c r="C72" s="196"/>
      <c r="D72" s="171">
        <v>0</v>
      </c>
      <c r="F72" s="171">
        <v>424519223</v>
      </c>
      <c r="G72" s="171"/>
      <c r="H72" s="171">
        <v>0</v>
      </c>
      <c r="I72" s="171"/>
      <c r="J72" s="207">
        <f t="shared" si="0"/>
        <v>424519223</v>
      </c>
      <c r="K72" s="207"/>
      <c r="L72" s="191">
        <f t="shared" si="1"/>
        <v>7.8480848069151427E-4</v>
      </c>
      <c r="M72" s="191"/>
      <c r="N72" s="171">
        <v>0</v>
      </c>
      <c r="O72" s="171"/>
      <c r="P72" s="171">
        <v>620556383</v>
      </c>
      <c r="Q72" s="171"/>
      <c r="R72" s="171">
        <v>-2435492941</v>
      </c>
      <c r="S72" s="171"/>
      <c r="T72" s="207">
        <f t="shared" si="2"/>
        <v>-1814936558</v>
      </c>
      <c r="U72" s="201"/>
      <c r="V72" s="191">
        <f>T72/درآمدها!$J$5</f>
        <v>-1.0008092758168007E-3</v>
      </c>
    </row>
    <row r="73" spans="1:22" s="155" customFormat="1" ht="42.75" customHeight="1">
      <c r="A73" s="107"/>
      <c r="B73" s="206" t="s">
        <v>159</v>
      </c>
      <c r="C73" s="196"/>
      <c r="D73" s="171">
        <v>0</v>
      </c>
      <c r="E73" s="171"/>
      <c r="F73" s="171">
        <v>3140538230</v>
      </c>
      <c r="G73" s="171"/>
      <c r="H73" s="171">
        <v>0</v>
      </c>
      <c r="I73" s="171"/>
      <c r="J73" s="207">
        <f t="shared" si="0"/>
        <v>3140538230</v>
      </c>
      <c r="K73" s="207"/>
      <c r="L73" s="191">
        <f t="shared" si="1"/>
        <v>5.8059114954139958E-3</v>
      </c>
      <c r="M73" s="191"/>
      <c r="N73" s="171">
        <v>6086579800</v>
      </c>
      <c r="O73" s="171"/>
      <c r="P73" s="171">
        <v>2041483141</v>
      </c>
      <c r="Q73" s="171"/>
      <c r="R73" s="171">
        <v>-4369675890</v>
      </c>
      <c r="S73" s="171"/>
      <c r="T73" s="207">
        <f t="shared" si="2"/>
        <v>3758387051</v>
      </c>
      <c r="U73" s="201"/>
      <c r="V73" s="191">
        <f>T73/درآمدها!$J$5</f>
        <v>2.0724849065223089E-3</v>
      </c>
    </row>
    <row r="74" spans="1:22" s="107" customFormat="1" ht="42.75" customHeight="1">
      <c r="B74" s="206" t="s">
        <v>371</v>
      </c>
      <c r="C74" s="196"/>
      <c r="D74" s="171">
        <v>0</v>
      </c>
      <c r="F74" s="171">
        <v>64435129</v>
      </c>
      <c r="G74" s="171"/>
      <c r="H74" s="171">
        <v>0</v>
      </c>
      <c r="I74" s="171"/>
      <c r="J74" s="207">
        <f t="shared" si="0"/>
        <v>64435129</v>
      </c>
      <c r="K74" s="207"/>
      <c r="L74" s="191">
        <f t="shared" si="1"/>
        <v>1.1912119158300573E-4</v>
      </c>
      <c r="M74" s="191"/>
      <c r="N74" s="171">
        <v>0</v>
      </c>
      <c r="O74" s="171"/>
      <c r="P74" s="171">
        <v>1037714043</v>
      </c>
      <c r="Q74" s="171"/>
      <c r="R74" s="171">
        <v>-891193225</v>
      </c>
      <c r="S74" s="171"/>
      <c r="T74" s="207">
        <f t="shared" si="2"/>
        <v>146520818</v>
      </c>
      <c r="U74" s="201"/>
      <c r="V74" s="191">
        <f>T74/درآمدها!$J$5</f>
        <v>8.0795878571236136E-5</v>
      </c>
    </row>
    <row r="75" spans="1:22" s="107" customFormat="1" ht="42.6" customHeight="1">
      <c r="B75" s="206" t="s">
        <v>317</v>
      </c>
      <c r="C75" s="196"/>
      <c r="D75" s="171">
        <v>0</v>
      </c>
      <c r="F75" s="171">
        <v>-7036297636</v>
      </c>
      <c r="G75" s="171"/>
      <c r="H75" s="171">
        <v>0</v>
      </c>
      <c r="I75" s="171"/>
      <c r="J75" s="207">
        <f t="shared" si="0"/>
        <v>-7036297636</v>
      </c>
      <c r="K75" s="207"/>
      <c r="L75" s="191">
        <f t="shared" si="1"/>
        <v>-1.3008000010879256E-2</v>
      </c>
      <c r="M75" s="191"/>
      <c r="N75" s="171">
        <v>0</v>
      </c>
      <c r="O75" s="171"/>
      <c r="P75" s="171">
        <v>-5921141744</v>
      </c>
      <c r="Q75" s="171"/>
      <c r="R75" s="171">
        <v>910533190</v>
      </c>
      <c r="S75" s="171"/>
      <c r="T75" s="207">
        <f t="shared" si="2"/>
        <v>-5010608554</v>
      </c>
      <c r="U75" s="201"/>
      <c r="V75" s="191">
        <f>T75/درآمدها!$J$5</f>
        <v>-2.7629965886279795E-3</v>
      </c>
    </row>
    <row r="76" spans="1:22" s="107" customFormat="1" ht="42.75" customHeight="1">
      <c r="B76" s="206" t="s">
        <v>125</v>
      </c>
      <c r="C76" s="196"/>
      <c r="D76" s="171">
        <v>0</v>
      </c>
      <c r="F76" s="171">
        <v>-19533971745</v>
      </c>
      <c r="G76" s="171"/>
      <c r="H76" s="171">
        <v>40587160512</v>
      </c>
      <c r="I76" s="171"/>
      <c r="J76" s="207">
        <f t="shared" ref="J76:J139" si="3">D76+F76+H76</f>
        <v>21053188767</v>
      </c>
      <c r="K76" s="207"/>
      <c r="L76" s="191">
        <f t="shared" ref="L76:L139" si="4">J76/540920789523</f>
        <v>3.8921019814315748E-2</v>
      </c>
      <c r="M76" s="191"/>
      <c r="N76" s="171">
        <v>16570238200</v>
      </c>
      <c r="O76" s="171"/>
      <c r="P76" s="171">
        <v>10656503755</v>
      </c>
      <c r="Q76" s="171"/>
      <c r="R76" s="171">
        <f>'درآمد ناشی ازفروش'!Q49</f>
        <v>40363110324</v>
      </c>
      <c r="S76" s="171"/>
      <c r="T76" s="207">
        <f t="shared" ref="T76:T139" si="5">N76+P76+R76</f>
        <v>67589852279</v>
      </c>
      <c r="U76" s="201"/>
      <c r="V76" s="191">
        <f>T76/درآمدها!$J$5</f>
        <v>3.7271027912101004E-2</v>
      </c>
    </row>
    <row r="77" spans="1:22" s="107" customFormat="1" ht="42.75" customHeight="1">
      <c r="B77" s="206" t="s">
        <v>76</v>
      </c>
      <c r="C77" s="196"/>
      <c r="D77" s="171">
        <v>0</v>
      </c>
      <c r="F77" s="171">
        <v>-1004139808</v>
      </c>
      <c r="G77" s="171"/>
      <c r="H77" s="171">
        <v>0</v>
      </c>
      <c r="I77" s="171"/>
      <c r="J77" s="207">
        <f t="shared" si="3"/>
        <v>-1004139808</v>
      </c>
      <c r="K77" s="207"/>
      <c r="L77" s="191">
        <f t="shared" si="4"/>
        <v>-1.8563527737314003E-3</v>
      </c>
      <c r="M77" s="191"/>
      <c r="N77" s="171">
        <v>768408270</v>
      </c>
      <c r="O77" s="171"/>
      <c r="P77" s="171">
        <v>8332487368</v>
      </c>
      <c r="Q77" s="171"/>
      <c r="R77" s="171">
        <v>1251100455</v>
      </c>
      <c r="S77" s="171"/>
      <c r="T77" s="207">
        <f t="shared" si="5"/>
        <v>10351996093</v>
      </c>
      <c r="U77" s="201"/>
      <c r="V77" s="191">
        <f>T77/درآمدها!$J$5</f>
        <v>5.7083944160067328E-3</v>
      </c>
    </row>
    <row r="78" spans="1:22" s="107" customFormat="1" ht="42.75" customHeight="1">
      <c r="B78" s="206" t="s">
        <v>257</v>
      </c>
      <c r="C78" s="196"/>
      <c r="D78" s="171">
        <v>0</v>
      </c>
      <c r="F78" s="171">
        <v>-308852157</v>
      </c>
      <c r="G78" s="171"/>
      <c r="H78" s="171">
        <v>0</v>
      </c>
      <c r="I78" s="171"/>
      <c r="J78" s="207">
        <f t="shared" si="3"/>
        <v>-308852157</v>
      </c>
      <c r="K78" s="207"/>
      <c r="L78" s="191">
        <f t="shared" si="4"/>
        <v>-5.709748321419759E-4</v>
      </c>
      <c r="M78" s="191"/>
      <c r="N78" s="171">
        <v>0</v>
      </c>
      <c r="O78" s="171"/>
      <c r="P78" s="171">
        <v>925251978</v>
      </c>
      <c r="Q78" s="171"/>
      <c r="R78" s="171">
        <v>-4036877311</v>
      </c>
      <c r="S78" s="171"/>
      <c r="T78" s="207">
        <f t="shared" si="5"/>
        <v>-3111625333</v>
      </c>
      <c r="U78" s="201"/>
      <c r="V78" s="191">
        <f>T78/درآمدها!$J$5</f>
        <v>-1.7158415165567135E-3</v>
      </c>
    </row>
    <row r="79" spans="1:22" s="107" customFormat="1" ht="42.75" customHeight="1">
      <c r="B79" s="206" t="s">
        <v>148</v>
      </c>
      <c r="C79" s="196"/>
      <c r="D79" s="171">
        <v>0</v>
      </c>
      <c r="E79" s="171"/>
      <c r="F79" s="171">
        <v>646405061</v>
      </c>
      <c r="G79" s="171"/>
      <c r="H79" s="171">
        <v>0</v>
      </c>
      <c r="I79" s="171"/>
      <c r="J79" s="207">
        <f t="shared" si="3"/>
        <v>646405061</v>
      </c>
      <c r="K79" s="207"/>
      <c r="L79" s="191">
        <f t="shared" si="4"/>
        <v>1.1950087212769529E-3</v>
      </c>
      <c r="M79" s="191"/>
      <c r="N79" s="171">
        <v>2445804760</v>
      </c>
      <c r="O79" s="171"/>
      <c r="P79" s="171">
        <v>2806810131</v>
      </c>
      <c r="Q79" s="171"/>
      <c r="R79" s="171">
        <v>-2068987711</v>
      </c>
      <c r="S79" s="171"/>
      <c r="T79" s="207">
        <f t="shared" si="5"/>
        <v>3183627180</v>
      </c>
      <c r="U79" s="201"/>
      <c r="V79" s="191">
        <f>T79/درآمدها!$J$5</f>
        <v>1.7555454478241236E-3</v>
      </c>
    </row>
    <row r="80" spans="1:22" s="107" customFormat="1" ht="42.75" customHeight="1">
      <c r="B80" s="206" t="s">
        <v>173</v>
      </c>
      <c r="C80" s="196"/>
      <c r="D80" s="171">
        <v>0</v>
      </c>
      <c r="F80" s="171">
        <v>-1690131520</v>
      </c>
      <c r="G80" s="171"/>
      <c r="H80" s="171">
        <v>0</v>
      </c>
      <c r="I80" s="171"/>
      <c r="J80" s="207">
        <f t="shared" si="3"/>
        <v>-1690131520</v>
      </c>
      <c r="K80" s="207"/>
      <c r="L80" s="191">
        <f t="shared" si="4"/>
        <v>-3.1245453174214436E-3</v>
      </c>
      <c r="M80" s="191"/>
      <c r="N80" s="171">
        <v>0</v>
      </c>
      <c r="O80" s="171"/>
      <c r="P80" s="171">
        <v>138996445</v>
      </c>
      <c r="Q80" s="171"/>
      <c r="R80" s="171">
        <v>-1283061960</v>
      </c>
      <c r="S80" s="171"/>
      <c r="T80" s="207">
        <f t="shared" si="5"/>
        <v>-1144065515</v>
      </c>
      <c r="U80" s="201"/>
      <c r="V80" s="191">
        <f>T80/درآمدها!$J$5</f>
        <v>-6.3087129657902075E-4</v>
      </c>
    </row>
    <row r="81" spans="2:22" s="107" customFormat="1" ht="42.75" customHeight="1">
      <c r="B81" s="206" t="s">
        <v>223</v>
      </c>
      <c r="C81" s="196"/>
      <c r="D81" s="171">
        <v>0</v>
      </c>
      <c r="F81" s="171">
        <v>-555794027</v>
      </c>
      <c r="G81" s="171"/>
      <c r="H81" s="171">
        <v>0</v>
      </c>
      <c r="I81" s="171"/>
      <c r="J81" s="207">
        <f t="shared" si="3"/>
        <v>-555794027</v>
      </c>
      <c r="K81" s="207"/>
      <c r="L81" s="191">
        <f t="shared" si="4"/>
        <v>-1.0274961468759883E-3</v>
      </c>
      <c r="M81" s="191"/>
      <c r="N81" s="171">
        <v>6880284600</v>
      </c>
      <c r="O81" s="171"/>
      <c r="P81" s="171">
        <v>-8080296385</v>
      </c>
      <c r="Q81" s="171"/>
      <c r="R81" s="171">
        <v>-13008120599</v>
      </c>
      <c r="S81" s="171"/>
      <c r="T81" s="207">
        <f t="shared" si="5"/>
        <v>-14208132384</v>
      </c>
      <c r="U81" s="201"/>
      <c r="V81" s="191">
        <f>T81/درآمدها!$J$5</f>
        <v>-7.8347811218315178E-3</v>
      </c>
    </row>
    <row r="82" spans="2:22" s="107" customFormat="1" ht="42.75" customHeight="1">
      <c r="B82" s="206" t="s">
        <v>90</v>
      </c>
      <c r="C82" s="196"/>
      <c r="D82" s="171">
        <v>0</v>
      </c>
      <c r="F82" s="171">
        <v>-1880960529</v>
      </c>
      <c r="G82" s="171"/>
      <c r="H82" s="171">
        <v>0</v>
      </c>
      <c r="I82" s="171"/>
      <c r="J82" s="207">
        <f t="shared" si="3"/>
        <v>-1880960529</v>
      </c>
      <c r="K82" s="207"/>
      <c r="L82" s="191">
        <f t="shared" si="4"/>
        <v>-3.4773308133686019E-3</v>
      </c>
      <c r="M82" s="191"/>
      <c r="N82" s="171">
        <v>2002658200</v>
      </c>
      <c r="O82" s="171"/>
      <c r="P82" s="171">
        <v>2728460273</v>
      </c>
      <c r="Q82" s="171"/>
      <c r="R82" s="171">
        <v>-3316491269</v>
      </c>
      <c r="S82" s="171"/>
      <c r="T82" s="207">
        <f t="shared" si="5"/>
        <v>1414627204</v>
      </c>
      <c r="U82" s="201"/>
      <c r="V82" s="191">
        <f>T82/درآمدها!$J$5</f>
        <v>7.8006695129118975E-4</v>
      </c>
    </row>
    <row r="83" spans="2:22" s="107" customFormat="1" ht="42.75" customHeight="1">
      <c r="B83" s="206" t="s">
        <v>115</v>
      </c>
      <c r="C83" s="196"/>
      <c r="D83" s="171">
        <v>0</v>
      </c>
      <c r="F83" s="171">
        <v>13968033053</v>
      </c>
      <c r="G83" s="171"/>
      <c r="H83" s="171">
        <v>1386918700</v>
      </c>
      <c r="I83" s="171"/>
      <c r="J83" s="207">
        <f t="shared" si="3"/>
        <v>15354951753</v>
      </c>
      <c r="K83" s="207"/>
      <c r="L83" s="191">
        <f t="shared" si="4"/>
        <v>2.8386691823289786E-2</v>
      </c>
      <c r="M83" s="191"/>
      <c r="N83" s="171">
        <v>0</v>
      </c>
      <c r="O83" s="171"/>
      <c r="P83" s="171">
        <v>32999106566</v>
      </c>
      <c r="Q83" s="171"/>
      <c r="R83" s="171">
        <v>994432048</v>
      </c>
      <c r="S83" s="171"/>
      <c r="T83" s="207">
        <f t="shared" si="5"/>
        <v>33993538614</v>
      </c>
      <c r="U83" s="201"/>
      <c r="V83" s="191">
        <f>T83/درآمدها!$J$5</f>
        <v>1.8745034702600218E-2</v>
      </c>
    </row>
    <row r="84" spans="2:22" s="107" customFormat="1" ht="42.75" customHeight="1">
      <c r="B84" s="206" t="s">
        <v>130</v>
      </c>
      <c r="C84" s="196"/>
      <c r="D84" s="171">
        <v>0</v>
      </c>
      <c r="F84" s="171">
        <v>-9216904314</v>
      </c>
      <c r="G84" s="171"/>
      <c r="H84" s="171">
        <v>-135630608</v>
      </c>
      <c r="I84" s="171"/>
      <c r="J84" s="207">
        <f t="shared" si="3"/>
        <v>-9352534922</v>
      </c>
      <c r="K84" s="207"/>
      <c r="L84" s="191">
        <f t="shared" si="4"/>
        <v>-1.7290026752803018E-2</v>
      </c>
      <c r="M84" s="191"/>
      <c r="N84" s="171">
        <v>2112367680</v>
      </c>
      <c r="O84" s="171"/>
      <c r="P84" s="171">
        <v>-2774913260</v>
      </c>
      <c r="Q84" s="171"/>
      <c r="R84" s="171">
        <v>-1367967221</v>
      </c>
      <c r="S84" s="171"/>
      <c r="T84" s="207">
        <f t="shared" si="5"/>
        <v>-2030512801</v>
      </c>
      <c r="U84" s="201"/>
      <c r="V84" s="191">
        <f>T84/درآمدها!$J$5</f>
        <v>-1.1196843421044547E-3</v>
      </c>
    </row>
    <row r="85" spans="2:22" s="107" customFormat="1" ht="42.75" customHeight="1">
      <c r="B85" s="206" t="s">
        <v>281</v>
      </c>
      <c r="C85" s="196"/>
      <c r="D85" s="171">
        <v>0</v>
      </c>
      <c r="F85" s="171">
        <v>-2886102297</v>
      </c>
      <c r="G85" s="171"/>
      <c r="H85" s="171">
        <v>0</v>
      </c>
      <c r="I85" s="171"/>
      <c r="J85" s="207">
        <f t="shared" si="3"/>
        <v>-2886102297</v>
      </c>
      <c r="K85" s="207"/>
      <c r="L85" s="191">
        <f t="shared" si="4"/>
        <v>-5.3355359100637463E-3</v>
      </c>
      <c r="M85" s="191"/>
      <c r="N85" s="171">
        <v>37214810</v>
      </c>
      <c r="O85" s="171"/>
      <c r="P85" s="171">
        <v>-1094359120</v>
      </c>
      <c r="Q85" s="171"/>
      <c r="R85" s="171">
        <v>-5248436090</v>
      </c>
      <c r="S85" s="171"/>
      <c r="T85" s="207">
        <f t="shared" si="5"/>
        <v>-6305580400</v>
      </c>
      <c r="U85" s="201"/>
      <c r="V85" s="191">
        <f>T85/درآمدها!$J$5</f>
        <v>-3.4770820643355033E-3</v>
      </c>
    </row>
    <row r="86" spans="2:22" s="107" customFormat="1" ht="42.75" customHeight="1">
      <c r="B86" s="206" t="s">
        <v>176</v>
      </c>
      <c r="C86" s="196"/>
      <c r="D86" s="171">
        <v>0</v>
      </c>
      <c r="F86" s="171">
        <v>2159897380</v>
      </c>
      <c r="G86" s="171"/>
      <c r="H86" s="171">
        <v>0</v>
      </c>
      <c r="I86" s="171"/>
      <c r="J86" s="207">
        <f t="shared" si="3"/>
        <v>2159897380</v>
      </c>
      <c r="K86" s="207"/>
      <c r="L86" s="191">
        <f t="shared" si="4"/>
        <v>3.9930012338861322E-3</v>
      </c>
      <c r="M86" s="191"/>
      <c r="N86" s="171">
        <v>0</v>
      </c>
      <c r="O86" s="171"/>
      <c r="P86" s="171">
        <v>5662399962</v>
      </c>
      <c r="Q86" s="171"/>
      <c r="R86" s="171">
        <v>-563834646</v>
      </c>
      <c r="S86" s="171"/>
      <c r="T86" s="207">
        <f t="shared" si="5"/>
        <v>5098565316</v>
      </c>
      <c r="U86" s="201"/>
      <c r="V86" s="191">
        <f>T86/درآمدها!$J$5</f>
        <v>2.8114985282095013E-3</v>
      </c>
    </row>
    <row r="87" spans="2:22" s="107" customFormat="1" ht="42.75" customHeight="1">
      <c r="B87" s="206" t="s">
        <v>308</v>
      </c>
      <c r="C87" s="196"/>
      <c r="D87" s="171">
        <v>0</v>
      </c>
      <c r="F87" s="171">
        <v>922710458</v>
      </c>
      <c r="G87" s="171"/>
      <c r="H87" s="171">
        <v>0</v>
      </c>
      <c r="I87" s="171"/>
      <c r="J87" s="207">
        <f t="shared" si="3"/>
        <v>922710458</v>
      </c>
      <c r="K87" s="207"/>
      <c r="L87" s="191">
        <f t="shared" si="4"/>
        <v>1.7058143740669933E-3</v>
      </c>
      <c r="M87" s="191"/>
      <c r="N87" s="171">
        <v>136507906</v>
      </c>
      <c r="O87" s="171"/>
      <c r="P87" s="171">
        <v>3791528444</v>
      </c>
      <c r="Q87" s="171"/>
      <c r="R87" s="171">
        <v>-979724929</v>
      </c>
      <c r="S87" s="171"/>
      <c r="T87" s="207">
        <f t="shared" si="5"/>
        <v>2948311421</v>
      </c>
      <c r="U87" s="201"/>
      <c r="V87" s="191">
        <f>T87/درآمدها!$J$5</f>
        <v>1.6257854331751319E-3</v>
      </c>
    </row>
    <row r="88" spans="2:22" s="107" customFormat="1" ht="42.75" customHeight="1">
      <c r="B88" s="206" t="s">
        <v>119</v>
      </c>
      <c r="C88" s="196"/>
      <c r="D88" s="171">
        <v>0</v>
      </c>
      <c r="E88" s="171">
        <v>0</v>
      </c>
      <c r="F88" s="171">
        <v>4358645783</v>
      </c>
      <c r="G88" s="171"/>
      <c r="H88" s="171">
        <v>0</v>
      </c>
      <c r="I88" s="171"/>
      <c r="J88" s="207">
        <f t="shared" si="3"/>
        <v>4358645783</v>
      </c>
      <c r="K88" s="207"/>
      <c r="L88" s="191">
        <f t="shared" si="4"/>
        <v>8.0578263350602284E-3</v>
      </c>
      <c r="M88" s="191"/>
      <c r="N88" s="171">
        <v>343867170</v>
      </c>
      <c r="O88" s="171"/>
      <c r="P88" s="171">
        <v>4539261974</v>
      </c>
      <c r="Q88" s="171"/>
      <c r="R88" s="171">
        <v>-5447892872</v>
      </c>
      <c r="S88" s="171"/>
      <c r="T88" s="207">
        <f t="shared" si="5"/>
        <v>-564763728</v>
      </c>
      <c r="U88" s="201"/>
      <c r="V88" s="191">
        <f>T88/درآمدها!$J$5</f>
        <v>-3.1142729211985855E-4</v>
      </c>
    </row>
    <row r="89" spans="2:22" s="107" customFormat="1" ht="42.75" customHeight="1">
      <c r="B89" s="206" t="s">
        <v>339</v>
      </c>
      <c r="C89" s="196"/>
      <c r="D89" s="171">
        <v>0</v>
      </c>
      <c r="F89" s="171">
        <v>588339541</v>
      </c>
      <c r="G89" s="171"/>
      <c r="H89" s="171">
        <v>0</v>
      </c>
      <c r="I89" s="171"/>
      <c r="J89" s="207">
        <f t="shared" si="3"/>
        <v>588339541</v>
      </c>
      <c r="K89" s="207"/>
      <c r="L89" s="191">
        <f t="shared" si="4"/>
        <v>1.0876630227483312E-3</v>
      </c>
      <c r="M89" s="191"/>
      <c r="N89" s="171">
        <v>5894681000</v>
      </c>
      <c r="O89" s="171"/>
      <c r="P89" s="171">
        <v>4541604860</v>
      </c>
      <c r="Q89" s="171"/>
      <c r="R89" s="171">
        <v>-3201207001</v>
      </c>
      <c r="S89" s="171"/>
      <c r="T89" s="207">
        <f t="shared" si="5"/>
        <v>7235078859</v>
      </c>
      <c r="U89" s="201"/>
      <c r="V89" s="191">
        <f>T89/درآمدها!$J$5</f>
        <v>3.9896347899523853E-3</v>
      </c>
    </row>
    <row r="90" spans="2:22" s="107" customFormat="1" ht="42.75" customHeight="1">
      <c r="B90" s="206" t="s">
        <v>337</v>
      </c>
      <c r="C90" s="196"/>
      <c r="D90" s="171">
        <v>0</v>
      </c>
      <c r="F90" s="171">
        <v>-481021874</v>
      </c>
      <c r="G90" s="171"/>
      <c r="H90" s="171">
        <v>0</v>
      </c>
      <c r="I90" s="171"/>
      <c r="J90" s="207">
        <f t="shared" si="3"/>
        <v>-481021874</v>
      </c>
      <c r="K90" s="207"/>
      <c r="L90" s="191">
        <f t="shared" si="4"/>
        <v>-8.8926490406142345E-4</v>
      </c>
      <c r="M90" s="191"/>
      <c r="N90" s="171">
        <v>239491395</v>
      </c>
      <c r="O90" s="171"/>
      <c r="P90" s="171">
        <v>-1733750236</v>
      </c>
      <c r="Q90" s="171"/>
      <c r="R90" s="171">
        <v>-2436974668</v>
      </c>
      <c r="S90" s="171"/>
      <c r="T90" s="207">
        <f t="shared" si="5"/>
        <v>-3931233509</v>
      </c>
      <c r="U90" s="201"/>
      <c r="V90" s="191">
        <f>T90/درآمدها!$J$5</f>
        <v>-2.1677975154925666E-3</v>
      </c>
    </row>
    <row r="91" spans="2:22" s="107" customFormat="1" ht="42.75" customHeight="1">
      <c r="B91" s="206" t="s">
        <v>314</v>
      </c>
      <c r="C91" s="196"/>
      <c r="D91" s="171">
        <v>0</v>
      </c>
      <c r="F91" s="171">
        <v>264905073</v>
      </c>
      <c r="G91" s="171"/>
      <c r="H91" s="171">
        <v>0</v>
      </c>
      <c r="I91" s="171"/>
      <c r="J91" s="207">
        <f t="shared" si="3"/>
        <v>264905073</v>
      </c>
      <c r="K91" s="207"/>
      <c r="L91" s="191">
        <f t="shared" si="4"/>
        <v>4.8972987936662807E-4</v>
      </c>
      <c r="M91" s="191"/>
      <c r="N91" s="171">
        <v>0</v>
      </c>
      <c r="O91" s="171"/>
      <c r="P91" s="171">
        <v>3447075689</v>
      </c>
      <c r="Q91" s="171"/>
      <c r="R91" s="171">
        <v>-986723145</v>
      </c>
      <c r="S91" s="171"/>
      <c r="T91" s="207">
        <f t="shared" si="5"/>
        <v>2460352544</v>
      </c>
      <c r="U91" s="201"/>
      <c r="V91" s="191">
        <f>T91/درآمدها!$J$5</f>
        <v>1.3567105896682607E-3</v>
      </c>
    </row>
    <row r="92" spans="2:22" s="107" customFormat="1" ht="52.5" customHeight="1">
      <c r="B92" s="206" t="s">
        <v>318</v>
      </c>
      <c r="C92" s="196"/>
      <c r="D92" s="171">
        <v>0</v>
      </c>
      <c r="F92" s="171">
        <v>-1878225971</v>
      </c>
      <c r="G92" s="171"/>
      <c r="H92" s="171">
        <v>0</v>
      </c>
      <c r="I92" s="171"/>
      <c r="J92" s="207">
        <f t="shared" si="3"/>
        <v>-1878225971</v>
      </c>
      <c r="K92" s="207"/>
      <c r="L92" s="191">
        <f t="shared" si="4"/>
        <v>-3.4722754373265547E-3</v>
      </c>
      <c r="M92" s="191"/>
      <c r="N92" s="171">
        <v>0</v>
      </c>
      <c r="O92" s="171"/>
      <c r="P92" s="171">
        <v>-1696346369</v>
      </c>
      <c r="Q92" s="171"/>
      <c r="R92" s="171">
        <v>-2049642150</v>
      </c>
      <c r="S92" s="171"/>
      <c r="T92" s="207">
        <f t="shared" si="5"/>
        <v>-3745988519</v>
      </c>
      <c r="U92" s="201"/>
      <c r="V92" s="191">
        <f>T92/درآمدها!$J$5</f>
        <v>-2.0656479921533654E-3</v>
      </c>
    </row>
    <row r="93" spans="2:22" s="107" customFormat="1" ht="42.75" customHeight="1">
      <c r="B93" s="23" t="s">
        <v>186</v>
      </c>
      <c r="C93" s="208"/>
      <c r="D93" s="171">
        <v>0</v>
      </c>
      <c r="F93" s="171">
        <v>-909866740</v>
      </c>
      <c r="G93" s="171"/>
      <c r="H93" s="171">
        <v>0</v>
      </c>
      <c r="I93" s="171"/>
      <c r="J93" s="207">
        <f t="shared" si="3"/>
        <v>-909866740</v>
      </c>
      <c r="K93" s="207"/>
      <c r="L93" s="191">
        <f t="shared" si="4"/>
        <v>-1.682070198859148E-3</v>
      </c>
      <c r="M93" s="191"/>
      <c r="N93" s="171">
        <v>8453108000</v>
      </c>
      <c r="O93" s="171"/>
      <c r="P93" s="171">
        <v>-565157296</v>
      </c>
      <c r="Q93" s="171"/>
      <c r="R93" s="171">
        <v>-4998544413</v>
      </c>
      <c r="S93" s="171"/>
      <c r="T93" s="207">
        <f t="shared" si="5"/>
        <v>2889406291</v>
      </c>
      <c r="U93" s="209"/>
      <c r="V93" s="191">
        <f>T93/درآمدها!$J$5</f>
        <v>1.5933034159732972E-3</v>
      </c>
    </row>
    <row r="94" spans="2:22" s="107" customFormat="1" ht="42.75" customHeight="1">
      <c r="B94" s="206" t="s">
        <v>404</v>
      </c>
      <c r="C94" s="196"/>
      <c r="D94" s="171">
        <v>0</v>
      </c>
      <c r="F94" s="171">
        <v>1762454001</v>
      </c>
      <c r="G94" s="171"/>
      <c r="H94" s="171">
        <v>1853679155</v>
      </c>
      <c r="I94" s="171"/>
      <c r="J94" s="207">
        <f t="shared" si="3"/>
        <v>3616133156</v>
      </c>
      <c r="K94" s="207"/>
      <c r="L94" s="191">
        <f t="shared" si="4"/>
        <v>6.6851436033523752E-3</v>
      </c>
      <c r="M94" s="191"/>
      <c r="N94" s="171">
        <v>0</v>
      </c>
      <c r="O94" s="171"/>
      <c r="P94" s="171">
        <v>3832977043</v>
      </c>
      <c r="Q94" s="171"/>
      <c r="R94" s="171">
        <v>1478451215</v>
      </c>
      <c r="S94" s="171"/>
      <c r="T94" s="207">
        <f t="shared" si="5"/>
        <v>5311428258</v>
      </c>
      <c r="U94" s="201"/>
      <c r="V94" s="191">
        <f>T94/درآمدها!$J$5</f>
        <v>2.9288774007062957E-3</v>
      </c>
    </row>
    <row r="95" spans="2:22" s="107" customFormat="1" ht="42.75" customHeight="1">
      <c r="B95" s="206" t="s">
        <v>297</v>
      </c>
      <c r="C95" s="196"/>
      <c r="D95" s="171">
        <v>0</v>
      </c>
      <c r="F95" s="171">
        <v>4213638299</v>
      </c>
      <c r="G95" s="171"/>
      <c r="H95" s="171">
        <v>0</v>
      </c>
      <c r="I95" s="171"/>
      <c r="J95" s="207">
        <f t="shared" si="3"/>
        <v>4213638299</v>
      </c>
      <c r="K95" s="207"/>
      <c r="L95" s="191">
        <f t="shared" si="4"/>
        <v>7.7897510700517007E-3</v>
      </c>
      <c r="M95" s="191"/>
      <c r="N95" s="171">
        <v>3536420160</v>
      </c>
      <c r="O95" s="171"/>
      <c r="P95" s="171">
        <v>11355569481</v>
      </c>
      <c r="Q95" s="171"/>
      <c r="R95" s="171">
        <v>-1237662185</v>
      </c>
      <c r="S95" s="171"/>
      <c r="T95" s="207">
        <f t="shared" si="5"/>
        <v>13654327456</v>
      </c>
      <c r="U95" s="201"/>
      <c r="V95" s="191">
        <f>T95/درآمدها!$J$5</f>
        <v>7.5293968336081199E-3</v>
      </c>
    </row>
    <row r="96" spans="2:22" s="107" customFormat="1" ht="42.75" customHeight="1">
      <c r="B96" s="23" t="s">
        <v>292</v>
      </c>
      <c r="C96" s="208"/>
      <c r="D96" s="171">
        <v>0</v>
      </c>
      <c r="F96" s="171">
        <v>-864270215</v>
      </c>
      <c r="G96" s="171"/>
      <c r="H96" s="171">
        <v>0</v>
      </c>
      <c r="I96" s="171"/>
      <c r="J96" s="207">
        <f t="shared" si="3"/>
        <v>-864270215</v>
      </c>
      <c r="K96" s="207"/>
      <c r="L96" s="191">
        <f t="shared" si="4"/>
        <v>-1.5977759253108742E-3</v>
      </c>
      <c r="M96" s="191"/>
      <c r="N96" s="171">
        <v>0</v>
      </c>
      <c r="O96" s="171"/>
      <c r="P96" s="171">
        <v>-696588401</v>
      </c>
      <c r="Q96" s="171"/>
      <c r="R96" s="171">
        <v>-888361002</v>
      </c>
      <c r="S96" s="171"/>
      <c r="T96" s="207">
        <f t="shared" si="5"/>
        <v>-1584949403</v>
      </c>
      <c r="U96" s="209"/>
      <c r="V96" s="191">
        <f>T96/درآمدها!$J$5</f>
        <v>-8.7398760977666125E-4</v>
      </c>
    </row>
    <row r="97" spans="1:22" s="107" customFormat="1" ht="42.75" customHeight="1">
      <c r="B97" s="206" t="s">
        <v>463</v>
      </c>
      <c r="C97" s="196"/>
      <c r="D97" s="171">
        <v>0</v>
      </c>
      <c r="F97" s="171">
        <v>-3339490479</v>
      </c>
      <c r="G97" s="171"/>
      <c r="H97" s="171">
        <v>0</v>
      </c>
      <c r="I97" s="171"/>
      <c r="J97" s="207">
        <f t="shared" si="3"/>
        <v>-3339490479</v>
      </c>
      <c r="K97" s="207"/>
      <c r="L97" s="191">
        <f t="shared" si="4"/>
        <v>-6.173714421190692E-3</v>
      </c>
      <c r="M97" s="191"/>
      <c r="N97" s="171">
        <v>0</v>
      </c>
      <c r="O97" s="171"/>
      <c r="P97" s="171">
        <v>1115486536</v>
      </c>
      <c r="Q97" s="171"/>
      <c r="R97" s="171">
        <v>936698397</v>
      </c>
      <c r="S97" s="171"/>
      <c r="T97" s="207">
        <f t="shared" si="5"/>
        <v>2052184933</v>
      </c>
      <c r="U97" s="201"/>
      <c r="V97" s="191">
        <f>T97/درآمدها!$J$5</f>
        <v>1.1316349916391292E-3</v>
      </c>
    </row>
    <row r="98" spans="1:22" s="107" customFormat="1" ht="42.75" customHeight="1">
      <c r="B98" s="206" t="s">
        <v>376</v>
      </c>
      <c r="C98" s="196"/>
      <c r="D98" s="171">
        <v>0</v>
      </c>
      <c r="F98" s="171">
        <v>-11026070785</v>
      </c>
      <c r="G98" s="171"/>
      <c r="H98" s="171">
        <v>0</v>
      </c>
      <c r="I98" s="171"/>
      <c r="J98" s="207">
        <f t="shared" si="3"/>
        <v>-11026070785</v>
      </c>
      <c r="K98" s="207"/>
      <c r="L98" s="191">
        <f t="shared" si="4"/>
        <v>-2.038389168721564E-2</v>
      </c>
      <c r="M98" s="191"/>
      <c r="N98" s="171">
        <v>779925900</v>
      </c>
      <c r="O98" s="171"/>
      <c r="P98" s="171">
        <v>-3264233142</v>
      </c>
      <c r="Q98" s="171"/>
      <c r="R98" s="171">
        <v>1338156130</v>
      </c>
      <c r="S98" s="171"/>
      <c r="T98" s="207">
        <f t="shared" si="5"/>
        <v>-1146151112</v>
      </c>
      <c r="U98" s="201"/>
      <c r="V98" s="191">
        <f>T98/درآمدها!$J$5</f>
        <v>-6.3202135596485175E-4</v>
      </c>
    </row>
    <row r="99" spans="1:22" s="107" customFormat="1" ht="42.75" customHeight="1">
      <c r="B99" s="206" t="s">
        <v>348</v>
      </c>
      <c r="C99" s="196"/>
      <c r="D99" s="171">
        <v>0</v>
      </c>
      <c r="F99" s="171">
        <v>-1466857014</v>
      </c>
      <c r="G99" s="171"/>
      <c r="H99" s="171">
        <v>946752025</v>
      </c>
      <c r="I99" s="171"/>
      <c r="J99" s="207">
        <f t="shared" si="3"/>
        <v>-520104989</v>
      </c>
      <c r="K99" s="207"/>
      <c r="L99" s="191">
        <f t="shared" si="4"/>
        <v>-9.6151783971668752E-4</v>
      </c>
      <c r="M99" s="191"/>
      <c r="N99" s="171">
        <v>0</v>
      </c>
      <c r="O99" s="171"/>
      <c r="P99" s="171">
        <v>5372803973</v>
      </c>
      <c r="Q99" s="171"/>
      <c r="R99" s="171">
        <v>-6974451558</v>
      </c>
      <c r="S99" s="171"/>
      <c r="T99" s="207">
        <f t="shared" si="5"/>
        <v>-1601647585</v>
      </c>
      <c r="U99" s="201"/>
      <c r="V99" s="191">
        <f>T99/درآمدها!$J$5</f>
        <v>-8.8319547732509658E-4</v>
      </c>
    </row>
    <row r="100" spans="1:22" s="107" customFormat="1" ht="42.75" customHeight="1">
      <c r="B100" s="206" t="s">
        <v>385</v>
      </c>
      <c r="C100" s="196"/>
      <c r="D100" s="171">
        <v>0</v>
      </c>
      <c r="F100" s="171">
        <v>-7937752312</v>
      </c>
      <c r="G100" s="171"/>
      <c r="H100" s="171">
        <v>9927761583</v>
      </c>
      <c r="I100" s="171"/>
      <c r="J100" s="207">
        <f t="shared" si="3"/>
        <v>1990009271</v>
      </c>
      <c r="K100" s="207"/>
      <c r="L100" s="191">
        <f t="shared" si="4"/>
        <v>3.6789291695644554E-3</v>
      </c>
      <c r="M100" s="191"/>
      <c r="N100" s="171">
        <v>0</v>
      </c>
      <c r="O100" s="171"/>
      <c r="P100" s="171">
        <v>2011357286</v>
      </c>
      <c r="Q100" s="171"/>
      <c r="R100" s="171">
        <v>18394738887</v>
      </c>
      <c r="S100" s="171"/>
      <c r="T100" s="207">
        <f t="shared" si="5"/>
        <v>20406096173</v>
      </c>
      <c r="U100" s="201"/>
      <c r="V100" s="191">
        <f>T100/درآمدها!$J$5</f>
        <v>1.125252022894572E-2</v>
      </c>
    </row>
    <row r="101" spans="1:22" s="107" customFormat="1" ht="42.75" customHeight="1">
      <c r="B101" s="206" t="s">
        <v>379</v>
      </c>
      <c r="C101" s="196"/>
      <c r="D101" s="171">
        <v>0</v>
      </c>
      <c r="F101" s="171">
        <v>335152744</v>
      </c>
      <c r="G101" s="171"/>
      <c r="H101" s="171">
        <v>0</v>
      </c>
      <c r="I101" s="171"/>
      <c r="J101" s="207">
        <f t="shared" si="3"/>
        <v>335152744</v>
      </c>
      <c r="K101" s="207"/>
      <c r="L101" s="191">
        <f t="shared" si="4"/>
        <v>6.1959671451257707E-4</v>
      </c>
      <c r="M101" s="191"/>
      <c r="N101" s="171">
        <v>0</v>
      </c>
      <c r="O101" s="171"/>
      <c r="P101" s="171">
        <v>173313842</v>
      </c>
      <c r="Q101" s="171"/>
      <c r="R101" s="171">
        <v>-2477258188</v>
      </c>
      <c r="S101" s="171"/>
      <c r="T101" s="207">
        <f t="shared" si="5"/>
        <v>-2303944346</v>
      </c>
      <c r="U101" s="201"/>
      <c r="V101" s="191">
        <f>T101/درآمدها!$J$5</f>
        <v>-1.2704625196284533E-3</v>
      </c>
    </row>
    <row r="102" spans="1:22" s="107" customFormat="1" ht="42.75" customHeight="1">
      <c r="B102" s="206" t="s">
        <v>84</v>
      </c>
      <c r="C102" s="196"/>
      <c r="D102" s="171">
        <v>0</v>
      </c>
      <c r="F102" s="171">
        <v>-5840712442</v>
      </c>
      <c r="G102" s="171"/>
      <c r="H102" s="171">
        <v>0</v>
      </c>
      <c r="I102" s="171"/>
      <c r="J102" s="207">
        <f t="shared" si="3"/>
        <v>-5840712442</v>
      </c>
      <c r="K102" s="207"/>
      <c r="L102" s="191">
        <f t="shared" si="4"/>
        <v>-1.079772224534116E-2</v>
      </c>
      <c r="M102" s="191"/>
      <c r="N102" s="171">
        <v>0</v>
      </c>
      <c r="O102" s="171"/>
      <c r="P102" s="171">
        <v>3372697717</v>
      </c>
      <c r="Q102" s="171"/>
      <c r="R102" s="171">
        <v>-1462508964</v>
      </c>
      <c r="S102" s="171"/>
      <c r="T102" s="207">
        <f t="shared" si="5"/>
        <v>1910188753</v>
      </c>
      <c r="U102" s="201"/>
      <c r="V102" s="191">
        <f>T102/درآمدها!$J$5</f>
        <v>1.0533341312326618E-3</v>
      </c>
    </row>
    <row r="103" spans="1:22" s="107" customFormat="1" ht="42.75" customHeight="1">
      <c r="B103" s="206" t="s">
        <v>349</v>
      </c>
      <c r="C103" s="196"/>
      <c r="D103" s="171">
        <v>0</v>
      </c>
      <c r="F103" s="171">
        <v>-357727940</v>
      </c>
      <c r="G103" s="171"/>
      <c r="H103" s="171">
        <v>0</v>
      </c>
      <c r="I103" s="171"/>
      <c r="J103" s="207">
        <f t="shared" si="3"/>
        <v>-357727940</v>
      </c>
      <c r="K103" s="207"/>
      <c r="L103" s="191">
        <f t="shared" si="4"/>
        <v>-6.6133146835686439E-4</v>
      </c>
      <c r="M103" s="191"/>
      <c r="N103" s="171">
        <v>0</v>
      </c>
      <c r="O103" s="171"/>
      <c r="P103" s="171">
        <v>-357727940</v>
      </c>
      <c r="Q103" s="171"/>
      <c r="R103" s="171">
        <v>-275084234</v>
      </c>
      <c r="S103" s="171"/>
      <c r="T103" s="207">
        <f t="shared" si="5"/>
        <v>-632812174</v>
      </c>
      <c r="U103" s="201"/>
      <c r="V103" s="191">
        <f>T103/درآمدها!$J$5</f>
        <v>-3.4895120206675305E-4</v>
      </c>
    </row>
    <row r="104" spans="1:22" s="107" customFormat="1" ht="42.75" customHeight="1">
      <c r="B104" s="206" t="s">
        <v>477</v>
      </c>
      <c r="C104" s="196"/>
      <c r="D104" s="171">
        <v>0</v>
      </c>
      <c r="F104" s="171">
        <v>-4379078461</v>
      </c>
      <c r="G104" s="171"/>
      <c r="H104" s="171">
        <v>0</v>
      </c>
      <c r="I104" s="171"/>
      <c r="J104" s="207">
        <f t="shared" si="3"/>
        <v>-4379078461</v>
      </c>
      <c r="K104" s="207"/>
      <c r="L104" s="191">
        <f t="shared" si="4"/>
        <v>-8.0956002169219662E-3</v>
      </c>
      <c r="M104" s="191"/>
      <c r="N104" s="171">
        <v>0</v>
      </c>
      <c r="O104" s="171"/>
      <c r="P104" s="171">
        <v>2153934761</v>
      </c>
      <c r="Q104" s="171"/>
      <c r="R104" s="171">
        <v>154771308</v>
      </c>
      <c r="S104" s="171"/>
      <c r="T104" s="207">
        <f t="shared" si="5"/>
        <v>2308706069</v>
      </c>
      <c r="U104" s="201"/>
      <c r="V104" s="191">
        <f>T104/درآمدها!$J$5</f>
        <v>1.2730882734192754E-3</v>
      </c>
    </row>
    <row r="105" spans="1:22" s="107" customFormat="1" ht="42.75" customHeight="1">
      <c r="B105" s="206" t="s">
        <v>306</v>
      </c>
      <c r="C105" s="196"/>
      <c r="D105" s="171">
        <v>0</v>
      </c>
      <c r="E105" s="171"/>
      <c r="F105" s="171">
        <v>1379473267</v>
      </c>
      <c r="G105" s="171"/>
      <c r="H105" s="171">
        <v>0</v>
      </c>
      <c r="I105" s="171"/>
      <c r="J105" s="207">
        <f t="shared" si="3"/>
        <v>1379473267</v>
      </c>
      <c r="K105" s="207"/>
      <c r="L105" s="191">
        <f t="shared" si="4"/>
        <v>2.5502315564843799E-3</v>
      </c>
      <c r="M105" s="191"/>
      <c r="N105" s="171">
        <v>210262481</v>
      </c>
      <c r="O105" s="171"/>
      <c r="P105" s="171">
        <v>2299582245</v>
      </c>
      <c r="Q105" s="171"/>
      <c r="R105" s="171">
        <v>-2193494321</v>
      </c>
      <c r="S105" s="171"/>
      <c r="T105" s="207">
        <f t="shared" si="5"/>
        <v>316350405</v>
      </c>
      <c r="U105" s="201"/>
      <c r="V105" s="191">
        <f>T105/درآمدها!$J$5</f>
        <v>1.7444489634463664E-4</v>
      </c>
    </row>
    <row r="106" spans="1:22" s="107" customFormat="1" ht="42.75" customHeight="1">
      <c r="B106" s="206" t="s">
        <v>215</v>
      </c>
      <c r="C106" s="196"/>
      <c r="D106" s="171">
        <v>0</v>
      </c>
      <c r="F106" s="171">
        <v>612540326</v>
      </c>
      <c r="G106" s="171"/>
      <c r="H106" s="171">
        <v>0</v>
      </c>
      <c r="I106" s="171"/>
      <c r="J106" s="207">
        <f t="shared" si="3"/>
        <v>612540326</v>
      </c>
      <c r="K106" s="207"/>
      <c r="L106" s="191">
        <f t="shared" si="4"/>
        <v>1.1324030021847677E-3</v>
      </c>
      <c r="M106" s="191"/>
      <c r="N106" s="171">
        <v>772027500</v>
      </c>
      <c r="O106" s="171"/>
      <c r="P106" s="171">
        <v>1300238419</v>
      </c>
      <c r="Q106" s="171"/>
      <c r="R106" s="171">
        <v>-99052422</v>
      </c>
      <c r="S106" s="171"/>
      <c r="T106" s="207">
        <f t="shared" si="5"/>
        <v>1973213497</v>
      </c>
      <c r="U106" s="201"/>
      <c r="V106" s="191">
        <f>T106/درآمدها!$J$5</f>
        <v>1.0880878244805881E-3</v>
      </c>
    </row>
    <row r="107" spans="1:22" s="107" customFormat="1" ht="42.75" customHeight="1">
      <c r="B107" s="206" t="s">
        <v>381</v>
      </c>
      <c r="C107" s="196"/>
      <c r="D107" s="171">
        <v>0</v>
      </c>
      <c r="F107" s="171">
        <v>-1225524915</v>
      </c>
      <c r="G107" s="171"/>
      <c r="H107" s="171">
        <v>1952153946</v>
      </c>
      <c r="I107" s="171"/>
      <c r="J107" s="207">
        <f t="shared" si="3"/>
        <v>726629031</v>
      </c>
      <c r="K107" s="207"/>
      <c r="L107" s="191">
        <f t="shared" si="4"/>
        <v>1.3433187355227428E-3</v>
      </c>
      <c r="M107" s="191"/>
      <c r="N107" s="171">
        <v>0</v>
      </c>
      <c r="O107" s="171"/>
      <c r="P107" s="171">
        <v>0</v>
      </c>
      <c r="Q107" s="171"/>
      <c r="R107" s="171">
        <v>-640339876</v>
      </c>
      <c r="S107" s="171"/>
      <c r="T107" s="207">
        <f t="shared" si="5"/>
        <v>-640339876</v>
      </c>
      <c r="U107" s="201"/>
      <c r="V107" s="191">
        <f>T107/درآمدها!$J$5</f>
        <v>-3.5310219784342458E-4</v>
      </c>
    </row>
    <row r="108" spans="1:22" s="107" customFormat="1" ht="42.75" customHeight="1">
      <c r="B108" s="206" t="s">
        <v>291</v>
      </c>
      <c r="C108" s="196"/>
      <c r="D108" s="171">
        <v>0</v>
      </c>
      <c r="F108" s="171">
        <v>-5882825101</v>
      </c>
      <c r="G108" s="171"/>
      <c r="H108" s="171">
        <v>0</v>
      </c>
      <c r="I108" s="171"/>
      <c r="J108" s="207">
        <f t="shared" si="3"/>
        <v>-5882825101</v>
      </c>
      <c r="K108" s="207"/>
      <c r="L108" s="191">
        <f t="shared" si="4"/>
        <v>-1.0875575897512924E-2</v>
      </c>
      <c r="M108" s="191"/>
      <c r="N108" s="171">
        <v>520805200</v>
      </c>
      <c r="O108" s="171"/>
      <c r="P108" s="171">
        <v>-6367166797</v>
      </c>
      <c r="Q108" s="171"/>
      <c r="R108" s="171">
        <v>-6426327742</v>
      </c>
      <c r="S108" s="171"/>
      <c r="T108" s="207">
        <f t="shared" si="5"/>
        <v>-12272689339</v>
      </c>
      <c r="U108" s="201"/>
      <c r="V108" s="191">
        <f>T108/درآمدها!$J$5</f>
        <v>-6.7675210329248107E-3</v>
      </c>
    </row>
    <row r="109" spans="1:22" s="107" customFormat="1" ht="42.6" customHeight="1">
      <c r="B109" s="206" t="s">
        <v>167</v>
      </c>
      <c r="C109" s="196"/>
      <c r="D109" s="171">
        <v>0</v>
      </c>
      <c r="F109" s="171">
        <v>4046206917</v>
      </c>
      <c r="G109" s="171"/>
      <c r="H109" s="171">
        <v>0</v>
      </c>
      <c r="I109" s="171"/>
      <c r="J109" s="207">
        <f t="shared" si="3"/>
        <v>4046206917</v>
      </c>
      <c r="K109" s="207"/>
      <c r="L109" s="191">
        <f t="shared" si="4"/>
        <v>7.4802207557377581E-3</v>
      </c>
      <c r="M109" s="191"/>
      <c r="N109" s="171">
        <v>0</v>
      </c>
      <c r="O109" s="171"/>
      <c r="P109" s="171">
        <v>2957775174</v>
      </c>
      <c r="Q109" s="171"/>
      <c r="R109" s="171">
        <v>-7296578042</v>
      </c>
      <c r="S109" s="171"/>
      <c r="T109" s="207">
        <f t="shared" si="5"/>
        <v>-4338802868</v>
      </c>
      <c r="U109" s="201"/>
      <c r="V109" s="191">
        <f>T109/درآمدها!$J$5</f>
        <v>-2.3925432198137133E-3</v>
      </c>
    </row>
    <row r="110" spans="1:22" s="161" customFormat="1" ht="42.75" customHeight="1">
      <c r="A110" s="107"/>
      <c r="B110" s="206" t="s">
        <v>249</v>
      </c>
      <c r="C110" s="196"/>
      <c r="D110" s="171">
        <f>'درآمد سود سهام'!M184</f>
        <v>2035565118</v>
      </c>
      <c r="E110" s="171"/>
      <c r="F110" s="171">
        <v>-5141436475</v>
      </c>
      <c r="G110" s="171"/>
      <c r="H110" s="171">
        <v>0</v>
      </c>
      <c r="I110" s="171"/>
      <c r="J110" s="207">
        <f t="shared" si="3"/>
        <v>-3105871357</v>
      </c>
      <c r="K110" s="207"/>
      <c r="L110" s="191">
        <f t="shared" si="4"/>
        <v>-5.7418228641920926E-3</v>
      </c>
      <c r="M110" s="191"/>
      <c r="N110" s="171">
        <v>2035565118</v>
      </c>
      <c r="O110" s="171"/>
      <c r="P110" s="171">
        <v>-3130122417</v>
      </c>
      <c r="Q110" s="171"/>
      <c r="R110" s="171">
        <v>-1575368913</v>
      </c>
      <c r="S110" s="171"/>
      <c r="T110" s="207">
        <f t="shared" si="5"/>
        <v>-2669926212</v>
      </c>
      <c r="U110" s="201"/>
      <c r="V110" s="191">
        <f>T110/درآمدها!$J$5</f>
        <v>-1.4722756599605694E-3</v>
      </c>
    </row>
    <row r="111" spans="1:22" s="107" customFormat="1" ht="42.6" customHeight="1">
      <c r="B111" s="206" t="s">
        <v>363</v>
      </c>
      <c r="C111" s="196"/>
      <c r="D111" s="171">
        <v>0</v>
      </c>
      <c r="E111" s="171"/>
      <c r="F111" s="171">
        <v>-7514959433</v>
      </c>
      <c r="G111" s="171"/>
      <c r="H111" s="171">
        <v>0</v>
      </c>
      <c r="I111" s="171"/>
      <c r="J111" s="207">
        <f t="shared" si="3"/>
        <v>-7514959433</v>
      </c>
      <c r="K111" s="207"/>
      <c r="L111" s="191">
        <f t="shared" si="4"/>
        <v>-1.3892901841740848E-2</v>
      </c>
      <c r="M111" s="191"/>
      <c r="N111" s="171">
        <v>7107667360</v>
      </c>
      <c r="O111" s="171"/>
      <c r="P111" s="171">
        <v>10423220911</v>
      </c>
      <c r="Q111" s="171"/>
      <c r="R111" s="171">
        <v>-2644927904</v>
      </c>
      <c r="S111" s="171"/>
      <c r="T111" s="207">
        <f t="shared" si="5"/>
        <v>14885960367</v>
      </c>
      <c r="U111" s="201"/>
      <c r="V111" s="191">
        <f>T111/درآمدها!$J$5</f>
        <v>8.2085553619306549E-3</v>
      </c>
    </row>
    <row r="112" spans="1:22" s="107" customFormat="1" ht="42.75" customHeight="1">
      <c r="B112" s="206" t="s">
        <v>310</v>
      </c>
      <c r="C112" s="196"/>
      <c r="D112" s="171">
        <v>0</v>
      </c>
      <c r="E112" s="171"/>
      <c r="F112" s="171">
        <v>-5671742682</v>
      </c>
      <c r="G112" s="171"/>
      <c r="H112" s="171">
        <v>0</v>
      </c>
      <c r="I112" s="171"/>
      <c r="J112" s="207">
        <f t="shared" si="3"/>
        <v>-5671742682</v>
      </c>
      <c r="K112" s="207"/>
      <c r="L112" s="191">
        <f t="shared" si="4"/>
        <v>-1.048534793236827E-2</v>
      </c>
      <c r="M112" s="191"/>
      <c r="N112" s="171">
        <v>8133635230</v>
      </c>
      <c r="O112" s="171"/>
      <c r="P112" s="171">
        <v>-8979407587</v>
      </c>
      <c r="Q112" s="171"/>
      <c r="R112" s="171">
        <v>-10023844861</v>
      </c>
      <c r="S112" s="171"/>
      <c r="T112" s="207">
        <f t="shared" si="5"/>
        <v>-10869617218</v>
      </c>
      <c r="U112" s="201"/>
      <c r="V112" s="191">
        <f>T112/درآمدها!$J$5</f>
        <v>-5.9938258934736869E-3</v>
      </c>
    </row>
    <row r="113" spans="1:22" s="107" customFormat="1" ht="42.75" customHeight="1">
      <c r="B113" s="206" t="s">
        <v>205</v>
      </c>
      <c r="C113" s="196"/>
      <c r="D113" s="171">
        <v>0</v>
      </c>
      <c r="E113" s="171"/>
      <c r="F113" s="171">
        <v>789025876</v>
      </c>
      <c r="G113" s="171"/>
      <c r="H113" s="171">
        <v>0</v>
      </c>
      <c r="I113" s="171"/>
      <c r="J113" s="207">
        <f t="shared" si="3"/>
        <v>789025876</v>
      </c>
      <c r="K113" s="207"/>
      <c r="L113" s="191">
        <f t="shared" si="4"/>
        <v>1.4586717524682059E-3</v>
      </c>
      <c r="M113" s="191"/>
      <c r="N113" s="171">
        <v>0</v>
      </c>
      <c r="O113" s="171"/>
      <c r="P113" s="171">
        <v>2290815798</v>
      </c>
      <c r="Q113" s="171"/>
      <c r="R113" s="171">
        <v>-3312543070</v>
      </c>
      <c r="S113" s="171"/>
      <c r="T113" s="207">
        <f t="shared" si="5"/>
        <v>-1021727272</v>
      </c>
      <c r="U113" s="201"/>
      <c r="V113" s="191">
        <f>T113/درآمدها!$J$5</f>
        <v>-5.6341039947942651E-4</v>
      </c>
    </row>
    <row r="114" spans="1:22" s="107" customFormat="1" ht="42.75" customHeight="1">
      <c r="B114" s="206" t="s">
        <v>359</v>
      </c>
      <c r="C114" s="196"/>
      <c r="D114" s="171">
        <f>'درآمد سود سهام'!K183</f>
        <v>0</v>
      </c>
      <c r="E114" s="171"/>
      <c r="F114" s="171">
        <v>2458528151</v>
      </c>
      <c r="G114" s="171"/>
      <c r="H114" s="171">
        <v>-3213883071</v>
      </c>
      <c r="I114" s="171"/>
      <c r="J114" s="207">
        <f t="shared" si="3"/>
        <v>-755354920</v>
      </c>
      <c r="K114" s="207"/>
      <c r="L114" s="191">
        <f t="shared" si="4"/>
        <v>-1.3964242725188921E-3</v>
      </c>
      <c r="M114" s="191"/>
      <c r="N114" s="171">
        <v>9465293769</v>
      </c>
      <c r="O114" s="171"/>
      <c r="P114" s="171">
        <v>-7139136352</v>
      </c>
      <c r="Q114" s="171"/>
      <c r="R114" s="171">
        <v>-9058837491</v>
      </c>
      <c r="S114" s="171"/>
      <c r="T114" s="207">
        <f t="shared" si="5"/>
        <v>-6732680074</v>
      </c>
      <c r="U114" s="201"/>
      <c r="V114" s="191">
        <f>T114/درآمدها!$J$5</f>
        <v>-3.712597357447766E-3</v>
      </c>
    </row>
    <row r="115" spans="1:22" s="107" customFormat="1" ht="42.75" customHeight="1">
      <c r="B115" s="206" t="s">
        <v>264</v>
      </c>
      <c r="C115" s="196"/>
      <c r="D115" s="171">
        <v>0</v>
      </c>
      <c r="E115" s="171"/>
      <c r="F115" s="171">
        <v>2677511953</v>
      </c>
      <c r="G115" s="171"/>
      <c r="H115" s="171">
        <v>0</v>
      </c>
      <c r="I115" s="171"/>
      <c r="J115" s="207">
        <f t="shared" si="3"/>
        <v>2677511953</v>
      </c>
      <c r="K115" s="207"/>
      <c r="L115" s="191">
        <f t="shared" si="4"/>
        <v>4.9499150427572023E-3</v>
      </c>
      <c r="M115" s="191"/>
      <c r="N115" s="171">
        <v>331375500</v>
      </c>
      <c r="O115" s="171"/>
      <c r="P115" s="171">
        <v>5790078205</v>
      </c>
      <c r="Q115" s="171"/>
      <c r="R115" s="171">
        <v>-1448252897</v>
      </c>
      <c r="S115" s="171"/>
      <c r="T115" s="207">
        <f t="shared" si="5"/>
        <v>4673200808</v>
      </c>
      <c r="U115" s="201"/>
      <c r="V115" s="191">
        <f>T115/درآمدها!$J$5</f>
        <v>2.5769400565465762E-3</v>
      </c>
    </row>
    <row r="116" spans="1:22" s="107" customFormat="1" ht="42.6" customHeight="1">
      <c r="B116" s="206" t="s">
        <v>464</v>
      </c>
      <c r="C116" s="196"/>
      <c r="D116" s="171">
        <v>0</v>
      </c>
      <c r="E116" s="171"/>
      <c r="F116" s="171">
        <v>2908968301</v>
      </c>
      <c r="G116" s="171"/>
      <c r="H116" s="171">
        <v>0</v>
      </c>
      <c r="I116" s="171"/>
      <c r="J116" s="207">
        <f t="shared" si="3"/>
        <v>2908968301</v>
      </c>
      <c r="K116" s="207"/>
      <c r="L116" s="191">
        <f t="shared" si="4"/>
        <v>5.3778082805159225E-3</v>
      </c>
      <c r="M116" s="191"/>
      <c r="N116" s="171">
        <v>0</v>
      </c>
      <c r="O116" s="171"/>
      <c r="P116" s="171">
        <v>5169113603</v>
      </c>
      <c r="Q116" s="171"/>
      <c r="R116" s="171">
        <v>2162977203</v>
      </c>
      <c r="S116" s="171"/>
      <c r="T116" s="207">
        <f t="shared" si="5"/>
        <v>7332090806</v>
      </c>
      <c r="U116" s="201"/>
      <c r="V116" s="191">
        <f>T116/درآمدها!$J$5</f>
        <v>4.0431300242594389E-3</v>
      </c>
    </row>
    <row r="117" spans="1:22" s="107" customFormat="1" ht="42.75" customHeight="1">
      <c r="B117" s="206" t="s">
        <v>182</v>
      </c>
      <c r="C117" s="196"/>
      <c r="D117" s="171">
        <v>0</v>
      </c>
      <c r="E117" s="171"/>
      <c r="F117" s="171">
        <v>7780260321</v>
      </c>
      <c r="G117" s="171"/>
      <c r="H117" s="171">
        <v>0</v>
      </c>
      <c r="I117" s="171"/>
      <c r="J117" s="207">
        <f t="shared" si="3"/>
        <v>7780260321</v>
      </c>
      <c r="K117" s="207"/>
      <c r="L117" s="191">
        <f t="shared" si="4"/>
        <v>1.4383363464105094E-2</v>
      </c>
      <c r="M117" s="191"/>
      <c r="N117" s="171">
        <v>12350459520</v>
      </c>
      <c r="O117" s="171"/>
      <c r="P117" s="171">
        <v>12937803459</v>
      </c>
      <c r="Q117" s="171"/>
      <c r="R117" s="171">
        <v>-9562786361</v>
      </c>
      <c r="S117" s="171"/>
      <c r="T117" s="207">
        <f t="shared" si="5"/>
        <v>15725476618</v>
      </c>
      <c r="U117" s="201"/>
      <c r="V117" s="191">
        <f>T117/درآمدها!$J$5</f>
        <v>8.6714892576066627E-3</v>
      </c>
    </row>
    <row r="118" spans="1:22" s="107" customFormat="1" ht="42.75" customHeight="1">
      <c r="B118" s="206" t="s">
        <v>362</v>
      </c>
      <c r="C118" s="196"/>
      <c r="D118" s="171">
        <v>0</v>
      </c>
      <c r="E118" s="171"/>
      <c r="F118" s="171">
        <v>-4879410708</v>
      </c>
      <c r="G118" s="171"/>
      <c r="H118" s="171">
        <v>877209328</v>
      </c>
      <c r="I118" s="171"/>
      <c r="J118" s="207">
        <f t="shared" si="3"/>
        <v>-4002201380</v>
      </c>
      <c r="K118" s="207"/>
      <c r="L118" s="191">
        <f t="shared" si="4"/>
        <v>-7.3988677409297949E-3</v>
      </c>
      <c r="M118" s="191"/>
      <c r="N118" s="171">
        <v>13278647420</v>
      </c>
      <c r="O118" s="171"/>
      <c r="P118" s="171">
        <v>-1620399629</v>
      </c>
      <c r="Q118" s="171"/>
      <c r="R118" s="171">
        <v>-24506589918</v>
      </c>
      <c r="S118" s="171"/>
      <c r="T118" s="207">
        <f t="shared" si="5"/>
        <v>-12848342127</v>
      </c>
      <c r="U118" s="201"/>
      <c r="V118" s="191">
        <f>T118/درآمدها!$J$5</f>
        <v>-7.0849528722586692E-3</v>
      </c>
    </row>
    <row r="119" spans="1:22" s="107" customFormat="1" ht="42.75" customHeight="1">
      <c r="B119" s="206" t="s">
        <v>86</v>
      </c>
      <c r="C119" s="196"/>
      <c r="D119" s="171">
        <v>0</v>
      </c>
      <c r="E119" s="171"/>
      <c r="F119" s="171">
        <v>437732162</v>
      </c>
      <c r="G119" s="171"/>
      <c r="H119" s="171">
        <v>0</v>
      </c>
      <c r="I119" s="171"/>
      <c r="J119" s="207">
        <f t="shared" si="3"/>
        <v>437732162</v>
      </c>
      <c r="K119" s="207"/>
      <c r="L119" s="191">
        <f t="shared" si="4"/>
        <v>8.0923523458213762E-4</v>
      </c>
      <c r="M119" s="191"/>
      <c r="N119" s="171">
        <v>0</v>
      </c>
      <c r="O119" s="171"/>
      <c r="P119" s="171">
        <v>437732162</v>
      </c>
      <c r="Q119" s="171"/>
      <c r="R119" s="171">
        <v>1983207935</v>
      </c>
      <c r="S119" s="171"/>
      <c r="T119" s="207">
        <f t="shared" si="5"/>
        <v>2420940097</v>
      </c>
      <c r="U119" s="201"/>
      <c r="V119" s="191">
        <f>T119/درآمدها!$J$5</f>
        <v>1.334977409868464E-3</v>
      </c>
    </row>
    <row r="120" spans="1:22" s="107" customFormat="1" ht="42.75" customHeight="1">
      <c r="B120" s="206" t="s">
        <v>523</v>
      </c>
      <c r="C120" s="196"/>
      <c r="D120" s="171">
        <v>0</v>
      </c>
      <c r="E120" s="171"/>
      <c r="F120" s="171">
        <v>-1701690273</v>
      </c>
      <c r="G120" s="171"/>
      <c r="H120" s="171">
        <v>0</v>
      </c>
      <c r="I120" s="171"/>
      <c r="J120" s="207">
        <f t="shared" si="3"/>
        <v>-1701690273</v>
      </c>
      <c r="K120" s="207"/>
      <c r="L120" s="191">
        <f t="shared" si="4"/>
        <v>-3.1459139784599534E-3</v>
      </c>
      <c r="M120" s="191"/>
      <c r="N120" s="171">
        <v>0</v>
      </c>
      <c r="O120" s="171"/>
      <c r="P120" s="171">
        <v>-1701690273</v>
      </c>
      <c r="Q120" s="171"/>
      <c r="R120" s="171">
        <v>0</v>
      </c>
      <c r="S120" s="171"/>
      <c r="T120" s="207">
        <f t="shared" si="5"/>
        <v>-1701690273</v>
      </c>
      <c r="U120" s="201"/>
      <c r="V120" s="191">
        <f>T120/درآمدها!$J$5</f>
        <v>-9.3836195115401045E-4</v>
      </c>
    </row>
    <row r="121" spans="1:22" s="107" customFormat="1" ht="42.75" customHeight="1">
      <c r="B121" s="206" t="s">
        <v>89</v>
      </c>
      <c r="C121" s="196"/>
      <c r="D121" s="171">
        <v>0</v>
      </c>
      <c r="E121" s="171"/>
      <c r="F121" s="171">
        <v>1384079900</v>
      </c>
      <c r="G121" s="171"/>
      <c r="H121" s="171">
        <v>-8976074047</v>
      </c>
      <c r="I121" s="171"/>
      <c r="J121" s="207">
        <f t="shared" si="3"/>
        <v>-7591994147</v>
      </c>
      <c r="K121" s="207"/>
      <c r="L121" s="191">
        <f t="shared" si="4"/>
        <v>-1.4035315879973564E-2</v>
      </c>
      <c r="M121" s="191"/>
      <c r="N121" s="171">
        <v>16957217900</v>
      </c>
      <c r="O121" s="171"/>
      <c r="P121" s="171">
        <v>-11779520444</v>
      </c>
      <c r="Q121" s="171"/>
      <c r="R121" s="171">
        <v>-28984639308</v>
      </c>
      <c r="S121" s="171"/>
      <c r="T121" s="207">
        <f t="shared" si="5"/>
        <v>-23806941852</v>
      </c>
      <c r="U121" s="201"/>
      <c r="V121" s="191">
        <f>T121/درآمدها!$J$5</f>
        <v>-1.3127846331206474E-2</v>
      </c>
    </row>
    <row r="122" spans="1:22" s="107" customFormat="1" ht="42.75" customHeight="1">
      <c r="B122" s="206" t="s">
        <v>312</v>
      </c>
      <c r="C122" s="196"/>
      <c r="D122" s="171">
        <v>0</v>
      </c>
      <c r="E122" s="171"/>
      <c r="F122" s="171">
        <v>-3173503961</v>
      </c>
      <c r="G122" s="171"/>
      <c r="H122" s="171">
        <v>0</v>
      </c>
      <c r="I122" s="171"/>
      <c r="J122" s="207">
        <f t="shared" si="3"/>
        <v>-3173503961</v>
      </c>
      <c r="K122" s="207"/>
      <c r="L122" s="191">
        <f t="shared" si="4"/>
        <v>-5.866855226249466E-3</v>
      </c>
      <c r="M122" s="191"/>
      <c r="N122" s="171">
        <v>8527160</v>
      </c>
      <c r="O122" s="171"/>
      <c r="P122" s="171">
        <v>-6268976130</v>
      </c>
      <c r="Q122" s="171"/>
      <c r="R122" s="171">
        <v>-3248350777</v>
      </c>
      <c r="S122" s="171"/>
      <c r="T122" s="207">
        <f t="shared" si="5"/>
        <v>-9508799747</v>
      </c>
      <c r="U122" s="201"/>
      <c r="V122" s="191">
        <f>T122/درآمدها!$J$5</f>
        <v>-5.2434312079585365E-3</v>
      </c>
    </row>
    <row r="123" spans="1:22" s="107" customFormat="1" ht="42.75" customHeight="1">
      <c r="B123" s="206" t="s">
        <v>357</v>
      </c>
      <c r="C123" s="196"/>
      <c r="D123" s="171">
        <v>0</v>
      </c>
      <c r="E123" s="171"/>
      <c r="F123" s="171">
        <v>0</v>
      </c>
      <c r="G123" s="171"/>
      <c r="H123" s="171">
        <v>0</v>
      </c>
      <c r="I123" s="171"/>
      <c r="J123" s="207">
        <f t="shared" si="3"/>
        <v>0</v>
      </c>
      <c r="K123" s="207"/>
      <c r="L123" s="191">
        <f t="shared" si="4"/>
        <v>0</v>
      </c>
      <c r="M123" s="191"/>
      <c r="N123" s="171">
        <v>0</v>
      </c>
      <c r="O123" s="171"/>
      <c r="P123" s="171">
        <v>0</v>
      </c>
      <c r="Q123" s="171"/>
      <c r="R123" s="171">
        <v>-7459917090</v>
      </c>
      <c r="S123" s="171"/>
      <c r="T123" s="207">
        <f t="shared" si="5"/>
        <v>-7459917090</v>
      </c>
      <c r="U123" s="201"/>
      <c r="V123" s="191">
        <f>T123/درآمدها!$J$5</f>
        <v>-4.1136171882082259E-3</v>
      </c>
    </row>
    <row r="124" spans="1:22" s="107" customFormat="1" ht="42.75" customHeight="1">
      <c r="B124" s="206" t="s">
        <v>129</v>
      </c>
      <c r="C124" s="196"/>
      <c r="D124" s="171">
        <v>0</v>
      </c>
      <c r="E124" s="171"/>
      <c r="F124" s="171">
        <v>-4481471678</v>
      </c>
      <c r="G124" s="171"/>
      <c r="H124" s="171">
        <v>0</v>
      </c>
      <c r="I124" s="171"/>
      <c r="J124" s="207">
        <f t="shared" si="3"/>
        <v>-4481471678</v>
      </c>
      <c r="K124" s="207"/>
      <c r="L124" s="191">
        <f t="shared" si="4"/>
        <v>-8.2848945072935623E-3</v>
      </c>
      <c r="M124" s="191"/>
      <c r="N124" s="171">
        <v>0</v>
      </c>
      <c r="O124" s="171"/>
      <c r="P124" s="171">
        <v>21568356189</v>
      </c>
      <c r="Q124" s="171"/>
      <c r="R124" s="171">
        <v>486140511</v>
      </c>
      <c r="S124" s="171"/>
      <c r="T124" s="207">
        <f t="shared" si="5"/>
        <v>22054496700</v>
      </c>
      <c r="U124" s="201"/>
      <c r="V124" s="191">
        <f>T124/درآمدها!$J$5</f>
        <v>1.2161496650414058E-2</v>
      </c>
    </row>
    <row r="125" spans="1:22" s="107" customFormat="1" ht="42.75" customHeight="1">
      <c r="B125" s="206" t="s">
        <v>110</v>
      </c>
      <c r="C125" s="196"/>
      <c r="D125" s="171">
        <v>0</v>
      </c>
      <c r="E125" s="171"/>
      <c r="F125" s="171">
        <v>-4184817238</v>
      </c>
      <c r="G125" s="171"/>
      <c r="H125" s="171">
        <v>7582035673</v>
      </c>
      <c r="I125" s="171"/>
      <c r="J125" s="207">
        <f t="shared" si="3"/>
        <v>3397218435</v>
      </c>
      <c r="K125" s="207"/>
      <c r="L125" s="191">
        <f t="shared" si="4"/>
        <v>6.2804360653170091E-3</v>
      </c>
      <c r="M125" s="191"/>
      <c r="N125" s="171">
        <v>2315092950</v>
      </c>
      <c r="O125" s="171"/>
      <c r="P125" s="171">
        <v>2586103564</v>
      </c>
      <c r="Q125" s="171"/>
      <c r="R125" s="171">
        <v>1748247260</v>
      </c>
      <c r="S125" s="171"/>
      <c r="T125" s="207">
        <f t="shared" si="5"/>
        <v>6649443774</v>
      </c>
      <c r="U125" s="201"/>
      <c r="V125" s="191">
        <f>T125/درآمدها!$J$5</f>
        <v>3.6666984191308987E-3</v>
      </c>
    </row>
    <row r="126" spans="1:22" s="107" customFormat="1" ht="42.75" customHeight="1">
      <c r="B126" s="206" t="s">
        <v>386</v>
      </c>
      <c r="C126" s="196"/>
      <c r="D126" s="171">
        <v>0</v>
      </c>
      <c r="E126" s="171"/>
      <c r="F126" s="171">
        <v>0</v>
      </c>
      <c r="G126" s="171"/>
      <c r="H126" s="171">
        <v>0</v>
      </c>
      <c r="I126" s="171"/>
      <c r="J126" s="207">
        <f t="shared" si="3"/>
        <v>0</v>
      </c>
      <c r="K126" s="207"/>
      <c r="L126" s="191">
        <f t="shared" si="4"/>
        <v>0</v>
      </c>
      <c r="M126" s="191"/>
      <c r="N126" s="171">
        <v>0</v>
      </c>
      <c r="O126" s="171"/>
      <c r="P126" s="171">
        <v>0</v>
      </c>
      <c r="Q126" s="171"/>
      <c r="R126" s="171">
        <v>-1460226168</v>
      </c>
      <c r="S126" s="171"/>
      <c r="T126" s="207">
        <f t="shared" si="5"/>
        <v>-1460226168</v>
      </c>
      <c r="U126" s="201"/>
      <c r="V126" s="191">
        <f>T126/درآمدها!$J$5</f>
        <v>-8.052115581027499E-4</v>
      </c>
    </row>
    <row r="127" spans="1:22" s="107" customFormat="1" ht="42.75" customHeight="1">
      <c r="B127" s="206" t="s">
        <v>112</v>
      </c>
      <c r="C127" s="196"/>
      <c r="D127" s="171">
        <f>'درآمد سود سهام'!K182</f>
        <v>0</v>
      </c>
      <c r="E127" s="171"/>
      <c r="F127" s="171">
        <v>-287693287</v>
      </c>
      <c r="G127" s="171"/>
      <c r="H127" s="171">
        <v>0</v>
      </c>
      <c r="I127" s="171"/>
      <c r="J127" s="207">
        <f t="shared" si="3"/>
        <v>-287693287</v>
      </c>
      <c r="K127" s="207"/>
      <c r="L127" s="191">
        <f t="shared" si="4"/>
        <v>-5.3185843948371165E-4</v>
      </c>
      <c r="M127" s="191"/>
      <c r="N127" s="171">
        <v>935233068</v>
      </c>
      <c r="O127" s="171"/>
      <c r="P127" s="171">
        <v>-322813716</v>
      </c>
      <c r="Q127" s="171"/>
      <c r="R127" s="171">
        <v>-1092096502</v>
      </c>
      <c r="S127" s="171"/>
      <c r="T127" s="207">
        <f t="shared" si="5"/>
        <v>-479677150</v>
      </c>
      <c r="U127" s="201"/>
      <c r="V127" s="191">
        <f>T127/درآمدها!$J$5</f>
        <v>-2.6450805621899148E-4</v>
      </c>
    </row>
    <row r="128" spans="1:22" s="161" customFormat="1" ht="42.75" customHeight="1">
      <c r="A128" s="107"/>
      <c r="B128" s="206" t="s">
        <v>370</v>
      </c>
      <c r="C128" s="196"/>
      <c r="D128" s="171">
        <f>'درآمد سود سهام'!M170</f>
        <v>99142222</v>
      </c>
      <c r="E128" s="171"/>
      <c r="F128" s="171">
        <v>-902495520</v>
      </c>
      <c r="G128" s="171"/>
      <c r="H128" s="171">
        <v>0</v>
      </c>
      <c r="I128" s="171"/>
      <c r="J128" s="207">
        <f t="shared" si="3"/>
        <v>-803353298</v>
      </c>
      <c r="K128" s="207"/>
      <c r="L128" s="191">
        <f t="shared" si="4"/>
        <v>-1.4851588505378408E-3</v>
      </c>
      <c r="M128" s="191"/>
      <c r="N128" s="171">
        <v>99142222</v>
      </c>
      <c r="O128" s="171"/>
      <c r="P128" s="171">
        <v>-4836862041</v>
      </c>
      <c r="Q128" s="171"/>
      <c r="R128" s="171">
        <v>-10158253741</v>
      </c>
      <c r="S128" s="171"/>
      <c r="T128" s="207">
        <f t="shared" si="5"/>
        <v>-14895973560</v>
      </c>
      <c r="U128" s="201"/>
      <c r="V128" s="191">
        <f>T128/درآمدها!$J$5</f>
        <v>-8.2140769303792986E-3</v>
      </c>
    </row>
    <row r="129" spans="1:22" s="107" customFormat="1" ht="42.75" customHeight="1">
      <c r="B129" s="206" t="s">
        <v>266</v>
      </c>
      <c r="C129" s="196"/>
      <c r="D129" s="171">
        <v>0</v>
      </c>
      <c r="E129" s="171"/>
      <c r="F129" s="171">
        <v>-47613417853</v>
      </c>
      <c r="G129" s="171"/>
      <c r="H129" s="171">
        <v>90392879673</v>
      </c>
      <c r="I129" s="171"/>
      <c r="J129" s="207">
        <f t="shared" si="3"/>
        <v>42779461820</v>
      </c>
      <c r="K129" s="207"/>
      <c r="L129" s="191">
        <f t="shared" si="4"/>
        <v>7.9086370220165139E-2</v>
      </c>
      <c r="M129" s="191"/>
      <c r="N129" s="171">
        <v>12715954056</v>
      </c>
      <c r="O129" s="171"/>
      <c r="P129" s="171">
        <v>0</v>
      </c>
      <c r="Q129" s="171"/>
      <c r="R129" s="171">
        <v>90398565892</v>
      </c>
      <c r="S129" s="171"/>
      <c r="T129" s="207">
        <f t="shared" si="5"/>
        <v>103114519948</v>
      </c>
      <c r="U129" s="201"/>
      <c r="V129" s="191">
        <f>T129/درآمدها!$J$5</f>
        <v>5.6860372105279361E-2</v>
      </c>
    </row>
    <row r="130" spans="1:22" s="107" customFormat="1" ht="42.75" customHeight="1">
      <c r="B130" s="206" t="s">
        <v>114</v>
      </c>
      <c r="C130" s="196"/>
      <c r="D130" s="171">
        <v>0</v>
      </c>
      <c r="E130" s="171"/>
      <c r="F130" s="171">
        <v>-11020903936</v>
      </c>
      <c r="G130" s="171"/>
      <c r="H130" s="171">
        <v>4761973924</v>
      </c>
      <c r="I130" s="171"/>
      <c r="J130" s="207">
        <f t="shared" si="3"/>
        <v>-6258930012</v>
      </c>
      <c r="K130" s="207"/>
      <c r="L130" s="191">
        <f t="shared" si="4"/>
        <v>-1.1570880863202375E-2</v>
      </c>
      <c r="M130" s="191"/>
      <c r="N130" s="171">
        <v>0</v>
      </c>
      <c r="O130" s="171"/>
      <c r="P130" s="171">
        <v>20833991885</v>
      </c>
      <c r="Q130" s="171"/>
      <c r="R130" s="171">
        <v>3949476133</v>
      </c>
      <c r="S130" s="171"/>
      <c r="T130" s="207">
        <f t="shared" si="5"/>
        <v>24783468018</v>
      </c>
      <c r="U130" s="201"/>
      <c r="V130" s="191">
        <f>T130/درآمدها!$J$5</f>
        <v>1.3666331514450337E-2</v>
      </c>
    </row>
    <row r="131" spans="1:22" s="107" customFormat="1" ht="42.75" customHeight="1">
      <c r="B131" s="206" t="s">
        <v>280</v>
      </c>
      <c r="C131" s="196"/>
      <c r="D131" s="171">
        <v>0</v>
      </c>
      <c r="E131" s="171"/>
      <c r="F131" s="171">
        <v>-351171886</v>
      </c>
      <c r="G131" s="171"/>
      <c r="H131" s="171">
        <v>0</v>
      </c>
      <c r="I131" s="171"/>
      <c r="J131" s="207">
        <f t="shared" si="3"/>
        <v>-351171886</v>
      </c>
      <c r="K131" s="207"/>
      <c r="L131" s="191">
        <f t="shared" si="4"/>
        <v>-6.4921129452183521E-4</v>
      </c>
      <c r="M131" s="191"/>
      <c r="N131" s="171">
        <v>0</v>
      </c>
      <c r="O131" s="171"/>
      <c r="P131" s="171">
        <v>643980962</v>
      </c>
      <c r="Q131" s="171"/>
      <c r="R131" s="171">
        <v>-4911640329</v>
      </c>
      <c r="S131" s="171"/>
      <c r="T131" s="207">
        <f t="shared" si="5"/>
        <v>-4267659367</v>
      </c>
      <c r="U131" s="201"/>
      <c r="V131" s="191">
        <f>T131/درآمدها!$J$5</f>
        <v>-2.3533126057181204E-3</v>
      </c>
    </row>
    <row r="132" spans="1:22" s="107" customFormat="1" ht="42.75" customHeight="1">
      <c r="B132" s="206" t="s">
        <v>136</v>
      </c>
      <c r="C132" s="196"/>
      <c r="D132" s="171">
        <v>0</v>
      </c>
      <c r="E132" s="171"/>
      <c r="F132" s="171">
        <v>23993353785</v>
      </c>
      <c r="G132" s="171"/>
      <c r="H132" s="171">
        <v>0</v>
      </c>
      <c r="I132" s="171"/>
      <c r="J132" s="207">
        <f t="shared" si="3"/>
        <v>23993353785</v>
      </c>
      <c r="K132" s="207"/>
      <c r="L132" s="191">
        <f t="shared" si="4"/>
        <v>4.4356501450347384E-2</v>
      </c>
      <c r="M132" s="191"/>
      <c r="N132" s="171">
        <v>7238363000</v>
      </c>
      <c r="O132" s="171"/>
      <c r="P132" s="171">
        <v>53625365956</v>
      </c>
      <c r="Q132" s="171"/>
      <c r="R132" s="171">
        <v>-5074542545</v>
      </c>
      <c r="S132" s="171"/>
      <c r="T132" s="207">
        <f t="shared" si="5"/>
        <v>55789186411</v>
      </c>
      <c r="U132" s="201"/>
      <c r="V132" s="191">
        <f>T132/درآمدها!$J$5</f>
        <v>3.076379447220403E-2</v>
      </c>
    </row>
    <row r="133" spans="1:22" s="107" customFormat="1" ht="42.75" customHeight="1">
      <c r="B133" s="206" t="s">
        <v>131</v>
      </c>
      <c r="C133" s="196"/>
      <c r="D133" s="171">
        <v>0</v>
      </c>
      <c r="E133" s="171"/>
      <c r="F133" s="171">
        <v>-2608391318</v>
      </c>
      <c r="G133" s="171"/>
      <c r="H133" s="171">
        <v>0</v>
      </c>
      <c r="I133" s="171"/>
      <c r="J133" s="207">
        <f t="shared" si="3"/>
        <v>-2608391318</v>
      </c>
      <c r="K133" s="207"/>
      <c r="L133" s="191">
        <f t="shared" si="4"/>
        <v>-4.8221317585152475E-3</v>
      </c>
      <c r="M133" s="191"/>
      <c r="N133" s="171">
        <v>0</v>
      </c>
      <c r="O133" s="171"/>
      <c r="P133" s="171">
        <v>3663877884</v>
      </c>
      <c r="Q133" s="171"/>
      <c r="R133" s="171">
        <v>2591575632</v>
      </c>
      <c r="S133" s="171"/>
      <c r="T133" s="207">
        <f t="shared" si="5"/>
        <v>6255453516</v>
      </c>
      <c r="U133" s="201"/>
      <c r="V133" s="191">
        <f>T133/درآمدها!$J$5</f>
        <v>3.4494406295680667E-3</v>
      </c>
    </row>
    <row r="134" spans="1:22" s="107" customFormat="1" ht="42.75" customHeight="1">
      <c r="B134" s="206" t="s">
        <v>345</v>
      </c>
      <c r="C134" s="196"/>
      <c r="D134" s="171">
        <v>0</v>
      </c>
      <c r="E134" s="171"/>
      <c r="F134" s="171">
        <v>-546028451</v>
      </c>
      <c r="G134" s="171"/>
      <c r="H134" s="171">
        <v>0</v>
      </c>
      <c r="I134" s="171"/>
      <c r="J134" s="207">
        <f t="shared" si="3"/>
        <v>-546028451</v>
      </c>
      <c r="K134" s="207"/>
      <c r="L134" s="191">
        <f t="shared" si="4"/>
        <v>-1.009442531283562E-3</v>
      </c>
      <c r="M134" s="191"/>
      <c r="N134" s="171">
        <v>0</v>
      </c>
      <c r="O134" s="171"/>
      <c r="P134" s="171">
        <v>94448803</v>
      </c>
      <c r="Q134" s="171"/>
      <c r="R134" s="171">
        <v>-803251386</v>
      </c>
      <c r="S134" s="171"/>
      <c r="T134" s="207">
        <f t="shared" si="5"/>
        <v>-708802583</v>
      </c>
      <c r="U134" s="201"/>
      <c r="V134" s="191">
        <f>T134/درآمدها!$J$5</f>
        <v>-3.90854543461848E-4</v>
      </c>
    </row>
    <row r="135" spans="1:22" s="107" customFormat="1" ht="42.75" customHeight="1">
      <c r="B135" s="206" t="s">
        <v>235</v>
      </c>
      <c r="C135" s="196"/>
      <c r="D135" s="171">
        <v>0</v>
      </c>
      <c r="E135" s="171"/>
      <c r="F135" s="171">
        <v>-3010758801</v>
      </c>
      <c r="G135" s="171"/>
      <c r="H135" s="171">
        <v>0</v>
      </c>
      <c r="I135" s="171"/>
      <c r="J135" s="207">
        <f t="shared" si="3"/>
        <v>-3010758801</v>
      </c>
      <c r="K135" s="207"/>
      <c r="L135" s="191">
        <f t="shared" si="4"/>
        <v>-5.5659883282633237E-3</v>
      </c>
      <c r="M135" s="191"/>
      <c r="N135" s="171">
        <v>849085320</v>
      </c>
      <c r="O135" s="171"/>
      <c r="P135" s="171">
        <v>-8242262225</v>
      </c>
      <c r="Q135" s="171"/>
      <c r="R135" s="171">
        <v>-7491730007</v>
      </c>
      <c r="S135" s="171"/>
      <c r="T135" s="207">
        <f t="shared" si="5"/>
        <v>-14884906912</v>
      </c>
      <c r="U135" s="201"/>
      <c r="V135" s="191">
        <f>T135/درآمدها!$J$5</f>
        <v>-8.2079744559309335E-3</v>
      </c>
    </row>
    <row r="136" spans="1:22" s="107" customFormat="1" ht="42.75" customHeight="1">
      <c r="B136" s="206" t="s">
        <v>259</v>
      </c>
      <c r="C136" s="196"/>
      <c r="D136" s="171">
        <v>0</v>
      </c>
      <c r="E136" s="171"/>
      <c r="F136" s="171">
        <v>-2515293408</v>
      </c>
      <c r="G136" s="171"/>
      <c r="H136" s="171">
        <v>0</v>
      </c>
      <c r="I136" s="171"/>
      <c r="J136" s="207">
        <f t="shared" si="3"/>
        <v>-2515293408</v>
      </c>
      <c r="K136" s="207"/>
      <c r="L136" s="191">
        <f t="shared" si="4"/>
        <v>-4.6500216976649396E-3</v>
      </c>
      <c r="M136" s="191"/>
      <c r="N136" s="171">
        <v>0</v>
      </c>
      <c r="O136" s="171"/>
      <c r="P136" s="171">
        <v>-1543184624</v>
      </c>
      <c r="Q136" s="171"/>
      <c r="R136" s="171">
        <v>-5820501552</v>
      </c>
      <c r="S136" s="171"/>
      <c r="T136" s="207">
        <f t="shared" si="5"/>
        <v>-7363686176</v>
      </c>
      <c r="U136" s="201"/>
      <c r="V136" s="191">
        <f>T136/درآمدها!$J$5</f>
        <v>-4.0605526384161067E-3</v>
      </c>
    </row>
    <row r="137" spans="1:22" s="107" customFormat="1" ht="42.75" customHeight="1">
      <c r="B137" s="206" t="s">
        <v>140</v>
      </c>
      <c r="C137" s="196"/>
      <c r="D137" s="171">
        <v>0</v>
      </c>
      <c r="E137" s="171"/>
      <c r="F137" s="171">
        <v>-8870349741</v>
      </c>
      <c r="G137" s="171"/>
      <c r="H137" s="171">
        <v>0</v>
      </c>
      <c r="I137" s="171"/>
      <c r="J137" s="207">
        <f t="shared" si="3"/>
        <v>-8870349741</v>
      </c>
      <c r="K137" s="207"/>
      <c r="L137" s="191">
        <f t="shared" si="4"/>
        <v>-1.6398611243657574E-2</v>
      </c>
      <c r="M137" s="191"/>
      <c r="N137" s="171">
        <v>8247489690</v>
      </c>
      <c r="O137" s="171"/>
      <c r="P137" s="171">
        <v>-4735103013</v>
      </c>
      <c r="Q137" s="171"/>
      <c r="R137" s="171">
        <v>-71824617</v>
      </c>
      <c r="S137" s="171"/>
      <c r="T137" s="207">
        <f t="shared" si="5"/>
        <v>3440562060</v>
      </c>
      <c r="U137" s="201"/>
      <c r="V137" s="191">
        <f>T137/درآمدها!$J$5</f>
        <v>1.8972268801868281E-3</v>
      </c>
    </row>
    <row r="138" spans="1:22" s="107" customFormat="1" ht="42.75" customHeight="1">
      <c r="B138" s="206" t="s">
        <v>330</v>
      </c>
      <c r="C138" s="196"/>
      <c r="D138" s="171">
        <v>0</v>
      </c>
      <c r="E138" s="171"/>
      <c r="F138" s="171">
        <v>-7914841537</v>
      </c>
      <c r="G138" s="171"/>
      <c r="H138" s="171">
        <v>12597387479</v>
      </c>
      <c r="I138" s="171"/>
      <c r="J138" s="207">
        <f t="shared" si="3"/>
        <v>4682545942</v>
      </c>
      <c r="K138" s="207"/>
      <c r="L138" s="191">
        <f t="shared" si="4"/>
        <v>8.6566204011666991E-3</v>
      </c>
      <c r="M138" s="191"/>
      <c r="N138" s="171">
        <v>0</v>
      </c>
      <c r="O138" s="171"/>
      <c r="P138" s="171">
        <v>15836141110</v>
      </c>
      <c r="Q138" s="171"/>
      <c r="R138" s="171">
        <v>9970523990</v>
      </c>
      <c r="S138" s="171"/>
      <c r="T138" s="207">
        <f t="shared" si="5"/>
        <v>25806665100</v>
      </c>
      <c r="U138" s="201"/>
      <c r="V138" s="191">
        <f>T138/درآمدها!$J$5</f>
        <v>1.423055241029406E-2</v>
      </c>
    </row>
    <row r="139" spans="1:22" s="107" customFormat="1" ht="42.75" customHeight="1">
      <c r="B139" s="206" t="s">
        <v>524</v>
      </c>
      <c r="C139" s="196"/>
      <c r="D139" s="171">
        <v>0</v>
      </c>
      <c r="E139" s="171"/>
      <c r="F139" s="171">
        <v>-350088844</v>
      </c>
      <c r="G139" s="171"/>
      <c r="H139" s="171">
        <v>0</v>
      </c>
      <c r="I139" s="171"/>
      <c r="J139" s="207">
        <f t="shared" si="3"/>
        <v>-350088844</v>
      </c>
      <c r="K139" s="207"/>
      <c r="L139" s="191">
        <f t="shared" si="4"/>
        <v>-6.4720907530420259E-4</v>
      </c>
      <c r="M139" s="191"/>
      <c r="N139" s="171">
        <v>0</v>
      </c>
      <c r="O139" s="171"/>
      <c r="P139" s="171">
        <v>-350088844</v>
      </c>
      <c r="Q139" s="171"/>
      <c r="R139" s="171">
        <v>0</v>
      </c>
      <c r="S139" s="171"/>
      <c r="T139" s="207">
        <f t="shared" si="5"/>
        <v>-350088844</v>
      </c>
      <c r="U139" s="201"/>
      <c r="V139" s="191">
        <f>T139/درآمدها!$J$5</f>
        <v>-1.9304926163440085E-4</v>
      </c>
    </row>
    <row r="140" spans="1:22" s="107" customFormat="1" ht="42.75" customHeight="1">
      <c r="B140" s="206" t="s">
        <v>378</v>
      </c>
      <c r="C140" s="196"/>
      <c r="D140" s="171">
        <v>0</v>
      </c>
      <c r="E140" s="171"/>
      <c r="F140" s="171">
        <v>1398448239</v>
      </c>
      <c r="G140" s="171"/>
      <c r="H140" s="171">
        <v>0</v>
      </c>
      <c r="I140" s="171"/>
      <c r="J140" s="207">
        <f t="shared" ref="J140:J203" si="6">D140+F140+H140</f>
        <v>1398448239</v>
      </c>
      <c r="K140" s="207"/>
      <c r="L140" s="191">
        <f t="shared" ref="L140:L202" si="7">J140/540920789523</f>
        <v>2.5853105779742596E-3</v>
      </c>
      <c r="M140" s="191"/>
      <c r="N140" s="171">
        <v>0</v>
      </c>
      <c r="O140" s="171"/>
      <c r="P140" s="171">
        <v>6072631047</v>
      </c>
      <c r="Q140" s="171"/>
      <c r="R140" s="171">
        <v>-3089242188</v>
      </c>
      <c r="S140" s="171"/>
      <c r="T140" s="207">
        <f t="shared" ref="T140:T203" si="8">N140+P140+R140</f>
        <v>2983388859</v>
      </c>
      <c r="U140" s="201"/>
      <c r="V140" s="191">
        <f>T140/درآمدها!$J$5</f>
        <v>1.6451281618052576E-3</v>
      </c>
    </row>
    <row r="141" spans="1:22" s="161" customFormat="1" ht="42.75" customHeight="1">
      <c r="A141" s="107"/>
      <c r="B141" s="194" t="s">
        <v>261</v>
      </c>
      <c r="C141" s="196"/>
      <c r="D141" s="171">
        <f>'درآمد سود سهام'!M178</f>
        <v>13384134418</v>
      </c>
      <c r="E141" s="171"/>
      <c r="F141" s="171">
        <v>-1681689855</v>
      </c>
      <c r="G141" s="171"/>
      <c r="H141" s="171">
        <v>0</v>
      </c>
      <c r="I141" s="171"/>
      <c r="J141" s="207">
        <f t="shared" si="6"/>
        <v>11702444563</v>
      </c>
      <c r="K141" s="207"/>
      <c r="L141" s="191">
        <f t="shared" si="7"/>
        <v>2.163430356100671E-2</v>
      </c>
      <c r="M141" s="191"/>
      <c r="N141" s="171">
        <v>13384134418</v>
      </c>
      <c r="O141" s="171"/>
      <c r="P141" s="171">
        <v>8181261680</v>
      </c>
      <c r="Q141" s="171"/>
      <c r="R141" s="171">
        <v>-2236426993</v>
      </c>
      <c r="S141" s="171"/>
      <c r="T141" s="207">
        <f t="shared" si="8"/>
        <v>19328969105</v>
      </c>
      <c r="U141" s="201"/>
      <c r="V141" s="191">
        <f>T141/درآمدها!$J$5</f>
        <v>1.065856075629304E-2</v>
      </c>
    </row>
    <row r="142" spans="1:22" s="107" customFormat="1" ht="42.75" customHeight="1">
      <c r="B142" s="206" t="s">
        <v>290</v>
      </c>
      <c r="C142" s="196"/>
      <c r="D142" s="171">
        <v>0</v>
      </c>
      <c r="E142" s="171"/>
      <c r="F142" s="171">
        <v>7193414262</v>
      </c>
      <c r="G142" s="171"/>
      <c r="H142" s="171">
        <v>0</v>
      </c>
      <c r="I142" s="171"/>
      <c r="J142" s="207">
        <f t="shared" si="6"/>
        <v>7193414262</v>
      </c>
      <c r="K142" s="207"/>
      <c r="L142" s="191">
        <f t="shared" si="7"/>
        <v>1.3298461440802389E-2</v>
      </c>
      <c r="M142" s="191"/>
      <c r="N142" s="171">
        <v>0</v>
      </c>
      <c r="O142" s="171"/>
      <c r="P142" s="171">
        <v>8751459274</v>
      </c>
      <c r="Q142" s="171"/>
      <c r="R142" s="171">
        <v>-1396007119</v>
      </c>
      <c r="S142" s="171"/>
      <c r="T142" s="207">
        <f t="shared" si="8"/>
        <v>7355452155</v>
      </c>
      <c r="U142" s="201"/>
      <c r="V142" s="191">
        <f>T142/درآمدها!$J$5</f>
        <v>4.0560121576165183E-3</v>
      </c>
    </row>
    <row r="143" spans="1:22" s="107" customFormat="1" ht="42.75" customHeight="1">
      <c r="B143" s="206" t="s">
        <v>360</v>
      </c>
      <c r="C143" s="196"/>
      <c r="D143" s="171">
        <v>0</v>
      </c>
      <c r="E143" s="171"/>
      <c r="F143" s="171">
        <v>-5243426377</v>
      </c>
      <c r="G143" s="171"/>
      <c r="H143" s="171">
        <v>0</v>
      </c>
      <c r="I143" s="171"/>
      <c r="J143" s="207">
        <f t="shared" si="6"/>
        <v>-5243426377</v>
      </c>
      <c r="K143" s="207"/>
      <c r="L143" s="191">
        <f t="shared" si="7"/>
        <v>-9.6935197880336759E-3</v>
      </c>
      <c r="M143" s="191"/>
      <c r="N143" s="171">
        <v>3465545</v>
      </c>
      <c r="O143" s="171"/>
      <c r="P143" s="171">
        <v>-5584522055</v>
      </c>
      <c r="Q143" s="171"/>
      <c r="R143" s="171">
        <v>-1853439628</v>
      </c>
      <c r="S143" s="171"/>
      <c r="T143" s="207">
        <f t="shared" si="8"/>
        <v>-7434496138</v>
      </c>
      <c r="U143" s="201"/>
      <c r="V143" s="191">
        <f>T143/درآمدها!$J$5</f>
        <v>-4.0995993293196876E-3</v>
      </c>
    </row>
    <row r="144" spans="1:22" s="107" customFormat="1" ht="42.75" customHeight="1">
      <c r="B144" s="206" t="s">
        <v>188</v>
      </c>
      <c r="C144" s="196"/>
      <c r="D144" s="171">
        <v>0</v>
      </c>
      <c r="E144" s="171"/>
      <c r="F144" s="171">
        <v>-1733088133</v>
      </c>
      <c r="G144" s="171"/>
      <c r="H144" s="171">
        <v>0</v>
      </c>
      <c r="I144" s="171"/>
      <c r="J144" s="207">
        <f t="shared" si="6"/>
        <v>-1733088133</v>
      </c>
      <c r="K144" s="207"/>
      <c r="L144" s="191">
        <f t="shared" si="7"/>
        <v>-3.2039591869417491E-3</v>
      </c>
      <c r="M144" s="191"/>
      <c r="N144" s="171">
        <v>0</v>
      </c>
      <c r="O144" s="171"/>
      <c r="P144" s="171">
        <v>-5012920028</v>
      </c>
      <c r="Q144" s="171"/>
      <c r="R144" s="171">
        <v>-11757905590</v>
      </c>
      <c r="S144" s="171"/>
      <c r="T144" s="207">
        <f t="shared" si="8"/>
        <v>-16770825618</v>
      </c>
      <c r="U144" s="201"/>
      <c r="V144" s="191">
        <f>T144/درآمدها!$J$5</f>
        <v>-9.2479253710643639E-3</v>
      </c>
    </row>
    <row r="145" spans="1:22" s="107" customFormat="1" ht="42.75" customHeight="1">
      <c r="B145" s="206" t="s">
        <v>366</v>
      </c>
      <c r="C145" s="196"/>
      <c r="D145" s="171">
        <v>0</v>
      </c>
      <c r="E145" s="171"/>
      <c r="F145" s="171">
        <v>30752366032</v>
      </c>
      <c r="G145" s="171"/>
      <c r="H145" s="171">
        <v>0</v>
      </c>
      <c r="I145" s="171"/>
      <c r="J145" s="207">
        <f t="shared" si="6"/>
        <v>30752366032</v>
      </c>
      <c r="K145" s="207"/>
      <c r="L145" s="191">
        <f t="shared" si="7"/>
        <v>5.6851884097703746E-2</v>
      </c>
      <c r="M145" s="191"/>
      <c r="N145" s="171">
        <v>865076650</v>
      </c>
      <c r="O145" s="171"/>
      <c r="P145" s="171">
        <v>59609370867</v>
      </c>
      <c r="Q145" s="171"/>
      <c r="R145" s="171">
        <v>2035814315</v>
      </c>
      <c r="S145" s="171"/>
      <c r="T145" s="207">
        <f t="shared" si="8"/>
        <v>62510261832</v>
      </c>
      <c r="U145" s="201"/>
      <c r="V145" s="191">
        <f>T145/درآمدها!$J$5</f>
        <v>3.4469992683459141E-2</v>
      </c>
    </row>
    <row r="146" spans="1:22" s="161" customFormat="1" ht="42.75" customHeight="1">
      <c r="A146" s="107"/>
      <c r="B146" s="206" t="s">
        <v>219</v>
      </c>
      <c r="C146" s="196"/>
      <c r="D146" s="171">
        <f>'درآمد سود سهام'!M172</f>
        <v>11561241735</v>
      </c>
      <c r="E146" s="171"/>
      <c r="F146" s="171">
        <v>-15785655356</v>
      </c>
      <c r="G146" s="171"/>
      <c r="H146" s="171">
        <v>0</v>
      </c>
      <c r="I146" s="171"/>
      <c r="J146" s="207">
        <f t="shared" si="6"/>
        <v>-4224413621</v>
      </c>
      <c r="K146" s="207"/>
      <c r="L146" s="191">
        <f t="shared" si="7"/>
        <v>-7.8096714025822772E-3</v>
      </c>
      <c r="M146" s="191"/>
      <c r="N146" s="171">
        <v>11561241735</v>
      </c>
      <c r="O146" s="171"/>
      <c r="P146" s="171">
        <v>-13128599241</v>
      </c>
      <c r="Q146" s="171"/>
      <c r="R146" s="171">
        <v>-1942015531</v>
      </c>
      <c r="S146" s="171"/>
      <c r="T146" s="207">
        <f t="shared" si="8"/>
        <v>-3509373037</v>
      </c>
      <c r="U146" s="201"/>
      <c r="V146" s="191">
        <f>T146/درآمدها!$J$5</f>
        <v>-1.9351712721029318E-3</v>
      </c>
    </row>
    <row r="147" spans="1:22" s="107" customFormat="1" ht="42.75" customHeight="1">
      <c r="B147" s="206" t="s">
        <v>139</v>
      </c>
      <c r="C147" s="196"/>
      <c r="D147" s="171">
        <v>0</v>
      </c>
      <c r="E147" s="171"/>
      <c r="F147" s="171">
        <v>603185814</v>
      </c>
      <c r="G147" s="171"/>
      <c r="H147" s="171">
        <v>0</v>
      </c>
      <c r="I147" s="171"/>
      <c r="J147" s="207">
        <f t="shared" si="6"/>
        <v>603185814</v>
      </c>
      <c r="K147" s="207"/>
      <c r="L147" s="191">
        <f t="shared" si="7"/>
        <v>1.1151093204088294E-3</v>
      </c>
      <c r="M147" s="191"/>
      <c r="N147" s="171">
        <v>2077431068</v>
      </c>
      <c r="O147" s="171"/>
      <c r="P147" s="171">
        <v>562855641</v>
      </c>
      <c r="Q147" s="171"/>
      <c r="R147" s="171">
        <v>-3596807285</v>
      </c>
      <c r="S147" s="171"/>
      <c r="T147" s="207">
        <f t="shared" si="8"/>
        <v>-956520576</v>
      </c>
      <c r="U147" s="201"/>
      <c r="V147" s="191">
        <f>T147/درآمدها!$J$5</f>
        <v>-5.2745351387121554E-4</v>
      </c>
    </row>
    <row r="148" spans="1:22" s="107" customFormat="1" ht="42.75" customHeight="1">
      <c r="B148" s="206" t="s">
        <v>132</v>
      </c>
      <c r="C148" s="196"/>
      <c r="D148" s="171">
        <v>0</v>
      </c>
      <c r="E148" s="171"/>
      <c r="F148" s="171">
        <v>2842710394</v>
      </c>
      <c r="G148" s="171"/>
      <c r="H148" s="171">
        <v>0</v>
      </c>
      <c r="I148" s="171"/>
      <c r="J148" s="207">
        <f t="shared" si="6"/>
        <v>2842710394</v>
      </c>
      <c r="K148" s="207"/>
      <c r="L148" s="191">
        <f t="shared" si="7"/>
        <v>5.2553173201325583E-3</v>
      </c>
      <c r="M148" s="191"/>
      <c r="N148" s="171">
        <v>0</v>
      </c>
      <c r="O148" s="171"/>
      <c r="P148" s="171">
        <v>3353820626</v>
      </c>
      <c r="Q148" s="171"/>
      <c r="R148" s="171">
        <v>-5294417276</v>
      </c>
      <c r="S148" s="171"/>
      <c r="T148" s="207">
        <f t="shared" si="8"/>
        <v>-1940596650</v>
      </c>
      <c r="U148" s="201"/>
      <c r="V148" s="191">
        <f>T148/درآمدها!$J$5</f>
        <v>-1.0701019379317663E-3</v>
      </c>
    </row>
    <row r="149" spans="1:22" s="107" customFormat="1" ht="42.75" customHeight="1">
      <c r="B149" s="206" t="s">
        <v>230</v>
      </c>
      <c r="C149" s="196"/>
      <c r="D149" s="171">
        <v>0</v>
      </c>
      <c r="E149" s="171"/>
      <c r="F149" s="171">
        <v>0</v>
      </c>
      <c r="G149" s="171"/>
      <c r="H149" s="171">
        <v>0</v>
      </c>
      <c r="I149" s="171"/>
      <c r="J149" s="207">
        <f t="shared" si="6"/>
        <v>0</v>
      </c>
      <c r="K149" s="207"/>
      <c r="L149" s="191">
        <f t="shared" si="7"/>
        <v>0</v>
      </c>
      <c r="M149" s="191"/>
      <c r="N149" s="171">
        <v>0</v>
      </c>
      <c r="O149" s="171"/>
      <c r="P149" s="171">
        <v>-3906072314</v>
      </c>
      <c r="Q149" s="171"/>
      <c r="R149" s="171">
        <v>-1667671663</v>
      </c>
      <c r="S149" s="171"/>
      <c r="T149" s="207">
        <f t="shared" si="8"/>
        <v>-5573743977</v>
      </c>
      <c r="U149" s="201"/>
      <c r="V149" s="191">
        <f>T149/درآمدها!$J$5</f>
        <v>-3.0735259855896434E-3</v>
      </c>
    </row>
    <row r="150" spans="1:22" s="161" customFormat="1" ht="42.75" customHeight="1">
      <c r="A150" s="107"/>
      <c r="B150" s="206" t="s">
        <v>299</v>
      </c>
      <c r="C150" s="196"/>
      <c r="D150" s="171">
        <f>'درآمد سود سهام'!M177</f>
        <v>145425258</v>
      </c>
      <c r="E150" s="171"/>
      <c r="F150" s="171">
        <v>-6005458949</v>
      </c>
      <c r="G150" s="171"/>
      <c r="H150" s="171">
        <v>0</v>
      </c>
      <c r="I150" s="171"/>
      <c r="J150" s="207">
        <f t="shared" si="6"/>
        <v>-5860033691</v>
      </c>
      <c r="K150" s="207"/>
      <c r="L150" s="191">
        <f t="shared" si="7"/>
        <v>-1.0833441428952198E-2</v>
      </c>
      <c r="M150" s="191"/>
      <c r="N150" s="171">
        <v>145425258</v>
      </c>
      <c r="O150" s="171"/>
      <c r="P150" s="171">
        <v>-6298125862</v>
      </c>
      <c r="Q150" s="171"/>
      <c r="R150" s="171">
        <v>-1051480840</v>
      </c>
      <c r="S150" s="171"/>
      <c r="T150" s="207">
        <f t="shared" si="8"/>
        <v>-7204181444</v>
      </c>
      <c r="U150" s="201"/>
      <c r="V150" s="191">
        <f>T150/درآمدها!$J$5</f>
        <v>-3.9725970486636005E-3</v>
      </c>
    </row>
    <row r="151" spans="1:22" s="107" customFormat="1" ht="42.75" customHeight="1">
      <c r="B151" s="206" t="s">
        <v>373</v>
      </c>
      <c r="C151" s="196"/>
      <c r="D151" s="171">
        <v>0</v>
      </c>
      <c r="E151" s="171"/>
      <c r="F151" s="171">
        <v>0</v>
      </c>
      <c r="G151" s="171"/>
      <c r="H151" s="171">
        <v>0</v>
      </c>
      <c r="I151" s="171"/>
      <c r="J151" s="207">
        <f t="shared" si="6"/>
        <v>0</v>
      </c>
      <c r="K151" s="207"/>
      <c r="L151" s="191">
        <f t="shared" si="7"/>
        <v>0</v>
      </c>
      <c r="M151" s="191"/>
      <c r="N151" s="171">
        <v>13420098</v>
      </c>
      <c r="O151" s="171"/>
      <c r="P151" s="171">
        <v>0</v>
      </c>
      <c r="Q151" s="171"/>
      <c r="R151" s="171">
        <v>-2037306360</v>
      </c>
      <c r="S151" s="171"/>
      <c r="T151" s="207">
        <f t="shared" si="8"/>
        <v>-2023886262</v>
      </c>
      <c r="U151" s="201"/>
      <c r="V151" s="191">
        <f>T151/درآمدها!$J$5</f>
        <v>-1.1160302740498282E-3</v>
      </c>
    </row>
    <row r="152" spans="1:22" s="107" customFormat="1" ht="42.75" customHeight="1">
      <c r="B152" s="206" t="s">
        <v>105</v>
      </c>
      <c r="C152" s="196"/>
      <c r="D152" s="171">
        <v>0</v>
      </c>
      <c r="E152" s="171"/>
      <c r="F152" s="171">
        <v>-7248744358</v>
      </c>
      <c r="G152" s="171"/>
      <c r="H152" s="171">
        <v>0</v>
      </c>
      <c r="I152" s="171"/>
      <c r="J152" s="207">
        <f t="shared" si="6"/>
        <v>-7248744358</v>
      </c>
      <c r="K152" s="207"/>
      <c r="L152" s="191">
        <f t="shared" si="7"/>
        <v>-1.3400750162315185E-2</v>
      </c>
      <c r="M152" s="191"/>
      <c r="N152" s="171">
        <v>0</v>
      </c>
      <c r="O152" s="171"/>
      <c r="P152" s="171">
        <v>-240353766</v>
      </c>
      <c r="Q152" s="171"/>
      <c r="R152" s="171">
        <v>-3208673776</v>
      </c>
      <c r="S152" s="171"/>
      <c r="T152" s="207">
        <f t="shared" si="8"/>
        <v>-3449027542</v>
      </c>
      <c r="U152" s="201"/>
      <c r="V152" s="191">
        <f>T152/درآمدها!$J$5</f>
        <v>-1.9018949953738384E-3</v>
      </c>
    </row>
    <row r="153" spans="1:22" s="107" customFormat="1" ht="42.75" customHeight="1">
      <c r="B153" s="206" t="s">
        <v>405</v>
      </c>
      <c r="C153" s="196"/>
      <c r="D153" s="171">
        <v>0</v>
      </c>
      <c r="E153" s="171"/>
      <c r="F153" s="171">
        <v>5854618910</v>
      </c>
      <c r="G153" s="171"/>
      <c r="H153" s="171">
        <v>9745857515</v>
      </c>
      <c r="I153" s="171"/>
      <c r="J153" s="207">
        <f t="shared" si="6"/>
        <v>15600476425</v>
      </c>
      <c r="K153" s="207"/>
      <c r="L153" s="191">
        <f t="shared" si="7"/>
        <v>2.8840593164771802E-2</v>
      </c>
      <c r="M153" s="191"/>
      <c r="N153" s="171">
        <v>1400925120</v>
      </c>
      <c r="O153" s="171"/>
      <c r="P153" s="171">
        <v>10116692483</v>
      </c>
      <c r="Q153" s="171"/>
      <c r="R153" s="171">
        <v>8251737759</v>
      </c>
      <c r="S153" s="171"/>
      <c r="T153" s="207">
        <f t="shared" si="8"/>
        <v>19769355362</v>
      </c>
      <c r="U153" s="201"/>
      <c r="V153" s="191">
        <f>T153/درآمدها!$J$5</f>
        <v>1.0901402661154731E-2</v>
      </c>
    </row>
    <row r="154" spans="1:22" s="107" customFormat="1" ht="42.75" customHeight="1">
      <c r="B154" s="206" t="s">
        <v>178</v>
      </c>
      <c r="C154" s="196"/>
      <c r="D154" s="171">
        <v>0</v>
      </c>
      <c r="E154" s="171"/>
      <c r="F154" s="171">
        <v>-3689012824</v>
      </c>
      <c r="G154" s="171"/>
      <c r="H154" s="171">
        <v>0</v>
      </c>
      <c r="I154" s="171"/>
      <c r="J154" s="207">
        <f t="shared" si="6"/>
        <v>-3689012824</v>
      </c>
      <c r="K154" s="207"/>
      <c r="L154" s="191">
        <f t="shared" si="7"/>
        <v>-6.8198762100696499E-3</v>
      </c>
      <c r="M154" s="191"/>
      <c r="N154" s="171">
        <v>2422902300</v>
      </c>
      <c r="O154" s="171"/>
      <c r="P154" s="171">
        <v>12120378728</v>
      </c>
      <c r="Q154" s="171"/>
      <c r="R154" s="171">
        <v>-3679812908</v>
      </c>
      <c r="S154" s="171"/>
      <c r="T154" s="207">
        <f t="shared" si="8"/>
        <v>10863468120</v>
      </c>
      <c r="U154" s="201"/>
      <c r="V154" s="191">
        <f>T154/درآمدها!$J$5</f>
        <v>5.9904351003965519E-3</v>
      </c>
    </row>
    <row r="155" spans="1:22" s="107" customFormat="1" ht="42.75" customHeight="1">
      <c r="B155" s="206" t="s">
        <v>177</v>
      </c>
      <c r="C155" s="196"/>
      <c r="D155" s="171">
        <v>0</v>
      </c>
      <c r="E155" s="171"/>
      <c r="F155" s="171">
        <v>-3346131317</v>
      </c>
      <c r="G155" s="171"/>
      <c r="H155" s="171">
        <v>0</v>
      </c>
      <c r="I155" s="171"/>
      <c r="J155" s="207">
        <f t="shared" si="6"/>
        <v>-3346131317</v>
      </c>
      <c r="K155" s="207"/>
      <c r="L155" s="191">
        <f t="shared" si="7"/>
        <v>-6.1859913351652055E-3</v>
      </c>
      <c r="M155" s="191"/>
      <c r="N155" s="171">
        <v>0</v>
      </c>
      <c r="O155" s="171"/>
      <c r="P155" s="171">
        <v>4299015670</v>
      </c>
      <c r="Q155" s="171"/>
      <c r="R155" s="171">
        <v>-1218011858</v>
      </c>
      <c r="S155" s="171"/>
      <c r="T155" s="207">
        <f t="shared" si="8"/>
        <v>3081003812</v>
      </c>
      <c r="U155" s="201"/>
      <c r="V155" s="191">
        <f>T155/درآمدها!$J$5</f>
        <v>1.6989559113153984E-3</v>
      </c>
    </row>
    <row r="156" spans="1:22" s="107" customFormat="1" ht="42.75" customHeight="1">
      <c r="B156" s="206" t="s">
        <v>157</v>
      </c>
      <c r="C156" s="196"/>
      <c r="D156" s="171">
        <v>0</v>
      </c>
      <c r="E156" s="171"/>
      <c r="F156" s="171">
        <v>2266129360</v>
      </c>
      <c r="G156" s="171"/>
      <c r="H156" s="171">
        <v>0</v>
      </c>
      <c r="I156" s="171"/>
      <c r="J156" s="207">
        <f t="shared" si="6"/>
        <v>2266129360</v>
      </c>
      <c r="K156" s="207"/>
      <c r="L156" s="191">
        <f t="shared" si="7"/>
        <v>4.1893922435451963E-3</v>
      </c>
      <c r="M156" s="191"/>
      <c r="N156" s="171">
        <v>2253250125</v>
      </c>
      <c r="O156" s="171"/>
      <c r="P156" s="171">
        <v>8691835036</v>
      </c>
      <c r="Q156" s="171"/>
      <c r="R156" s="171">
        <v>457221205</v>
      </c>
      <c r="S156" s="171"/>
      <c r="T156" s="207">
        <f t="shared" si="8"/>
        <v>11402306366</v>
      </c>
      <c r="U156" s="201"/>
      <c r="V156" s="191">
        <f>T156/درآمدها!$J$5</f>
        <v>6.2875663209808778E-3</v>
      </c>
    </row>
    <row r="157" spans="1:22" s="107" customFormat="1" ht="42.75" customHeight="1">
      <c r="B157" s="206" t="s">
        <v>99</v>
      </c>
      <c r="C157" s="196"/>
      <c r="D157" s="171">
        <v>0</v>
      </c>
      <c r="E157" s="171"/>
      <c r="F157" s="171">
        <v>-4154240523</v>
      </c>
      <c r="G157" s="171"/>
      <c r="H157" s="171">
        <v>0</v>
      </c>
      <c r="I157" s="171"/>
      <c r="J157" s="207">
        <f t="shared" si="6"/>
        <v>-4154240523</v>
      </c>
      <c r="K157" s="207"/>
      <c r="L157" s="191">
        <f t="shared" si="7"/>
        <v>-7.6799424305050885E-3</v>
      </c>
      <c r="M157" s="191"/>
      <c r="N157" s="171">
        <v>443333277</v>
      </c>
      <c r="O157" s="171"/>
      <c r="P157" s="171">
        <v>-2851977919</v>
      </c>
      <c r="Q157" s="171"/>
      <c r="R157" s="171">
        <v>-3656167521</v>
      </c>
      <c r="S157" s="171"/>
      <c r="T157" s="207">
        <f t="shared" si="8"/>
        <v>-6064812163</v>
      </c>
      <c r="U157" s="201"/>
      <c r="V157" s="191">
        <f>T157/درآمدها!$J$5</f>
        <v>-3.3443153933190844E-3</v>
      </c>
    </row>
    <row r="158" spans="1:22" s="107" customFormat="1" ht="42.75" customHeight="1">
      <c r="B158" s="206" t="s">
        <v>525</v>
      </c>
      <c r="C158" s="196"/>
      <c r="D158" s="171">
        <v>0</v>
      </c>
      <c r="E158" s="171"/>
      <c r="F158" s="171">
        <v>0</v>
      </c>
      <c r="G158" s="171"/>
      <c r="H158" s="171">
        <v>1568697940</v>
      </c>
      <c r="I158" s="171"/>
      <c r="J158" s="207">
        <f t="shared" si="6"/>
        <v>1568697940</v>
      </c>
      <c r="K158" s="207"/>
      <c r="L158" s="191">
        <f t="shared" si="7"/>
        <v>2.9000511172501326E-3</v>
      </c>
      <c r="M158" s="191"/>
      <c r="N158" s="171">
        <v>0</v>
      </c>
      <c r="O158" s="171"/>
      <c r="P158" s="171">
        <v>0</v>
      </c>
      <c r="Q158" s="171"/>
      <c r="R158" s="171">
        <v>1568697940</v>
      </c>
      <c r="S158" s="171"/>
      <c r="T158" s="207">
        <f t="shared" si="8"/>
        <v>1568697940</v>
      </c>
      <c r="U158" s="201"/>
      <c r="V158" s="191">
        <f>T158/درآمدها!$J$5</f>
        <v>8.6502607619340659E-4</v>
      </c>
    </row>
    <row r="159" spans="1:22" s="107" customFormat="1" ht="42.75" customHeight="1">
      <c r="B159" s="206" t="s">
        <v>100</v>
      </c>
      <c r="C159" s="196"/>
      <c r="D159" s="171">
        <v>0</v>
      </c>
      <c r="E159" s="171"/>
      <c r="F159" s="171">
        <v>-1979518051</v>
      </c>
      <c r="G159" s="171"/>
      <c r="H159" s="171">
        <v>0</v>
      </c>
      <c r="I159" s="171"/>
      <c r="J159" s="207">
        <f t="shared" si="6"/>
        <v>-1979518051</v>
      </c>
      <c r="K159" s="207"/>
      <c r="L159" s="191">
        <f t="shared" si="7"/>
        <v>-3.6595340562628363E-3</v>
      </c>
      <c r="M159" s="191"/>
      <c r="N159" s="171">
        <v>5932063280</v>
      </c>
      <c r="O159" s="171"/>
      <c r="P159" s="171">
        <v>-11240753879</v>
      </c>
      <c r="Q159" s="171"/>
      <c r="R159" s="171">
        <v>-6475413068</v>
      </c>
      <c r="S159" s="171"/>
      <c r="T159" s="207">
        <f t="shared" si="8"/>
        <v>-11784103667</v>
      </c>
      <c r="U159" s="201"/>
      <c r="V159" s="191">
        <f>T159/درآمدها!$J$5</f>
        <v>-6.4981005562621853E-3</v>
      </c>
    </row>
    <row r="160" spans="1:22" s="107" customFormat="1" ht="49.5" customHeight="1">
      <c r="B160" s="206" t="s">
        <v>143</v>
      </c>
      <c r="C160" s="196"/>
      <c r="D160" s="171">
        <v>0</v>
      </c>
      <c r="E160" s="171"/>
      <c r="F160" s="171">
        <v>-16257631889</v>
      </c>
      <c r="G160" s="171"/>
      <c r="H160" s="171">
        <v>-1309623902</v>
      </c>
      <c r="I160" s="171"/>
      <c r="J160" s="207">
        <f t="shared" si="6"/>
        <v>-17567255791</v>
      </c>
      <c r="K160" s="207"/>
      <c r="L160" s="191">
        <f t="shared" si="7"/>
        <v>-3.2476577220282708E-2</v>
      </c>
      <c r="M160" s="191"/>
      <c r="N160" s="171">
        <v>0</v>
      </c>
      <c r="O160" s="171"/>
      <c r="P160" s="171">
        <v>-13132633639</v>
      </c>
      <c r="Q160" s="171"/>
      <c r="R160" s="171">
        <v>-2380989505</v>
      </c>
      <c r="S160" s="171"/>
      <c r="T160" s="207">
        <f t="shared" si="8"/>
        <v>-15513623144</v>
      </c>
      <c r="U160" s="201"/>
      <c r="V160" s="191">
        <f>T160/درآمدها!$J$5</f>
        <v>-8.5546670353870303E-3</v>
      </c>
    </row>
    <row r="161" spans="1:22" s="107" customFormat="1" ht="42.75" customHeight="1">
      <c r="B161" s="206" t="s">
        <v>329</v>
      </c>
      <c r="C161" s="196"/>
      <c r="D161" s="171">
        <v>0</v>
      </c>
      <c r="E161" s="171"/>
      <c r="F161" s="171">
        <v>-1720230613</v>
      </c>
      <c r="G161" s="171"/>
      <c r="H161" s="171">
        <v>0</v>
      </c>
      <c r="I161" s="171"/>
      <c r="J161" s="207">
        <f t="shared" si="6"/>
        <v>-1720230613</v>
      </c>
      <c r="K161" s="207"/>
      <c r="L161" s="191">
        <f t="shared" si="7"/>
        <v>-3.1801894959832297E-3</v>
      </c>
      <c r="M161" s="191"/>
      <c r="N161" s="171">
        <v>255214974</v>
      </c>
      <c r="O161" s="171"/>
      <c r="P161" s="171">
        <v>409979888</v>
      </c>
      <c r="Q161" s="171"/>
      <c r="R161" s="171">
        <v>-1889198907</v>
      </c>
      <c r="S161" s="171"/>
      <c r="T161" s="207">
        <f t="shared" si="8"/>
        <v>-1224004045</v>
      </c>
      <c r="U161" s="201"/>
      <c r="V161" s="191">
        <f>T161/درآمدها!$J$5</f>
        <v>-6.7495174774769441E-4</v>
      </c>
    </row>
    <row r="162" spans="1:22" s="107" customFormat="1" ht="42.75" customHeight="1">
      <c r="B162" s="206" t="s">
        <v>302</v>
      </c>
      <c r="C162" s="196"/>
      <c r="D162" s="171">
        <v>0</v>
      </c>
      <c r="E162" s="171"/>
      <c r="F162" s="171">
        <v>700922844</v>
      </c>
      <c r="G162" s="171"/>
      <c r="H162" s="171">
        <v>0</v>
      </c>
      <c r="I162" s="171"/>
      <c r="J162" s="207">
        <f t="shared" si="6"/>
        <v>700922844</v>
      </c>
      <c r="K162" s="207"/>
      <c r="L162" s="191">
        <f t="shared" si="7"/>
        <v>1.2957957201424899E-3</v>
      </c>
      <c r="M162" s="191"/>
      <c r="N162" s="171">
        <v>0</v>
      </c>
      <c r="O162" s="171"/>
      <c r="P162" s="171">
        <v>1947128178</v>
      </c>
      <c r="Q162" s="171"/>
      <c r="R162" s="171">
        <v>-1227935262</v>
      </c>
      <c r="S162" s="171"/>
      <c r="T162" s="207">
        <f t="shared" si="8"/>
        <v>719192916</v>
      </c>
      <c r="U162" s="201"/>
      <c r="V162" s="191">
        <f>T162/درآمدها!$J$5</f>
        <v>3.9658407797333776E-4</v>
      </c>
    </row>
    <row r="163" spans="1:22" s="107" customFormat="1" ht="42.75" customHeight="1">
      <c r="B163" s="206" t="s">
        <v>248</v>
      </c>
      <c r="C163" s="196"/>
      <c r="D163" s="171">
        <v>0</v>
      </c>
      <c r="E163" s="171"/>
      <c r="F163" s="171">
        <v>-2324731663</v>
      </c>
      <c r="G163" s="171"/>
      <c r="H163" s="171">
        <v>0</v>
      </c>
      <c r="I163" s="171"/>
      <c r="J163" s="207">
        <f t="shared" si="6"/>
        <v>-2324731663</v>
      </c>
      <c r="K163" s="207"/>
      <c r="L163" s="191">
        <f t="shared" si="7"/>
        <v>-4.2977302925443434E-3</v>
      </c>
      <c r="M163" s="191"/>
      <c r="N163" s="171">
        <v>138200200</v>
      </c>
      <c r="O163" s="171"/>
      <c r="P163" s="171">
        <v>-438458102</v>
      </c>
      <c r="Q163" s="171"/>
      <c r="R163" s="171">
        <v>-3602563309</v>
      </c>
      <c r="S163" s="171"/>
      <c r="T163" s="207">
        <f t="shared" si="8"/>
        <v>-3902821211</v>
      </c>
      <c r="U163" s="201"/>
      <c r="V163" s="191">
        <f>T163/درآمدها!$J$5</f>
        <v>-2.1521301406411801E-3</v>
      </c>
    </row>
    <row r="164" spans="1:22" s="107" customFormat="1" ht="42.75" customHeight="1">
      <c r="B164" s="206" t="s">
        <v>383</v>
      </c>
      <c r="C164" s="196"/>
      <c r="D164" s="171">
        <v>0</v>
      </c>
      <c r="E164" s="171"/>
      <c r="F164" s="171">
        <v>4736805355</v>
      </c>
      <c r="G164" s="171"/>
      <c r="H164" s="171">
        <v>0</v>
      </c>
      <c r="I164" s="171"/>
      <c r="J164" s="207">
        <f t="shared" si="6"/>
        <v>4736805355</v>
      </c>
      <c r="K164" s="207"/>
      <c r="L164" s="191">
        <f t="shared" si="7"/>
        <v>8.75692975153914E-3</v>
      </c>
      <c r="M164" s="191"/>
      <c r="N164" s="171">
        <v>0</v>
      </c>
      <c r="O164" s="171"/>
      <c r="P164" s="171">
        <v>8423474632</v>
      </c>
      <c r="Q164" s="171"/>
      <c r="R164" s="171">
        <v>-3030791782</v>
      </c>
      <c r="S164" s="171"/>
      <c r="T164" s="207">
        <f t="shared" si="8"/>
        <v>5392682850</v>
      </c>
      <c r="U164" s="201"/>
      <c r="V164" s="191">
        <f>T164/درآمدها!$J$5</f>
        <v>2.973683567080465E-3</v>
      </c>
    </row>
    <row r="165" spans="1:22" s="107" customFormat="1" ht="42.75" customHeight="1">
      <c r="B165" s="206" t="s">
        <v>83</v>
      </c>
      <c r="C165" s="196"/>
      <c r="D165" s="171">
        <v>0</v>
      </c>
      <c r="E165" s="171"/>
      <c r="F165" s="171">
        <v>4843141721</v>
      </c>
      <c r="G165" s="171"/>
      <c r="H165" s="171">
        <v>424818189</v>
      </c>
      <c r="I165" s="171"/>
      <c r="J165" s="207">
        <f t="shared" si="6"/>
        <v>5267959910</v>
      </c>
      <c r="K165" s="207"/>
      <c r="L165" s="191">
        <f t="shared" si="7"/>
        <v>9.7388749185355651E-3</v>
      </c>
      <c r="M165" s="191"/>
      <c r="N165" s="171">
        <v>0</v>
      </c>
      <c r="O165" s="171"/>
      <c r="P165" s="171">
        <v>6505137406</v>
      </c>
      <c r="Q165" s="171"/>
      <c r="R165" s="171">
        <v>-8200284384</v>
      </c>
      <c r="S165" s="171"/>
      <c r="T165" s="207">
        <f t="shared" si="8"/>
        <v>-1695146978</v>
      </c>
      <c r="U165" s="201"/>
      <c r="V165" s="191">
        <f>T165/درآمدها!$J$5</f>
        <v>-9.3475378628370674E-4</v>
      </c>
    </row>
    <row r="166" spans="1:22" s="161" customFormat="1" ht="42.75" customHeight="1">
      <c r="A166" s="107"/>
      <c r="B166" s="206" t="s">
        <v>406</v>
      </c>
      <c r="C166" s="196"/>
      <c r="D166" s="171">
        <f>'درآمد سود سهام'!M171</f>
        <v>27459040503</v>
      </c>
      <c r="E166" s="171"/>
      <c r="F166" s="171">
        <v>-34449049418</v>
      </c>
      <c r="G166" s="171"/>
      <c r="H166" s="171">
        <v>-2551515729</v>
      </c>
      <c r="I166" s="171"/>
      <c r="J166" s="207">
        <f t="shared" si="6"/>
        <v>-9541524644</v>
      </c>
      <c r="K166" s="207"/>
      <c r="L166" s="191">
        <f t="shared" si="7"/>
        <v>-1.7639411959769563E-2</v>
      </c>
      <c r="M166" s="191"/>
      <c r="N166" s="171">
        <v>27459040503</v>
      </c>
      <c r="O166" s="171"/>
      <c r="P166" s="171">
        <v>-26591298016</v>
      </c>
      <c r="Q166" s="171"/>
      <c r="R166" s="171">
        <v>-10197809775</v>
      </c>
      <c r="S166" s="171"/>
      <c r="T166" s="207">
        <f t="shared" si="8"/>
        <v>-9330067288</v>
      </c>
      <c r="U166" s="201"/>
      <c r="V166" s="191">
        <f>T166/درآمدها!$J$5</f>
        <v>-5.144872885317296E-3</v>
      </c>
    </row>
    <row r="167" spans="1:22" s="107" customFormat="1" ht="42.75" customHeight="1">
      <c r="B167" s="206" t="s">
        <v>352</v>
      </c>
      <c r="C167" s="196"/>
      <c r="D167" s="171">
        <v>0</v>
      </c>
      <c r="E167" s="171"/>
      <c r="F167" s="171">
        <v>-47679771</v>
      </c>
      <c r="G167" s="171"/>
      <c r="H167" s="171">
        <v>0</v>
      </c>
      <c r="I167" s="171"/>
      <c r="J167" s="207">
        <f t="shared" si="6"/>
        <v>-47679771</v>
      </c>
      <c r="K167" s="207"/>
      <c r="L167" s="191">
        <f t="shared" si="7"/>
        <v>-8.8145569413306224E-5</v>
      </c>
      <c r="M167" s="191"/>
      <c r="N167" s="171">
        <v>1161833655</v>
      </c>
      <c r="O167" s="171"/>
      <c r="P167" s="171">
        <v>1959991933</v>
      </c>
      <c r="Q167" s="171"/>
      <c r="R167" s="171">
        <v>-2256861681</v>
      </c>
      <c r="S167" s="171"/>
      <c r="T167" s="207">
        <f t="shared" si="8"/>
        <v>864963907</v>
      </c>
      <c r="U167" s="201"/>
      <c r="V167" s="191">
        <f>T167/درآمدها!$J$5</f>
        <v>4.7696647993375235E-4</v>
      </c>
    </row>
    <row r="168" spans="1:22" s="107" customFormat="1" ht="42.75" customHeight="1">
      <c r="B168" s="206" t="s">
        <v>293</v>
      </c>
      <c r="C168" s="196"/>
      <c r="D168" s="171">
        <v>0</v>
      </c>
      <c r="E168" s="171"/>
      <c r="F168" s="171">
        <v>-2458969870</v>
      </c>
      <c r="G168" s="171"/>
      <c r="H168" s="171">
        <v>0</v>
      </c>
      <c r="I168" s="171"/>
      <c r="J168" s="207">
        <f t="shared" si="6"/>
        <v>-2458969870</v>
      </c>
      <c r="K168" s="207"/>
      <c r="L168" s="191">
        <f t="shared" si="7"/>
        <v>-4.5458964004108484E-3</v>
      </c>
      <c r="M168" s="191"/>
      <c r="N168" s="171">
        <v>0</v>
      </c>
      <c r="O168" s="171"/>
      <c r="P168" s="171">
        <v>-834046452</v>
      </c>
      <c r="Q168" s="171"/>
      <c r="R168" s="171">
        <v>-669641407</v>
      </c>
      <c r="S168" s="171"/>
      <c r="T168" s="207">
        <f t="shared" si="8"/>
        <v>-1503687859</v>
      </c>
      <c r="U168" s="201"/>
      <c r="V168" s="191">
        <f>T168/درآمدها!$J$5</f>
        <v>-8.2917760986569186E-4</v>
      </c>
    </row>
    <row r="169" spans="1:22" s="107" customFormat="1" ht="42.75" customHeight="1">
      <c r="B169" s="206" t="s">
        <v>358</v>
      </c>
      <c r="C169" s="196"/>
      <c r="D169" s="171">
        <v>0</v>
      </c>
      <c r="E169" s="171"/>
      <c r="F169" s="171">
        <v>1258595109</v>
      </c>
      <c r="G169" s="171"/>
      <c r="H169" s="171">
        <v>0</v>
      </c>
      <c r="I169" s="171"/>
      <c r="J169" s="207">
        <f t="shared" si="6"/>
        <v>1258595109</v>
      </c>
      <c r="K169" s="207"/>
      <c r="L169" s="191">
        <f t="shared" si="7"/>
        <v>2.3267641646938114E-3</v>
      </c>
      <c r="M169" s="191"/>
      <c r="N169" s="171">
        <v>1137450600</v>
      </c>
      <c r="O169" s="171"/>
      <c r="P169" s="171">
        <v>1672942199</v>
      </c>
      <c r="Q169" s="171"/>
      <c r="R169" s="171">
        <v>-1455141645</v>
      </c>
      <c r="S169" s="171"/>
      <c r="T169" s="207">
        <f t="shared" si="8"/>
        <v>1355251154</v>
      </c>
      <c r="U169" s="201"/>
      <c r="V169" s="191">
        <f>T169/درآمدها!$J$5</f>
        <v>7.4732525498261712E-4</v>
      </c>
    </row>
    <row r="170" spans="1:22" s="107" customFormat="1" ht="42.75" customHeight="1">
      <c r="B170" s="206" t="s">
        <v>300</v>
      </c>
      <c r="C170" s="196"/>
      <c r="D170" s="171">
        <f>'درآمد سود سهام'!K165</f>
        <v>0</v>
      </c>
      <c r="E170" s="171"/>
      <c r="F170" s="171">
        <v>6833147590</v>
      </c>
      <c r="G170" s="171"/>
      <c r="H170" s="171">
        <v>0</v>
      </c>
      <c r="I170" s="171"/>
      <c r="J170" s="207">
        <f t="shared" si="6"/>
        <v>6833147590</v>
      </c>
      <c r="K170" s="207"/>
      <c r="L170" s="191">
        <f t="shared" si="7"/>
        <v>1.263243661983425E-2</v>
      </c>
      <c r="M170" s="191"/>
      <c r="N170" s="171">
        <v>1228153973</v>
      </c>
      <c r="O170" s="171"/>
      <c r="P170" s="171">
        <v>7835971908</v>
      </c>
      <c r="Q170" s="171"/>
      <c r="R170" s="171">
        <v>-2216540580</v>
      </c>
      <c r="S170" s="171"/>
      <c r="T170" s="207">
        <f t="shared" si="8"/>
        <v>6847585301</v>
      </c>
      <c r="U170" s="201"/>
      <c r="V170" s="191">
        <f>T170/درآمدها!$J$5</f>
        <v>3.7759594714095674E-3</v>
      </c>
    </row>
    <row r="171" spans="1:22" s="107" customFormat="1" ht="42.75" customHeight="1">
      <c r="B171" s="206" t="s">
        <v>220</v>
      </c>
      <c r="C171" s="196"/>
      <c r="D171" s="171">
        <v>0</v>
      </c>
      <c r="E171" s="171"/>
      <c r="F171" s="171">
        <v>0</v>
      </c>
      <c r="G171" s="171"/>
      <c r="H171" s="171">
        <v>0</v>
      </c>
      <c r="I171" s="171"/>
      <c r="J171" s="207">
        <f t="shared" si="6"/>
        <v>0</v>
      </c>
      <c r="K171" s="207"/>
      <c r="L171" s="191">
        <f t="shared" si="7"/>
        <v>0</v>
      </c>
      <c r="M171" s="191"/>
      <c r="N171" s="171">
        <v>0</v>
      </c>
      <c r="O171" s="171"/>
      <c r="P171" s="171">
        <v>0</v>
      </c>
      <c r="Q171" s="171"/>
      <c r="R171" s="171">
        <v>-266297467</v>
      </c>
      <c r="S171" s="171"/>
      <c r="T171" s="207">
        <f t="shared" si="8"/>
        <v>-266297467</v>
      </c>
      <c r="U171" s="201"/>
      <c r="V171" s="191">
        <f>T171/درآمدها!$J$5</f>
        <v>-1.4684423757148121E-4</v>
      </c>
    </row>
    <row r="172" spans="1:22" s="107" customFormat="1" ht="42.75" customHeight="1">
      <c r="B172" s="206" t="s">
        <v>256</v>
      </c>
      <c r="C172" s="196"/>
      <c r="D172" s="171">
        <v>0</v>
      </c>
      <c r="E172" s="171"/>
      <c r="F172" s="171">
        <v>9082545137</v>
      </c>
      <c r="G172" s="171"/>
      <c r="H172" s="171">
        <v>0</v>
      </c>
      <c r="I172" s="171"/>
      <c r="J172" s="207">
        <f t="shared" si="6"/>
        <v>9082545137</v>
      </c>
      <c r="K172" s="207"/>
      <c r="L172" s="191">
        <f t="shared" si="7"/>
        <v>1.6790896768839773E-2</v>
      </c>
      <c r="M172" s="191"/>
      <c r="N172" s="171">
        <v>0</v>
      </c>
      <c r="O172" s="171"/>
      <c r="P172" s="171">
        <v>13226774805</v>
      </c>
      <c r="Q172" s="171"/>
      <c r="R172" s="171">
        <v>-902286482</v>
      </c>
      <c r="S172" s="171"/>
      <c r="T172" s="207">
        <f t="shared" si="8"/>
        <v>12324488323</v>
      </c>
      <c r="U172" s="201"/>
      <c r="V172" s="191">
        <f>T172/درآمدها!$J$5</f>
        <v>6.7960845126985685E-3</v>
      </c>
    </row>
    <row r="173" spans="1:22" s="107" customFormat="1" ht="42.75" customHeight="1">
      <c r="B173" s="206" t="s">
        <v>368</v>
      </c>
      <c r="C173" s="196"/>
      <c r="D173" s="171">
        <v>0</v>
      </c>
      <c r="E173" s="171"/>
      <c r="F173" s="171">
        <v>-91705731</v>
      </c>
      <c r="G173" s="171"/>
      <c r="H173" s="171">
        <v>0</v>
      </c>
      <c r="I173" s="171"/>
      <c r="J173" s="207">
        <f t="shared" si="6"/>
        <v>-91705731</v>
      </c>
      <c r="K173" s="207"/>
      <c r="L173" s="191">
        <f t="shared" si="7"/>
        <v>-1.6953634021141771E-4</v>
      </c>
      <c r="M173" s="191"/>
      <c r="N173" s="171">
        <v>4622802420</v>
      </c>
      <c r="O173" s="171"/>
      <c r="P173" s="171">
        <v>7355323590</v>
      </c>
      <c r="Q173" s="171"/>
      <c r="R173" s="171">
        <v>447720280</v>
      </c>
      <c r="S173" s="171"/>
      <c r="T173" s="207">
        <f t="shared" si="8"/>
        <v>12425846290</v>
      </c>
      <c r="U173" s="201"/>
      <c r="V173" s="191">
        <f>T173/درآمدها!$J$5</f>
        <v>6.8519762699638014E-3</v>
      </c>
    </row>
    <row r="174" spans="1:22" s="107" customFormat="1" ht="42.75" customHeight="1">
      <c r="B174" s="206" t="s">
        <v>172</v>
      </c>
      <c r="C174" s="196"/>
      <c r="D174" s="171">
        <f>'درآمد سود سهام'!K165</f>
        <v>0</v>
      </c>
      <c r="E174" s="171"/>
      <c r="F174" s="171">
        <v>7947694698</v>
      </c>
      <c r="G174" s="171"/>
      <c r="H174" s="171">
        <v>0</v>
      </c>
      <c r="I174" s="171"/>
      <c r="J174" s="207">
        <f t="shared" si="6"/>
        <v>7947694698</v>
      </c>
      <c r="K174" s="207"/>
      <c r="L174" s="191">
        <f t="shared" si="7"/>
        <v>1.4692899315274077E-2</v>
      </c>
      <c r="M174" s="191"/>
      <c r="N174" s="171">
        <v>3486809521</v>
      </c>
      <c r="O174" s="171"/>
      <c r="P174" s="171">
        <v>12286414163</v>
      </c>
      <c r="Q174" s="171"/>
      <c r="R174" s="171">
        <v>-4042619551</v>
      </c>
      <c r="S174" s="171"/>
      <c r="T174" s="207">
        <f t="shared" si="8"/>
        <v>11730604133</v>
      </c>
      <c r="U174" s="201"/>
      <c r="V174" s="191">
        <f>T174/درآمدها!$J$5</f>
        <v>6.4685993433172663E-3</v>
      </c>
    </row>
    <row r="175" spans="1:22" s="107" customFormat="1" ht="42.75" customHeight="1">
      <c r="B175" s="206" t="s">
        <v>251</v>
      </c>
      <c r="C175" s="196"/>
      <c r="D175" s="171">
        <v>0</v>
      </c>
      <c r="E175" s="171"/>
      <c r="F175" s="171">
        <v>-3411567524</v>
      </c>
      <c r="G175" s="171"/>
      <c r="H175" s="171">
        <v>0</v>
      </c>
      <c r="I175" s="171"/>
      <c r="J175" s="207">
        <f t="shared" si="6"/>
        <v>-3411567524</v>
      </c>
      <c r="K175" s="207"/>
      <c r="L175" s="191">
        <f t="shared" si="7"/>
        <v>-6.3069632191589849E-3</v>
      </c>
      <c r="M175" s="191"/>
      <c r="N175" s="171">
        <v>0</v>
      </c>
      <c r="O175" s="171"/>
      <c r="P175" s="171">
        <v>13877674989</v>
      </c>
      <c r="Q175" s="171"/>
      <c r="R175" s="171">
        <v>4106239596</v>
      </c>
      <c r="S175" s="171"/>
      <c r="T175" s="207">
        <f t="shared" si="8"/>
        <v>17983914585</v>
      </c>
      <c r="U175" s="201"/>
      <c r="V175" s="191">
        <f>T175/درآمدها!$J$5</f>
        <v>9.9168582245093822E-3</v>
      </c>
    </row>
    <row r="176" spans="1:22" s="107" customFormat="1" ht="42.75" customHeight="1">
      <c r="B176" s="206" t="s">
        <v>120</v>
      </c>
      <c r="C176" s="196"/>
      <c r="D176" s="171">
        <v>0</v>
      </c>
      <c r="E176" s="171"/>
      <c r="F176" s="171">
        <v>5524211734</v>
      </c>
      <c r="G176" s="171"/>
      <c r="H176" s="171">
        <v>0</v>
      </c>
      <c r="I176" s="171"/>
      <c r="J176" s="207">
        <f t="shared" si="6"/>
        <v>5524211734</v>
      </c>
      <c r="K176" s="207"/>
      <c r="L176" s="191">
        <f t="shared" si="7"/>
        <v>1.0212607540692628E-2</v>
      </c>
      <c r="M176" s="191"/>
      <c r="N176" s="171">
        <v>21508016500</v>
      </c>
      <c r="O176" s="171"/>
      <c r="P176" s="171">
        <v>3527832223</v>
      </c>
      <c r="Q176" s="171"/>
      <c r="R176" s="171">
        <v>-27912242488</v>
      </c>
      <c r="S176" s="171"/>
      <c r="T176" s="207">
        <f t="shared" si="8"/>
        <v>-2876393765</v>
      </c>
      <c r="U176" s="201"/>
      <c r="V176" s="191">
        <f>T176/درآمدها!$J$5</f>
        <v>-1.5861279272956332E-3</v>
      </c>
    </row>
    <row r="177" spans="2:22" s="107" customFormat="1" ht="42.75" customHeight="1">
      <c r="B177" s="206" t="s">
        <v>106</v>
      </c>
      <c r="C177" s="196"/>
      <c r="D177" s="171">
        <v>0</v>
      </c>
      <c r="E177" s="171"/>
      <c r="F177" s="171">
        <v>3533002241</v>
      </c>
      <c r="G177" s="171"/>
      <c r="H177" s="171">
        <v>0</v>
      </c>
      <c r="I177" s="171"/>
      <c r="J177" s="207">
        <f t="shared" si="6"/>
        <v>3533002241</v>
      </c>
      <c r="K177" s="207"/>
      <c r="L177" s="191">
        <f t="shared" si="7"/>
        <v>6.5314595213016424E-3</v>
      </c>
      <c r="M177" s="191"/>
      <c r="N177" s="171">
        <v>4641381600</v>
      </c>
      <c r="O177" s="171"/>
      <c r="P177" s="171">
        <v>7150494208</v>
      </c>
      <c r="Q177" s="171"/>
      <c r="R177" s="171">
        <v>-5844419831</v>
      </c>
      <c r="S177" s="171"/>
      <c r="T177" s="207">
        <f t="shared" si="8"/>
        <v>5947455977</v>
      </c>
      <c r="U177" s="201"/>
      <c r="V177" s="191">
        <f>T177/درآمدها!$J$5</f>
        <v>3.2796017486434216E-3</v>
      </c>
    </row>
    <row r="178" spans="2:22" s="107" customFormat="1" ht="42.75" customHeight="1">
      <c r="B178" s="206" t="s">
        <v>254</v>
      </c>
      <c r="C178" s="196"/>
      <c r="D178" s="171">
        <v>0</v>
      </c>
      <c r="E178" s="171"/>
      <c r="F178" s="171">
        <v>4990783195</v>
      </c>
      <c r="G178" s="171"/>
      <c r="H178" s="171">
        <v>0</v>
      </c>
      <c r="I178" s="171"/>
      <c r="J178" s="207">
        <f t="shared" si="6"/>
        <v>4990783195</v>
      </c>
      <c r="K178" s="207"/>
      <c r="L178" s="191">
        <f t="shared" si="7"/>
        <v>9.2264584605835191E-3</v>
      </c>
      <c r="M178" s="191"/>
      <c r="N178" s="171">
        <v>5722169100</v>
      </c>
      <c r="O178" s="171"/>
      <c r="P178" s="171">
        <v>15754511013</v>
      </c>
      <c r="Q178" s="171"/>
      <c r="R178" s="171">
        <v>-5252754517</v>
      </c>
      <c r="S178" s="171"/>
      <c r="T178" s="207">
        <f t="shared" si="8"/>
        <v>16223925596</v>
      </c>
      <c r="U178" s="201"/>
      <c r="V178" s="191">
        <f>T178/درآمدها!$J$5</f>
        <v>8.9463486506278292E-3</v>
      </c>
    </row>
    <row r="179" spans="2:22" s="107" customFormat="1" ht="42.75" customHeight="1">
      <c r="B179" s="206" t="s">
        <v>144</v>
      </c>
      <c r="C179" s="196"/>
      <c r="D179" s="171">
        <v>0</v>
      </c>
      <c r="E179" s="171"/>
      <c r="F179" s="171">
        <v>-1676466032</v>
      </c>
      <c r="G179" s="171"/>
      <c r="H179" s="171">
        <v>76551280</v>
      </c>
      <c r="I179" s="171"/>
      <c r="J179" s="207">
        <f t="shared" si="6"/>
        <v>-1599914752</v>
      </c>
      <c r="K179" s="207"/>
      <c r="L179" s="191">
        <f t="shared" si="7"/>
        <v>-2.9577616223825532E-3</v>
      </c>
      <c r="M179" s="191"/>
      <c r="N179" s="171">
        <v>3074820000</v>
      </c>
      <c r="O179" s="171"/>
      <c r="P179" s="171">
        <v>-1675310393</v>
      </c>
      <c r="Q179" s="171"/>
      <c r="R179" s="171">
        <v>-9101844588</v>
      </c>
      <c r="S179" s="171"/>
      <c r="T179" s="207">
        <f t="shared" si="8"/>
        <v>-7702334981</v>
      </c>
      <c r="U179" s="201"/>
      <c r="V179" s="191">
        <f>T179/درآمدها!$J$5</f>
        <v>-4.2472935268479074E-3</v>
      </c>
    </row>
    <row r="180" spans="2:22" s="107" customFormat="1" ht="42.75" customHeight="1">
      <c r="B180" s="206" t="s">
        <v>342</v>
      </c>
      <c r="C180" s="196"/>
      <c r="D180" s="171">
        <v>0</v>
      </c>
      <c r="E180" s="171"/>
      <c r="F180" s="171">
        <v>-505827653</v>
      </c>
      <c r="G180" s="171"/>
      <c r="H180" s="171">
        <v>0</v>
      </c>
      <c r="I180" s="171"/>
      <c r="J180" s="207">
        <f t="shared" si="6"/>
        <v>-505827653</v>
      </c>
      <c r="K180" s="207"/>
      <c r="L180" s="191">
        <f t="shared" si="7"/>
        <v>-9.3512333561084581E-4</v>
      </c>
      <c r="M180" s="191"/>
      <c r="N180" s="171">
        <v>0</v>
      </c>
      <c r="O180" s="171"/>
      <c r="P180" s="171">
        <v>-4130186596</v>
      </c>
      <c r="Q180" s="171"/>
      <c r="R180" s="171">
        <v>-4661245498</v>
      </c>
      <c r="S180" s="171"/>
      <c r="T180" s="207">
        <f t="shared" si="8"/>
        <v>-8791432094</v>
      </c>
      <c r="U180" s="201"/>
      <c r="V180" s="191">
        <f>T180/درآمدها!$J$5</f>
        <v>-4.8478536335641543E-3</v>
      </c>
    </row>
    <row r="181" spans="2:22" s="107" customFormat="1" ht="42.75" customHeight="1">
      <c r="B181" s="206" t="s">
        <v>160</v>
      </c>
      <c r="C181" s="196"/>
      <c r="D181" s="171">
        <f>'درآمد سود سهام'!K162</f>
        <v>0</v>
      </c>
      <c r="E181" s="171"/>
      <c r="F181" s="171">
        <v>-1525465012</v>
      </c>
      <c r="G181" s="171"/>
      <c r="H181" s="171">
        <v>0</v>
      </c>
      <c r="I181" s="171"/>
      <c r="J181" s="207">
        <f t="shared" si="6"/>
        <v>-1525465012</v>
      </c>
      <c r="K181" s="207"/>
      <c r="L181" s="191">
        <f t="shared" si="7"/>
        <v>-2.8201264243239762E-3</v>
      </c>
      <c r="M181" s="191"/>
      <c r="N181" s="171">
        <v>2949147052</v>
      </c>
      <c r="O181" s="171"/>
      <c r="P181" s="171">
        <v>5244554936</v>
      </c>
      <c r="Q181" s="171"/>
      <c r="R181" s="171">
        <v>-96172120</v>
      </c>
      <c r="S181" s="171"/>
      <c r="T181" s="207">
        <f t="shared" si="8"/>
        <v>8097529868</v>
      </c>
      <c r="U181" s="201"/>
      <c r="V181" s="191">
        <f>T181/درآمدها!$J$5</f>
        <v>4.4652155841901301E-3</v>
      </c>
    </row>
    <row r="182" spans="2:22" s="107" customFormat="1" ht="42.75" customHeight="1">
      <c r="B182" s="206" t="s">
        <v>124</v>
      </c>
      <c r="C182" s="196"/>
      <c r="D182" s="171">
        <v>0</v>
      </c>
      <c r="E182" s="171"/>
      <c r="F182" s="171">
        <v>24879133318</v>
      </c>
      <c r="G182" s="171"/>
      <c r="H182" s="171">
        <v>0</v>
      </c>
      <c r="I182" s="171"/>
      <c r="J182" s="207">
        <f t="shared" si="6"/>
        <v>24879133318</v>
      </c>
      <c r="K182" s="207"/>
      <c r="L182" s="191">
        <f t="shared" si="7"/>
        <v>4.5994041641363344E-2</v>
      </c>
      <c r="M182" s="191"/>
      <c r="N182" s="171">
        <v>21616113610</v>
      </c>
      <c r="O182" s="171"/>
      <c r="P182" s="171">
        <v>26415105325</v>
      </c>
      <c r="Q182" s="171"/>
      <c r="R182" s="171">
        <v>-12363103943</v>
      </c>
      <c r="S182" s="171"/>
      <c r="T182" s="207">
        <f t="shared" si="8"/>
        <v>35668114992</v>
      </c>
      <c r="U182" s="201"/>
      <c r="V182" s="191">
        <f>T182/درآمدها!$J$5</f>
        <v>1.966844525641755E-2</v>
      </c>
    </row>
    <row r="183" spans="2:22" s="107" customFormat="1" ht="42.75" customHeight="1">
      <c r="B183" s="206" t="s">
        <v>184</v>
      </c>
      <c r="C183" s="196"/>
      <c r="D183" s="171">
        <v>0</v>
      </c>
      <c r="E183" s="171"/>
      <c r="F183" s="171">
        <v>-661970774</v>
      </c>
      <c r="G183" s="171"/>
      <c r="H183" s="171">
        <v>0</v>
      </c>
      <c r="I183" s="171"/>
      <c r="J183" s="207">
        <f t="shared" si="6"/>
        <v>-661970774</v>
      </c>
      <c r="K183" s="207"/>
      <c r="L183" s="191">
        <f t="shared" si="7"/>
        <v>-1.2237850473148673E-3</v>
      </c>
      <c r="M183" s="191"/>
      <c r="N183" s="171">
        <v>0</v>
      </c>
      <c r="O183" s="171"/>
      <c r="P183" s="171">
        <v>707602739</v>
      </c>
      <c r="Q183" s="171"/>
      <c r="R183" s="171">
        <v>-8203194844</v>
      </c>
      <c r="S183" s="171"/>
      <c r="T183" s="207">
        <f t="shared" si="8"/>
        <v>-7495592105</v>
      </c>
      <c r="U183" s="201"/>
      <c r="V183" s="191">
        <f>T183/درآمدها!$J$5</f>
        <v>-4.1332894383315291E-3</v>
      </c>
    </row>
    <row r="184" spans="2:22" s="107" customFormat="1" ht="42.75" customHeight="1">
      <c r="B184" s="206" t="s">
        <v>209</v>
      </c>
      <c r="C184" s="196"/>
      <c r="D184" s="171">
        <v>0</v>
      </c>
      <c r="E184" s="171"/>
      <c r="F184" s="171">
        <v>910181820</v>
      </c>
      <c r="G184" s="171"/>
      <c r="H184" s="171">
        <v>0</v>
      </c>
      <c r="I184" s="171"/>
      <c r="J184" s="207">
        <f t="shared" si="6"/>
        <v>910181820</v>
      </c>
      <c r="K184" s="207"/>
      <c r="L184" s="191">
        <f t="shared" si="7"/>
        <v>1.6826526871016093E-3</v>
      </c>
      <c r="M184" s="191"/>
      <c r="N184" s="171">
        <v>0</v>
      </c>
      <c r="O184" s="171"/>
      <c r="P184" s="171">
        <v>14977870353</v>
      </c>
      <c r="Q184" s="171"/>
      <c r="R184" s="171">
        <v>13500137940</v>
      </c>
      <c r="S184" s="171"/>
      <c r="T184" s="207">
        <f t="shared" si="8"/>
        <v>28478008293</v>
      </c>
      <c r="U184" s="201"/>
      <c r="V184" s="191">
        <f>T184/درآمدها!$J$5</f>
        <v>1.5703609435158104E-2</v>
      </c>
    </row>
    <row r="185" spans="2:22" s="107" customFormat="1" ht="42.75" customHeight="1">
      <c r="B185" s="206" t="s">
        <v>211</v>
      </c>
      <c r="C185" s="196"/>
      <c r="D185" s="171">
        <v>0</v>
      </c>
      <c r="E185" s="171"/>
      <c r="F185" s="171">
        <v>10880909892</v>
      </c>
      <c r="G185" s="171"/>
      <c r="H185" s="171">
        <v>0</v>
      </c>
      <c r="I185" s="171"/>
      <c r="J185" s="207">
        <f t="shared" si="6"/>
        <v>10880909892</v>
      </c>
      <c r="K185" s="207"/>
      <c r="L185" s="191">
        <f t="shared" si="7"/>
        <v>2.0115532815063567E-2</v>
      </c>
      <c r="M185" s="191"/>
      <c r="N185" s="171">
        <v>0</v>
      </c>
      <c r="O185" s="171"/>
      <c r="P185" s="171">
        <v>32187210154</v>
      </c>
      <c r="Q185" s="171"/>
      <c r="R185" s="171">
        <v>2189360856</v>
      </c>
      <c r="S185" s="171"/>
      <c r="T185" s="207">
        <f t="shared" si="8"/>
        <v>34376571010</v>
      </c>
      <c r="U185" s="201"/>
      <c r="V185" s="191">
        <f>T185/درآمدها!$J$5</f>
        <v>1.8956250005507314E-2</v>
      </c>
    </row>
    <row r="186" spans="2:22" s="107" customFormat="1" ht="42.75" customHeight="1">
      <c r="B186" s="206" t="s">
        <v>246</v>
      </c>
      <c r="C186" s="196"/>
      <c r="D186" s="171">
        <v>0</v>
      </c>
      <c r="E186" s="171"/>
      <c r="F186" s="171">
        <v>-7783798266</v>
      </c>
      <c r="G186" s="171"/>
      <c r="H186" s="171">
        <v>0</v>
      </c>
      <c r="I186" s="171"/>
      <c r="J186" s="207">
        <f t="shared" si="6"/>
        <v>-7783798266</v>
      </c>
      <c r="K186" s="207"/>
      <c r="L186" s="191">
        <f t="shared" si="7"/>
        <v>-1.438990406130255E-2</v>
      </c>
      <c r="M186" s="191"/>
      <c r="N186" s="171">
        <v>1254642900</v>
      </c>
      <c r="O186" s="171"/>
      <c r="P186" s="171">
        <v>3391258304</v>
      </c>
      <c r="Q186" s="171"/>
      <c r="R186" s="171">
        <v>-3756608361</v>
      </c>
      <c r="S186" s="171"/>
      <c r="T186" s="207">
        <f t="shared" si="8"/>
        <v>889292843</v>
      </c>
      <c r="U186" s="201"/>
      <c r="V186" s="191">
        <f>T186/درآمدها!$J$5</f>
        <v>4.9038216915563051E-4</v>
      </c>
    </row>
    <row r="187" spans="2:22" s="107" customFormat="1" ht="42.75" customHeight="1">
      <c r="B187" s="206" t="s">
        <v>236</v>
      </c>
      <c r="C187" s="196"/>
      <c r="D187" s="171">
        <v>0</v>
      </c>
      <c r="E187" s="171"/>
      <c r="F187" s="171">
        <v>-8176700022</v>
      </c>
      <c r="G187" s="171"/>
      <c r="H187" s="171">
        <v>-1619697802</v>
      </c>
      <c r="I187" s="171"/>
      <c r="J187" s="207">
        <f t="shared" si="6"/>
        <v>-9796397824</v>
      </c>
      <c r="K187" s="207"/>
      <c r="L187" s="191">
        <f t="shared" si="7"/>
        <v>-1.8110595883435641E-2</v>
      </c>
      <c r="M187" s="191"/>
      <c r="N187" s="171">
        <v>51492090000</v>
      </c>
      <c r="O187" s="171"/>
      <c r="P187" s="171">
        <v>-12645656308</v>
      </c>
      <c r="Q187" s="171"/>
      <c r="R187" s="171">
        <v>-26057292468</v>
      </c>
      <c r="S187" s="171"/>
      <c r="T187" s="207">
        <f t="shared" si="8"/>
        <v>12789141224</v>
      </c>
      <c r="U187" s="201"/>
      <c r="V187" s="191">
        <f>T187/درآمدها!$J$5</f>
        <v>7.052307757145433E-3</v>
      </c>
    </row>
    <row r="188" spans="2:22" s="107" customFormat="1" ht="42.75" customHeight="1">
      <c r="B188" s="206" t="s">
        <v>225</v>
      </c>
      <c r="C188" s="196"/>
      <c r="D188" s="171">
        <v>0</v>
      </c>
      <c r="E188" s="171"/>
      <c r="F188" s="171">
        <v>7368160517</v>
      </c>
      <c r="G188" s="171"/>
      <c r="H188" s="171">
        <v>7405517361</v>
      </c>
      <c r="I188" s="171"/>
      <c r="J188" s="207">
        <f t="shared" si="6"/>
        <v>14773677878</v>
      </c>
      <c r="K188" s="207"/>
      <c r="L188" s="191">
        <f t="shared" si="7"/>
        <v>2.731209109383255E-2</v>
      </c>
      <c r="M188" s="191"/>
      <c r="N188" s="171">
        <v>250135041</v>
      </c>
      <c r="O188" s="171"/>
      <c r="P188" s="171">
        <v>22514129899</v>
      </c>
      <c r="Q188" s="171"/>
      <c r="R188" s="171">
        <v>8147670473</v>
      </c>
      <c r="S188" s="171"/>
      <c r="T188" s="207">
        <f t="shared" si="8"/>
        <v>30911935413</v>
      </c>
      <c r="U188" s="201"/>
      <c r="V188" s="191">
        <f>T188/درآمدها!$J$5</f>
        <v>1.7045748270601669E-2</v>
      </c>
    </row>
    <row r="189" spans="2:22" s="107" customFormat="1" ht="42.75" customHeight="1">
      <c r="B189" s="206" t="s">
        <v>94</v>
      </c>
      <c r="C189" s="196"/>
      <c r="D189" s="171">
        <v>0</v>
      </c>
      <c r="E189" s="171"/>
      <c r="F189" s="171">
        <v>-2621451058</v>
      </c>
      <c r="G189" s="171"/>
      <c r="H189" s="171">
        <v>0</v>
      </c>
      <c r="I189" s="171"/>
      <c r="J189" s="207">
        <f t="shared" si="6"/>
        <v>-2621451058</v>
      </c>
      <c r="K189" s="207"/>
      <c r="L189" s="191">
        <f t="shared" si="7"/>
        <v>-4.8462752934892248E-3</v>
      </c>
      <c r="M189" s="191"/>
      <c r="N189" s="171">
        <v>0</v>
      </c>
      <c r="O189" s="171"/>
      <c r="P189" s="171">
        <v>3175296498</v>
      </c>
      <c r="Q189" s="171"/>
      <c r="R189" s="171">
        <v>-1597635267</v>
      </c>
      <c r="S189" s="171"/>
      <c r="T189" s="207">
        <f t="shared" si="8"/>
        <v>1577661231</v>
      </c>
      <c r="U189" s="201"/>
      <c r="V189" s="191">
        <f>T189/درآمدها!$J$5</f>
        <v>8.6996869787078941E-4</v>
      </c>
    </row>
    <row r="190" spans="2:22" s="107" customFormat="1" ht="42.75" customHeight="1">
      <c r="B190" s="206" t="s">
        <v>407</v>
      </c>
      <c r="C190" s="196"/>
      <c r="D190" s="171">
        <v>0</v>
      </c>
      <c r="E190" s="171"/>
      <c r="F190" s="171">
        <v>-3730856938</v>
      </c>
      <c r="G190" s="171"/>
      <c r="H190" s="171">
        <v>1440313184</v>
      </c>
      <c r="I190" s="171"/>
      <c r="J190" s="207">
        <f t="shared" si="6"/>
        <v>-2290543754</v>
      </c>
      <c r="K190" s="207"/>
      <c r="L190" s="191">
        <f t="shared" si="7"/>
        <v>-4.234527121835841E-3</v>
      </c>
      <c r="M190" s="191"/>
      <c r="N190" s="171">
        <v>37044924</v>
      </c>
      <c r="O190" s="171"/>
      <c r="P190" s="171">
        <v>5771714810</v>
      </c>
      <c r="Q190" s="171"/>
      <c r="R190" s="171">
        <v>-1707087393</v>
      </c>
      <c r="S190" s="171"/>
      <c r="T190" s="207">
        <f t="shared" si="8"/>
        <v>4101672341</v>
      </c>
      <c r="U190" s="201"/>
      <c r="V190" s="191">
        <f>T190/درآمدها!$J$5</f>
        <v>2.2617824888367319E-3</v>
      </c>
    </row>
    <row r="191" spans="2:22" s="107" customFormat="1" ht="42.75" customHeight="1">
      <c r="B191" s="206" t="s">
        <v>102</v>
      </c>
      <c r="C191" s="196"/>
      <c r="D191" s="171">
        <v>0</v>
      </c>
      <c r="E191" s="171"/>
      <c r="F191" s="171">
        <v>82349188360</v>
      </c>
      <c r="G191" s="171"/>
      <c r="H191" s="171">
        <v>0</v>
      </c>
      <c r="I191" s="171"/>
      <c r="J191" s="207">
        <f t="shared" si="6"/>
        <v>82349188360</v>
      </c>
      <c r="K191" s="207"/>
      <c r="L191" s="191">
        <f t="shared" si="7"/>
        <v>0.15223890439230106</v>
      </c>
      <c r="M191" s="191"/>
      <c r="N191" s="171">
        <v>26013619184</v>
      </c>
      <c r="O191" s="171"/>
      <c r="P191" s="171">
        <v>115039861959</v>
      </c>
      <c r="Q191" s="171"/>
      <c r="R191" s="171">
        <v>-806320667</v>
      </c>
      <c r="S191" s="171"/>
      <c r="T191" s="207">
        <f t="shared" si="8"/>
        <v>140247160476</v>
      </c>
      <c r="U191" s="201"/>
      <c r="V191" s="191">
        <f>T191/درآمدها!$J$5</f>
        <v>7.7336399717476079E-2</v>
      </c>
    </row>
    <row r="192" spans="2:22" s="107" customFormat="1" ht="42.75" customHeight="1">
      <c r="B192" s="206" t="s">
        <v>353</v>
      </c>
      <c r="C192" s="196"/>
      <c r="D192" s="171">
        <f>'درآمد سود سهام'!K162</f>
        <v>0</v>
      </c>
      <c r="E192" s="171"/>
      <c r="F192" s="171">
        <v>-1428633133</v>
      </c>
      <c r="G192" s="171"/>
      <c r="H192" s="171">
        <v>0</v>
      </c>
      <c r="I192" s="171"/>
      <c r="J192" s="207">
        <f t="shared" si="6"/>
        <v>-1428633133</v>
      </c>
      <c r="K192" s="207"/>
      <c r="L192" s="191">
        <f t="shared" si="7"/>
        <v>-2.6411133768029348E-3</v>
      </c>
      <c r="M192" s="191"/>
      <c r="N192" s="171">
        <v>435762662</v>
      </c>
      <c r="O192" s="171"/>
      <c r="P192" s="171">
        <v>-11135976239</v>
      </c>
      <c r="Q192" s="171"/>
      <c r="R192" s="171">
        <v>-5189545794</v>
      </c>
      <c r="S192" s="171"/>
      <c r="T192" s="207">
        <f t="shared" si="8"/>
        <v>-15889759371</v>
      </c>
      <c r="U192" s="201"/>
      <c r="V192" s="191">
        <f>T192/درآمدها!$J$5</f>
        <v>-8.7620795883454426E-3</v>
      </c>
    </row>
    <row r="193" spans="2:22 16326:16326" s="107" customFormat="1" ht="42.75" customHeight="1">
      <c r="B193" s="206" t="s">
        <v>108</v>
      </c>
      <c r="C193" s="196"/>
      <c r="D193" s="171">
        <v>0</v>
      </c>
      <c r="E193" s="171"/>
      <c r="F193" s="171">
        <v>2413322966</v>
      </c>
      <c r="G193" s="171"/>
      <c r="H193" s="171">
        <v>0</v>
      </c>
      <c r="I193" s="171"/>
      <c r="J193" s="207">
        <f t="shared" si="6"/>
        <v>2413322966</v>
      </c>
      <c r="K193" s="207"/>
      <c r="L193" s="191">
        <f t="shared" si="7"/>
        <v>4.4615089912298242E-3</v>
      </c>
      <c r="M193" s="191"/>
      <c r="N193" s="171">
        <v>0</v>
      </c>
      <c r="O193" s="171"/>
      <c r="P193" s="171">
        <v>10318568496</v>
      </c>
      <c r="Q193" s="171"/>
      <c r="R193" s="171">
        <v>-1259284900</v>
      </c>
      <c r="S193" s="171"/>
      <c r="T193" s="207">
        <f t="shared" si="8"/>
        <v>9059283596</v>
      </c>
      <c r="U193" s="201"/>
      <c r="V193" s="191">
        <f>T193/درآمدها!$J$5</f>
        <v>4.9955548116364422E-3</v>
      </c>
    </row>
    <row r="194" spans="2:22 16326:16326" s="107" customFormat="1" ht="42.75" customHeight="1">
      <c r="B194" s="206" t="s">
        <v>87</v>
      </c>
      <c r="C194" s="196"/>
      <c r="D194" s="171">
        <v>0</v>
      </c>
      <c r="E194" s="171"/>
      <c r="F194" s="171">
        <v>11175475403</v>
      </c>
      <c r="G194" s="171"/>
      <c r="H194" s="171">
        <v>0</v>
      </c>
      <c r="I194" s="171"/>
      <c r="J194" s="207">
        <f t="shared" si="6"/>
        <v>11175475403</v>
      </c>
      <c r="K194" s="207"/>
      <c r="L194" s="191">
        <f t="shared" si="7"/>
        <v>2.0660095931707239E-2</v>
      </c>
      <c r="M194" s="191"/>
      <c r="N194" s="171">
        <v>0</v>
      </c>
      <c r="O194" s="171"/>
      <c r="P194" s="171">
        <v>11175475403</v>
      </c>
      <c r="Q194" s="171"/>
      <c r="R194" s="171">
        <v>-1373320990</v>
      </c>
      <c r="S194" s="171"/>
      <c r="T194" s="207">
        <f t="shared" si="8"/>
        <v>9802154413</v>
      </c>
      <c r="U194" s="201"/>
      <c r="V194" s="191">
        <f>T194/درآمدها!$J$5</f>
        <v>5.4051955790286018E-3</v>
      </c>
    </row>
    <row r="195" spans="2:22 16326:16326" s="107" customFormat="1" ht="42.75" customHeight="1">
      <c r="B195" s="206" t="s">
        <v>274</v>
      </c>
      <c r="C195" s="196"/>
      <c r="D195" s="171">
        <v>0</v>
      </c>
      <c r="E195" s="171"/>
      <c r="F195" s="171">
        <v>-4527554434</v>
      </c>
      <c r="G195" s="171"/>
      <c r="H195" s="171">
        <v>7901777348</v>
      </c>
      <c r="I195" s="171"/>
      <c r="J195" s="207">
        <f t="shared" si="6"/>
        <v>3374222914</v>
      </c>
      <c r="K195" s="207"/>
      <c r="L195" s="191">
        <f t="shared" si="7"/>
        <v>6.2379242568500462E-3</v>
      </c>
      <c r="M195" s="191"/>
      <c r="N195" s="171">
        <v>9013591080</v>
      </c>
      <c r="O195" s="171"/>
      <c r="P195" s="171">
        <v>429</v>
      </c>
      <c r="Q195" s="171"/>
      <c r="R195" s="171">
        <v>-14542031589</v>
      </c>
      <c r="S195" s="171"/>
      <c r="T195" s="207">
        <f t="shared" si="8"/>
        <v>-5528440080</v>
      </c>
      <c r="U195" s="201"/>
      <c r="V195" s="191">
        <f>T195/درآمدها!$J$5</f>
        <v>-3.048544087380368E-3</v>
      </c>
    </row>
    <row r="196" spans="2:22 16326:16326" s="107" customFormat="1" ht="42.75" customHeight="1">
      <c r="B196" s="206" t="s">
        <v>138</v>
      </c>
      <c r="C196" s="196"/>
      <c r="D196" s="171">
        <v>0</v>
      </c>
      <c r="E196" s="171"/>
      <c r="F196" s="171">
        <v>-3461833978</v>
      </c>
      <c r="G196" s="171"/>
      <c r="H196" s="171">
        <v>0</v>
      </c>
      <c r="I196" s="171"/>
      <c r="J196" s="207">
        <f t="shared" si="6"/>
        <v>-3461833978</v>
      </c>
      <c r="K196" s="207"/>
      <c r="L196" s="191">
        <f t="shared" si="7"/>
        <v>-6.3998907881738986E-3</v>
      </c>
      <c r="M196" s="191"/>
      <c r="N196" s="171">
        <v>300337520</v>
      </c>
      <c r="O196" s="171"/>
      <c r="P196" s="171">
        <v>-5032940242</v>
      </c>
      <c r="Q196" s="171"/>
      <c r="R196" s="171">
        <v>-4882864883</v>
      </c>
      <c r="S196" s="171"/>
      <c r="T196" s="207">
        <f t="shared" si="8"/>
        <v>-9615467605</v>
      </c>
      <c r="U196" s="201"/>
      <c r="V196" s="191">
        <f>T196/درآمدها!$J$5</f>
        <v>-5.3022509949353048E-3</v>
      </c>
    </row>
    <row r="197" spans="2:22 16326:16326" s="107" customFormat="1" ht="42.75" customHeight="1">
      <c r="B197" s="206" t="s">
        <v>238</v>
      </c>
      <c r="C197" s="196"/>
      <c r="D197" s="171">
        <v>0</v>
      </c>
      <c r="E197" s="171"/>
      <c r="F197" s="171">
        <v>5484233918</v>
      </c>
      <c r="G197" s="171"/>
      <c r="H197" s="171">
        <v>0</v>
      </c>
      <c r="I197" s="171"/>
      <c r="J197" s="207">
        <f t="shared" si="6"/>
        <v>5484233918</v>
      </c>
      <c r="K197" s="207"/>
      <c r="L197" s="191">
        <f t="shared" si="7"/>
        <v>1.0138700571734653E-2</v>
      </c>
      <c r="M197" s="191"/>
      <c r="N197" s="171">
        <v>0</v>
      </c>
      <c r="O197" s="171"/>
      <c r="P197" s="171">
        <v>22686702293</v>
      </c>
      <c r="Q197" s="171"/>
      <c r="R197" s="171">
        <v>843320924</v>
      </c>
      <c r="S197" s="171"/>
      <c r="T197" s="207">
        <f t="shared" si="8"/>
        <v>23530023217</v>
      </c>
      <c r="U197" s="201"/>
      <c r="V197" s="191">
        <f>T197/درآمدها!$J$5</f>
        <v>1.2975145269930851E-2</v>
      </c>
    </row>
    <row r="198" spans="2:22 16326:16326" s="107" customFormat="1" ht="42.75" customHeight="1">
      <c r="B198" s="206" t="s">
        <v>288</v>
      </c>
      <c r="C198" s="196"/>
      <c r="D198" s="171">
        <v>0</v>
      </c>
      <c r="E198" s="171"/>
      <c r="F198" s="171">
        <v>4092188137</v>
      </c>
      <c r="G198" s="171"/>
      <c r="H198" s="171">
        <v>0</v>
      </c>
      <c r="I198" s="171"/>
      <c r="J198" s="207">
        <f t="shared" si="6"/>
        <v>4092188137</v>
      </c>
      <c r="K198" s="207"/>
      <c r="L198" s="191">
        <f t="shared" si="7"/>
        <v>7.5652262147450702E-3</v>
      </c>
      <c r="M198" s="191"/>
      <c r="N198" s="171">
        <v>0</v>
      </c>
      <c r="O198" s="171"/>
      <c r="P198" s="171">
        <v>3894964613</v>
      </c>
      <c r="Q198" s="171"/>
      <c r="R198" s="171">
        <v>-3179596208</v>
      </c>
      <c r="S198" s="171"/>
      <c r="T198" s="207">
        <f t="shared" si="8"/>
        <v>715368405</v>
      </c>
      <c r="U198" s="201"/>
      <c r="V198" s="191">
        <f>T198/درآمدها!$J$5</f>
        <v>3.9447513038098702E-4</v>
      </c>
      <c r="XCX198" s="108">
        <f>SUM(B198:XCW198)</f>
        <v>9615113084.0079594</v>
      </c>
    </row>
    <row r="199" spans="2:22 16326:16326" s="107" customFormat="1" ht="42.75" customHeight="1">
      <c r="B199" s="206" t="s">
        <v>165</v>
      </c>
      <c r="C199" s="196"/>
      <c r="D199" s="171">
        <v>0</v>
      </c>
      <c r="E199" s="171"/>
      <c r="F199" s="171">
        <v>-801683805</v>
      </c>
      <c r="G199" s="171"/>
      <c r="H199" s="171">
        <v>0</v>
      </c>
      <c r="I199" s="171"/>
      <c r="J199" s="207">
        <f t="shared" si="6"/>
        <v>-801683805</v>
      </c>
      <c r="K199" s="207"/>
      <c r="L199" s="191">
        <f t="shared" si="7"/>
        <v>-1.4820724596422861E-3</v>
      </c>
      <c r="M199" s="191"/>
      <c r="N199" s="171">
        <v>1949885375</v>
      </c>
      <c r="O199" s="171"/>
      <c r="P199" s="171">
        <v>-4369534946</v>
      </c>
      <c r="Q199" s="171"/>
      <c r="R199" s="171">
        <v>-6961271148</v>
      </c>
      <c r="S199" s="171"/>
      <c r="T199" s="207">
        <f t="shared" si="8"/>
        <v>-9380920719</v>
      </c>
      <c r="U199" s="201"/>
      <c r="V199" s="191">
        <f>T199/درآمدها!$J$5</f>
        <v>-5.1729149594204231E-3</v>
      </c>
    </row>
    <row r="200" spans="2:22 16326:16326" s="107" customFormat="1" ht="42.75" customHeight="1">
      <c r="B200" s="206" t="s">
        <v>146</v>
      </c>
      <c r="C200" s="196"/>
      <c r="D200" s="171">
        <v>0</v>
      </c>
      <c r="E200" s="171"/>
      <c r="F200" s="171">
        <v>3503648374</v>
      </c>
      <c r="G200" s="171"/>
      <c r="H200" s="171">
        <v>13078148004</v>
      </c>
      <c r="I200" s="171"/>
      <c r="J200" s="207">
        <f t="shared" si="6"/>
        <v>16581796378</v>
      </c>
      <c r="K200" s="207"/>
      <c r="L200" s="191">
        <f t="shared" si="7"/>
        <v>3.0654758883684838E-2</v>
      </c>
      <c r="M200" s="191"/>
      <c r="N200" s="171">
        <v>4952623923</v>
      </c>
      <c r="O200" s="171"/>
      <c r="P200" s="171">
        <v>21801451531</v>
      </c>
      <c r="Q200" s="171"/>
      <c r="R200" s="171">
        <v>28242923116</v>
      </c>
      <c r="S200" s="171"/>
      <c r="T200" s="207">
        <f t="shared" si="8"/>
        <v>54996998570</v>
      </c>
      <c r="U200" s="201"/>
      <c r="V200" s="191">
        <f>T200/درآمدها!$J$5</f>
        <v>3.0326958850613071E-2</v>
      </c>
    </row>
    <row r="201" spans="2:22 16326:16326" s="107" customFormat="1" ht="42.75" customHeight="1">
      <c r="B201" s="206" t="s">
        <v>77</v>
      </c>
      <c r="C201" s="196"/>
      <c r="D201" s="171">
        <v>0</v>
      </c>
      <c r="E201" s="171"/>
      <c r="F201" s="171">
        <v>-1866335952</v>
      </c>
      <c r="G201" s="171"/>
      <c r="H201" s="171">
        <v>0</v>
      </c>
      <c r="I201" s="171"/>
      <c r="J201" s="207">
        <f t="shared" si="6"/>
        <v>-1866335952</v>
      </c>
      <c r="K201" s="207"/>
      <c r="L201" s="191">
        <f t="shared" si="7"/>
        <v>-3.450294364995271E-3</v>
      </c>
      <c r="M201" s="191"/>
      <c r="N201" s="171">
        <v>3722619000</v>
      </c>
      <c r="O201" s="171"/>
      <c r="P201" s="171">
        <v>-7727401222</v>
      </c>
      <c r="Q201" s="171"/>
      <c r="R201" s="171">
        <v>-8347630870</v>
      </c>
      <c r="S201" s="171"/>
      <c r="T201" s="207">
        <f t="shared" si="8"/>
        <v>-12352413092</v>
      </c>
      <c r="U201" s="201"/>
      <c r="V201" s="191">
        <f>T201/درآمدها!$J$5</f>
        <v>-6.8114830497532398E-3</v>
      </c>
    </row>
    <row r="202" spans="2:22 16326:16326" s="107" customFormat="1" ht="42.75" customHeight="1">
      <c r="B202" s="206" t="s">
        <v>331</v>
      </c>
      <c r="C202" s="196"/>
      <c r="D202" s="171">
        <v>0</v>
      </c>
      <c r="E202" s="171"/>
      <c r="F202" s="171">
        <v>1363787698</v>
      </c>
      <c r="G202" s="171"/>
      <c r="H202" s="171">
        <v>0</v>
      </c>
      <c r="I202" s="171"/>
      <c r="J202" s="207">
        <f t="shared" si="6"/>
        <v>1363787698</v>
      </c>
      <c r="K202" s="207"/>
      <c r="L202" s="191">
        <f t="shared" si="7"/>
        <v>2.5212336527176715E-3</v>
      </c>
      <c r="M202" s="191"/>
      <c r="N202" s="171">
        <v>0</v>
      </c>
      <c r="O202" s="171"/>
      <c r="P202" s="171">
        <v>2599332070</v>
      </c>
      <c r="Q202" s="171"/>
      <c r="R202" s="171">
        <v>-815148118</v>
      </c>
      <c r="S202" s="171"/>
      <c r="T202" s="207">
        <f t="shared" si="8"/>
        <v>1784183952</v>
      </c>
      <c r="U202" s="201"/>
      <c r="V202" s="191">
        <f>T202/درآمدها!$J$5</f>
        <v>9.8385138645991029E-4</v>
      </c>
    </row>
    <row r="203" spans="2:22 16326:16326" s="107" customFormat="1" ht="42.75" customHeight="1">
      <c r="B203" s="206" t="s">
        <v>214</v>
      </c>
      <c r="C203" s="196"/>
      <c r="D203" s="171">
        <v>0</v>
      </c>
      <c r="E203" s="171"/>
      <c r="F203" s="171">
        <v>-1054101283</v>
      </c>
      <c r="G203" s="171"/>
      <c r="H203" s="171">
        <v>0</v>
      </c>
      <c r="I203" s="171"/>
      <c r="J203" s="207">
        <f t="shared" si="6"/>
        <v>-1054101283</v>
      </c>
      <c r="K203" s="207"/>
      <c r="L203" s="191">
        <f>J203/540920789523</f>
        <v>-1.9487165282176301E-3</v>
      </c>
      <c r="M203" s="191"/>
      <c r="N203" s="171">
        <v>0</v>
      </c>
      <c r="O203" s="171"/>
      <c r="P203" s="171">
        <v>-5484616125</v>
      </c>
      <c r="Q203" s="171"/>
      <c r="R203" s="171">
        <v>-22517208430</v>
      </c>
      <c r="S203" s="171"/>
      <c r="T203" s="207">
        <f t="shared" si="8"/>
        <v>-28001824555</v>
      </c>
      <c r="U203" s="201"/>
      <c r="V203" s="191">
        <f>T203/درآمدها!$J$5</f>
        <v>-1.5441027748827052E-2</v>
      </c>
    </row>
    <row r="204" spans="2:22 16326:16326" s="107" customFormat="1" ht="42.75" customHeight="1">
      <c r="B204" s="206" t="s">
        <v>170</v>
      </c>
      <c r="C204" s="196"/>
      <c r="D204" s="171">
        <v>0</v>
      </c>
      <c r="E204" s="171"/>
      <c r="F204" s="171">
        <v>5031196737</v>
      </c>
      <c r="G204" s="171"/>
      <c r="H204" s="171">
        <v>0</v>
      </c>
      <c r="I204" s="171"/>
      <c r="J204" s="207">
        <f t="shared" ref="J204:J267" si="9">D204+F204+H204</f>
        <v>5031196737</v>
      </c>
      <c r="K204" s="207"/>
      <c r="L204" s="191">
        <f t="shared" ref="L204:L267" si="10">J204/540920789523</f>
        <v>9.3011709559853648E-3</v>
      </c>
      <c r="M204" s="191"/>
      <c r="N204" s="171">
        <v>5813381000</v>
      </c>
      <c r="O204" s="171"/>
      <c r="P204" s="171">
        <v>5284676581</v>
      </c>
      <c r="Q204" s="171"/>
      <c r="R204" s="171">
        <v>-3381115515</v>
      </c>
      <c r="S204" s="171"/>
      <c r="T204" s="207">
        <f t="shared" ref="T204:T267" si="11">N204+P204+R204</f>
        <v>7716942066</v>
      </c>
      <c r="U204" s="201"/>
      <c r="V204" s="191">
        <f>T204/درآمدها!$J$5</f>
        <v>4.255348302149119E-3</v>
      </c>
    </row>
    <row r="205" spans="2:22 16326:16326" s="107" customFormat="1" ht="42.75" customHeight="1">
      <c r="B205" s="206" t="s">
        <v>369</v>
      </c>
      <c r="C205" s="196"/>
      <c r="D205" s="171">
        <v>0</v>
      </c>
      <c r="E205" s="171"/>
      <c r="F205" s="171">
        <v>0</v>
      </c>
      <c r="G205" s="171"/>
      <c r="H205" s="171">
        <v>0</v>
      </c>
      <c r="I205" s="171"/>
      <c r="J205" s="207">
        <f t="shared" si="9"/>
        <v>0</v>
      </c>
      <c r="K205" s="207"/>
      <c r="L205" s="191">
        <f t="shared" si="10"/>
        <v>0</v>
      </c>
      <c r="M205" s="191"/>
      <c r="N205" s="171">
        <v>15737474</v>
      </c>
      <c r="O205" s="171"/>
      <c r="P205" s="171">
        <v>0</v>
      </c>
      <c r="Q205" s="171"/>
      <c r="R205" s="171">
        <v>-2830999642</v>
      </c>
      <c r="S205" s="171"/>
      <c r="T205" s="207">
        <f t="shared" si="11"/>
        <v>-2815262168</v>
      </c>
      <c r="U205" s="201"/>
      <c r="V205" s="191">
        <f>T205/درآمدها!$J$5</f>
        <v>-1.55241817085626E-3</v>
      </c>
    </row>
    <row r="206" spans="2:22 16326:16326" s="107" customFormat="1" ht="42.75" customHeight="1">
      <c r="B206" s="206" t="s">
        <v>164</v>
      </c>
      <c r="C206" s="196"/>
      <c r="D206" s="171">
        <v>0</v>
      </c>
      <c r="E206" s="171"/>
      <c r="F206" s="171">
        <v>939314754</v>
      </c>
      <c r="G206" s="171"/>
      <c r="H206" s="171">
        <v>0</v>
      </c>
      <c r="I206" s="171"/>
      <c r="J206" s="207">
        <f t="shared" si="9"/>
        <v>939314754</v>
      </c>
      <c r="K206" s="207"/>
      <c r="L206" s="191">
        <f t="shared" si="10"/>
        <v>1.7365107279909053E-3</v>
      </c>
      <c r="M206" s="191"/>
      <c r="N206" s="171">
        <v>2657947500</v>
      </c>
      <c r="O206" s="171"/>
      <c r="P206" s="171">
        <v>443772048</v>
      </c>
      <c r="Q206" s="171"/>
      <c r="R206" s="171">
        <v>-2677812120</v>
      </c>
      <c r="S206" s="171"/>
      <c r="T206" s="207">
        <f t="shared" si="11"/>
        <v>423907428</v>
      </c>
      <c r="U206" s="201"/>
      <c r="V206" s="191">
        <f>T206/درآمدها!$J$5</f>
        <v>2.3375499499417906E-4</v>
      </c>
    </row>
    <row r="207" spans="2:22 16326:16326" s="107" customFormat="1" ht="42.75" customHeight="1">
      <c r="B207" s="206" t="s">
        <v>88</v>
      </c>
      <c r="C207" s="196"/>
      <c r="D207" s="171">
        <f>'درآمد سود سهام'!K156</f>
        <v>0</v>
      </c>
      <c r="E207" s="171"/>
      <c r="F207" s="171">
        <v>-4766342268</v>
      </c>
      <c r="G207" s="171"/>
      <c r="H207" s="171">
        <v>-3020956717</v>
      </c>
      <c r="I207" s="171"/>
      <c r="J207" s="207">
        <f t="shared" si="9"/>
        <v>-7787298985</v>
      </c>
      <c r="K207" s="207"/>
      <c r="L207" s="191">
        <f t="shared" si="10"/>
        <v>-1.4396375838811948E-2</v>
      </c>
      <c r="M207" s="191"/>
      <c r="N207" s="171">
        <v>13599314663</v>
      </c>
      <c r="O207" s="171"/>
      <c r="P207" s="171">
        <v>-9403545968</v>
      </c>
      <c r="Q207" s="171"/>
      <c r="R207" s="171">
        <v>-21203401279</v>
      </c>
      <c r="S207" s="171"/>
      <c r="T207" s="207">
        <f t="shared" si="11"/>
        <v>-17007632584</v>
      </c>
      <c r="U207" s="201"/>
      <c r="V207" s="191">
        <f>T207/درآمدها!$J$5</f>
        <v>-9.3785076810113284E-3</v>
      </c>
    </row>
    <row r="208" spans="2:22 16326:16326" s="107" customFormat="1" ht="42.75" customHeight="1">
      <c r="B208" s="206" t="s">
        <v>118</v>
      </c>
      <c r="C208" s="196"/>
      <c r="D208" s="171">
        <v>0</v>
      </c>
      <c r="E208" s="171"/>
      <c r="F208" s="171">
        <v>-2752670878</v>
      </c>
      <c r="G208" s="171"/>
      <c r="H208" s="171">
        <v>0</v>
      </c>
      <c r="I208" s="171"/>
      <c r="J208" s="207">
        <f t="shared" si="9"/>
        <v>-2752670878</v>
      </c>
      <c r="K208" s="207"/>
      <c r="L208" s="191">
        <f t="shared" si="10"/>
        <v>-5.0888613107796929E-3</v>
      </c>
      <c r="M208" s="191"/>
      <c r="N208" s="171">
        <v>0</v>
      </c>
      <c r="O208" s="171"/>
      <c r="P208" s="171">
        <v>-1712404459</v>
      </c>
      <c r="Q208" s="171"/>
      <c r="R208" s="171">
        <v>-2336188896</v>
      </c>
      <c r="S208" s="171"/>
      <c r="T208" s="207">
        <f t="shared" si="11"/>
        <v>-4048593355</v>
      </c>
      <c r="U208" s="201"/>
      <c r="V208" s="191">
        <f>T208/درآمدها!$J$5</f>
        <v>-2.2325131783996286E-3</v>
      </c>
    </row>
    <row r="209" spans="1:22" s="107" customFormat="1" ht="42.75" customHeight="1">
      <c r="B209" s="206" t="s">
        <v>198</v>
      </c>
      <c r="C209" s="196"/>
      <c r="D209" s="171">
        <v>0</v>
      </c>
      <c r="E209" s="171"/>
      <c r="F209" s="171">
        <v>2384843627</v>
      </c>
      <c r="G209" s="171"/>
      <c r="H209" s="171">
        <v>0</v>
      </c>
      <c r="I209" s="171"/>
      <c r="J209" s="207">
        <f t="shared" si="9"/>
        <v>2384843627</v>
      </c>
      <c r="K209" s="207"/>
      <c r="L209" s="191">
        <f t="shared" si="10"/>
        <v>4.4088592510985311E-3</v>
      </c>
      <c r="M209" s="191"/>
      <c r="N209" s="171">
        <v>0</v>
      </c>
      <c r="O209" s="171"/>
      <c r="P209" s="171">
        <v>4468984076</v>
      </c>
      <c r="Q209" s="171"/>
      <c r="R209" s="171">
        <v>-3169141336</v>
      </c>
      <c r="S209" s="171"/>
      <c r="T209" s="207">
        <f t="shared" si="11"/>
        <v>1299842740</v>
      </c>
      <c r="U209" s="201"/>
      <c r="V209" s="191">
        <f>T209/درآمدها!$J$5</f>
        <v>7.1677142959127396E-4</v>
      </c>
    </row>
    <row r="210" spans="1:22" s="107" customFormat="1" ht="42.6" customHeight="1">
      <c r="B210" s="206" t="s">
        <v>333</v>
      </c>
      <c r="C210" s="196"/>
      <c r="D210" s="171">
        <v>0</v>
      </c>
      <c r="E210" s="171"/>
      <c r="F210" s="171">
        <v>2248469431</v>
      </c>
      <c r="G210" s="171"/>
      <c r="H210" s="171">
        <v>0</v>
      </c>
      <c r="I210" s="171"/>
      <c r="J210" s="207">
        <f t="shared" si="9"/>
        <v>2248469431</v>
      </c>
      <c r="K210" s="207"/>
      <c r="L210" s="191">
        <f t="shared" si="10"/>
        <v>4.1567443414085954E-3</v>
      </c>
      <c r="M210" s="191"/>
      <c r="N210" s="171">
        <v>0</v>
      </c>
      <c r="O210" s="171"/>
      <c r="P210" s="171">
        <v>6609203798</v>
      </c>
      <c r="Q210" s="171"/>
      <c r="R210" s="171">
        <v>3905838324</v>
      </c>
      <c r="S210" s="171"/>
      <c r="T210" s="207">
        <f t="shared" si="11"/>
        <v>10515042122</v>
      </c>
      <c r="U210" s="201"/>
      <c r="V210" s="191">
        <f>T210/درآمدها!$J$5</f>
        <v>5.7983027808413213E-3</v>
      </c>
    </row>
    <row r="211" spans="1:22" s="155" customFormat="1" ht="42.75" customHeight="1">
      <c r="A211" s="107"/>
      <c r="B211" s="206" t="s">
        <v>375</v>
      </c>
      <c r="C211" s="196"/>
      <c r="D211" s="171">
        <v>0</v>
      </c>
      <c r="E211" s="171"/>
      <c r="F211" s="171">
        <v>-2500097945</v>
      </c>
      <c r="G211" s="171"/>
      <c r="H211" s="171">
        <v>0</v>
      </c>
      <c r="I211" s="171"/>
      <c r="J211" s="207">
        <f t="shared" si="9"/>
        <v>-2500097945</v>
      </c>
      <c r="K211" s="207"/>
      <c r="L211" s="191">
        <f t="shared" si="10"/>
        <v>-4.6219298526216021E-3</v>
      </c>
      <c r="M211" s="191"/>
      <c r="N211" s="171">
        <v>56910686</v>
      </c>
      <c r="O211" s="171"/>
      <c r="P211" s="171">
        <v>-3031747725</v>
      </c>
      <c r="Q211" s="171"/>
      <c r="R211" s="171">
        <v>-1738999107</v>
      </c>
      <c r="S211" s="171"/>
      <c r="T211" s="207">
        <f t="shared" si="11"/>
        <v>-4713836146</v>
      </c>
      <c r="U211" s="201"/>
      <c r="V211" s="191">
        <f>T211/درآمدها!$J$5</f>
        <v>-2.599347574328446E-3</v>
      </c>
    </row>
    <row r="212" spans="1:22" s="107" customFormat="1" ht="42.75" customHeight="1">
      <c r="B212" s="206" t="s">
        <v>156</v>
      </c>
      <c r="C212" s="196"/>
      <c r="D212" s="171">
        <v>0</v>
      </c>
      <c r="E212" s="171"/>
      <c r="F212" s="171">
        <v>2271391680</v>
      </c>
      <c r="G212" s="171"/>
      <c r="H212" s="171">
        <v>0</v>
      </c>
      <c r="I212" s="171"/>
      <c r="J212" s="207">
        <f t="shared" si="9"/>
        <v>2271391680</v>
      </c>
      <c r="K212" s="207"/>
      <c r="L212" s="191">
        <f t="shared" si="10"/>
        <v>4.1991206919648636E-3</v>
      </c>
      <c r="M212" s="191"/>
      <c r="N212" s="171">
        <v>0</v>
      </c>
      <c r="O212" s="171"/>
      <c r="P212" s="171">
        <v>10018457240</v>
      </c>
      <c r="Q212" s="171"/>
      <c r="R212" s="171">
        <v>-803121279</v>
      </c>
      <c r="S212" s="171"/>
      <c r="T212" s="207">
        <f t="shared" si="11"/>
        <v>9215335961</v>
      </c>
      <c r="U212" s="201"/>
      <c r="V212" s="191">
        <f>T212/درآمدها!$J$5</f>
        <v>5.0816066649184395E-3</v>
      </c>
    </row>
    <row r="213" spans="1:22" s="107" customFormat="1" ht="42.75" customHeight="1">
      <c r="B213" s="206" t="s">
        <v>346</v>
      </c>
      <c r="C213" s="196"/>
      <c r="D213" s="171">
        <v>0</v>
      </c>
      <c r="E213" s="171"/>
      <c r="F213" s="171">
        <v>-1020718658</v>
      </c>
      <c r="G213" s="171"/>
      <c r="H213" s="171">
        <v>0</v>
      </c>
      <c r="I213" s="171"/>
      <c r="J213" s="207">
        <f t="shared" si="9"/>
        <v>-1020718658</v>
      </c>
      <c r="K213" s="207"/>
      <c r="L213" s="191">
        <f t="shared" si="10"/>
        <v>-1.8870020856475123E-3</v>
      </c>
      <c r="M213" s="191"/>
      <c r="N213" s="171">
        <v>0</v>
      </c>
      <c r="O213" s="171"/>
      <c r="P213" s="171">
        <v>-581697560</v>
      </c>
      <c r="Q213" s="171"/>
      <c r="R213" s="171">
        <v>-741746785</v>
      </c>
      <c r="S213" s="171"/>
      <c r="T213" s="207">
        <f t="shared" si="11"/>
        <v>-1323444345</v>
      </c>
      <c r="U213" s="201"/>
      <c r="V213" s="191">
        <f>T213/درآمدها!$J$5</f>
        <v>-7.2978604715685617E-4</v>
      </c>
    </row>
    <row r="214" spans="1:22" s="107" customFormat="1" ht="42.6" customHeight="1">
      <c r="B214" s="206" t="s">
        <v>180</v>
      </c>
      <c r="C214" s="196"/>
      <c r="D214" s="171">
        <v>0</v>
      </c>
      <c r="E214" s="171"/>
      <c r="F214" s="171">
        <v>7739653385</v>
      </c>
      <c r="G214" s="171"/>
      <c r="H214" s="171">
        <v>0</v>
      </c>
      <c r="I214" s="171"/>
      <c r="J214" s="207">
        <f t="shared" si="9"/>
        <v>7739653385</v>
      </c>
      <c r="K214" s="207"/>
      <c r="L214" s="191">
        <f t="shared" si="10"/>
        <v>1.430829344130969E-2</v>
      </c>
      <c r="M214" s="191"/>
      <c r="N214" s="171">
        <v>2320270380</v>
      </c>
      <c r="O214" s="171"/>
      <c r="P214" s="171">
        <v>8718467857</v>
      </c>
      <c r="Q214" s="171"/>
      <c r="R214" s="171">
        <v>-4095821226</v>
      </c>
      <c r="S214" s="171"/>
      <c r="T214" s="207">
        <f t="shared" si="11"/>
        <v>6942917011</v>
      </c>
      <c r="U214" s="201"/>
      <c r="V214" s="191">
        <f>T214/درآمدها!$J$5</f>
        <v>3.8285281737297271E-3</v>
      </c>
    </row>
    <row r="215" spans="1:22" s="107" customFormat="1" ht="42.75" customHeight="1">
      <c r="B215" s="206" t="s">
        <v>478</v>
      </c>
      <c r="C215" s="196"/>
      <c r="D215" s="171">
        <v>0</v>
      </c>
      <c r="E215" s="171"/>
      <c r="F215" s="171">
        <v>-6961870663</v>
      </c>
      <c r="G215" s="171"/>
      <c r="H215" s="171">
        <v>0</v>
      </c>
      <c r="I215" s="171"/>
      <c r="J215" s="207">
        <f t="shared" si="9"/>
        <v>-6961870663</v>
      </c>
      <c r="K215" s="207"/>
      <c r="L215" s="191">
        <f t="shared" si="10"/>
        <v>-1.2870406902162485E-2</v>
      </c>
      <c r="M215" s="191"/>
      <c r="N215" s="171">
        <v>0</v>
      </c>
      <c r="O215" s="171"/>
      <c r="P215" s="171">
        <v>-728153197</v>
      </c>
      <c r="Q215" s="171"/>
      <c r="R215" s="171">
        <v>460676432</v>
      </c>
      <c r="S215" s="171"/>
      <c r="T215" s="207">
        <f t="shared" si="11"/>
        <v>-267476765</v>
      </c>
      <c r="U215" s="201"/>
      <c r="V215" s="191">
        <f>T215/درآمدها!$J$5</f>
        <v>-1.4749453709415587E-4</v>
      </c>
    </row>
    <row r="216" spans="1:22" s="107" customFormat="1" ht="42.75" customHeight="1">
      <c r="B216" s="206" t="s">
        <v>343</v>
      </c>
      <c r="C216" s="196"/>
      <c r="D216" s="171">
        <v>0</v>
      </c>
      <c r="E216" s="171"/>
      <c r="F216" s="171">
        <v>2840721617</v>
      </c>
      <c r="G216" s="171"/>
      <c r="H216" s="171">
        <v>0</v>
      </c>
      <c r="I216" s="171"/>
      <c r="J216" s="207">
        <f t="shared" si="9"/>
        <v>2840721617</v>
      </c>
      <c r="K216" s="207"/>
      <c r="L216" s="191">
        <f t="shared" si="10"/>
        <v>5.2516406690617913E-3</v>
      </c>
      <c r="M216" s="191"/>
      <c r="N216" s="171">
        <v>24189100</v>
      </c>
      <c r="O216" s="171"/>
      <c r="P216" s="171">
        <v>7500003864</v>
      </c>
      <c r="Q216" s="171"/>
      <c r="R216" s="171">
        <v>13841234</v>
      </c>
      <c r="S216" s="171"/>
      <c r="T216" s="207">
        <f t="shared" si="11"/>
        <v>7538034198</v>
      </c>
      <c r="U216" s="201"/>
      <c r="V216" s="191">
        <f>T216/درآمدها!$J$5</f>
        <v>4.1566932538380542E-3</v>
      </c>
    </row>
    <row r="217" spans="1:22" s="107" customFormat="1" ht="42.75" customHeight="1">
      <c r="B217" s="206" t="s">
        <v>273</v>
      </c>
      <c r="C217" s="196"/>
      <c r="D217" s="171">
        <v>0</v>
      </c>
      <c r="E217" s="171"/>
      <c r="F217" s="171">
        <v>-2520865355</v>
      </c>
      <c r="G217" s="171"/>
      <c r="H217" s="171">
        <v>0</v>
      </c>
      <c r="I217" s="171"/>
      <c r="J217" s="207">
        <f t="shared" si="9"/>
        <v>-2520865355</v>
      </c>
      <c r="K217" s="207"/>
      <c r="L217" s="191">
        <f t="shared" si="10"/>
        <v>-4.660322553368625E-3</v>
      </c>
      <c r="M217" s="191"/>
      <c r="N217" s="171">
        <v>787462440</v>
      </c>
      <c r="O217" s="171"/>
      <c r="P217" s="171">
        <v>-861439388</v>
      </c>
      <c r="Q217" s="171"/>
      <c r="R217" s="171">
        <v>878050691</v>
      </c>
      <c r="S217" s="171"/>
      <c r="T217" s="207">
        <f t="shared" si="11"/>
        <v>804073743</v>
      </c>
      <c r="U217" s="201"/>
      <c r="V217" s="191">
        <f>T217/درآمدها!$J$5</f>
        <v>4.4338985673522056E-4</v>
      </c>
    </row>
    <row r="218" spans="1:22" s="107" customFormat="1" ht="42.75" customHeight="1">
      <c r="B218" s="206" t="s">
        <v>92</v>
      </c>
      <c r="C218" s="196"/>
      <c r="D218" s="171">
        <v>0</v>
      </c>
      <c r="E218" s="171"/>
      <c r="F218" s="171">
        <v>2195604262</v>
      </c>
      <c r="G218" s="171"/>
      <c r="H218" s="171">
        <v>0</v>
      </c>
      <c r="I218" s="171"/>
      <c r="J218" s="207">
        <f t="shared" si="9"/>
        <v>2195604262</v>
      </c>
      <c r="K218" s="207"/>
      <c r="L218" s="191">
        <f t="shared" si="10"/>
        <v>4.0590125292395383E-3</v>
      </c>
      <c r="M218" s="191"/>
      <c r="N218" s="171">
        <v>0</v>
      </c>
      <c r="O218" s="171"/>
      <c r="P218" s="171">
        <v>4464862312</v>
      </c>
      <c r="Q218" s="171"/>
      <c r="R218" s="171">
        <v>-6801659249</v>
      </c>
      <c r="S218" s="171"/>
      <c r="T218" s="207">
        <f t="shared" si="11"/>
        <v>-2336796937</v>
      </c>
      <c r="U218" s="201"/>
      <c r="V218" s="191">
        <f>T218/درآمدها!$J$5</f>
        <v>-1.288578402336578E-3</v>
      </c>
    </row>
    <row r="219" spans="1:22" s="107" customFormat="1" ht="42.75" customHeight="1">
      <c r="B219" s="206" t="s">
        <v>229</v>
      </c>
      <c r="C219" s="196"/>
      <c r="D219" s="171">
        <v>0</v>
      </c>
      <c r="E219" s="171"/>
      <c r="F219" s="171">
        <v>-5861735803</v>
      </c>
      <c r="G219" s="171"/>
      <c r="H219" s="171">
        <v>0</v>
      </c>
      <c r="I219" s="171"/>
      <c r="J219" s="207">
        <f t="shared" si="9"/>
        <v>-5861735803</v>
      </c>
      <c r="K219" s="207"/>
      <c r="L219" s="191">
        <f t="shared" si="10"/>
        <v>-1.0836588122577156E-2</v>
      </c>
      <c r="M219" s="191"/>
      <c r="N219" s="171">
        <v>0</v>
      </c>
      <c r="O219" s="171"/>
      <c r="P219" s="171">
        <v>-4865246472</v>
      </c>
      <c r="Q219" s="171"/>
      <c r="R219" s="171">
        <v>-12588649122</v>
      </c>
      <c r="S219" s="171"/>
      <c r="T219" s="207">
        <f t="shared" si="11"/>
        <v>-17453895594</v>
      </c>
      <c r="U219" s="201"/>
      <c r="V219" s="191">
        <f>T219/درآمدها!$J$5</f>
        <v>-9.6245901999254292E-3</v>
      </c>
    </row>
    <row r="220" spans="1:22" s="107" customFormat="1" ht="42.75" customHeight="1">
      <c r="B220" s="206" t="s">
        <v>335</v>
      </c>
      <c r="C220" s="196"/>
      <c r="D220" s="171">
        <f>'درآمد سود سهام'!K166</f>
        <v>0</v>
      </c>
      <c r="E220" s="171"/>
      <c r="F220" s="171">
        <v>34049753203</v>
      </c>
      <c r="G220" s="171"/>
      <c r="H220" s="171">
        <v>0</v>
      </c>
      <c r="I220" s="171"/>
      <c r="J220" s="207">
        <f t="shared" si="9"/>
        <v>34049753203</v>
      </c>
      <c r="K220" s="207"/>
      <c r="L220" s="191">
        <f t="shared" si="10"/>
        <v>6.2947762153911818E-2</v>
      </c>
      <c r="M220" s="191"/>
      <c r="N220" s="171">
        <v>1483742935</v>
      </c>
      <c r="O220" s="171"/>
      <c r="P220" s="171">
        <v>39719572567</v>
      </c>
      <c r="Q220" s="171"/>
      <c r="R220" s="171">
        <v>-1847769508</v>
      </c>
      <c r="S220" s="171"/>
      <c r="T220" s="207">
        <f t="shared" si="11"/>
        <v>39355545994</v>
      </c>
      <c r="U220" s="201"/>
      <c r="V220" s="191">
        <f>T220/درآمدها!$J$5</f>
        <v>2.1701802915377679E-2</v>
      </c>
    </row>
    <row r="221" spans="1:22" s="107" customFormat="1" ht="42.75" customHeight="1">
      <c r="B221" s="206" t="s">
        <v>503</v>
      </c>
      <c r="C221" s="196"/>
      <c r="D221" s="171">
        <v>0</v>
      </c>
      <c r="E221" s="171"/>
      <c r="F221" s="171">
        <v>-2164114278</v>
      </c>
      <c r="G221" s="171"/>
      <c r="H221" s="171">
        <v>0</v>
      </c>
      <c r="I221" s="171"/>
      <c r="J221" s="207">
        <f t="shared" si="9"/>
        <v>-2164114278</v>
      </c>
      <c r="K221" s="207"/>
      <c r="L221" s="191">
        <f t="shared" si="10"/>
        <v>-4.0007970111638341E-3</v>
      </c>
      <c r="M221" s="191"/>
      <c r="N221" s="171">
        <v>0</v>
      </c>
      <c r="O221" s="171"/>
      <c r="P221" s="171">
        <v>-1726787033</v>
      </c>
      <c r="Q221" s="171"/>
      <c r="R221" s="171">
        <v>0</v>
      </c>
      <c r="S221" s="171"/>
      <c r="T221" s="207">
        <f t="shared" si="11"/>
        <v>-1726787033</v>
      </c>
      <c r="U221" s="201"/>
      <c r="V221" s="191">
        <f>T221/درآمدها!$J$5</f>
        <v>-9.5220104106061645E-4</v>
      </c>
    </row>
    <row r="222" spans="1:22" s="107" customFormat="1" ht="42.75" customHeight="1">
      <c r="B222" s="206" t="s">
        <v>250</v>
      </c>
      <c r="C222" s="196"/>
      <c r="D222" s="171">
        <v>0</v>
      </c>
      <c r="E222" s="171"/>
      <c r="F222" s="171">
        <v>-48731252</v>
      </c>
      <c r="G222" s="171"/>
      <c r="H222" s="171">
        <v>0</v>
      </c>
      <c r="I222" s="171"/>
      <c r="J222" s="207">
        <f t="shared" si="9"/>
        <v>-48731252</v>
      </c>
      <c r="K222" s="207"/>
      <c r="L222" s="191">
        <f t="shared" si="10"/>
        <v>-9.008944182561861E-5</v>
      </c>
      <c r="M222" s="191"/>
      <c r="N222" s="171">
        <v>0</v>
      </c>
      <c r="O222" s="171"/>
      <c r="P222" s="171">
        <v>95281905</v>
      </c>
      <c r="Q222" s="171"/>
      <c r="R222" s="171">
        <v>-2814040367</v>
      </c>
      <c r="S222" s="171"/>
      <c r="T222" s="207">
        <f t="shared" si="11"/>
        <v>-2718758462</v>
      </c>
      <c r="U222" s="201"/>
      <c r="V222" s="191">
        <f>T222/درآمدها!$J$5</f>
        <v>-1.4992031955504965E-3</v>
      </c>
    </row>
    <row r="223" spans="1:22" s="107" customFormat="1" ht="42.75" customHeight="1">
      <c r="B223" s="206" t="s">
        <v>82</v>
      </c>
      <c r="C223" s="196"/>
      <c r="D223" s="171">
        <v>0</v>
      </c>
      <c r="E223" s="171"/>
      <c r="F223" s="171">
        <v>10397759785</v>
      </c>
      <c r="G223" s="171"/>
      <c r="H223" s="171">
        <v>0</v>
      </c>
      <c r="I223" s="171"/>
      <c r="J223" s="207">
        <f t="shared" si="9"/>
        <v>10397759785</v>
      </c>
      <c r="K223" s="207"/>
      <c r="L223" s="191">
        <f t="shared" si="10"/>
        <v>1.9222333447692135E-2</v>
      </c>
      <c r="M223" s="191"/>
      <c r="N223" s="171">
        <v>2785219840</v>
      </c>
      <c r="O223" s="171"/>
      <c r="P223" s="171">
        <v>18325540673</v>
      </c>
      <c r="Q223" s="171"/>
      <c r="R223" s="171">
        <v>-928928740</v>
      </c>
      <c r="S223" s="171"/>
      <c r="T223" s="207">
        <f t="shared" si="11"/>
        <v>20181831773</v>
      </c>
      <c r="U223" s="201"/>
      <c r="V223" s="191">
        <f>T223/درآمدها!$J$5</f>
        <v>1.1128854257941852E-2</v>
      </c>
    </row>
    <row r="224" spans="1:22" s="107" customFormat="1" ht="42.75" customHeight="1">
      <c r="B224" s="206" t="s">
        <v>96</v>
      </c>
      <c r="C224" s="196"/>
      <c r="D224" s="171">
        <v>0</v>
      </c>
      <c r="E224" s="171"/>
      <c r="F224" s="171">
        <v>-8325376472</v>
      </c>
      <c r="G224" s="171"/>
      <c r="H224" s="171">
        <v>0</v>
      </c>
      <c r="I224" s="171"/>
      <c r="J224" s="207">
        <f t="shared" si="9"/>
        <v>-8325376472</v>
      </c>
      <c r="K224" s="207"/>
      <c r="L224" s="191">
        <f t="shared" si="10"/>
        <v>-1.5391119426823221E-2</v>
      </c>
      <c r="M224" s="191"/>
      <c r="N224" s="171">
        <v>0</v>
      </c>
      <c r="O224" s="171"/>
      <c r="P224" s="171">
        <v>-2362993526</v>
      </c>
      <c r="Q224" s="171"/>
      <c r="R224" s="171">
        <v>-2622060542</v>
      </c>
      <c r="S224" s="171"/>
      <c r="T224" s="207">
        <f t="shared" si="11"/>
        <v>-4985054068</v>
      </c>
      <c r="U224" s="201"/>
      <c r="V224" s="191">
        <f>T224/درآمدها!$J$5</f>
        <v>-2.748905095173402E-3</v>
      </c>
    </row>
    <row r="225" spans="2:22" s="107" customFormat="1" ht="42.75" customHeight="1">
      <c r="B225" s="206" t="s">
        <v>504</v>
      </c>
      <c r="C225" s="196"/>
      <c r="D225" s="171">
        <v>0</v>
      </c>
      <c r="E225" s="171"/>
      <c r="F225" s="171">
        <v>-1186869284</v>
      </c>
      <c r="G225" s="171"/>
      <c r="H225" s="171">
        <v>0</v>
      </c>
      <c r="I225" s="171"/>
      <c r="J225" s="207">
        <f t="shared" si="9"/>
        <v>-1186869284</v>
      </c>
      <c r="K225" s="207"/>
      <c r="L225" s="191">
        <f t="shared" si="10"/>
        <v>-2.1941646669683679E-3</v>
      </c>
      <c r="M225" s="191"/>
      <c r="N225" s="171">
        <v>0</v>
      </c>
      <c r="O225" s="171"/>
      <c r="P225" s="171">
        <v>-1068007921</v>
      </c>
      <c r="Q225" s="171"/>
      <c r="R225" s="171">
        <v>0</v>
      </c>
      <c r="S225" s="171"/>
      <c r="T225" s="207">
        <f t="shared" si="11"/>
        <v>-1068007921</v>
      </c>
      <c r="U225" s="201"/>
      <c r="V225" s="191">
        <f>T225/درآمدها!$J$5</f>
        <v>-5.8893090740344046E-4</v>
      </c>
    </row>
    <row r="226" spans="2:22" s="107" customFormat="1" ht="42.75" customHeight="1">
      <c r="B226" s="206" t="s">
        <v>185</v>
      </c>
      <c r="C226" s="196"/>
      <c r="D226" s="171">
        <v>0</v>
      </c>
      <c r="E226" s="171"/>
      <c r="F226" s="171">
        <v>21033485774</v>
      </c>
      <c r="G226" s="171"/>
      <c r="H226" s="171">
        <v>0</v>
      </c>
      <c r="I226" s="171"/>
      <c r="J226" s="207">
        <f t="shared" si="9"/>
        <v>21033485774</v>
      </c>
      <c r="K226" s="207"/>
      <c r="L226" s="191">
        <f t="shared" si="10"/>
        <v>3.8884594900757928E-2</v>
      </c>
      <c r="M226" s="191"/>
      <c r="N226" s="171">
        <v>0</v>
      </c>
      <c r="O226" s="171"/>
      <c r="P226" s="171">
        <v>51886592637</v>
      </c>
      <c r="Q226" s="171"/>
      <c r="R226" s="171">
        <v>-657309580</v>
      </c>
      <c r="S226" s="171"/>
      <c r="T226" s="207">
        <f t="shared" si="11"/>
        <v>51229283057</v>
      </c>
      <c r="U226" s="201"/>
      <c r="V226" s="191">
        <f>T226/درآمدها!$J$5</f>
        <v>2.8249329956408355E-2</v>
      </c>
    </row>
    <row r="227" spans="2:22" s="107" customFormat="1" ht="42.6" customHeight="1">
      <c r="B227" s="206" t="s">
        <v>253</v>
      </c>
      <c r="C227" s="196"/>
      <c r="D227" s="171">
        <v>0</v>
      </c>
      <c r="E227" s="171"/>
      <c r="F227" s="171">
        <v>2371806460</v>
      </c>
      <c r="G227" s="171"/>
      <c r="H227" s="171">
        <v>0</v>
      </c>
      <c r="I227" s="171"/>
      <c r="J227" s="207">
        <f t="shared" si="9"/>
        <v>2371806460</v>
      </c>
      <c r="K227" s="207"/>
      <c r="L227" s="191">
        <f t="shared" si="10"/>
        <v>4.3847574468186537E-3</v>
      </c>
      <c r="M227" s="191"/>
      <c r="N227" s="171">
        <v>1571434700</v>
      </c>
      <c r="O227" s="171"/>
      <c r="P227" s="171">
        <v>7411705597</v>
      </c>
      <c r="Q227" s="171"/>
      <c r="R227" s="171">
        <v>-2303282450</v>
      </c>
      <c r="S227" s="171"/>
      <c r="T227" s="207">
        <f t="shared" si="11"/>
        <v>6679857847</v>
      </c>
      <c r="U227" s="201"/>
      <c r="V227" s="191">
        <f>T227/درآمدها!$J$5</f>
        <v>3.6834696314576323E-3</v>
      </c>
    </row>
    <row r="228" spans="2:22" s="107" customFormat="1" ht="42.75" customHeight="1">
      <c r="B228" s="206" t="s">
        <v>344</v>
      </c>
      <c r="C228" s="196"/>
      <c r="D228" s="171">
        <v>0</v>
      </c>
      <c r="E228" s="171"/>
      <c r="F228" s="171">
        <v>-456343083</v>
      </c>
      <c r="G228" s="171"/>
      <c r="H228" s="171">
        <v>0</v>
      </c>
      <c r="I228" s="171"/>
      <c r="J228" s="207">
        <f t="shared" si="9"/>
        <v>-456343083</v>
      </c>
      <c r="K228" s="207"/>
      <c r="L228" s="191">
        <f t="shared" si="10"/>
        <v>-8.436412351657197E-4</v>
      </c>
      <c r="M228" s="191"/>
      <c r="N228" s="171">
        <v>931658760</v>
      </c>
      <c r="O228" s="171"/>
      <c r="P228" s="171">
        <v>7151780979</v>
      </c>
      <c r="Q228" s="171"/>
      <c r="R228" s="171">
        <v>-1708134598</v>
      </c>
      <c r="S228" s="171"/>
      <c r="T228" s="207">
        <f t="shared" si="11"/>
        <v>6375305141</v>
      </c>
      <c r="U228" s="201"/>
      <c r="V228" s="191">
        <f>T228/درآمدها!$J$5</f>
        <v>3.5155303325348172E-3</v>
      </c>
    </row>
    <row r="229" spans="2:22" s="107" customFormat="1" ht="42.75" customHeight="1">
      <c r="B229" s="206" t="s">
        <v>85</v>
      </c>
      <c r="C229" s="196"/>
      <c r="D229" s="171">
        <v>0</v>
      </c>
      <c r="E229" s="171"/>
      <c r="F229" s="171">
        <v>-1850452818</v>
      </c>
      <c r="G229" s="171"/>
      <c r="H229" s="171">
        <v>0</v>
      </c>
      <c r="I229" s="171"/>
      <c r="J229" s="207">
        <f t="shared" si="9"/>
        <v>-1850452818</v>
      </c>
      <c r="K229" s="207"/>
      <c r="L229" s="191">
        <f t="shared" si="10"/>
        <v>-3.4209312229093363E-3</v>
      </c>
      <c r="M229" s="191"/>
      <c r="N229" s="171">
        <v>2930298750</v>
      </c>
      <c r="O229" s="171"/>
      <c r="P229" s="171">
        <v>-1679343726</v>
      </c>
      <c r="Q229" s="171"/>
      <c r="R229" s="171">
        <v>-1951136586</v>
      </c>
      <c r="S229" s="171"/>
      <c r="T229" s="207">
        <f t="shared" si="11"/>
        <v>-700181562</v>
      </c>
      <c r="U229" s="201"/>
      <c r="V229" s="191">
        <f>T229/درآمدها!$J$5</f>
        <v>-3.8610065950608083E-4</v>
      </c>
    </row>
    <row r="230" spans="2:22" s="107" customFormat="1" ht="42.75" customHeight="1">
      <c r="B230" s="206" t="s">
        <v>241</v>
      </c>
      <c r="C230" s="196"/>
      <c r="D230" s="171">
        <v>0</v>
      </c>
      <c r="E230" s="171"/>
      <c r="F230" s="171">
        <v>-4135996734</v>
      </c>
      <c r="G230" s="171"/>
      <c r="H230" s="171">
        <v>0</v>
      </c>
      <c r="I230" s="171"/>
      <c r="J230" s="207">
        <f t="shared" si="9"/>
        <v>-4135996734</v>
      </c>
      <c r="K230" s="207"/>
      <c r="L230" s="191">
        <f t="shared" si="10"/>
        <v>-7.6462151466710031E-3</v>
      </c>
      <c r="M230" s="191"/>
      <c r="N230" s="171">
        <v>0</v>
      </c>
      <c r="O230" s="171"/>
      <c r="P230" s="171">
        <v>94161337</v>
      </c>
      <c r="Q230" s="171"/>
      <c r="R230" s="171">
        <v>-1826598468</v>
      </c>
      <c r="S230" s="171"/>
      <c r="T230" s="207">
        <f t="shared" si="11"/>
        <v>-1732437131</v>
      </c>
      <c r="U230" s="201"/>
      <c r="V230" s="191">
        <f>T230/درآمدها!$J$5</f>
        <v>-9.5531667089503083E-4</v>
      </c>
    </row>
    <row r="231" spans="2:22" s="107" customFormat="1" ht="42.75" customHeight="1">
      <c r="B231" s="206" t="s">
        <v>111</v>
      </c>
      <c r="C231" s="196"/>
      <c r="D231" s="171">
        <v>0</v>
      </c>
      <c r="E231" s="171"/>
      <c r="F231" s="171">
        <v>-8858650346</v>
      </c>
      <c r="G231" s="171"/>
      <c r="H231" s="171">
        <v>0</v>
      </c>
      <c r="I231" s="171"/>
      <c r="J231" s="207">
        <f t="shared" si="9"/>
        <v>-8858650346</v>
      </c>
      <c r="K231" s="207"/>
      <c r="L231" s="191">
        <f t="shared" si="10"/>
        <v>-1.6376982577822198E-2</v>
      </c>
      <c r="M231" s="191"/>
      <c r="N231" s="171">
        <v>9364905900</v>
      </c>
      <c r="O231" s="171"/>
      <c r="P231" s="171">
        <v>-10759021649</v>
      </c>
      <c r="Q231" s="171"/>
      <c r="R231" s="171">
        <v>-16966781263</v>
      </c>
      <c r="S231" s="171"/>
      <c r="T231" s="207">
        <f t="shared" si="11"/>
        <v>-18360897012</v>
      </c>
      <c r="U231" s="201"/>
      <c r="V231" s="191">
        <f>T231/درآمدها!$J$5</f>
        <v>-1.0124737396978799E-2</v>
      </c>
    </row>
    <row r="232" spans="2:22" s="107" customFormat="1" ht="42.75" customHeight="1">
      <c r="B232" s="206" t="s">
        <v>289</v>
      </c>
      <c r="C232" s="196"/>
      <c r="D232" s="171">
        <v>0</v>
      </c>
      <c r="E232" s="171"/>
      <c r="F232" s="171">
        <v>-1202163729</v>
      </c>
      <c r="G232" s="171"/>
      <c r="H232" s="171">
        <v>0</v>
      </c>
      <c r="I232" s="171"/>
      <c r="J232" s="207">
        <f t="shared" si="9"/>
        <v>-1202163729</v>
      </c>
      <c r="K232" s="207"/>
      <c r="L232" s="191">
        <f t="shared" si="10"/>
        <v>-2.2224394999868719E-3</v>
      </c>
      <c r="M232" s="191"/>
      <c r="N232" s="171">
        <v>777186576</v>
      </c>
      <c r="O232" s="171"/>
      <c r="P232" s="171">
        <v>-536143959</v>
      </c>
      <c r="Q232" s="171"/>
      <c r="R232" s="171">
        <v>-995472653</v>
      </c>
      <c r="S232" s="171"/>
      <c r="T232" s="207">
        <f t="shared" si="11"/>
        <v>-754430036</v>
      </c>
      <c r="U232" s="201"/>
      <c r="V232" s="191">
        <f>T232/درآمدها!$J$5</f>
        <v>-4.1601485994399311E-4</v>
      </c>
    </row>
    <row r="233" spans="2:22" s="107" customFormat="1" ht="42.75" customHeight="1">
      <c r="B233" s="206" t="s">
        <v>217</v>
      </c>
      <c r="C233" s="196"/>
      <c r="D233" s="171">
        <v>0</v>
      </c>
      <c r="E233" s="171"/>
      <c r="F233" s="171">
        <v>-3888841949</v>
      </c>
      <c r="G233" s="171"/>
      <c r="H233" s="171">
        <v>0</v>
      </c>
      <c r="I233" s="171"/>
      <c r="J233" s="207">
        <f t="shared" si="9"/>
        <v>-3888841949</v>
      </c>
      <c r="K233" s="207"/>
      <c r="L233" s="191">
        <f t="shared" si="10"/>
        <v>-7.189300216080244E-3</v>
      </c>
      <c r="M233" s="191"/>
      <c r="N233" s="171">
        <v>2587947560</v>
      </c>
      <c r="O233" s="171"/>
      <c r="P233" s="171">
        <v>-6463481886</v>
      </c>
      <c r="Q233" s="171"/>
      <c r="R233" s="171">
        <v>-5131008166</v>
      </c>
      <c r="S233" s="171"/>
      <c r="T233" s="207">
        <f t="shared" si="11"/>
        <v>-9006542492</v>
      </c>
      <c r="U233" s="201"/>
      <c r="V233" s="191">
        <f>T233/درآمدها!$J$5</f>
        <v>-4.9664718192489925E-3</v>
      </c>
    </row>
    <row r="234" spans="2:22" s="107" customFormat="1" ht="42.75" customHeight="1">
      <c r="B234" s="206" t="s">
        <v>260</v>
      </c>
      <c r="C234" s="196"/>
      <c r="D234" s="171">
        <v>0</v>
      </c>
      <c r="E234" s="171"/>
      <c r="F234" s="171">
        <v>-8595217036</v>
      </c>
      <c r="G234" s="171"/>
      <c r="H234" s="171">
        <v>0</v>
      </c>
      <c r="I234" s="171"/>
      <c r="J234" s="207">
        <f t="shared" si="9"/>
        <v>-8595217036</v>
      </c>
      <c r="K234" s="207"/>
      <c r="L234" s="191">
        <f t="shared" si="10"/>
        <v>-1.5889973545996479E-2</v>
      </c>
      <c r="M234" s="191"/>
      <c r="N234" s="171">
        <v>0</v>
      </c>
      <c r="O234" s="171"/>
      <c r="P234" s="171">
        <v>27729157757</v>
      </c>
      <c r="Q234" s="171"/>
      <c r="R234" s="171">
        <v>-2088122079</v>
      </c>
      <c r="S234" s="171"/>
      <c r="T234" s="207">
        <f t="shared" si="11"/>
        <v>25641035678</v>
      </c>
      <c r="U234" s="201"/>
      <c r="V234" s="191">
        <f>T234/درآمدها!$J$5</f>
        <v>1.413921948675185E-2</v>
      </c>
    </row>
    <row r="235" spans="2:22" s="107" customFormat="1" ht="42.75" customHeight="1">
      <c r="B235" s="206" t="s">
        <v>479</v>
      </c>
      <c r="C235" s="196"/>
      <c r="D235" s="171">
        <v>0</v>
      </c>
      <c r="E235" s="171"/>
      <c r="F235" s="171">
        <v>-1590701487</v>
      </c>
      <c r="G235" s="171"/>
      <c r="H235" s="171">
        <v>0</v>
      </c>
      <c r="I235" s="171"/>
      <c r="J235" s="207">
        <f t="shared" si="9"/>
        <v>-1590701487</v>
      </c>
      <c r="K235" s="207"/>
      <c r="L235" s="191">
        <f t="shared" si="10"/>
        <v>-2.9407290638666849E-3</v>
      </c>
      <c r="M235" s="191"/>
      <c r="N235" s="171">
        <v>0</v>
      </c>
      <c r="O235" s="171"/>
      <c r="P235" s="171">
        <v>1562039687</v>
      </c>
      <c r="Q235" s="171"/>
      <c r="R235" s="171">
        <v>1041551521</v>
      </c>
      <c r="S235" s="171"/>
      <c r="T235" s="207">
        <f t="shared" si="11"/>
        <v>2603591208</v>
      </c>
      <c r="U235" s="201"/>
      <c r="V235" s="191">
        <f>T235/درآمدها!$J$5</f>
        <v>1.4356965922119407E-3</v>
      </c>
    </row>
    <row r="236" spans="2:22" s="107" customFormat="1" ht="42.75" customHeight="1">
      <c r="B236" s="206" t="s">
        <v>133</v>
      </c>
      <c r="C236" s="196"/>
      <c r="D236" s="171">
        <v>0</v>
      </c>
      <c r="E236" s="171"/>
      <c r="F236" s="171">
        <v>-4032541773</v>
      </c>
      <c r="G236" s="171"/>
      <c r="H236" s="171">
        <v>0</v>
      </c>
      <c r="I236" s="171"/>
      <c r="J236" s="207">
        <f t="shared" si="9"/>
        <v>-4032541773</v>
      </c>
      <c r="K236" s="207"/>
      <c r="L236" s="191">
        <f t="shared" si="10"/>
        <v>-7.4549580106839947E-3</v>
      </c>
      <c r="M236" s="191"/>
      <c r="N236" s="171">
        <v>0</v>
      </c>
      <c r="O236" s="171"/>
      <c r="P236" s="171">
        <v>-11377239593</v>
      </c>
      <c r="Q236" s="171"/>
      <c r="R236" s="171">
        <v>-9669454904</v>
      </c>
      <c r="S236" s="171"/>
      <c r="T236" s="207">
        <f t="shared" si="11"/>
        <v>-21046694497</v>
      </c>
      <c r="U236" s="201"/>
      <c r="V236" s="191">
        <f>T236/درآمدها!$J$5</f>
        <v>-1.1605764942600277E-2</v>
      </c>
    </row>
    <row r="237" spans="2:22" s="107" customFormat="1" ht="42.75" customHeight="1">
      <c r="B237" s="206" t="s">
        <v>364</v>
      </c>
      <c r="C237" s="196"/>
      <c r="D237" s="171">
        <v>0</v>
      </c>
      <c r="E237" s="171"/>
      <c r="F237" s="171">
        <v>5924820801</v>
      </c>
      <c r="G237" s="171"/>
      <c r="H237" s="171">
        <v>0</v>
      </c>
      <c r="I237" s="171"/>
      <c r="J237" s="207">
        <f t="shared" si="9"/>
        <v>5924820801</v>
      </c>
      <c r="K237" s="207"/>
      <c r="L237" s="191">
        <f t="shared" si="10"/>
        <v>1.0953213327638383E-2</v>
      </c>
      <c r="M237" s="191"/>
      <c r="N237" s="171">
        <v>0</v>
      </c>
      <c r="O237" s="171"/>
      <c r="P237" s="171">
        <v>14836454614</v>
      </c>
      <c r="Q237" s="171"/>
      <c r="R237" s="171">
        <v>6945762549</v>
      </c>
      <c r="S237" s="171"/>
      <c r="T237" s="207">
        <f t="shared" si="11"/>
        <v>21782217163</v>
      </c>
      <c r="U237" s="201"/>
      <c r="V237" s="191">
        <f>T237/درآمدها!$J$5</f>
        <v>1.2011353723905934E-2</v>
      </c>
    </row>
    <row r="238" spans="2:22" s="107" customFormat="1" ht="42.75" customHeight="1">
      <c r="B238" s="206" t="s">
        <v>226</v>
      </c>
      <c r="C238" s="196"/>
      <c r="D238" s="171">
        <f>'درآمد سود سهام'!K166</f>
        <v>0</v>
      </c>
      <c r="E238" s="171"/>
      <c r="F238" s="171">
        <v>-20126421772</v>
      </c>
      <c r="G238" s="171"/>
      <c r="H238" s="171">
        <v>-1241184959</v>
      </c>
      <c r="I238" s="171"/>
      <c r="J238" s="207">
        <f t="shared" si="9"/>
        <v>-21367606731</v>
      </c>
      <c r="K238" s="207"/>
      <c r="L238" s="191">
        <f t="shared" si="10"/>
        <v>-3.95022841511464E-2</v>
      </c>
      <c r="M238" s="191"/>
      <c r="N238" s="171">
        <v>26400139058</v>
      </c>
      <c r="O238" s="171"/>
      <c r="P238" s="171">
        <v>-15027972673</v>
      </c>
      <c r="Q238" s="171"/>
      <c r="R238" s="171">
        <v>-1636333989</v>
      </c>
      <c r="S238" s="171"/>
      <c r="T238" s="207">
        <f t="shared" si="11"/>
        <v>9735832396</v>
      </c>
      <c r="U238" s="201"/>
      <c r="V238" s="191">
        <f>T238/درآمدها!$J$5</f>
        <v>5.3686236726928653E-3</v>
      </c>
    </row>
    <row r="239" spans="2:22" s="107" customFormat="1" ht="42.75" customHeight="1">
      <c r="B239" s="206" t="s">
        <v>283</v>
      </c>
      <c r="C239" s="196"/>
      <c r="D239" s="171">
        <v>0</v>
      </c>
      <c r="E239" s="171"/>
      <c r="F239" s="171">
        <v>443673246</v>
      </c>
      <c r="G239" s="171"/>
      <c r="H239" s="171">
        <v>0</v>
      </c>
      <c r="I239" s="171"/>
      <c r="J239" s="207">
        <f t="shared" si="9"/>
        <v>443673246</v>
      </c>
      <c r="K239" s="207"/>
      <c r="L239" s="191">
        <f t="shared" si="10"/>
        <v>8.2021851367784229E-4</v>
      </c>
      <c r="M239" s="191"/>
      <c r="N239" s="171">
        <v>128583680</v>
      </c>
      <c r="O239" s="171"/>
      <c r="P239" s="171">
        <v>4798184341</v>
      </c>
      <c r="Q239" s="171"/>
      <c r="R239" s="171">
        <v>-1361546802</v>
      </c>
      <c r="S239" s="171"/>
      <c r="T239" s="207">
        <f t="shared" si="11"/>
        <v>3565221219</v>
      </c>
      <c r="U239" s="201"/>
      <c r="V239" s="191">
        <f>T239/درآمدها!$J$5</f>
        <v>1.9659675984740848E-3</v>
      </c>
    </row>
    <row r="240" spans="2:22" s="107" customFormat="1" ht="42.75" customHeight="1">
      <c r="B240" s="206" t="s">
        <v>231</v>
      </c>
      <c r="C240" s="196"/>
      <c r="D240" s="171">
        <v>0</v>
      </c>
      <c r="E240" s="171"/>
      <c r="F240" s="171">
        <v>0</v>
      </c>
      <c r="G240" s="171"/>
      <c r="H240" s="171">
        <v>0</v>
      </c>
      <c r="I240" s="171"/>
      <c r="J240" s="207">
        <f t="shared" si="9"/>
        <v>0</v>
      </c>
      <c r="K240" s="207"/>
      <c r="L240" s="191">
        <f t="shared" si="10"/>
        <v>0</v>
      </c>
      <c r="M240" s="191"/>
      <c r="N240" s="171">
        <v>585378300</v>
      </c>
      <c r="O240" s="171"/>
      <c r="P240" s="171">
        <v>0</v>
      </c>
      <c r="Q240" s="171"/>
      <c r="R240" s="171">
        <v>-5021519234</v>
      </c>
      <c r="S240" s="171"/>
      <c r="T240" s="207">
        <f t="shared" si="11"/>
        <v>-4436140934</v>
      </c>
      <c r="U240" s="201"/>
      <c r="V240" s="191">
        <f>T240/درآمدها!$J$5</f>
        <v>-2.4462182857070457E-3</v>
      </c>
    </row>
    <row r="241" spans="2:22" s="107" customFormat="1" ht="42.75" customHeight="1">
      <c r="B241" s="206" t="s">
        <v>336</v>
      </c>
      <c r="C241" s="196"/>
      <c r="D241" s="171">
        <v>0</v>
      </c>
      <c r="E241" s="171"/>
      <c r="F241" s="171">
        <v>-552992574</v>
      </c>
      <c r="G241" s="171"/>
      <c r="H241" s="171">
        <v>0</v>
      </c>
      <c r="I241" s="171"/>
      <c r="J241" s="207">
        <f t="shared" si="9"/>
        <v>-552992574</v>
      </c>
      <c r="K241" s="207"/>
      <c r="L241" s="191">
        <f t="shared" si="10"/>
        <v>-1.0223171020800389E-3</v>
      </c>
      <c r="M241" s="191"/>
      <c r="N241" s="171">
        <v>5076798280</v>
      </c>
      <c r="O241" s="171"/>
      <c r="P241" s="171">
        <v>-3287526282</v>
      </c>
      <c r="Q241" s="171"/>
      <c r="R241" s="171">
        <v>-10540558418</v>
      </c>
      <c r="S241" s="171"/>
      <c r="T241" s="207">
        <f t="shared" si="11"/>
        <v>-8751286420</v>
      </c>
      <c r="U241" s="201"/>
      <c r="V241" s="191">
        <f>T241/درآمدها!$J$5</f>
        <v>-4.8257161308806491E-3</v>
      </c>
    </row>
    <row r="242" spans="2:22" s="107" customFormat="1" ht="42.75" customHeight="1">
      <c r="B242" s="206" t="s">
        <v>107</v>
      </c>
      <c r="C242" s="196"/>
      <c r="D242" s="171">
        <v>0</v>
      </c>
      <c r="E242" s="171"/>
      <c r="F242" s="171">
        <v>3822007251</v>
      </c>
      <c r="G242" s="171"/>
      <c r="H242" s="171">
        <v>0</v>
      </c>
      <c r="I242" s="171"/>
      <c r="J242" s="207">
        <f t="shared" si="9"/>
        <v>3822007251</v>
      </c>
      <c r="K242" s="207"/>
      <c r="L242" s="191">
        <f t="shared" si="10"/>
        <v>7.0657429424562501E-3</v>
      </c>
      <c r="M242" s="191"/>
      <c r="N242" s="171">
        <v>0</v>
      </c>
      <c r="O242" s="171"/>
      <c r="P242" s="171">
        <v>4855776090</v>
      </c>
      <c r="Q242" s="171"/>
      <c r="R242" s="171">
        <v>-3208107515</v>
      </c>
      <c r="S242" s="171"/>
      <c r="T242" s="207">
        <f t="shared" si="11"/>
        <v>1647668575</v>
      </c>
      <c r="U242" s="201"/>
      <c r="V242" s="191">
        <f>T242/درآمدها!$J$5</f>
        <v>9.0857280165704279E-4</v>
      </c>
    </row>
    <row r="243" spans="2:22" s="107" customFormat="1" ht="42.75" customHeight="1">
      <c r="B243" s="206" t="s">
        <v>147</v>
      </c>
      <c r="C243" s="196"/>
      <c r="D243" s="171">
        <v>0</v>
      </c>
      <c r="E243" s="171"/>
      <c r="F243" s="171">
        <v>-495178371</v>
      </c>
      <c r="G243" s="171"/>
      <c r="H243" s="171">
        <v>0</v>
      </c>
      <c r="I243" s="171"/>
      <c r="J243" s="207">
        <f t="shared" si="9"/>
        <v>-495178371</v>
      </c>
      <c r="K243" s="207"/>
      <c r="L243" s="191">
        <f t="shared" si="10"/>
        <v>-9.1543601316685015E-4</v>
      </c>
      <c r="M243" s="191"/>
      <c r="N243" s="171">
        <v>1781584470</v>
      </c>
      <c r="O243" s="171"/>
      <c r="P243" s="171">
        <v>2035162632</v>
      </c>
      <c r="Q243" s="171"/>
      <c r="R243" s="171">
        <v>-855089885</v>
      </c>
      <c r="S243" s="171"/>
      <c r="T243" s="207">
        <f t="shared" si="11"/>
        <v>2961657217</v>
      </c>
      <c r="U243" s="201"/>
      <c r="V243" s="191">
        <f>T243/درآمدها!$J$5</f>
        <v>1.6331446967103142E-3</v>
      </c>
    </row>
    <row r="244" spans="2:22" s="107" customFormat="1" ht="42.75" customHeight="1">
      <c r="B244" s="206" t="s">
        <v>408</v>
      </c>
      <c r="C244" s="196"/>
      <c r="D244" s="171">
        <v>0</v>
      </c>
      <c r="E244" s="171"/>
      <c r="F244" s="171">
        <v>-103819603</v>
      </c>
      <c r="G244" s="171"/>
      <c r="H244" s="171">
        <v>0</v>
      </c>
      <c r="I244" s="171"/>
      <c r="J244" s="207">
        <f t="shared" si="9"/>
        <v>-103819603</v>
      </c>
      <c r="K244" s="207"/>
      <c r="L244" s="191">
        <f t="shared" si="10"/>
        <v>-1.9193124947471736E-4</v>
      </c>
      <c r="M244" s="191"/>
      <c r="N244" s="171">
        <v>0</v>
      </c>
      <c r="O244" s="171"/>
      <c r="P244" s="171">
        <v>3665038740</v>
      </c>
      <c r="Q244" s="171"/>
      <c r="R244" s="171">
        <v>-147278945</v>
      </c>
      <c r="S244" s="171"/>
      <c r="T244" s="207">
        <f t="shared" si="11"/>
        <v>3517759795</v>
      </c>
      <c r="U244" s="201"/>
      <c r="V244" s="191">
        <f>T244/درآمدها!$J$5</f>
        <v>1.939795976566255E-3</v>
      </c>
    </row>
    <row r="245" spans="2:22" s="107" customFormat="1" ht="42.75" customHeight="1">
      <c r="B245" s="206" t="s">
        <v>396</v>
      </c>
      <c r="C245" s="196"/>
      <c r="D245" s="171">
        <v>0</v>
      </c>
      <c r="E245" s="171"/>
      <c r="F245" s="171">
        <v>5752891759</v>
      </c>
      <c r="G245" s="171"/>
      <c r="H245" s="171">
        <v>0</v>
      </c>
      <c r="I245" s="171"/>
      <c r="J245" s="207">
        <f t="shared" si="9"/>
        <v>5752891759</v>
      </c>
      <c r="K245" s="207"/>
      <c r="L245" s="191">
        <f t="shared" si="10"/>
        <v>1.0635368191474153E-2</v>
      </c>
      <c r="M245" s="191"/>
      <c r="N245" s="171">
        <v>28576119</v>
      </c>
      <c r="O245" s="171"/>
      <c r="P245" s="171">
        <v>7879377374</v>
      </c>
      <c r="Q245" s="171"/>
      <c r="R245" s="171">
        <v>-262524357</v>
      </c>
      <c r="S245" s="171"/>
      <c r="T245" s="207">
        <f t="shared" si="11"/>
        <v>7645429136</v>
      </c>
      <c r="U245" s="201"/>
      <c r="V245" s="191">
        <f>T245/درآمدها!$J$5</f>
        <v>4.2159139740623533E-3</v>
      </c>
    </row>
    <row r="246" spans="2:22" s="107" customFormat="1" ht="42.75" customHeight="1">
      <c r="B246" s="206" t="s">
        <v>350</v>
      </c>
      <c r="C246" s="196"/>
      <c r="D246" s="171">
        <v>0</v>
      </c>
      <c r="E246" s="171"/>
      <c r="F246" s="171">
        <v>0</v>
      </c>
      <c r="G246" s="171"/>
      <c r="H246" s="171">
        <v>0</v>
      </c>
      <c r="I246" s="171"/>
      <c r="J246" s="207">
        <f t="shared" si="9"/>
        <v>0</v>
      </c>
      <c r="K246" s="207"/>
      <c r="L246" s="191">
        <f t="shared" si="10"/>
        <v>0</v>
      </c>
      <c r="M246" s="191"/>
      <c r="N246" s="171">
        <v>0</v>
      </c>
      <c r="O246" s="171"/>
      <c r="P246" s="171">
        <v>0</v>
      </c>
      <c r="Q246" s="171"/>
      <c r="R246" s="171">
        <v>-818484665</v>
      </c>
      <c r="S246" s="171"/>
      <c r="T246" s="207">
        <f t="shared" si="11"/>
        <v>-818484665</v>
      </c>
      <c r="U246" s="201"/>
      <c r="V246" s="191">
        <f>T246/درآمدها!$J$5</f>
        <v>-4.5133646200199947E-4</v>
      </c>
    </row>
    <row r="247" spans="2:22" s="107" customFormat="1" ht="42.75" customHeight="1">
      <c r="B247" s="206" t="s">
        <v>270</v>
      </c>
      <c r="C247" s="196"/>
      <c r="D247" s="171">
        <v>0</v>
      </c>
      <c r="E247" s="171"/>
      <c r="F247" s="171">
        <v>-1069089949</v>
      </c>
      <c r="G247" s="171"/>
      <c r="H247" s="171">
        <v>0</v>
      </c>
      <c r="I247" s="171"/>
      <c r="J247" s="207">
        <f t="shared" si="9"/>
        <v>-1069089949</v>
      </c>
      <c r="K247" s="207"/>
      <c r="L247" s="191">
        <f t="shared" si="10"/>
        <v>-1.9764260677478402E-3</v>
      </c>
      <c r="M247" s="191"/>
      <c r="N247" s="171">
        <v>58348138</v>
      </c>
      <c r="O247" s="171"/>
      <c r="P247" s="171">
        <v>-787067372</v>
      </c>
      <c r="Q247" s="171"/>
      <c r="R247" s="171">
        <v>-1764948072</v>
      </c>
      <c r="S247" s="171"/>
      <c r="T247" s="207">
        <f t="shared" si="11"/>
        <v>-2493667306</v>
      </c>
      <c r="U247" s="201"/>
      <c r="V247" s="191">
        <f>T247/درآمدها!$J$5</f>
        <v>-1.3750813270277916E-3</v>
      </c>
    </row>
    <row r="248" spans="2:22" s="107" customFormat="1" ht="42.75" customHeight="1">
      <c r="B248" s="206" t="s">
        <v>365</v>
      </c>
      <c r="C248" s="196"/>
      <c r="D248" s="171">
        <v>0</v>
      </c>
      <c r="E248" s="171"/>
      <c r="F248" s="171">
        <v>-2279815424</v>
      </c>
      <c r="G248" s="171"/>
      <c r="H248" s="171">
        <v>0</v>
      </c>
      <c r="I248" s="171"/>
      <c r="J248" s="207">
        <f t="shared" si="9"/>
        <v>-2279815424</v>
      </c>
      <c r="K248" s="207"/>
      <c r="L248" s="191">
        <f t="shared" si="10"/>
        <v>-4.2146936633927655E-3</v>
      </c>
      <c r="M248" s="191"/>
      <c r="N248" s="171">
        <v>86375520</v>
      </c>
      <c r="O248" s="171"/>
      <c r="P248" s="171">
        <v>-2290670828</v>
      </c>
      <c r="Q248" s="171"/>
      <c r="R248" s="171">
        <v>-1851115088</v>
      </c>
      <c r="S248" s="171"/>
      <c r="T248" s="207">
        <f t="shared" si="11"/>
        <v>-4055410396</v>
      </c>
      <c r="U248" s="201"/>
      <c r="V248" s="191">
        <f>T248/درآمدها!$J$5</f>
        <v>-2.2362722948471706E-3</v>
      </c>
    </row>
    <row r="249" spans="2:22" s="107" customFormat="1" ht="42.75" customHeight="1">
      <c r="B249" s="206" t="s">
        <v>233</v>
      </c>
      <c r="C249" s="196"/>
      <c r="D249" s="171">
        <v>0</v>
      </c>
      <c r="E249" s="171"/>
      <c r="F249" s="171">
        <v>16312442226</v>
      </c>
      <c r="G249" s="171"/>
      <c r="H249" s="171">
        <v>0</v>
      </c>
      <c r="I249" s="171"/>
      <c r="J249" s="207">
        <f t="shared" si="9"/>
        <v>16312442226</v>
      </c>
      <c r="K249" s="207"/>
      <c r="L249" s="191">
        <f t="shared" si="10"/>
        <v>3.0156803994138948E-2</v>
      </c>
      <c r="M249" s="191"/>
      <c r="N249" s="171">
        <v>0</v>
      </c>
      <c r="O249" s="171"/>
      <c r="P249" s="171">
        <v>29715893354</v>
      </c>
      <c r="Q249" s="171"/>
      <c r="R249" s="171">
        <v>-1017560415</v>
      </c>
      <c r="S249" s="171"/>
      <c r="T249" s="207">
        <f t="shared" si="11"/>
        <v>28698332939</v>
      </c>
      <c r="U249" s="201"/>
      <c r="V249" s="191">
        <f>T249/درآمدها!$J$5</f>
        <v>1.5825102910197716E-2</v>
      </c>
    </row>
    <row r="250" spans="2:22" s="107" customFormat="1" ht="42.75" customHeight="1">
      <c r="B250" s="206" t="s">
        <v>152</v>
      </c>
      <c r="C250" s="196"/>
      <c r="D250" s="171">
        <v>0</v>
      </c>
      <c r="E250" s="171"/>
      <c r="F250" s="171">
        <v>-3608043317</v>
      </c>
      <c r="G250" s="171"/>
      <c r="H250" s="171">
        <v>0</v>
      </c>
      <c r="I250" s="171"/>
      <c r="J250" s="207">
        <f t="shared" si="9"/>
        <v>-3608043317</v>
      </c>
      <c r="K250" s="207"/>
      <c r="L250" s="191">
        <f t="shared" si="10"/>
        <v>-6.6701879219352609E-3</v>
      </c>
      <c r="M250" s="191"/>
      <c r="N250" s="171">
        <v>0</v>
      </c>
      <c r="O250" s="171"/>
      <c r="P250" s="171">
        <v>905246644</v>
      </c>
      <c r="Q250" s="171"/>
      <c r="R250" s="171">
        <v>2173245289</v>
      </c>
      <c r="S250" s="171"/>
      <c r="T250" s="207">
        <f t="shared" si="11"/>
        <v>3078491933</v>
      </c>
      <c r="U250" s="201"/>
      <c r="V250" s="191">
        <f>T250/درآمدها!$J$5</f>
        <v>1.6975707875258926E-3</v>
      </c>
    </row>
    <row r="251" spans="2:22" s="107" customFormat="1" ht="42.75" customHeight="1">
      <c r="B251" s="206" t="s">
        <v>309</v>
      </c>
      <c r="C251" s="196"/>
      <c r="D251" s="171">
        <v>0</v>
      </c>
      <c r="E251" s="171"/>
      <c r="F251" s="171">
        <v>0</v>
      </c>
      <c r="G251" s="171"/>
      <c r="H251" s="171">
        <v>0</v>
      </c>
      <c r="I251" s="171"/>
      <c r="J251" s="207">
        <f t="shared" si="9"/>
        <v>0</v>
      </c>
      <c r="K251" s="207"/>
      <c r="L251" s="191">
        <f t="shared" si="10"/>
        <v>0</v>
      </c>
      <c r="M251" s="191"/>
      <c r="N251" s="171">
        <v>0</v>
      </c>
      <c r="O251" s="171"/>
      <c r="P251" s="171">
        <v>0</v>
      </c>
      <c r="Q251" s="171"/>
      <c r="R251" s="171">
        <v>-5709812585</v>
      </c>
      <c r="S251" s="171"/>
      <c r="T251" s="207">
        <f t="shared" si="11"/>
        <v>-5709812585</v>
      </c>
      <c r="U251" s="201"/>
      <c r="V251" s="191">
        <f>T251/درآمدها!$J$5</f>
        <v>-3.1485582088558628E-3</v>
      </c>
    </row>
    <row r="252" spans="2:22" s="107" customFormat="1" ht="42.75" customHeight="1">
      <c r="B252" s="206" t="s">
        <v>117</v>
      </c>
      <c r="C252" s="196"/>
      <c r="D252" s="171">
        <v>0</v>
      </c>
      <c r="E252" s="171"/>
      <c r="F252" s="171">
        <v>3324421000</v>
      </c>
      <c r="G252" s="171"/>
      <c r="H252" s="171">
        <v>0</v>
      </c>
      <c r="I252" s="171"/>
      <c r="J252" s="207">
        <f t="shared" si="9"/>
        <v>3324421000</v>
      </c>
      <c r="K252" s="207"/>
      <c r="L252" s="191">
        <f t="shared" si="10"/>
        <v>6.1458554827067621E-3</v>
      </c>
      <c r="M252" s="191"/>
      <c r="N252" s="171">
        <v>2113494400</v>
      </c>
      <c r="O252" s="171"/>
      <c r="P252" s="171">
        <v>29007714780</v>
      </c>
      <c r="Q252" s="171"/>
      <c r="R252" s="171">
        <v>-1156525325</v>
      </c>
      <c r="S252" s="171"/>
      <c r="T252" s="207">
        <f t="shared" si="11"/>
        <v>29964683855</v>
      </c>
      <c r="U252" s="201"/>
      <c r="V252" s="191">
        <f>T252/درآمدها!$J$5</f>
        <v>1.6523405965246929E-2</v>
      </c>
    </row>
    <row r="253" spans="2:22" s="107" customFormat="1" ht="42.75" customHeight="1">
      <c r="B253" s="206" t="s">
        <v>126</v>
      </c>
      <c r="C253" s="196"/>
      <c r="D253" s="171">
        <v>0</v>
      </c>
      <c r="E253" s="171"/>
      <c r="F253" s="171">
        <v>-1196756622</v>
      </c>
      <c r="G253" s="171"/>
      <c r="H253" s="171">
        <v>0</v>
      </c>
      <c r="I253" s="171"/>
      <c r="J253" s="207">
        <f t="shared" si="9"/>
        <v>-1196756622</v>
      </c>
      <c r="K253" s="207"/>
      <c r="L253" s="191">
        <f t="shared" si="10"/>
        <v>-2.2124433839108598E-3</v>
      </c>
      <c r="M253" s="191"/>
      <c r="N253" s="171">
        <v>66186800</v>
      </c>
      <c r="O253" s="171"/>
      <c r="P253" s="171">
        <v>-2118719221</v>
      </c>
      <c r="Q253" s="171"/>
      <c r="R253" s="171">
        <v>-3303193102</v>
      </c>
      <c r="S253" s="171"/>
      <c r="T253" s="207">
        <f t="shared" si="11"/>
        <v>-5355725523</v>
      </c>
      <c r="U253" s="201"/>
      <c r="V253" s="191">
        <f>T253/درآمدها!$J$5</f>
        <v>-2.9533042124920304E-3</v>
      </c>
    </row>
    <row r="254" spans="2:22" s="107" customFormat="1" ht="42.75" customHeight="1">
      <c r="B254" s="206" t="s">
        <v>175</v>
      </c>
      <c r="C254" s="196"/>
      <c r="D254" s="171">
        <v>0</v>
      </c>
      <c r="E254" s="171"/>
      <c r="F254" s="171">
        <v>-577352598</v>
      </c>
      <c r="G254" s="171"/>
      <c r="H254" s="171">
        <v>0</v>
      </c>
      <c r="I254" s="171"/>
      <c r="J254" s="207">
        <f t="shared" si="9"/>
        <v>-577352598</v>
      </c>
      <c r="K254" s="207"/>
      <c r="L254" s="191">
        <f t="shared" si="10"/>
        <v>-1.067351466578178E-3</v>
      </c>
      <c r="M254" s="191"/>
      <c r="N254" s="171">
        <v>455348640</v>
      </c>
      <c r="O254" s="171"/>
      <c r="P254" s="171">
        <v>971942816</v>
      </c>
      <c r="Q254" s="171"/>
      <c r="R254" s="171">
        <v>-716537053</v>
      </c>
      <c r="S254" s="171"/>
      <c r="T254" s="207">
        <f t="shared" si="11"/>
        <v>710754403</v>
      </c>
      <c r="U254" s="201"/>
      <c r="V254" s="191">
        <f>T254/درآمدها!$J$5</f>
        <v>3.919308342843092E-4</v>
      </c>
    </row>
    <row r="255" spans="2:22" s="107" customFormat="1" ht="42.75" customHeight="1">
      <c r="B255" s="206" t="s">
        <v>316</v>
      </c>
      <c r="C255" s="196"/>
      <c r="D255" s="171">
        <v>0</v>
      </c>
      <c r="E255" s="171"/>
      <c r="F255" s="171">
        <v>3731223335</v>
      </c>
      <c r="G255" s="171"/>
      <c r="H255" s="171">
        <v>0</v>
      </c>
      <c r="I255" s="171"/>
      <c r="J255" s="207">
        <f t="shared" si="9"/>
        <v>3731223335</v>
      </c>
      <c r="K255" s="207"/>
      <c r="L255" s="191">
        <f t="shared" si="10"/>
        <v>6.8979107611861316E-3</v>
      </c>
      <c r="M255" s="191"/>
      <c r="N255" s="171">
        <v>3096868480</v>
      </c>
      <c r="O255" s="171"/>
      <c r="P255" s="171">
        <v>4690809841</v>
      </c>
      <c r="Q255" s="171"/>
      <c r="R255" s="171">
        <v>-7524674984</v>
      </c>
      <c r="S255" s="171"/>
      <c r="T255" s="207">
        <f t="shared" si="11"/>
        <v>263003337</v>
      </c>
      <c r="U255" s="201"/>
      <c r="V255" s="191">
        <f>T255/درآمدها!$J$5</f>
        <v>1.450277576260999E-4</v>
      </c>
    </row>
    <row r="256" spans="2:22" s="107" customFormat="1" ht="42.75" customHeight="1">
      <c r="B256" s="206" t="s">
        <v>149</v>
      </c>
      <c r="C256" s="196"/>
      <c r="D256" s="171">
        <v>0</v>
      </c>
      <c r="E256" s="171"/>
      <c r="F256" s="171">
        <v>569838920</v>
      </c>
      <c r="G256" s="171"/>
      <c r="H256" s="171">
        <v>0</v>
      </c>
      <c r="I256" s="171"/>
      <c r="J256" s="207">
        <f t="shared" si="9"/>
        <v>569838920</v>
      </c>
      <c r="K256" s="207"/>
      <c r="L256" s="191">
        <f t="shared" si="10"/>
        <v>1.0534609337209998E-3</v>
      </c>
      <c r="M256" s="191"/>
      <c r="N256" s="171">
        <v>0</v>
      </c>
      <c r="O256" s="171"/>
      <c r="P256" s="171">
        <v>517443244</v>
      </c>
      <c r="Q256" s="171"/>
      <c r="R256" s="171">
        <v>-455599760</v>
      </c>
      <c r="S256" s="171"/>
      <c r="T256" s="207">
        <f t="shared" si="11"/>
        <v>61843484</v>
      </c>
      <c r="U256" s="201"/>
      <c r="V256" s="191">
        <f>T256/درآمدها!$J$5</f>
        <v>3.4102311820878478E-5</v>
      </c>
    </row>
    <row r="257" spans="1:22" s="107" customFormat="1" ht="42.75" customHeight="1">
      <c r="B257" s="206" t="s">
        <v>252</v>
      </c>
      <c r="C257" s="196"/>
      <c r="D257" s="171">
        <v>0</v>
      </c>
      <c r="E257" s="171"/>
      <c r="F257" s="171">
        <v>316649716</v>
      </c>
      <c r="G257" s="171"/>
      <c r="H257" s="171">
        <v>0</v>
      </c>
      <c r="I257" s="171"/>
      <c r="J257" s="207">
        <f t="shared" si="9"/>
        <v>316649716</v>
      </c>
      <c r="K257" s="207"/>
      <c r="L257" s="191">
        <f t="shared" si="10"/>
        <v>5.8539017566551868E-4</v>
      </c>
      <c r="M257" s="191"/>
      <c r="N257" s="171">
        <v>2189886160</v>
      </c>
      <c r="O257" s="171"/>
      <c r="P257" s="171">
        <v>4787289954</v>
      </c>
      <c r="Q257" s="171"/>
      <c r="R257" s="171">
        <v>-1042221691</v>
      </c>
      <c r="S257" s="171"/>
      <c r="T257" s="207">
        <f t="shared" si="11"/>
        <v>5934954423</v>
      </c>
      <c r="U257" s="201"/>
      <c r="V257" s="191">
        <f>T257/درآمدها!$J$5</f>
        <v>3.2727080249205869E-3</v>
      </c>
    </row>
    <row r="258" spans="1:22" s="107" customFormat="1" ht="42.75" customHeight="1">
      <c r="B258" s="206" t="s">
        <v>145</v>
      </c>
      <c r="C258" s="196"/>
      <c r="D258" s="171">
        <v>0</v>
      </c>
      <c r="E258" s="171"/>
      <c r="F258" s="171">
        <v>-2672431425</v>
      </c>
      <c r="G258" s="171"/>
      <c r="H258" s="171">
        <v>1639722387</v>
      </c>
      <c r="I258" s="171"/>
      <c r="J258" s="207">
        <f t="shared" si="9"/>
        <v>-1032709038</v>
      </c>
      <c r="K258" s="207"/>
      <c r="L258" s="191">
        <f t="shared" si="10"/>
        <v>-1.9091686953105896E-3</v>
      </c>
      <c r="M258" s="191"/>
      <c r="N258" s="171">
        <v>0</v>
      </c>
      <c r="O258" s="171"/>
      <c r="P258" s="171">
        <v>-1872813235</v>
      </c>
      <c r="Q258" s="171"/>
      <c r="R258" s="171">
        <v>809774066</v>
      </c>
      <c r="S258" s="171"/>
      <c r="T258" s="207">
        <f t="shared" si="11"/>
        <v>-1063039169</v>
      </c>
      <c r="U258" s="201"/>
      <c r="V258" s="191">
        <f>T258/درآمدها!$J$5</f>
        <v>-5.861909917469323E-4</v>
      </c>
    </row>
    <row r="259" spans="1:22" s="107" customFormat="1" ht="42.75" customHeight="1">
      <c r="B259" s="206" t="s">
        <v>78</v>
      </c>
      <c r="C259" s="196"/>
      <c r="D259" s="171">
        <v>0</v>
      </c>
      <c r="E259" s="171"/>
      <c r="F259" s="171">
        <v>181344000</v>
      </c>
      <c r="G259" s="171"/>
      <c r="H259" s="171">
        <v>-6332358787</v>
      </c>
      <c r="I259" s="171"/>
      <c r="J259" s="207">
        <f t="shared" si="9"/>
        <v>-6151014787</v>
      </c>
      <c r="K259" s="207"/>
      <c r="L259" s="191">
        <f t="shared" si="10"/>
        <v>-1.1371378039332056E-2</v>
      </c>
      <c r="M259" s="191"/>
      <c r="N259" s="171">
        <v>15866038714</v>
      </c>
      <c r="O259" s="171"/>
      <c r="P259" s="171">
        <v>-31824997414</v>
      </c>
      <c r="Q259" s="171"/>
      <c r="R259" s="171">
        <v>-13393609480</v>
      </c>
      <c r="S259" s="171"/>
      <c r="T259" s="207">
        <f t="shared" si="11"/>
        <v>-29352568180</v>
      </c>
      <c r="U259" s="201"/>
      <c r="V259" s="191">
        <f>T259/درآمدها!$J$5</f>
        <v>-1.618586742004955E-2</v>
      </c>
    </row>
    <row r="260" spans="1:22" s="107" customFormat="1" ht="42.75" customHeight="1">
      <c r="B260" s="206" t="s">
        <v>505</v>
      </c>
      <c r="C260" s="196"/>
      <c r="D260" s="171">
        <v>0</v>
      </c>
      <c r="E260" s="171"/>
      <c r="F260" s="171">
        <v>-5101471188</v>
      </c>
      <c r="G260" s="171"/>
      <c r="H260" s="171">
        <v>0</v>
      </c>
      <c r="I260" s="171"/>
      <c r="J260" s="207">
        <f t="shared" si="9"/>
        <v>-5101471188</v>
      </c>
      <c r="K260" s="207"/>
      <c r="L260" s="191">
        <f t="shared" si="10"/>
        <v>-9.4310872993042631E-3</v>
      </c>
      <c r="M260" s="191"/>
      <c r="N260" s="171">
        <v>0</v>
      </c>
      <c r="O260" s="171"/>
      <c r="P260" s="171">
        <v>-4751155177</v>
      </c>
      <c r="Q260" s="171"/>
      <c r="R260" s="171">
        <v>0</v>
      </c>
      <c r="S260" s="171"/>
      <c r="T260" s="207">
        <f t="shared" si="11"/>
        <v>-4751155177</v>
      </c>
      <c r="U260" s="201"/>
      <c r="V260" s="191">
        <f>T260/درآمدها!$J$5</f>
        <v>-2.6199263831163701E-3</v>
      </c>
    </row>
    <row r="261" spans="1:22" s="161" customFormat="1" ht="42.75" customHeight="1">
      <c r="A261" s="107"/>
      <c r="B261" s="206" t="s">
        <v>207</v>
      </c>
      <c r="C261" s="196"/>
      <c r="D261" s="171">
        <f>'درآمد سود سهام'!M179</f>
        <v>6459156577</v>
      </c>
      <c r="E261" s="171"/>
      <c r="F261" s="171">
        <v>-4612989888</v>
      </c>
      <c r="G261" s="171"/>
      <c r="H261" s="171">
        <v>0</v>
      </c>
      <c r="I261" s="171"/>
      <c r="J261" s="207">
        <f t="shared" si="9"/>
        <v>1846166689</v>
      </c>
      <c r="K261" s="207"/>
      <c r="L261" s="191">
        <f t="shared" si="10"/>
        <v>3.4130074583156706E-3</v>
      </c>
      <c r="M261" s="191"/>
      <c r="N261" s="171">
        <v>6459156577</v>
      </c>
      <c r="O261" s="171"/>
      <c r="P261" s="171">
        <v>-2552307951</v>
      </c>
      <c r="Q261" s="171"/>
      <c r="R261" s="171">
        <v>-3809085338</v>
      </c>
      <c r="S261" s="171"/>
      <c r="T261" s="207">
        <f t="shared" si="11"/>
        <v>97763288</v>
      </c>
      <c r="U261" s="201"/>
      <c r="V261" s="191">
        <f>T261/درآمدها!$J$5</f>
        <v>5.3909545781902381E-5</v>
      </c>
    </row>
    <row r="262" spans="1:22" s="107" customFormat="1" ht="42.75" customHeight="1">
      <c r="B262" s="206" t="s">
        <v>158</v>
      </c>
      <c r="C262" s="196"/>
      <c r="D262" s="171">
        <v>0</v>
      </c>
      <c r="E262" s="171"/>
      <c r="F262" s="171">
        <v>4156797477</v>
      </c>
      <c r="G262" s="171"/>
      <c r="H262" s="171">
        <v>0</v>
      </c>
      <c r="I262" s="171"/>
      <c r="J262" s="207">
        <f t="shared" si="9"/>
        <v>4156797477</v>
      </c>
      <c r="K262" s="207"/>
      <c r="L262" s="191">
        <f t="shared" si="10"/>
        <v>7.6846694701188829E-3</v>
      </c>
      <c r="M262" s="191"/>
      <c r="N262" s="171">
        <v>0</v>
      </c>
      <c r="O262" s="171"/>
      <c r="P262" s="171">
        <v>10829231579</v>
      </c>
      <c r="Q262" s="171"/>
      <c r="R262" s="171">
        <v>-3737786013</v>
      </c>
      <c r="S262" s="171"/>
      <c r="T262" s="207">
        <f t="shared" si="11"/>
        <v>7091445566</v>
      </c>
      <c r="U262" s="201"/>
      <c r="V262" s="191">
        <f>T262/درآمدها!$J$5</f>
        <v>3.9104311773980605E-3</v>
      </c>
    </row>
    <row r="263" spans="1:22" s="107" customFormat="1" ht="42.75" customHeight="1">
      <c r="B263" s="206" t="s">
        <v>384</v>
      </c>
      <c r="C263" s="196"/>
      <c r="D263" s="171">
        <v>0</v>
      </c>
      <c r="E263" s="171"/>
      <c r="F263" s="171">
        <v>-3899875071</v>
      </c>
      <c r="G263" s="171"/>
      <c r="H263" s="171">
        <v>0</v>
      </c>
      <c r="I263" s="171"/>
      <c r="J263" s="207">
        <f t="shared" si="9"/>
        <v>-3899875071</v>
      </c>
      <c r="K263" s="207"/>
      <c r="L263" s="191">
        <f t="shared" si="10"/>
        <v>-7.2096971433451935E-3</v>
      </c>
      <c r="M263" s="191"/>
      <c r="N263" s="171">
        <v>2200889700</v>
      </c>
      <c r="O263" s="171"/>
      <c r="P263" s="171">
        <v>52057993</v>
      </c>
      <c r="Q263" s="171"/>
      <c r="R263" s="171">
        <v>-414332764</v>
      </c>
      <c r="S263" s="171"/>
      <c r="T263" s="207">
        <f t="shared" si="11"/>
        <v>1838614929</v>
      </c>
      <c r="U263" s="201"/>
      <c r="V263" s="191">
        <f>T263/درآمدها!$J$5</f>
        <v>1.0138662244074145E-3</v>
      </c>
    </row>
    <row r="264" spans="1:22" s="107" customFormat="1" ht="42.75" customHeight="1">
      <c r="B264" s="206" t="s">
        <v>356</v>
      </c>
      <c r="C264" s="196"/>
      <c r="D264" s="171">
        <v>0</v>
      </c>
      <c r="E264" s="171"/>
      <c r="F264" s="171">
        <v>-903047237</v>
      </c>
      <c r="G264" s="171"/>
      <c r="H264" s="171">
        <v>0</v>
      </c>
      <c r="I264" s="171"/>
      <c r="J264" s="207">
        <f t="shared" si="9"/>
        <v>-903047237</v>
      </c>
      <c r="K264" s="207"/>
      <c r="L264" s="191">
        <f t="shared" si="10"/>
        <v>-1.6694629869861979E-3</v>
      </c>
      <c r="M264" s="191"/>
      <c r="N264" s="171">
        <v>0</v>
      </c>
      <c r="O264" s="171"/>
      <c r="P264" s="171">
        <v>-903047237</v>
      </c>
      <c r="Q264" s="171"/>
      <c r="R264" s="171">
        <v>-394808750</v>
      </c>
      <c r="S264" s="171"/>
      <c r="T264" s="207">
        <f t="shared" si="11"/>
        <v>-1297855987</v>
      </c>
      <c r="U264" s="201"/>
      <c r="V264" s="191">
        <f>T264/درآمدها!$J$5</f>
        <v>-7.1567587568753413E-4</v>
      </c>
    </row>
    <row r="265" spans="1:22" s="107" customFormat="1" ht="42.75" customHeight="1">
      <c r="B265" s="206" t="s">
        <v>210</v>
      </c>
      <c r="C265" s="196"/>
      <c r="D265" s="171">
        <v>0</v>
      </c>
      <c r="E265" s="171"/>
      <c r="F265" s="171">
        <v>1376807330</v>
      </c>
      <c r="G265" s="171"/>
      <c r="H265" s="171">
        <v>0</v>
      </c>
      <c r="I265" s="171"/>
      <c r="J265" s="207">
        <f t="shared" si="9"/>
        <v>1376807330</v>
      </c>
      <c r="K265" s="207"/>
      <c r="L265" s="191">
        <f t="shared" si="10"/>
        <v>2.5453030400515936E-3</v>
      </c>
      <c r="M265" s="191"/>
      <c r="N265" s="171">
        <v>2366954100</v>
      </c>
      <c r="O265" s="171"/>
      <c r="P265" s="171">
        <v>13426695957</v>
      </c>
      <c r="Q265" s="171"/>
      <c r="R265" s="171">
        <v>-3149571242</v>
      </c>
      <c r="S265" s="171"/>
      <c r="T265" s="207">
        <f t="shared" si="11"/>
        <v>12644078815</v>
      </c>
      <c r="U265" s="201"/>
      <c r="V265" s="191">
        <f>T265/درآمدها!$J$5</f>
        <v>6.9723160880925412E-3</v>
      </c>
    </row>
    <row r="266" spans="1:22" s="107" customFormat="1" ht="42.75" customHeight="1">
      <c r="B266" s="206" t="s">
        <v>150</v>
      </c>
      <c r="C266" s="196"/>
      <c r="D266" s="171">
        <v>0</v>
      </c>
      <c r="E266" s="171"/>
      <c r="F266" s="171">
        <v>5864756356</v>
      </c>
      <c r="G266" s="171"/>
      <c r="H266" s="171">
        <v>0</v>
      </c>
      <c r="I266" s="171"/>
      <c r="J266" s="207">
        <f t="shared" si="9"/>
        <v>5864756356</v>
      </c>
      <c r="K266" s="207"/>
      <c r="L266" s="191">
        <f t="shared" si="10"/>
        <v>1.0842172217436339E-2</v>
      </c>
      <c r="M266" s="191"/>
      <c r="N266" s="171">
        <v>0</v>
      </c>
      <c r="O266" s="171"/>
      <c r="P266" s="171">
        <v>8600067032</v>
      </c>
      <c r="Q266" s="171"/>
      <c r="R266" s="171">
        <v>-4191082225</v>
      </c>
      <c r="S266" s="171"/>
      <c r="T266" s="207">
        <f t="shared" si="11"/>
        <v>4408984807</v>
      </c>
      <c r="U266" s="201"/>
      <c r="V266" s="191">
        <f>T266/درآمدها!$J$5</f>
        <v>2.431243600406305E-3</v>
      </c>
    </row>
    <row r="267" spans="1:22" s="107" customFormat="1" ht="42.75" customHeight="1">
      <c r="B267" s="206" t="s">
        <v>168</v>
      </c>
      <c r="C267" s="196"/>
      <c r="D267" s="171">
        <f>'درآمد سود سهام'!K165</f>
        <v>0</v>
      </c>
      <c r="E267" s="171"/>
      <c r="F267" s="171">
        <v>-538090146</v>
      </c>
      <c r="G267" s="171"/>
      <c r="H267" s="171">
        <v>0</v>
      </c>
      <c r="I267" s="171"/>
      <c r="J267" s="207">
        <f t="shared" si="9"/>
        <v>-538090146</v>
      </c>
      <c r="K267" s="207"/>
      <c r="L267" s="191">
        <f t="shared" si="10"/>
        <v>-9.9476699069840505E-4</v>
      </c>
      <c r="M267" s="191"/>
      <c r="N267" s="171">
        <v>1365812927</v>
      </c>
      <c r="O267" s="171"/>
      <c r="P267" s="171">
        <v>203998574</v>
      </c>
      <c r="Q267" s="171"/>
      <c r="R267" s="171">
        <v>-2776135232</v>
      </c>
      <c r="S267" s="171"/>
      <c r="T267" s="207">
        <f t="shared" si="11"/>
        <v>-1206323731</v>
      </c>
      <c r="U267" s="201"/>
      <c r="V267" s="191">
        <f>T267/درآمدها!$J$5</f>
        <v>-6.6520230379464931E-4</v>
      </c>
    </row>
    <row r="268" spans="1:22" s="107" customFormat="1" ht="42.75" customHeight="1">
      <c r="B268" s="206" t="s">
        <v>75</v>
      </c>
      <c r="C268" s="196"/>
      <c r="D268" s="171">
        <v>0</v>
      </c>
      <c r="E268" s="171"/>
      <c r="F268" s="171">
        <v>2879515750</v>
      </c>
      <c r="G268" s="171"/>
      <c r="H268" s="171">
        <v>0</v>
      </c>
      <c r="I268" s="171"/>
      <c r="J268" s="207">
        <f t="shared" ref="J268:J331" si="12">D268+F268+H268</f>
        <v>2879515750</v>
      </c>
      <c r="K268" s="207"/>
      <c r="L268" s="191">
        <f t="shared" ref="L268:L331" si="13">J268/540920789523</f>
        <v>5.3233593638344762E-3</v>
      </c>
      <c r="M268" s="191"/>
      <c r="N268" s="171">
        <v>3395150150</v>
      </c>
      <c r="O268" s="171"/>
      <c r="P268" s="171">
        <v>11855595182</v>
      </c>
      <c r="Q268" s="171"/>
      <c r="R268" s="171">
        <v>1751662923</v>
      </c>
      <c r="S268" s="171"/>
      <c r="T268" s="207">
        <f t="shared" ref="T268:T331" si="14">N268+P268+R268</f>
        <v>17002408255</v>
      </c>
      <c r="U268" s="201"/>
      <c r="V268" s="191">
        <f>T268/درآمدها!$J$5</f>
        <v>9.3756268326973362E-3</v>
      </c>
    </row>
    <row r="269" spans="1:22" s="107" customFormat="1" ht="42.75" customHeight="1">
      <c r="B269" s="206" t="s">
        <v>303</v>
      </c>
      <c r="C269" s="196"/>
      <c r="D269" s="171">
        <v>0</v>
      </c>
      <c r="E269" s="171"/>
      <c r="F269" s="171">
        <v>324771965</v>
      </c>
      <c r="G269" s="171"/>
      <c r="H269" s="171">
        <v>0</v>
      </c>
      <c r="I269" s="171"/>
      <c r="J269" s="207">
        <f t="shared" si="12"/>
        <v>324771965</v>
      </c>
      <c r="K269" s="207"/>
      <c r="L269" s="191">
        <f t="shared" si="13"/>
        <v>6.0040577343383969E-4</v>
      </c>
      <c r="M269" s="191"/>
      <c r="N269" s="171">
        <v>0</v>
      </c>
      <c r="O269" s="171"/>
      <c r="P269" s="171">
        <v>-746656868</v>
      </c>
      <c r="Q269" s="171"/>
      <c r="R269" s="171">
        <v>-2001371084</v>
      </c>
      <c r="S269" s="171"/>
      <c r="T269" s="207">
        <f t="shared" si="14"/>
        <v>-2748027952</v>
      </c>
      <c r="U269" s="201"/>
      <c r="V269" s="191">
        <f>T269/درآمدها!$J$5</f>
        <v>-1.5153432512242371E-3</v>
      </c>
    </row>
    <row r="270" spans="1:22" s="107" customFormat="1" ht="42.75" customHeight="1">
      <c r="B270" s="206" t="s">
        <v>351</v>
      </c>
      <c r="C270" s="196"/>
      <c r="D270" s="171">
        <v>0</v>
      </c>
      <c r="E270" s="171"/>
      <c r="F270" s="171">
        <v>-1325722532</v>
      </c>
      <c r="G270" s="171"/>
      <c r="H270" s="171">
        <v>0</v>
      </c>
      <c r="I270" s="171"/>
      <c r="J270" s="207">
        <f t="shared" si="12"/>
        <v>-1325722532</v>
      </c>
      <c r="K270" s="207"/>
      <c r="L270" s="191">
        <f t="shared" si="13"/>
        <v>-2.4508625988826599E-3</v>
      </c>
      <c r="M270" s="191"/>
      <c r="N270" s="171">
        <v>0</v>
      </c>
      <c r="O270" s="171"/>
      <c r="P270" s="171">
        <v>2771082796</v>
      </c>
      <c r="Q270" s="171"/>
      <c r="R270" s="171">
        <v>-2655956490</v>
      </c>
      <c r="S270" s="171"/>
      <c r="T270" s="207">
        <f t="shared" si="14"/>
        <v>115126306</v>
      </c>
      <c r="U270" s="201"/>
      <c r="V270" s="191">
        <f>T270/درآمدها!$J$5</f>
        <v>6.3484023409772212E-5</v>
      </c>
    </row>
    <row r="271" spans="1:22" s="107" customFormat="1" ht="42.75" customHeight="1">
      <c r="B271" s="206" t="s">
        <v>91</v>
      </c>
      <c r="C271" s="196"/>
      <c r="D271" s="171">
        <v>0</v>
      </c>
      <c r="E271" s="171"/>
      <c r="F271" s="171">
        <v>-752992883</v>
      </c>
      <c r="G271" s="171"/>
      <c r="H271" s="171">
        <v>0</v>
      </c>
      <c r="I271" s="171"/>
      <c r="J271" s="207">
        <f t="shared" si="12"/>
        <v>-752992883</v>
      </c>
      <c r="K271" s="207"/>
      <c r="L271" s="191">
        <f t="shared" si="13"/>
        <v>-1.3920575758680147E-3</v>
      </c>
      <c r="M271" s="191"/>
      <c r="N271" s="171">
        <v>0</v>
      </c>
      <c r="O271" s="171"/>
      <c r="P271" s="171">
        <v>9648756816</v>
      </c>
      <c r="Q271" s="171"/>
      <c r="R271" s="171">
        <v>-373026794</v>
      </c>
      <c r="S271" s="171"/>
      <c r="T271" s="207">
        <f t="shared" si="14"/>
        <v>9275730022</v>
      </c>
      <c r="U271" s="201"/>
      <c r="V271" s="191">
        <f>T271/درآمدها!$J$5</f>
        <v>5.1149097223650601E-3</v>
      </c>
    </row>
    <row r="272" spans="1:22" s="107" customFormat="1" ht="42.75" customHeight="1">
      <c r="B272" s="206" t="s">
        <v>480</v>
      </c>
      <c r="C272" s="196"/>
      <c r="D272" s="171">
        <v>0</v>
      </c>
      <c r="E272" s="171"/>
      <c r="F272" s="171">
        <v>-2901285376</v>
      </c>
      <c r="G272" s="171"/>
      <c r="H272" s="171">
        <v>0</v>
      </c>
      <c r="I272" s="171"/>
      <c r="J272" s="207">
        <f t="shared" si="12"/>
        <v>-2901285376</v>
      </c>
      <c r="K272" s="207"/>
      <c r="L272" s="191">
        <f t="shared" si="13"/>
        <v>-5.3636048608123191E-3</v>
      </c>
      <c r="M272" s="191"/>
      <c r="N272" s="171">
        <v>0</v>
      </c>
      <c r="O272" s="171"/>
      <c r="P272" s="171">
        <v>-623481832</v>
      </c>
      <c r="Q272" s="171"/>
      <c r="R272" s="171">
        <v>-47585918</v>
      </c>
      <c r="S272" s="171"/>
      <c r="T272" s="207">
        <f t="shared" si="14"/>
        <v>-671067750</v>
      </c>
      <c r="U272" s="201"/>
      <c r="V272" s="191">
        <f>T272/درآمدها!$J$5</f>
        <v>-3.7004644924977585E-4</v>
      </c>
    </row>
    <row r="273" spans="2:22" s="107" customFormat="1" ht="42.75" customHeight="1">
      <c r="B273" s="206" t="s">
        <v>340</v>
      </c>
      <c r="C273" s="196"/>
      <c r="D273" s="171">
        <v>0</v>
      </c>
      <c r="E273" s="171"/>
      <c r="F273" s="171">
        <v>-1608768046</v>
      </c>
      <c r="G273" s="171"/>
      <c r="H273" s="171">
        <v>0</v>
      </c>
      <c r="I273" s="171"/>
      <c r="J273" s="207">
        <f t="shared" si="12"/>
        <v>-1608768046</v>
      </c>
      <c r="K273" s="207"/>
      <c r="L273" s="191">
        <f t="shared" si="13"/>
        <v>-2.9741287026861353E-3</v>
      </c>
      <c r="M273" s="191"/>
      <c r="N273" s="171">
        <v>1539720000</v>
      </c>
      <c r="O273" s="171"/>
      <c r="P273" s="171">
        <v>-2248791062</v>
      </c>
      <c r="Q273" s="171"/>
      <c r="R273" s="171">
        <v>-5773938972</v>
      </c>
      <c r="S273" s="171"/>
      <c r="T273" s="207">
        <f t="shared" si="14"/>
        <v>-6483010034</v>
      </c>
      <c r="U273" s="201"/>
      <c r="V273" s="191">
        <f>T273/درآمدها!$J$5</f>
        <v>-3.5749219710414764E-3</v>
      </c>
    </row>
    <row r="274" spans="2:22" s="107" customFormat="1" ht="42.75" customHeight="1">
      <c r="B274" s="206" t="s">
        <v>263</v>
      </c>
      <c r="C274" s="196"/>
      <c r="D274" s="171">
        <v>0</v>
      </c>
      <c r="E274" s="171"/>
      <c r="F274" s="171">
        <v>-424017960</v>
      </c>
      <c r="G274" s="171"/>
      <c r="H274" s="171">
        <v>0</v>
      </c>
      <c r="I274" s="171"/>
      <c r="J274" s="207">
        <f t="shared" si="12"/>
        <v>-424017960</v>
      </c>
      <c r="K274" s="207"/>
      <c r="L274" s="191">
        <f t="shared" si="13"/>
        <v>-7.8388179602768013E-4</v>
      </c>
      <c r="M274" s="191"/>
      <c r="N274" s="171">
        <v>821320380</v>
      </c>
      <c r="O274" s="171"/>
      <c r="P274" s="171">
        <v>1079638085</v>
      </c>
      <c r="Q274" s="171"/>
      <c r="R274" s="171">
        <v>-2086682097</v>
      </c>
      <c r="S274" s="171"/>
      <c r="T274" s="207">
        <f t="shared" si="14"/>
        <v>-185723632</v>
      </c>
      <c r="U274" s="201"/>
      <c r="V274" s="191">
        <f>T274/درآمدها!$J$5</f>
        <v>-1.0241346058333461E-4</v>
      </c>
    </row>
    <row r="275" spans="2:22" s="107" customFormat="1" ht="42.75" customHeight="1">
      <c r="B275" s="206" t="s">
        <v>526</v>
      </c>
      <c r="C275" s="196"/>
      <c r="D275" s="171">
        <v>0</v>
      </c>
      <c r="E275" s="171"/>
      <c r="F275" s="171">
        <v>-525283928</v>
      </c>
      <c r="G275" s="171"/>
      <c r="H275" s="171">
        <v>0</v>
      </c>
      <c r="I275" s="171"/>
      <c r="J275" s="207">
        <f t="shared" si="12"/>
        <v>-525283928</v>
      </c>
      <c r="K275" s="207"/>
      <c r="L275" s="191">
        <f t="shared" si="13"/>
        <v>-9.7109214172228604E-4</v>
      </c>
      <c r="M275" s="191"/>
      <c r="N275" s="171">
        <v>0</v>
      </c>
      <c r="O275" s="171"/>
      <c r="P275" s="171">
        <v>-525283928</v>
      </c>
      <c r="Q275" s="171"/>
      <c r="R275" s="171">
        <v>0</v>
      </c>
      <c r="S275" s="171"/>
      <c r="T275" s="207">
        <f t="shared" si="14"/>
        <v>-525283928</v>
      </c>
      <c r="U275" s="201"/>
      <c r="V275" s="191">
        <f>T275/درآمدها!$J$5</f>
        <v>-2.8965697189944667E-4</v>
      </c>
    </row>
    <row r="276" spans="2:22" s="107" customFormat="1" ht="42.75" customHeight="1">
      <c r="B276" s="206" t="s">
        <v>377</v>
      </c>
      <c r="C276" s="196"/>
      <c r="D276" s="171">
        <v>0</v>
      </c>
      <c r="E276" s="171"/>
      <c r="F276" s="171">
        <v>510607836</v>
      </c>
      <c r="G276" s="171"/>
      <c r="H276" s="171">
        <v>0</v>
      </c>
      <c r="I276" s="171"/>
      <c r="J276" s="207">
        <f t="shared" si="12"/>
        <v>510607836</v>
      </c>
      <c r="K276" s="207"/>
      <c r="L276" s="191">
        <f t="shared" si="13"/>
        <v>9.439604575935584E-4</v>
      </c>
      <c r="M276" s="191"/>
      <c r="N276" s="171">
        <v>0</v>
      </c>
      <c r="O276" s="171"/>
      <c r="P276" s="171">
        <v>1127913239</v>
      </c>
      <c r="Q276" s="171"/>
      <c r="R276" s="171">
        <v>-2321980444</v>
      </c>
      <c r="S276" s="171"/>
      <c r="T276" s="207">
        <f t="shared" si="14"/>
        <v>-1194067205</v>
      </c>
      <c r="U276" s="201"/>
      <c r="V276" s="191">
        <f>T276/درآمدها!$J$5</f>
        <v>-6.5844369570114826E-4</v>
      </c>
    </row>
    <row r="277" spans="2:22" s="107" customFormat="1" ht="42.75" customHeight="1">
      <c r="B277" s="206" t="s">
        <v>179</v>
      </c>
      <c r="C277" s="196"/>
      <c r="D277" s="171">
        <v>0</v>
      </c>
      <c r="E277" s="171"/>
      <c r="F277" s="171">
        <v>-8916858417</v>
      </c>
      <c r="G277" s="171"/>
      <c r="H277" s="171">
        <v>0</v>
      </c>
      <c r="I277" s="171"/>
      <c r="J277" s="207">
        <f t="shared" si="12"/>
        <v>-8916858417</v>
      </c>
      <c r="K277" s="207"/>
      <c r="L277" s="191">
        <f t="shared" si="13"/>
        <v>-1.6484591810315054E-2</v>
      </c>
      <c r="M277" s="191"/>
      <c r="N277" s="171">
        <v>0</v>
      </c>
      <c r="O277" s="171"/>
      <c r="P277" s="171">
        <v>-8146463491</v>
      </c>
      <c r="Q277" s="171"/>
      <c r="R277" s="171">
        <v>-2661751240</v>
      </c>
      <c r="S277" s="171"/>
      <c r="T277" s="207">
        <f t="shared" si="14"/>
        <v>-10808214731</v>
      </c>
      <c r="U277" s="201"/>
      <c r="V277" s="191">
        <f>T277/درآمدها!$J$5</f>
        <v>-5.9599667603392826E-3</v>
      </c>
    </row>
    <row r="278" spans="2:22" s="107" customFormat="1" ht="42.75" customHeight="1">
      <c r="B278" s="206" t="s">
        <v>97</v>
      </c>
      <c r="C278" s="196"/>
      <c r="D278" s="171">
        <v>0</v>
      </c>
      <c r="E278" s="171"/>
      <c r="F278" s="171">
        <v>19215641910</v>
      </c>
      <c r="G278" s="171"/>
      <c r="H278" s="171">
        <v>4494913968</v>
      </c>
      <c r="I278" s="171"/>
      <c r="J278" s="207">
        <f t="shared" si="12"/>
        <v>23710555878</v>
      </c>
      <c r="K278" s="207"/>
      <c r="L278" s="191">
        <f t="shared" si="13"/>
        <v>4.3833693097484146E-2</v>
      </c>
      <c r="M278" s="191"/>
      <c r="N278" s="171">
        <v>3577438200</v>
      </c>
      <c r="O278" s="171"/>
      <c r="P278" s="171">
        <v>34526142298</v>
      </c>
      <c r="Q278" s="171"/>
      <c r="R278" s="171">
        <v>2240125208</v>
      </c>
      <c r="S278" s="171"/>
      <c r="T278" s="207">
        <f t="shared" si="14"/>
        <v>40343705706</v>
      </c>
      <c r="U278" s="201"/>
      <c r="V278" s="191">
        <f>T278/درآمدها!$J$5</f>
        <v>2.2246703177262239E-2</v>
      </c>
    </row>
    <row r="279" spans="2:22" s="107" customFormat="1" ht="42.75" customHeight="1">
      <c r="B279" s="206" t="s">
        <v>208</v>
      </c>
      <c r="C279" s="196"/>
      <c r="D279" s="171">
        <v>0</v>
      </c>
      <c r="E279" s="171"/>
      <c r="F279" s="171">
        <v>-1057483853</v>
      </c>
      <c r="G279" s="171"/>
      <c r="H279" s="171">
        <v>0</v>
      </c>
      <c r="I279" s="171"/>
      <c r="J279" s="207">
        <f t="shared" si="12"/>
        <v>-1057483853</v>
      </c>
      <c r="K279" s="207"/>
      <c r="L279" s="191">
        <f t="shared" si="13"/>
        <v>-1.954969883728301E-3</v>
      </c>
      <c r="M279" s="191"/>
      <c r="N279" s="171">
        <v>38678387</v>
      </c>
      <c r="O279" s="171"/>
      <c r="P279" s="171">
        <v>-1300898793</v>
      </c>
      <c r="Q279" s="171"/>
      <c r="R279" s="171">
        <v>-1110507828</v>
      </c>
      <c r="S279" s="171"/>
      <c r="T279" s="207">
        <f t="shared" si="14"/>
        <v>-2372728234</v>
      </c>
      <c r="U279" s="201"/>
      <c r="V279" s="191">
        <f>T279/درآمدها!$J$5</f>
        <v>-1.3083919738750541E-3</v>
      </c>
    </row>
    <row r="280" spans="2:22" s="107" customFormat="1" ht="42.75" customHeight="1">
      <c r="B280" s="206" t="s">
        <v>409</v>
      </c>
      <c r="C280" s="196"/>
      <c r="D280" s="171">
        <v>0</v>
      </c>
      <c r="E280" s="171"/>
      <c r="F280" s="171">
        <v>7102282574</v>
      </c>
      <c r="G280" s="171"/>
      <c r="H280" s="171">
        <v>6204798955</v>
      </c>
      <c r="I280" s="171"/>
      <c r="J280" s="207">
        <f t="shared" si="12"/>
        <v>13307081529</v>
      </c>
      <c r="K280" s="207"/>
      <c r="L280" s="191">
        <f t="shared" si="13"/>
        <v>2.4600795138109924E-2</v>
      </c>
      <c r="M280" s="191"/>
      <c r="N280" s="171">
        <v>5929784000</v>
      </c>
      <c r="O280" s="171"/>
      <c r="P280" s="171">
        <v>16997198347</v>
      </c>
      <c r="Q280" s="171"/>
      <c r="R280" s="171">
        <v>2781064175</v>
      </c>
      <c r="S280" s="171"/>
      <c r="T280" s="207">
        <f t="shared" si="14"/>
        <v>25708046522</v>
      </c>
      <c r="U280" s="201"/>
      <c r="V280" s="191">
        <f>T280/درآمدها!$J$5</f>
        <v>1.4176171232508417E-2</v>
      </c>
    </row>
    <row r="281" spans="2:22" s="107" customFormat="1" ht="42.75" customHeight="1">
      <c r="B281" s="206" t="s">
        <v>116</v>
      </c>
      <c r="C281" s="196"/>
      <c r="D281" s="171">
        <v>0</v>
      </c>
      <c r="E281" s="171"/>
      <c r="F281" s="171">
        <v>0</v>
      </c>
      <c r="G281" s="171"/>
      <c r="H281" s="171">
        <v>0</v>
      </c>
      <c r="I281" s="171"/>
      <c r="J281" s="207">
        <f t="shared" si="12"/>
        <v>0</v>
      </c>
      <c r="K281" s="207"/>
      <c r="L281" s="191">
        <f t="shared" si="13"/>
        <v>0</v>
      </c>
      <c r="M281" s="191"/>
      <c r="N281" s="171">
        <v>0</v>
      </c>
      <c r="O281" s="171"/>
      <c r="P281" s="171">
        <v>0</v>
      </c>
      <c r="Q281" s="171"/>
      <c r="R281" s="171">
        <v>-736274817</v>
      </c>
      <c r="S281" s="171"/>
      <c r="T281" s="207">
        <f t="shared" si="14"/>
        <v>-736274817</v>
      </c>
      <c r="U281" s="201"/>
      <c r="V281" s="191">
        <f>T281/درآمدها!$J$5</f>
        <v>-4.0600353943827356E-4</v>
      </c>
    </row>
    <row r="282" spans="2:22" s="107" customFormat="1" ht="42.75" customHeight="1">
      <c r="B282" s="206" t="s">
        <v>271</v>
      </c>
      <c r="C282" s="196"/>
      <c r="D282" s="171">
        <f>'درآمد سود سهام'!K164</f>
        <v>0</v>
      </c>
      <c r="E282" s="171"/>
      <c r="F282" s="171">
        <v>-899856650</v>
      </c>
      <c r="G282" s="171"/>
      <c r="H282" s="171">
        <v>0</v>
      </c>
      <c r="I282" s="171"/>
      <c r="J282" s="207">
        <f t="shared" si="12"/>
        <v>-899856650</v>
      </c>
      <c r="K282" s="207"/>
      <c r="L282" s="191">
        <f t="shared" si="13"/>
        <v>-1.6635645503540737E-3</v>
      </c>
      <c r="M282" s="191"/>
      <c r="N282" s="171">
        <v>167147414</v>
      </c>
      <c r="O282" s="171"/>
      <c r="P282" s="171">
        <v>3849974600</v>
      </c>
      <c r="Q282" s="171"/>
      <c r="R282" s="171">
        <v>-1312693491</v>
      </c>
      <c r="S282" s="171"/>
      <c r="T282" s="207">
        <f t="shared" si="14"/>
        <v>2704428523</v>
      </c>
      <c r="U282" s="201"/>
      <c r="V282" s="191">
        <f>T282/درآمدها!$J$5</f>
        <v>1.4913012466862934E-3</v>
      </c>
    </row>
    <row r="283" spans="2:22" s="107" customFormat="1" ht="42.75" customHeight="1">
      <c r="B283" s="206" t="s">
        <v>155</v>
      </c>
      <c r="C283" s="196"/>
      <c r="D283" s="171">
        <v>0</v>
      </c>
      <c r="E283" s="171"/>
      <c r="F283" s="171">
        <v>-1282189622</v>
      </c>
      <c r="G283" s="171"/>
      <c r="H283" s="171">
        <v>0</v>
      </c>
      <c r="I283" s="171"/>
      <c r="J283" s="207">
        <f t="shared" si="12"/>
        <v>-1282189622</v>
      </c>
      <c r="K283" s="207"/>
      <c r="L283" s="191">
        <f t="shared" si="13"/>
        <v>-2.3703833293792845E-3</v>
      </c>
      <c r="M283" s="191"/>
      <c r="N283" s="171">
        <v>0</v>
      </c>
      <c r="O283" s="171"/>
      <c r="P283" s="171">
        <v>-11147029383</v>
      </c>
      <c r="Q283" s="171"/>
      <c r="R283" s="171">
        <v>-63058840241</v>
      </c>
      <c r="S283" s="171"/>
      <c r="T283" s="207">
        <f t="shared" si="14"/>
        <v>-74205869624</v>
      </c>
      <c r="U283" s="201"/>
      <c r="V283" s="191">
        <f>T283/درآمدها!$J$5</f>
        <v>-4.0919294017411803E-2</v>
      </c>
    </row>
    <row r="284" spans="2:22" s="107" customFormat="1" ht="42.75" customHeight="1">
      <c r="B284" s="206" t="s">
        <v>332</v>
      </c>
      <c r="C284" s="196"/>
      <c r="D284" s="171">
        <f>'درآمد سود سهام'!M176</f>
        <v>127435210</v>
      </c>
      <c r="E284" s="171"/>
      <c r="F284" s="171">
        <v>1802561189</v>
      </c>
      <c r="G284" s="171"/>
      <c r="H284" s="171">
        <v>0</v>
      </c>
      <c r="I284" s="171"/>
      <c r="J284" s="207">
        <f t="shared" si="12"/>
        <v>1929996399</v>
      </c>
      <c r="K284" s="207"/>
      <c r="L284" s="191">
        <f t="shared" si="13"/>
        <v>3.5679834023423802E-3</v>
      </c>
      <c r="M284" s="191"/>
      <c r="N284" s="171">
        <v>127435210</v>
      </c>
      <c r="O284" s="171"/>
      <c r="P284" s="171">
        <v>4573253134</v>
      </c>
      <c r="Q284" s="171"/>
      <c r="R284" s="171">
        <v>-1987713160</v>
      </c>
      <c r="S284" s="171"/>
      <c r="T284" s="207">
        <f t="shared" si="14"/>
        <v>2712975184</v>
      </c>
      <c r="U284" s="201"/>
      <c r="V284" s="191">
        <f>T284/درآمدها!$J$5</f>
        <v>1.4960141263560308E-3</v>
      </c>
    </row>
    <row r="285" spans="2:22" s="107" customFormat="1" ht="42.75" customHeight="1">
      <c r="B285" s="206" t="s">
        <v>135</v>
      </c>
      <c r="C285" s="196"/>
      <c r="D285" s="171">
        <v>0</v>
      </c>
      <c r="E285" s="171"/>
      <c r="F285" s="171">
        <v>-402919295</v>
      </c>
      <c r="G285" s="171"/>
      <c r="H285" s="171">
        <v>0</v>
      </c>
      <c r="I285" s="171"/>
      <c r="J285" s="207">
        <f t="shared" si="12"/>
        <v>-402919295</v>
      </c>
      <c r="K285" s="207"/>
      <c r="L285" s="191">
        <f t="shared" si="13"/>
        <v>-7.4487670432357798E-4</v>
      </c>
      <c r="M285" s="191"/>
      <c r="N285" s="171">
        <v>0</v>
      </c>
      <c r="O285" s="171"/>
      <c r="P285" s="171">
        <v>-402919295</v>
      </c>
      <c r="Q285" s="171"/>
      <c r="R285" s="171">
        <v>-1957408835</v>
      </c>
      <c r="S285" s="171"/>
      <c r="T285" s="207">
        <f t="shared" si="14"/>
        <v>-2360328130</v>
      </c>
      <c r="U285" s="201"/>
      <c r="V285" s="191">
        <f>T285/درآمدها!$J$5</f>
        <v>-1.3015541926591813E-3</v>
      </c>
    </row>
    <row r="286" spans="2:22" s="107" customFormat="1" ht="42.75" customHeight="1">
      <c r="B286" s="206" t="s">
        <v>81</v>
      </c>
      <c r="C286" s="196"/>
      <c r="D286" s="171">
        <v>0</v>
      </c>
      <c r="E286" s="171"/>
      <c r="F286" s="171">
        <v>-6804164249</v>
      </c>
      <c r="G286" s="171"/>
      <c r="H286" s="171">
        <v>0</v>
      </c>
      <c r="I286" s="171"/>
      <c r="J286" s="207">
        <f t="shared" si="12"/>
        <v>-6804164249</v>
      </c>
      <c r="K286" s="207"/>
      <c r="L286" s="191">
        <f t="shared" si="13"/>
        <v>-1.2578855131451157E-2</v>
      </c>
      <c r="M286" s="191"/>
      <c r="N286" s="171">
        <v>0</v>
      </c>
      <c r="O286" s="171"/>
      <c r="P286" s="171">
        <v>-7041893899</v>
      </c>
      <c r="Q286" s="171"/>
      <c r="R286" s="171">
        <v>-7389158531</v>
      </c>
      <c r="S286" s="171"/>
      <c r="T286" s="207">
        <f t="shared" si="14"/>
        <v>-14431052430</v>
      </c>
      <c r="U286" s="201"/>
      <c r="V286" s="191">
        <f>T286/درآمدها!$J$5</f>
        <v>-7.9577057765908878E-3</v>
      </c>
    </row>
    <row r="287" spans="2:22" s="107" customFormat="1" ht="42.75" customHeight="1">
      <c r="B287" s="206" t="s">
        <v>95</v>
      </c>
      <c r="C287" s="196"/>
      <c r="D287" s="171">
        <v>0</v>
      </c>
      <c r="E287" s="171"/>
      <c r="F287" s="171">
        <v>-5797763689</v>
      </c>
      <c r="G287" s="171"/>
      <c r="H287" s="171">
        <v>0</v>
      </c>
      <c r="I287" s="171"/>
      <c r="J287" s="207">
        <f t="shared" si="12"/>
        <v>-5797763689</v>
      </c>
      <c r="K287" s="207"/>
      <c r="L287" s="191">
        <f t="shared" si="13"/>
        <v>-1.0718322906599024E-2</v>
      </c>
      <c r="M287" s="191"/>
      <c r="N287" s="171">
        <v>0</v>
      </c>
      <c r="O287" s="171"/>
      <c r="P287" s="171">
        <v>3548818040</v>
      </c>
      <c r="Q287" s="171"/>
      <c r="R287" s="171">
        <v>572418261</v>
      </c>
      <c r="S287" s="171"/>
      <c r="T287" s="207">
        <f t="shared" si="14"/>
        <v>4121236301</v>
      </c>
      <c r="U287" s="201"/>
      <c r="V287" s="191">
        <f>T287/درآمدها!$J$5</f>
        <v>2.2725706304681315E-3</v>
      </c>
    </row>
    <row r="288" spans="2:22" s="107" customFormat="1" ht="42.75" customHeight="1">
      <c r="B288" s="206" t="s">
        <v>218</v>
      </c>
      <c r="C288" s="196"/>
      <c r="D288" s="171">
        <v>0</v>
      </c>
      <c r="E288" s="171"/>
      <c r="F288" s="171">
        <v>15156609663</v>
      </c>
      <c r="G288" s="171"/>
      <c r="H288" s="171">
        <v>0</v>
      </c>
      <c r="I288" s="171"/>
      <c r="J288" s="207">
        <f t="shared" si="12"/>
        <v>15156609663</v>
      </c>
      <c r="K288" s="207"/>
      <c r="L288" s="191">
        <f t="shared" si="13"/>
        <v>2.8020016898159059E-2</v>
      </c>
      <c r="M288" s="191"/>
      <c r="N288" s="171">
        <v>18086100095</v>
      </c>
      <c r="O288" s="171"/>
      <c r="P288" s="171">
        <v>18834788206</v>
      </c>
      <c r="Q288" s="171"/>
      <c r="R288" s="171">
        <v>1866462557</v>
      </c>
      <c r="S288" s="171"/>
      <c r="T288" s="207">
        <f t="shared" si="14"/>
        <v>38787350858</v>
      </c>
      <c r="U288" s="201"/>
      <c r="V288" s="191">
        <f>T288/درآمدها!$J$5</f>
        <v>2.1388483444194938E-2</v>
      </c>
    </row>
    <row r="289" spans="2:22" s="107" customFormat="1" ht="42.75" customHeight="1">
      <c r="B289" s="206" t="s">
        <v>285</v>
      </c>
      <c r="C289" s="196"/>
      <c r="D289" s="171">
        <v>0</v>
      </c>
      <c r="E289" s="171"/>
      <c r="F289" s="171">
        <v>5945597278</v>
      </c>
      <c r="G289" s="171"/>
      <c r="H289" s="171">
        <v>0</v>
      </c>
      <c r="I289" s="171"/>
      <c r="J289" s="207">
        <f t="shared" si="12"/>
        <v>5945597278</v>
      </c>
      <c r="K289" s="207"/>
      <c r="L289" s="191">
        <f t="shared" si="13"/>
        <v>1.0991622790543887E-2</v>
      </c>
      <c r="M289" s="191"/>
      <c r="N289" s="171">
        <v>1704295520</v>
      </c>
      <c r="O289" s="171"/>
      <c r="P289" s="171">
        <v>4620437551</v>
      </c>
      <c r="Q289" s="171"/>
      <c r="R289" s="171">
        <v>-4774070150</v>
      </c>
      <c r="S289" s="171"/>
      <c r="T289" s="207">
        <f t="shared" si="14"/>
        <v>1550662921</v>
      </c>
      <c r="U289" s="201"/>
      <c r="V289" s="191">
        <f>T289/درآمدها!$J$5</f>
        <v>8.5508103749485156E-4</v>
      </c>
    </row>
    <row r="290" spans="2:22" s="107" customFormat="1" ht="42.75" customHeight="1">
      <c r="B290" s="206" t="s">
        <v>240</v>
      </c>
      <c r="C290" s="196"/>
      <c r="D290" s="171">
        <v>0</v>
      </c>
      <c r="E290" s="171"/>
      <c r="F290" s="171">
        <v>2268914972</v>
      </c>
      <c r="G290" s="171"/>
      <c r="H290" s="171">
        <v>0</v>
      </c>
      <c r="I290" s="171"/>
      <c r="J290" s="207">
        <f t="shared" si="12"/>
        <v>2268914972</v>
      </c>
      <c r="K290" s="207"/>
      <c r="L290" s="191">
        <f t="shared" si="13"/>
        <v>4.1945420030921653E-3</v>
      </c>
      <c r="M290" s="191"/>
      <c r="N290" s="171">
        <v>0</v>
      </c>
      <c r="O290" s="171"/>
      <c r="P290" s="171">
        <v>2468299617</v>
      </c>
      <c r="Q290" s="171"/>
      <c r="R290" s="171">
        <v>-1283180990</v>
      </c>
      <c r="S290" s="171"/>
      <c r="T290" s="207">
        <f t="shared" si="14"/>
        <v>1185118627</v>
      </c>
      <c r="U290" s="201"/>
      <c r="V290" s="191">
        <f>T290/درآمدها!$J$5</f>
        <v>6.535091872037057E-4</v>
      </c>
    </row>
    <row r="291" spans="2:22" s="107" customFormat="1" ht="42.75" customHeight="1">
      <c r="B291" s="206" t="s">
        <v>162</v>
      </c>
      <c r="C291" s="196"/>
      <c r="D291" s="171">
        <v>0</v>
      </c>
      <c r="E291" s="171"/>
      <c r="F291" s="171">
        <v>11133577431</v>
      </c>
      <c r="G291" s="171"/>
      <c r="H291" s="171">
        <v>0</v>
      </c>
      <c r="I291" s="171"/>
      <c r="J291" s="207">
        <f t="shared" si="12"/>
        <v>11133577431</v>
      </c>
      <c r="K291" s="207"/>
      <c r="L291" s="191">
        <f t="shared" si="13"/>
        <v>2.0582639171287758E-2</v>
      </c>
      <c r="M291" s="191"/>
      <c r="N291" s="171">
        <v>3188135500</v>
      </c>
      <c r="O291" s="171"/>
      <c r="P291" s="171">
        <v>17595700630</v>
      </c>
      <c r="Q291" s="171"/>
      <c r="R291" s="171">
        <v>-1672328014</v>
      </c>
      <c r="S291" s="171"/>
      <c r="T291" s="207">
        <f t="shared" si="14"/>
        <v>19111508116</v>
      </c>
      <c r="U291" s="201"/>
      <c r="V291" s="191">
        <f>T291/درآمدها!$J$5</f>
        <v>1.0538646385754752E-2</v>
      </c>
    </row>
    <row r="292" spans="2:22" s="107" customFormat="1" ht="42.75" customHeight="1">
      <c r="B292" s="206" t="s">
        <v>199</v>
      </c>
      <c r="C292" s="196"/>
      <c r="D292" s="171">
        <v>0</v>
      </c>
      <c r="E292" s="171"/>
      <c r="F292" s="171">
        <v>-32855198</v>
      </c>
      <c r="G292" s="171"/>
      <c r="H292" s="171">
        <v>0</v>
      </c>
      <c r="I292" s="171"/>
      <c r="J292" s="207">
        <f t="shared" si="12"/>
        <v>-32855198</v>
      </c>
      <c r="K292" s="207"/>
      <c r="L292" s="191">
        <f t="shared" si="13"/>
        <v>-6.0739388532233509E-5</v>
      </c>
      <c r="M292" s="191"/>
      <c r="N292" s="171">
        <v>66591060</v>
      </c>
      <c r="O292" s="171"/>
      <c r="P292" s="171">
        <v>253118261</v>
      </c>
      <c r="Q292" s="171"/>
      <c r="R292" s="171">
        <v>-1117418398</v>
      </c>
      <c r="S292" s="171"/>
      <c r="T292" s="207">
        <f t="shared" si="14"/>
        <v>-797709077</v>
      </c>
      <c r="U292" s="201"/>
      <c r="V292" s="191">
        <f>T292/درآمدها!$J$5</f>
        <v>-4.3988019313722949E-4</v>
      </c>
    </row>
    <row r="293" spans="2:22" s="107" customFormat="1" ht="42.75" customHeight="1">
      <c r="B293" s="206" t="s">
        <v>482</v>
      </c>
      <c r="C293" s="196"/>
      <c r="D293" s="171">
        <v>0</v>
      </c>
      <c r="E293" s="171"/>
      <c r="F293" s="171">
        <v>-24797325861</v>
      </c>
      <c r="G293" s="171"/>
      <c r="H293" s="171">
        <v>0</v>
      </c>
      <c r="I293" s="171"/>
      <c r="J293" s="207">
        <f t="shared" si="12"/>
        <v>-24797325861</v>
      </c>
      <c r="K293" s="207"/>
      <c r="L293" s="191">
        <f t="shared" si="13"/>
        <v>-4.5842804235472288E-2</v>
      </c>
      <c r="M293" s="191"/>
      <c r="N293" s="171">
        <v>0</v>
      </c>
      <c r="O293" s="171"/>
      <c r="P293" s="171">
        <v>-2659762757</v>
      </c>
      <c r="Q293" s="171"/>
      <c r="R293" s="171">
        <v>0</v>
      </c>
      <c r="S293" s="171"/>
      <c r="T293" s="207">
        <f t="shared" si="14"/>
        <v>-2659762757</v>
      </c>
      <c r="U293" s="201"/>
      <c r="V293" s="191">
        <f>T293/درآمدها!$J$5</f>
        <v>-1.4666712326358172E-3</v>
      </c>
    </row>
    <row r="294" spans="2:22" s="107" customFormat="1" ht="42.75" customHeight="1">
      <c r="B294" s="206" t="s">
        <v>354</v>
      </c>
      <c r="C294" s="196"/>
      <c r="D294" s="171">
        <v>0</v>
      </c>
      <c r="E294" s="171"/>
      <c r="F294" s="171">
        <v>-5074540247</v>
      </c>
      <c r="G294" s="171"/>
      <c r="H294" s="171">
        <v>0</v>
      </c>
      <c r="I294" s="171"/>
      <c r="J294" s="207">
        <f t="shared" si="12"/>
        <v>-5074540247</v>
      </c>
      <c r="K294" s="207"/>
      <c r="L294" s="191">
        <f t="shared" si="13"/>
        <v>-9.3813000818010351E-3</v>
      </c>
      <c r="M294" s="191"/>
      <c r="N294" s="171">
        <v>2516170800</v>
      </c>
      <c r="O294" s="171"/>
      <c r="P294" s="171">
        <v>-8035216258</v>
      </c>
      <c r="Q294" s="171"/>
      <c r="R294" s="171">
        <v>-5947654040</v>
      </c>
      <c r="S294" s="171"/>
      <c r="T294" s="207">
        <f t="shared" si="14"/>
        <v>-11466699498</v>
      </c>
      <c r="U294" s="201"/>
      <c r="V294" s="191">
        <f>T294/درآمدها!$J$5</f>
        <v>-6.3230745835261603E-3</v>
      </c>
    </row>
    <row r="295" spans="2:22" s="107" customFormat="1" ht="42.75" customHeight="1">
      <c r="B295" s="206" t="s">
        <v>203</v>
      </c>
      <c r="C295" s="196"/>
      <c r="D295" s="171">
        <v>0</v>
      </c>
      <c r="E295" s="171"/>
      <c r="F295" s="171">
        <v>176245940</v>
      </c>
      <c r="G295" s="171"/>
      <c r="H295" s="171">
        <v>0</v>
      </c>
      <c r="I295" s="171"/>
      <c r="J295" s="207">
        <f t="shared" si="12"/>
        <v>176245940</v>
      </c>
      <c r="K295" s="207"/>
      <c r="L295" s="191">
        <f t="shared" si="13"/>
        <v>3.2582578339320048E-4</v>
      </c>
      <c r="M295" s="191"/>
      <c r="N295" s="171">
        <v>0</v>
      </c>
      <c r="O295" s="171"/>
      <c r="P295" s="171">
        <v>3127509</v>
      </c>
      <c r="Q295" s="171"/>
      <c r="R295" s="171">
        <v>-2133010852</v>
      </c>
      <c r="S295" s="171"/>
      <c r="T295" s="207">
        <f t="shared" si="14"/>
        <v>-2129883343</v>
      </c>
      <c r="U295" s="201"/>
      <c r="V295" s="191">
        <f>T295/درآمدها!$J$5</f>
        <v>-1.1744801749054286E-3</v>
      </c>
    </row>
    <row r="296" spans="2:22" s="107" customFormat="1" ht="42.75" customHeight="1">
      <c r="B296" s="206" t="s">
        <v>169</v>
      </c>
      <c r="C296" s="196"/>
      <c r="D296" s="171">
        <v>0</v>
      </c>
      <c r="E296" s="171"/>
      <c r="F296" s="171">
        <v>-2145585251</v>
      </c>
      <c r="G296" s="171"/>
      <c r="H296" s="171">
        <v>0</v>
      </c>
      <c r="I296" s="171"/>
      <c r="J296" s="207">
        <f t="shared" si="12"/>
        <v>-2145585251</v>
      </c>
      <c r="K296" s="207"/>
      <c r="L296" s="191">
        <f t="shared" si="13"/>
        <v>-3.9665424079781452E-3</v>
      </c>
      <c r="M296" s="191"/>
      <c r="N296" s="171">
        <v>0</v>
      </c>
      <c r="O296" s="171"/>
      <c r="P296" s="171">
        <v>-2258565098</v>
      </c>
      <c r="Q296" s="171"/>
      <c r="R296" s="171">
        <v>-2387326285</v>
      </c>
      <c r="S296" s="171"/>
      <c r="T296" s="207">
        <f t="shared" si="14"/>
        <v>-4645891383</v>
      </c>
      <c r="U296" s="201"/>
      <c r="V296" s="191">
        <f>T296/درآمدها!$J$5</f>
        <v>-2.561880838230239E-3</v>
      </c>
    </row>
    <row r="297" spans="2:22" s="107" customFormat="1" ht="42.75" customHeight="1">
      <c r="B297" s="206" t="s">
        <v>277</v>
      </c>
      <c r="C297" s="196"/>
      <c r="D297" s="171">
        <v>0</v>
      </c>
      <c r="E297" s="171"/>
      <c r="F297" s="171">
        <v>1816350167</v>
      </c>
      <c r="G297" s="171"/>
      <c r="H297" s="171">
        <v>0</v>
      </c>
      <c r="I297" s="171"/>
      <c r="J297" s="207">
        <f t="shared" si="12"/>
        <v>1816350167</v>
      </c>
      <c r="K297" s="207"/>
      <c r="L297" s="191">
        <f t="shared" si="13"/>
        <v>3.3578856686238877E-3</v>
      </c>
      <c r="M297" s="191"/>
      <c r="N297" s="171">
        <v>0</v>
      </c>
      <c r="O297" s="171"/>
      <c r="P297" s="171">
        <v>4010661745</v>
      </c>
      <c r="Q297" s="171"/>
      <c r="R297" s="171">
        <v>2080826150</v>
      </c>
      <c r="S297" s="171"/>
      <c r="T297" s="207">
        <f t="shared" si="14"/>
        <v>6091487895</v>
      </c>
      <c r="U297" s="201"/>
      <c r="V297" s="191">
        <f>T297/درآمدها!$J$5</f>
        <v>3.3590251747200508E-3</v>
      </c>
    </row>
    <row r="298" spans="2:22" s="107" customFormat="1" ht="42.75" customHeight="1">
      <c r="B298" s="206" t="s">
        <v>267</v>
      </c>
      <c r="C298" s="196"/>
      <c r="D298" s="171">
        <v>0</v>
      </c>
      <c r="E298" s="171"/>
      <c r="F298" s="171">
        <v>6310274962</v>
      </c>
      <c r="G298" s="171"/>
      <c r="H298" s="171">
        <v>4478612726</v>
      </c>
      <c r="I298" s="171"/>
      <c r="J298" s="207">
        <f t="shared" si="12"/>
        <v>10788887688</v>
      </c>
      <c r="K298" s="207"/>
      <c r="L298" s="191">
        <f t="shared" si="13"/>
        <v>1.9945411411371267E-2</v>
      </c>
      <c r="M298" s="191"/>
      <c r="N298" s="171">
        <v>0</v>
      </c>
      <c r="O298" s="171"/>
      <c r="P298" s="171">
        <v>27459295788</v>
      </c>
      <c r="Q298" s="171"/>
      <c r="R298" s="171">
        <v>3514049844</v>
      </c>
      <c r="S298" s="171"/>
      <c r="T298" s="207">
        <f t="shared" si="14"/>
        <v>30973345632</v>
      </c>
      <c r="U298" s="201"/>
      <c r="V298" s="191">
        <f>T298/درآمدها!$J$5</f>
        <v>1.7079611667387765E-2</v>
      </c>
    </row>
    <row r="299" spans="2:22" s="107" customFormat="1" ht="42.75" customHeight="1">
      <c r="B299" s="206" t="s">
        <v>200</v>
      </c>
      <c r="C299" s="196"/>
      <c r="D299" s="171">
        <v>0</v>
      </c>
      <c r="E299" s="171"/>
      <c r="F299" s="171">
        <v>4185833029</v>
      </c>
      <c r="G299" s="171"/>
      <c r="H299" s="171">
        <v>0</v>
      </c>
      <c r="I299" s="171"/>
      <c r="J299" s="207">
        <f t="shared" si="12"/>
        <v>4185833029</v>
      </c>
      <c r="K299" s="207"/>
      <c r="L299" s="191">
        <f t="shared" si="13"/>
        <v>7.7383474809522325E-3</v>
      </c>
      <c r="M299" s="191"/>
      <c r="N299" s="171">
        <v>350385863</v>
      </c>
      <c r="O299" s="171"/>
      <c r="P299" s="171">
        <v>16958822588</v>
      </c>
      <c r="Q299" s="171"/>
      <c r="R299" s="171">
        <v>892068923</v>
      </c>
      <c r="S299" s="171"/>
      <c r="T299" s="207">
        <f t="shared" si="14"/>
        <v>18201277374</v>
      </c>
      <c r="U299" s="201"/>
      <c r="V299" s="191">
        <f>T299/درآمدها!$J$5</f>
        <v>1.0036718444686076E-2</v>
      </c>
    </row>
    <row r="300" spans="2:22" s="107" customFormat="1" ht="42.75" customHeight="1">
      <c r="B300" s="206" t="s">
        <v>265</v>
      </c>
      <c r="C300" s="196"/>
      <c r="D300" s="171">
        <v>0</v>
      </c>
      <c r="E300" s="171"/>
      <c r="F300" s="171">
        <v>6352283205</v>
      </c>
      <c r="G300" s="171"/>
      <c r="H300" s="171">
        <v>0</v>
      </c>
      <c r="I300" s="171"/>
      <c r="J300" s="207">
        <f t="shared" si="12"/>
        <v>6352283205</v>
      </c>
      <c r="K300" s="207"/>
      <c r="L300" s="191">
        <f t="shared" si="13"/>
        <v>1.1743462865610382E-2</v>
      </c>
      <c r="M300" s="191"/>
      <c r="N300" s="171">
        <v>2713066180</v>
      </c>
      <c r="O300" s="171"/>
      <c r="P300" s="171">
        <v>10410189642</v>
      </c>
      <c r="Q300" s="171"/>
      <c r="R300" s="171">
        <v>-1367959584</v>
      </c>
      <c r="S300" s="171"/>
      <c r="T300" s="207">
        <f t="shared" si="14"/>
        <v>11755296238</v>
      </c>
      <c r="U300" s="201"/>
      <c r="V300" s="191">
        <f>T300/درآمدها!$J$5</f>
        <v>6.4822152945826234E-3</v>
      </c>
    </row>
    <row r="301" spans="2:22" s="107" customFormat="1" ht="42.75" customHeight="1">
      <c r="B301" s="206" t="s">
        <v>206</v>
      </c>
      <c r="C301" s="196"/>
      <c r="D301" s="171">
        <v>0</v>
      </c>
      <c r="E301" s="171"/>
      <c r="F301" s="171">
        <v>10451809564</v>
      </c>
      <c r="G301" s="171"/>
      <c r="H301" s="171">
        <v>0</v>
      </c>
      <c r="I301" s="171"/>
      <c r="J301" s="207">
        <f t="shared" si="12"/>
        <v>10451809564</v>
      </c>
      <c r="K301" s="207"/>
      <c r="L301" s="191">
        <f t="shared" si="13"/>
        <v>1.932225524779093E-2</v>
      </c>
      <c r="M301" s="191"/>
      <c r="N301" s="171">
        <v>0</v>
      </c>
      <c r="O301" s="171"/>
      <c r="P301" s="171">
        <v>15516141581</v>
      </c>
      <c r="Q301" s="171"/>
      <c r="R301" s="171">
        <v>-783962185</v>
      </c>
      <c r="S301" s="171"/>
      <c r="T301" s="207">
        <f t="shared" si="14"/>
        <v>14732179396</v>
      </c>
      <c r="U301" s="201"/>
      <c r="V301" s="191">
        <f>T301/درآمدها!$J$5</f>
        <v>8.1237560219523403E-3</v>
      </c>
    </row>
    <row r="302" spans="2:22" s="107" customFormat="1" ht="42.75" customHeight="1">
      <c r="B302" s="206" t="s">
        <v>319</v>
      </c>
      <c r="C302" s="196"/>
      <c r="D302" s="171">
        <v>0</v>
      </c>
      <c r="E302" s="171"/>
      <c r="F302" s="171">
        <v>0</v>
      </c>
      <c r="G302" s="171"/>
      <c r="H302" s="171">
        <v>0</v>
      </c>
      <c r="I302" s="171"/>
      <c r="J302" s="207">
        <f t="shared" si="12"/>
        <v>0</v>
      </c>
      <c r="K302" s="207"/>
      <c r="L302" s="191">
        <f t="shared" si="13"/>
        <v>0</v>
      </c>
      <c r="M302" s="191"/>
      <c r="N302" s="171">
        <v>0</v>
      </c>
      <c r="O302" s="171"/>
      <c r="P302" s="171">
        <v>0</v>
      </c>
      <c r="Q302" s="171"/>
      <c r="R302" s="171">
        <v>-3283478473</v>
      </c>
      <c r="S302" s="171"/>
      <c r="T302" s="207">
        <f t="shared" si="14"/>
        <v>-3283478473</v>
      </c>
      <c r="U302" s="201"/>
      <c r="V302" s="191">
        <f>T302/درآمدها!$J$5</f>
        <v>-1.8106063808337176E-3</v>
      </c>
    </row>
    <row r="303" spans="2:22" s="107" customFormat="1" ht="42.75" customHeight="1">
      <c r="B303" s="206" t="s">
        <v>202</v>
      </c>
      <c r="C303" s="196"/>
      <c r="D303" s="171">
        <v>0</v>
      </c>
      <c r="E303" s="171"/>
      <c r="F303" s="171">
        <v>8650992978</v>
      </c>
      <c r="G303" s="171"/>
      <c r="H303" s="171">
        <v>0</v>
      </c>
      <c r="I303" s="171"/>
      <c r="J303" s="207">
        <f t="shared" si="12"/>
        <v>8650992978</v>
      </c>
      <c r="K303" s="207"/>
      <c r="L303" s="191">
        <f t="shared" si="13"/>
        <v>1.5993086502792214E-2</v>
      </c>
      <c r="M303" s="191"/>
      <c r="N303" s="171">
        <v>6391132440</v>
      </c>
      <c r="O303" s="171"/>
      <c r="P303" s="171">
        <v>12154314316</v>
      </c>
      <c r="Q303" s="171"/>
      <c r="R303" s="171">
        <v>-6206634095</v>
      </c>
      <c r="S303" s="171"/>
      <c r="T303" s="207">
        <f t="shared" si="14"/>
        <v>12338812661</v>
      </c>
      <c r="U303" s="201"/>
      <c r="V303" s="191">
        <f>T303/درآمدها!$J$5</f>
        <v>6.8039833730070155E-3</v>
      </c>
    </row>
    <row r="304" spans="2:22" s="107" customFormat="1" ht="42.75" customHeight="1">
      <c r="B304" s="206" t="s">
        <v>243</v>
      </c>
      <c r="C304" s="196"/>
      <c r="D304" s="171">
        <v>0</v>
      </c>
      <c r="E304" s="171"/>
      <c r="F304" s="171">
        <v>-2527887341</v>
      </c>
      <c r="G304" s="171"/>
      <c r="H304" s="171">
        <v>0</v>
      </c>
      <c r="I304" s="171"/>
      <c r="J304" s="207">
        <f t="shared" si="12"/>
        <v>-2527887341</v>
      </c>
      <c r="K304" s="207"/>
      <c r="L304" s="191">
        <f t="shared" si="13"/>
        <v>-4.6733040954650053E-3</v>
      </c>
      <c r="M304" s="191"/>
      <c r="N304" s="171">
        <v>0</v>
      </c>
      <c r="O304" s="171"/>
      <c r="P304" s="171">
        <v>-6472825099</v>
      </c>
      <c r="Q304" s="171"/>
      <c r="R304" s="171">
        <v>-4445042486</v>
      </c>
      <c r="S304" s="171"/>
      <c r="T304" s="207">
        <f t="shared" si="14"/>
        <v>-10917867585</v>
      </c>
      <c r="U304" s="201"/>
      <c r="V304" s="191">
        <f>T304/درآمدها!$J$5</f>
        <v>-6.0204325617025638E-3</v>
      </c>
    </row>
    <row r="305" spans="2:22" s="107" customFormat="1" ht="42.75" customHeight="1">
      <c r="B305" s="206" t="s">
        <v>151</v>
      </c>
      <c r="C305" s="196"/>
      <c r="D305" s="171">
        <v>0</v>
      </c>
      <c r="E305" s="171"/>
      <c r="F305" s="171">
        <v>1285844828</v>
      </c>
      <c r="G305" s="171"/>
      <c r="H305" s="171">
        <v>0</v>
      </c>
      <c r="I305" s="171"/>
      <c r="J305" s="207">
        <f t="shared" si="12"/>
        <v>1285844828</v>
      </c>
      <c r="K305" s="207"/>
      <c r="L305" s="191">
        <f t="shared" si="13"/>
        <v>2.3771407069302997E-3</v>
      </c>
      <c r="M305" s="191"/>
      <c r="N305" s="171">
        <v>0</v>
      </c>
      <c r="O305" s="171"/>
      <c r="P305" s="171">
        <v>1595556628</v>
      </c>
      <c r="Q305" s="171"/>
      <c r="R305" s="171">
        <v>-408137856</v>
      </c>
      <c r="S305" s="171"/>
      <c r="T305" s="207">
        <f t="shared" si="14"/>
        <v>1187418772</v>
      </c>
      <c r="U305" s="201"/>
      <c r="V305" s="191">
        <f>T305/درآمدها!$J$5</f>
        <v>6.5477755465246116E-4</v>
      </c>
    </row>
    <row r="306" spans="2:22" s="107" customFormat="1" ht="42.75" customHeight="1">
      <c r="B306" s="206" t="s">
        <v>397</v>
      </c>
      <c r="C306" s="196"/>
      <c r="D306" s="171">
        <v>0</v>
      </c>
      <c r="E306" s="171"/>
      <c r="F306" s="171">
        <v>-369087737</v>
      </c>
      <c r="G306" s="171"/>
      <c r="H306" s="171">
        <v>0</v>
      </c>
      <c r="I306" s="171"/>
      <c r="J306" s="207">
        <f t="shared" si="12"/>
        <v>-369087737</v>
      </c>
      <c r="K306" s="207"/>
      <c r="L306" s="191">
        <f t="shared" si="13"/>
        <v>-6.8233231953512548E-4</v>
      </c>
      <c r="M306" s="191"/>
      <c r="N306" s="171">
        <v>0</v>
      </c>
      <c r="O306" s="171"/>
      <c r="P306" s="171">
        <v>-89948849</v>
      </c>
      <c r="Q306" s="171"/>
      <c r="R306" s="171">
        <v>-2077408499</v>
      </c>
      <c r="S306" s="171"/>
      <c r="T306" s="207">
        <f t="shared" si="14"/>
        <v>-2167357348</v>
      </c>
      <c r="U306" s="201"/>
      <c r="V306" s="191">
        <f>T306/درآمدها!$J$5</f>
        <v>-1.1951444409045299E-3</v>
      </c>
    </row>
    <row r="307" spans="2:22" s="107" customFormat="1" ht="42.75" customHeight="1">
      <c r="B307" s="206" t="s">
        <v>255</v>
      </c>
      <c r="C307" s="196"/>
      <c r="D307" s="171">
        <v>0</v>
      </c>
      <c r="E307" s="171"/>
      <c r="F307" s="171">
        <v>14075402987</v>
      </c>
      <c r="G307" s="171"/>
      <c r="H307" s="171">
        <v>0</v>
      </c>
      <c r="I307" s="171"/>
      <c r="J307" s="207">
        <f t="shared" si="12"/>
        <v>14075402987</v>
      </c>
      <c r="K307" s="207"/>
      <c r="L307" s="191">
        <f t="shared" si="13"/>
        <v>2.6021190643110811E-2</v>
      </c>
      <c r="M307" s="191"/>
      <c r="N307" s="171">
        <v>8486094540</v>
      </c>
      <c r="O307" s="171"/>
      <c r="P307" s="171">
        <v>23104064572</v>
      </c>
      <c r="Q307" s="171"/>
      <c r="R307" s="171">
        <v>-2778524308</v>
      </c>
      <c r="S307" s="171"/>
      <c r="T307" s="207">
        <f t="shared" si="14"/>
        <v>28811634804</v>
      </c>
      <c r="U307" s="201"/>
      <c r="V307" s="191">
        <f>T307/درآمدها!$J$5</f>
        <v>1.5887580883303453E-2</v>
      </c>
    </row>
    <row r="308" spans="2:22" s="107" customFormat="1" ht="42.75" customHeight="1">
      <c r="B308" s="206" t="s">
        <v>216</v>
      </c>
      <c r="C308" s="196"/>
      <c r="D308" s="171">
        <v>0</v>
      </c>
      <c r="E308" s="171"/>
      <c r="F308" s="171">
        <v>-4814928179</v>
      </c>
      <c r="G308" s="171"/>
      <c r="H308" s="171">
        <v>0</v>
      </c>
      <c r="I308" s="171"/>
      <c r="J308" s="207">
        <f t="shared" si="12"/>
        <v>-4814928179</v>
      </c>
      <c r="K308" s="207"/>
      <c r="L308" s="191">
        <f t="shared" si="13"/>
        <v>-8.9013553781986197E-3</v>
      </c>
      <c r="M308" s="191"/>
      <c r="N308" s="171">
        <v>4302929120</v>
      </c>
      <c r="O308" s="171"/>
      <c r="P308" s="171">
        <v>-385935232</v>
      </c>
      <c r="Q308" s="171"/>
      <c r="R308" s="171">
        <v>-2227226796</v>
      </c>
      <c r="S308" s="171"/>
      <c r="T308" s="207">
        <f t="shared" si="14"/>
        <v>1689767092</v>
      </c>
      <c r="U308" s="201"/>
      <c r="V308" s="191">
        <f>T308/درآمدها!$J$5</f>
        <v>9.3178715927522864E-4</v>
      </c>
    </row>
    <row r="309" spans="2:22" s="107" customFormat="1" ht="42.75" customHeight="1">
      <c r="B309" s="206" t="s">
        <v>80</v>
      </c>
      <c r="C309" s="196"/>
      <c r="D309" s="171">
        <v>0</v>
      </c>
      <c r="E309" s="171"/>
      <c r="F309" s="171">
        <v>-9585540</v>
      </c>
      <c r="G309" s="171"/>
      <c r="H309" s="171">
        <v>0</v>
      </c>
      <c r="I309" s="171"/>
      <c r="J309" s="207">
        <f t="shared" si="12"/>
        <v>-9585540</v>
      </c>
      <c r="K309" s="207"/>
      <c r="L309" s="191">
        <f t="shared" si="13"/>
        <v>-1.772078312695804E-5</v>
      </c>
      <c r="M309" s="191"/>
      <c r="N309" s="171">
        <v>0</v>
      </c>
      <c r="O309" s="171"/>
      <c r="P309" s="171">
        <v>5837529776</v>
      </c>
      <c r="Q309" s="171"/>
      <c r="R309" s="171">
        <v>1100675572</v>
      </c>
      <c r="S309" s="171"/>
      <c r="T309" s="207">
        <f t="shared" si="14"/>
        <v>6938205348</v>
      </c>
      <c r="U309" s="201"/>
      <c r="V309" s="191">
        <f>T309/درآمدها!$J$5</f>
        <v>3.825930024491872E-3</v>
      </c>
    </row>
    <row r="310" spans="2:22" s="107" customFormat="1" ht="42.75" customHeight="1">
      <c r="B310" s="206" t="s">
        <v>390</v>
      </c>
      <c r="C310" s="196"/>
      <c r="D310" s="171">
        <v>0</v>
      </c>
      <c r="E310" s="171"/>
      <c r="F310" s="171">
        <v>0</v>
      </c>
      <c r="G310" s="171"/>
      <c r="H310" s="171">
        <v>0</v>
      </c>
      <c r="I310" s="171"/>
      <c r="J310" s="207">
        <f t="shared" si="12"/>
        <v>0</v>
      </c>
      <c r="K310" s="207"/>
      <c r="L310" s="191">
        <f t="shared" si="13"/>
        <v>0</v>
      </c>
      <c r="M310" s="191"/>
      <c r="N310" s="171">
        <v>0</v>
      </c>
      <c r="O310" s="171"/>
      <c r="P310" s="171">
        <v>0</v>
      </c>
      <c r="Q310" s="171"/>
      <c r="R310" s="171">
        <v>-167800627</v>
      </c>
      <c r="S310" s="171"/>
      <c r="T310" s="207">
        <f t="shared" si="14"/>
        <v>-167800627</v>
      </c>
      <c r="U310" s="201"/>
      <c r="V310" s="191">
        <f>T310/درآمدها!$J$5</f>
        <v>-9.2530189691333059E-5</v>
      </c>
    </row>
    <row r="311" spans="2:22" s="107" customFormat="1" ht="42.75" customHeight="1">
      <c r="B311" s="206" t="s">
        <v>284</v>
      </c>
      <c r="C311" s="196"/>
      <c r="D311" s="171">
        <v>0</v>
      </c>
      <c r="E311" s="171"/>
      <c r="F311" s="171">
        <v>270424712</v>
      </c>
      <c r="G311" s="171"/>
      <c r="H311" s="171">
        <v>0</v>
      </c>
      <c r="I311" s="171"/>
      <c r="J311" s="207">
        <f t="shared" si="12"/>
        <v>270424712</v>
      </c>
      <c r="K311" s="207"/>
      <c r="L311" s="191">
        <f t="shared" si="13"/>
        <v>4.999340332962032E-4</v>
      </c>
      <c r="M311" s="191"/>
      <c r="N311" s="171">
        <v>0</v>
      </c>
      <c r="O311" s="171"/>
      <c r="P311" s="171">
        <v>142399573</v>
      </c>
      <c r="Q311" s="171"/>
      <c r="R311" s="171">
        <v>-685977034</v>
      </c>
      <c r="S311" s="171"/>
      <c r="T311" s="207">
        <f t="shared" si="14"/>
        <v>-543577461</v>
      </c>
      <c r="U311" s="201"/>
      <c r="V311" s="191">
        <f>T311/درآمدها!$J$5</f>
        <v>-2.9974456280347034E-4</v>
      </c>
    </row>
    <row r="312" spans="2:22" s="107" customFormat="1" ht="42.75" customHeight="1">
      <c r="B312" s="206" t="s">
        <v>483</v>
      </c>
      <c r="C312" s="196"/>
      <c r="D312" s="171">
        <v>0</v>
      </c>
      <c r="E312" s="171"/>
      <c r="F312" s="171">
        <v>3302430648</v>
      </c>
      <c r="G312" s="171"/>
      <c r="H312" s="171">
        <v>0</v>
      </c>
      <c r="I312" s="171"/>
      <c r="J312" s="207">
        <f t="shared" si="12"/>
        <v>3302430648</v>
      </c>
      <c r="K312" s="207"/>
      <c r="L312" s="191">
        <f t="shared" si="13"/>
        <v>6.10520192968028E-3</v>
      </c>
      <c r="M312" s="191"/>
      <c r="N312" s="171">
        <v>0</v>
      </c>
      <c r="O312" s="171"/>
      <c r="P312" s="171">
        <v>5625608886</v>
      </c>
      <c r="Q312" s="171"/>
      <c r="R312" s="171">
        <v>-190603073</v>
      </c>
      <c r="S312" s="171"/>
      <c r="T312" s="207">
        <f t="shared" si="14"/>
        <v>5435005813</v>
      </c>
      <c r="U312" s="201"/>
      <c r="V312" s="191">
        <f>T312/درآمدها!$J$5</f>
        <v>2.9970216908092235E-3</v>
      </c>
    </row>
    <row r="313" spans="2:22" s="107" customFormat="1" ht="42.75" customHeight="1">
      <c r="B313" s="206" t="s">
        <v>153</v>
      </c>
      <c r="C313" s="196"/>
      <c r="D313" s="171">
        <v>0</v>
      </c>
      <c r="E313" s="171"/>
      <c r="F313" s="171">
        <v>-2578021183</v>
      </c>
      <c r="G313" s="171"/>
      <c r="H313" s="171">
        <v>0</v>
      </c>
      <c r="I313" s="171"/>
      <c r="J313" s="207">
        <f t="shared" si="12"/>
        <v>-2578021183</v>
      </c>
      <c r="K313" s="207"/>
      <c r="L313" s="191">
        <f t="shared" si="13"/>
        <v>-4.7659865047401401E-3</v>
      </c>
      <c r="M313" s="191"/>
      <c r="N313" s="171">
        <v>0</v>
      </c>
      <c r="O313" s="171"/>
      <c r="P313" s="171">
        <v>-13904251</v>
      </c>
      <c r="Q313" s="171"/>
      <c r="R313" s="171">
        <v>-2934101346</v>
      </c>
      <c r="S313" s="171"/>
      <c r="T313" s="207">
        <f t="shared" si="14"/>
        <v>-2948005597</v>
      </c>
      <c r="U313" s="201"/>
      <c r="V313" s="191">
        <f>T313/درآمدها!$J$5</f>
        <v>-1.6256167928473924E-3</v>
      </c>
    </row>
    <row r="314" spans="2:22" s="107" customFormat="1" ht="42.75" customHeight="1">
      <c r="B314" s="206" t="s">
        <v>484</v>
      </c>
      <c r="C314" s="196"/>
      <c r="D314" s="171">
        <v>0</v>
      </c>
      <c r="E314" s="171"/>
      <c r="F314" s="171">
        <v>4583949926</v>
      </c>
      <c r="G314" s="171"/>
      <c r="H314" s="171">
        <v>5998009032</v>
      </c>
      <c r="I314" s="171"/>
      <c r="J314" s="207">
        <f t="shared" si="12"/>
        <v>10581958958</v>
      </c>
      <c r="K314" s="207"/>
      <c r="L314" s="191">
        <f t="shared" si="13"/>
        <v>1.9562862369056817E-2</v>
      </c>
      <c r="M314" s="191"/>
      <c r="N314" s="171">
        <v>0</v>
      </c>
      <c r="O314" s="171"/>
      <c r="P314" s="171">
        <v>38654672707</v>
      </c>
      <c r="Q314" s="171"/>
      <c r="R314" s="171">
        <v>5998009032</v>
      </c>
      <c r="S314" s="171"/>
      <c r="T314" s="207">
        <f t="shared" si="14"/>
        <v>44652681739</v>
      </c>
      <c r="U314" s="201"/>
      <c r="V314" s="191">
        <f>T314/درآمدها!$J$5</f>
        <v>2.4622799005014406E-2</v>
      </c>
    </row>
    <row r="315" spans="2:22" s="107" customFormat="1" ht="42.75" customHeight="1">
      <c r="B315" s="206" t="s">
        <v>232</v>
      </c>
      <c r="C315" s="196"/>
      <c r="D315" s="171">
        <v>0</v>
      </c>
      <c r="E315" s="171"/>
      <c r="F315" s="171">
        <v>-1767151297</v>
      </c>
      <c r="G315" s="171"/>
      <c r="H315" s="171">
        <v>4500614003</v>
      </c>
      <c r="I315" s="171"/>
      <c r="J315" s="207">
        <f t="shared" si="12"/>
        <v>2733462706</v>
      </c>
      <c r="K315" s="207"/>
      <c r="L315" s="191">
        <f t="shared" si="13"/>
        <v>5.0533511725634516E-3</v>
      </c>
      <c r="M315" s="191"/>
      <c r="N315" s="171">
        <v>0</v>
      </c>
      <c r="O315" s="171"/>
      <c r="P315" s="171">
        <v>22879600434</v>
      </c>
      <c r="Q315" s="171"/>
      <c r="R315" s="171">
        <v>5216171597</v>
      </c>
      <c r="S315" s="171"/>
      <c r="T315" s="207">
        <f t="shared" si="14"/>
        <v>28095772031</v>
      </c>
      <c r="U315" s="201"/>
      <c r="V315" s="191">
        <f>T315/درآمدها!$J$5</f>
        <v>1.5492833143900469E-2</v>
      </c>
    </row>
    <row r="316" spans="2:22" s="107" customFormat="1" ht="42.75" customHeight="1">
      <c r="B316" s="206" t="s">
        <v>341</v>
      </c>
      <c r="C316" s="196"/>
      <c r="D316" s="171">
        <v>0</v>
      </c>
      <c r="E316" s="171"/>
      <c r="F316" s="171">
        <v>1500574849</v>
      </c>
      <c r="G316" s="171"/>
      <c r="H316" s="171">
        <v>0</v>
      </c>
      <c r="I316" s="171"/>
      <c r="J316" s="207">
        <f t="shared" si="12"/>
        <v>1500574849</v>
      </c>
      <c r="K316" s="207"/>
      <c r="L316" s="191">
        <f t="shared" si="13"/>
        <v>2.7741119921148739E-3</v>
      </c>
      <c r="M316" s="191"/>
      <c r="N316" s="171">
        <v>0</v>
      </c>
      <c r="O316" s="171"/>
      <c r="P316" s="171">
        <v>3953052356</v>
      </c>
      <c r="Q316" s="171"/>
      <c r="R316" s="171">
        <v>-153560713</v>
      </c>
      <c r="S316" s="171"/>
      <c r="T316" s="207">
        <f t="shared" si="14"/>
        <v>3799491643</v>
      </c>
      <c r="U316" s="201"/>
      <c r="V316" s="191">
        <f>T316/درآمدها!$J$5</f>
        <v>2.0951511847296296E-3</v>
      </c>
    </row>
    <row r="317" spans="2:22" s="107" customFormat="1" ht="42.75" customHeight="1">
      <c r="B317" s="206" t="s">
        <v>278</v>
      </c>
      <c r="C317" s="196"/>
      <c r="D317" s="171">
        <v>0</v>
      </c>
      <c r="E317" s="171"/>
      <c r="F317" s="171">
        <v>0</v>
      </c>
      <c r="G317" s="171"/>
      <c r="H317" s="171">
        <v>0</v>
      </c>
      <c r="I317" s="171"/>
      <c r="J317" s="207">
        <f t="shared" si="12"/>
        <v>0</v>
      </c>
      <c r="K317" s="207"/>
      <c r="L317" s="191">
        <f t="shared" si="13"/>
        <v>0</v>
      </c>
      <c r="M317" s="191"/>
      <c r="N317" s="171">
        <v>0</v>
      </c>
      <c r="O317" s="171"/>
      <c r="P317" s="171">
        <v>0</v>
      </c>
      <c r="Q317" s="171"/>
      <c r="R317" s="171">
        <v>-386974384</v>
      </c>
      <c r="S317" s="171"/>
      <c r="T317" s="207">
        <f t="shared" si="14"/>
        <v>-386974384</v>
      </c>
      <c r="U317" s="201"/>
      <c r="V317" s="191">
        <f>T317/درآمدها!$J$5</f>
        <v>-2.1338903076450816E-4</v>
      </c>
    </row>
    <row r="318" spans="2:22" s="107" customFormat="1" ht="42.75" customHeight="1">
      <c r="B318" s="206" t="s">
        <v>398</v>
      </c>
      <c r="C318" s="196"/>
      <c r="D318" s="171">
        <v>0</v>
      </c>
      <c r="E318" s="171"/>
      <c r="F318" s="171">
        <v>-19479627646</v>
      </c>
      <c r="G318" s="171"/>
      <c r="H318" s="171">
        <v>19865951203</v>
      </c>
      <c r="I318" s="171"/>
      <c r="J318" s="207">
        <f t="shared" si="12"/>
        <v>386323557</v>
      </c>
      <c r="K318" s="207"/>
      <c r="L318" s="191">
        <f t="shared" si="13"/>
        <v>7.1419617157009543E-4</v>
      </c>
      <c r="M318" s="191"/>
      <c r="N318" s="171">
        <v>0</v>
      </c>
      <c r="O318" s="171"/>
      <c r="P318" s="171">
        <v>3623161884</v>
      </c>
      <c r="Q318" s="171"/>
      <c r="R318" s="171">
        <v>19989411589</v>
      </c>
      <c r="S318" s="171"/>
      <c r="T318" s="207">
        <f t="shared" si="14"/>
        <v>23612573473</v>
      </c>
      <c r="U318" s="201"/>
      <c r="V318" s="191">
        <f>T318/درآمدها!$J$5</f>
        <v>1.3020665903454753E-2</v>
      </c>
    </row>
    <row r="319" spans="2:22" s="107" customFormat="1" ht="42.75" customHeight="1">
      <c r="B319" s="206" t="s">
        <v>101</v>
      </c>
      <c r="C319" s="196"/>
      <c r="D319" s="171">
        <f>'درآمد سود سهام'!K167</f>
        <v>0</v>
      </c>
      <c r="E319" s="171"/>
      <c r="F319" s="171">
        <v>0</v>
      </c>
      <c r="G319" s="171"/>
      <c r="H319" s="171">
        <v>0</v>
      </c>
      <c r="I319" s="171"/>
      <c r="J319" s="207">
        <f t="shared" si="12"/>
        <v>0</v>
      </c>
      <c r="K319" s="207"/>
      <c r="L319" s="191">
        <f t="shared" si="13"/>
        <v>0</v>
      </c>
      <c r="M319" s="191"/>
      <c r="N319" s="171">
        <v>3693064100</v>
      </c>
      <c r="O319" s="171"/>
      <c r="P319" s="171">
        <v>0</v>
      </c>
      <c r="Q319" s="171"/>
      <c r="R319" s="171">
        <v>-8014312646</v>
      </c>
      <c r="S319" s="171"/>
      <c r="T319" s="207">
        <f t="shared" si="14"/>
        <v>-4321248546</v>
      </c>
      <c r="U319" s="201"/>
      <c r="V319" s="191">
        <f>T319/درآمدها!$J$5</f>
        <v>-2.3828632515465937E-3</v>
      </c>
    </row>
    <row r="320" spans="2:22" s="107" customFormat="1" ht="42.75" customHeight="1">
      <c r="B320" s="206" t="s">
        <v>529</v>
      </c>
      <c r="C320" s="196"/>
      <c r="D320" s="171">
        <v>0</v>
      </c>
      <c r="E320" s="171"/>
      <c r="F320" s="171">
        <v>-1303147660</v>
      </c>
      <c r="G320" s="171"/>
      <c r="H320" s="171">
        <v>0</v>
      </c>
      <c r="I320" s="171"/>
      <c r="J320" s="207">
        <f t="shared" si="12"/>
        <v>-1303147660</v>
      </c>
      <c r="K320" s="207"/>
      <c r="L320" s="191">
        <f t="shared" si="13"/>
        <v>-2.4091284440170145E-3</v>
      </c>
      <c r="M320" s="191"/>
      <c r="N320" s="171">
        <v>0</v>
      </c>
      <c r="O320" s="171"/>
      <c r="P320" s="171">
        <v>-1303147660</v>
      </c>
      <c r="Q320" s="171"/>
      <c r="R320" s="171">
        <v>0</v>
      </c>
      <c r="S320" s="171"/>
      <c r="T320" s="207">
        <f t="shared" si="14"/>
        <v>-1303147660</v>
      </c>
      <c r="U320" s="201"/>
      <c r="V320" s="191">
        <f>T320/درآمدها!$J$5</f>
        <v>-7.1859385945927839E-4</v>
      </c>
    </row>
    <row r="321" spans="2:22" s="107" customFormat="1" ht="42.75" customHeight="1">
      <c r="B321" s="206" t="s">
        <v>305</v>
      </c>
      <c r="C321" s="196"/>
      <c r="D321" s="171">
        <v>0</v>
      </c>
      <c r="E321" s="171"/>
      <c r="F321" s="171">
        <v>267520389</v>
      </c>
      <c r="G321" s="171"/>
      <c r="H321" s="171">
        <v>0</v>
      </c>
      <c r="I321" s="171"/>
      <c r="J321" s="207">
        <f t="shared" si="12"/>
        <v>267520389</v>
      </c>
      <c r="K321" s="207"/>
      <c r="L321" s="191">
        <f t="shared" si="13"/>
        <v>4.9456481278138231E-4</v>
      </c>
      <c r="M321" s="191"/>
      <c r="N321" s="171">
        <v>3802082400</v>
      </c>
      <c r="O321" s="171"/>
      <c r="P321" s="171">
        <v>889708989</v>
      </c>
      <c r="Q321" s="171"/>
      <c r="R321" s="171">
        <v>-1909620504</v>
      </c>
      <c r="S321" s="171"/>
      <c r="T321" s="207">
        <f t="shared" si="14"/>
        <v>2782170885</v>
      </c>
      <c r="U321" s="201"/>
      <c r="V321" s="191">
        <f>T321/درآمدها!$J$5</f>
        <v>1.5341706663751262E-3</v>
      </c>
    </row>
    <row r="322" spans="2:22" s="107" customFormat="1" ht="42.75" customHeight="1">
      <c r="B322" s="206" t="s">
        <v>142</v>
      </c>
      <c r="C322" s="196"/>
      <c r="D322" s="171">
        <v>0</v>
      </c>
      <c r="E322" s="171"/>
      <c r="F322" s="171">
        <v>-3054601808</v>
      </c>
      <c r="G322" s="171"/>
      <c r="H322" s="171">
        <v>0</v>
      </c>
      <c r="I322" s="171"/>
      <c r="J322" s="207">
        <f t="shared" si="12"/>
        <v>-3054601808</v>
      </c>
      <c r="K322" s="207"/>
      <c r="L322" s="191">
        <f t="shared" si="13"/>
        <v>-5.6470408739394884E-3</v>
      </c>
      <c r="M322" s="191"/>
      <c r="N322" s="171">
        <v>4194123300</v>
      </c>
      <c r="O322" s="171"/>
      <c r="P322" s="171">
        <v>26738105880</v>
      </c>
      <c r="Q322" s="171"/>
      <c r="R322" s="171">
        <v>-4168150155</v>
      </c>
      <c r="S322" s="171"/>
      <c r="T322" s="207">
        <f t="shared" si="14"/>
        <v>26764079025</v>
      </c>
      <c r="U322" s="201"/>
      <c r="V322" s="191">
        <f>T322/درآمدها!$J$5</f>
        <v>1.4758498543018425E-2</v>
      </c>
    </row>
    <row r="323" spans="2:22" s="107" customFormat="1" ht="42.75" customHeight="1">
      <c r="B323" s="206" t="s">
        <v>315</v>
      </c>
      <c r="C323" s="196"/>
      <c r="D323" s="171">
        <f>'درآمد سود سهام'!K165</f>
        <v>0</v>
      </c>
      <c r="E323" s="171"/>
      <c r="F323" s="171">
        <v>182236022</v>
      </c>
      <c r="G323" s="171"/>
      <c r="H323" s="171">
        <v>0</v>
      </c>
      <c r="I323" s="171"/>
      <c r="J323" s="207">
        <f t="shared" si="12"/>
        <v>182236022</v>
      </c>
      <c r="K323" s="207"/>
      <c r="L323" s="191">
        <f t="shared" si="13"/>
        <v>3.3689964506762837E-4</v>
      </c>
      <c r="M323" s="191"/>
      <c r="N323" s="171">
        <v>778690440</v>
      </c>
      <c r="O323" s="171"/>
      <c r="P323" s="171">
        <v>1846095310</v>
      </c>
      <c r="Q323" s="171"/>
      <c r="R323" s="171">
        <v>-1132356300</v>
      </c>
      <c r="S323" s="171"/>
      <c r="T323" s="207">
        <f t="shared" si="14"/>
        <v>1492429450</v>
      </c>
      <c r="U323" s="201"/>
      <c r="V323" s="191">
        <f>T323/درآمدها!$J$5</f>
        <v>8.2296939277486645E-4</v>
      </c>
    </row>
    <row r="324" spans="2:22" s="107" customFormat="1" ht="42.75" customHeight="1">
      <c r="B324" s="206" t="s">
        <v>286</v>
      </c>
      <c r="C324" s="196"/>
      <c r="D324" s="171">
        <v>0</v>
      </c>
      <c r="E324" s="171"/>
      <c r="F324" s="171">
        <v>4789991891</v>
      </c>
      <c r="G324" s="171"/>
      <c r="H324" s="171">
        <v>0</v>
      </c>
      <c r="I324" s="171"/>
      <c r="J324" s="207">
        <f t="shared" si="12"/>
        <v>4789991891</v>
      </c>
      <c r="K324" s="207"/>
      <c r="L324" s="191">
        <f t="shared" si="13"/>
        <v>8.8552556747244944E-3</v>
      </c>
      <c r="M324" s="191"/>
      <c r="N324" s="171">
        <v>10302624900</v>
      </c>
      <c r="O324" s="171"/>
      <c r="P324" s="171">
        <v>10301705100</v>
      </c>
      <c r="Q324" s="171"/>
      <c r="R324" s="171">
        <v>-23964120788</v>
      </c>
      <c r="S324" s="171"/>
      <c r="T324" s="207">
        <f t="shared" si="14"/>
        <v>-3359790788</v>
      </c>
      <c r="U324" s="201"/>
      <c r="V324" s="191">
        <f>T324/درآمدها!$J$5</f>
        <v>-1.8526872306432643E-3</v>
      </c>
    </row>
    <row r="325" spans="2:22" s="107" customFormat="1" ht="42.75" customHeight="1">
      <c r="B325" s="206" t="s">
        <v>221</v>
      </c>
      <c r="C325" s="196"/>
      <c r="D325" s="171">
        <f>'درآمد سود سهام'!K169</f>
        <v>0</v>
      </c>
      <c r="E325" s="171"/>
      <c r="F325" s="171">
        <v>2939724027</v>
      </c>
      <c r="G325" s="171"/>
      <c r="H325" s="171">
        <v>0</v>
      </c>
      <c r="I325" s="171"/>
      <c r="J325" s="207">
        <f t="shared" si="12"/>
        <v>2939724027</v>
      </c>
      <c r="K325" s="207"/>
      <c r="L325" s="191">
        <f t="shared" si="13"/>
        <v>5.434666376184831E-3</v>
      </c>
      <c r="M325" s="191"/>
      <c r="N325" s="171">
        <v>3393686140</v>
      </c>
      <c r="O325" s="171"/>
      <c r="P325" s="171">
        <v>5909346067</v>
      </c>
      <c r="Q325" s="171"/>
      <c r="R325" s="171">
        <v>-5156984940</v>
      </c>
      <c r="S325" s="171"/>
      <c r="T325" s="207">
        <f t="shared" si="14"/>
        <v>4146047267</v>
      </c>
      <c r="U325" s="201"/>
      <c r="V325" s="191">
        <f>T325/درآمدها!$J$5</f>
        <v>2.2862521251767612E-3</v>
      </c>
    </row>
    <row r="326" spans="2:22" s="107" customFormat="1" ht="42.75" customHeight="1">
      <c r="B326" s="206" t="s">
        <v>213</v>
      </c>
      <c r="C326" s="196"/>
      <c r="D326" s="171">
        <v>0</v>
      </c>
      <c r="E326" s="171"/>
      <c r="F326" s="171">
        <v>1795636600</v>
      </c>
      <c r="G326" s="171"/>
      <c r="H326" s="171">
        <v>0</v>
      </c>
      <c r="I326" s="171"/>
      <c r="J326" s="207">
        <f t="shared" si="12"/>
        <v>1795636600</v>
      </c>
      <c r="K326" s="207"/>
      <c r="L326" s="191">
        <f t="shared" si="13"/>
        <v>3.3195925074047269E-3</v>
      </c>
      <c r="M326" s="191"/>
      <c r="N326" s="171">
        <v>2584843400</v>
      </c>
      <c r="O326" s="171"/>
      <c r="P326" s="171">
        <v>8350623466</v>
      </c>
      <c r="Q326" s="171"/>
      <c r="R326" s="171">
        <v>770701321</v>
      </c>
      <c r="S326" s="171"/>
      <c r="T326" s="207">
        <f t="shared" si="14"/>
        <v>11706168187</v>
      </c>
      <c r="U326" s="201"/>
      <c r="V326" s="191">
        <f>T326/درآمدها!$J$5</f>
        <v>6.4551246456412727E-3</v>
      </c>
    </row>
    <row r="327" spans="2:22" s="107" customFormat="1" ht="42.75" customHeight="1">
      <c r="B327" s="206" t="s">
        <v>334</v>
      </c>
      <c r="C327" s="196"/>
      <c r="D327" s="171">
        <v>0</v>
      </c>
      <c r="E327" s="171"/>
      <c r="F327" s="171">
        <v>-3700195177</v>
      </c>
      <c r="G327" s="171"/>
      <c r="H327" s="171">
        <v>-1112675496</v>
      </c>
      <c r="I327" s="171"/>
      <c r="J327" s="207">
        <f t="shared" si="12"/>
        <v>-4812870673</v>
      </c>
      <c r="K327" s="207"/>
      <c r="L327" s="191">
        <f t="shared" si="13"/>
        <v>-8.8975516678590442E-3</v>
      </c>
      <c r="M327" s="191"/>
      <c r="N327" s="171">
        <v>10673065500</v>
      </c>
      <c r="O327" s="171"/>
      <c r="P327" s="171">
        <v>-6091011975</v>
      </c>
      <c r="Q327" s="171"/>
      <c r="R327" s="171">
        <v>-7801738096</v>
      </c>
      <c r="S327" s="171"/>
      <c r="T327" s="207">
        <f t="shared" si="14"/>
        <v>-3219684571</v>
      </c>
      <c r="U327" s="201"/>
      <c r="V327" s="191">
        <f>T327/درآمدها!$J$5</f>
        <v>-1.7754285512943185E-3</v>
      </c>
    </row>
    <row r="328" spans="2:22" s="107" customFormat="1" ht="42.75" customHeight="1">
      <c r="B328" s="206" t="s">
        <v>93</v>
      </c>
      <c r="C328" s="196"/>
      <c r="D328" s="171">
        <v>0</v>
      </c>
      <c r="E328" s="171"/>
      <c r="F328" s="171">
        <v>-4601351647</v>
      </c>
      <c r="G328" s="171"/>
      <c r="H328" s="171">
        <v>0</v>
      </c>
      <c r="I328" s="171"/>
      <c r="J328" s="207">
        <f t="shared" si="12"/>
        <v>-4601351647</v>
      </c>
      <c r="K328" s="207"/>
      <c r="L328" s="191">
        <f t="shared" si="13"/>
        <v>-8.5065165475662497E-3</v>
      </c>
      <c r="M328" s="191"/>
      <c r="N328" s="171">
        <v>0</v>
      </c>
      <c r="O328" s="171"/>
      <c r="P328" s="171">
        <v>133135580</v>
      </c>
      <c r="Q328" s="171"/>
      <c r="R328" s="171">
        <v>-1157034905</v>
      </c>
      <c r="S328" s="171"/>
      <c r="T328" s="207">
        <f t="shared" si="14"/>
        <v>-1023899325</v>
      </c>
      <c r="U328" s="201"/>
      <c r="V328" s="191">
        <f>T328/درآمدها!$J$5</f>
        <v>-5.6460813324063367E-4</v>
      </c>
    </row>
    <row r="329" spans="2:22" s="107" customFormat="1" ht="42.75" customHeight="1">
      <c r="B329" s="206" t="s">
        <v>382</v>
      </c>
      <c r="C329" s="196"/>
      <c r="D329" s="171">
        <v>0</v>
      </c>
      <c r="E329" s="171"/>
      <c r="F329" s="171">
        <v>0</v>
      </c>
      <c r="G329" s="171"/>
      <c r="H329" s="171">
        <v>0</v>
      </c>
      <c r="I329" s="171"/>
      <c r="J329" s="207">
        <f t="shared" si="12"/>
        <v>0</v>
      </c>
      <c r="K329" s="207"/>
      <c r="L329" s="191">
        <f t="shared" si="13"/>
        <v>0</v>
      </c>
      <c r="M329" s="191"/>
      <c r="N329" s="171">
        <v>0</v>
      </c>
      <c r="O329" s="171"/>
      <c r="P329" s="171">
        <v>0</v>
      </c>
      <c r="Q329" s="171"/>
      <c r="R329" s="171">
        <v>-1589738430</v>
      </c>
      <c r="S329" s="171"/>
      <c r="T329" s="207">
        <f t="shared" si="14"/>
        <v>-1589738430</v>
      </c>
      <c r="U329" s="201"/>
      <c r="V329" s="191">
        <f>T329/درآمدها!$J$5</f>
        <v>-8.7662841979429553E-4</v>
      </c>
    </row>
    <row r="330" spans="2:22" s="107" customFormat="1" ht="42.75" customHeight="1">
      <c r="B330" s="206" t="s">
        <v>161</v>
      </c>
      <c r="C330" s="196"/>
      <c r="D330" s="171">
        <v>0</v>
      </c>
      <c r="E330" s="171"/>
      <c r="F330" s="171">
        <v>37121836081</v>
      </c>
      <c r="G330" s="171"/>
      <c r="H330" s="171">
        <v>0</v>
      </c>
      <c r="I330" s="171"/>
      <c r="J330" s="207">
        <f t="shared" si="12"/>
        <v>37121836081</v>
      </c>
      <c r="K330" s="207"/>
      <c r="L330" s="191">
        <f t="shared" si="13"/>
        <v>6.8627120273441769E-2</v>
      </c>
      <c r="M330" s="191"/>
      <c r="N330" s="171">
        <v>10979960750</v>
      </c>
      <c r="O330" s="171"/>
      <c r="P330" s="171">
        <v>68655214610</v>
      </c>
      <c r="Q330" s="171"/>
      <c r="R330" s="171">
        <v>2337956368</v>
      </c>
      <c r="S330" s="171"/>
      <c r="T330" s="207">
        <f t="shared" si="14"/>
        <v>81973131728</v>
      </c>
      <c r="U330" s="201"/>
      <c r="V330" s="191">
        <f>T330/درآمدها!$J$5</f>
        <v>4.5202390265111893E-2</v>
      </c>
    </row>
    <row r="331" spans="2:22" s="107" customFormat="1" ht="42.75" customHeight="1">
      <c r="B331" s="206" t="s">
        <v>171</v>
      </c>
      <c r="C331" s="196"/>
      <c r="D331" s="171">
        <v>0</v>
      </c>
      <c r="E331" s="171"/>
      <c r="F331" s="171">
        <v>-3332312497</v>
      </c>
      <c r="G331" s="171"/>
      <c r="H331" s="171">
        <v>0</v>
      </c>
      <c r="I331" s="171"/>
      <c r="J331" s="207">
        <f t="shared" si="12"/>
        <v>-3332312497</v>
      </c>
      <c r="K331" s="207"/>
      <c r="L331" s="191">
        <f t="shared" si="13"/>
        <v>-6.1604444893651284E-3</v>
      </c>
      <c r="M331" s="191"/>
      <c r="N331" s="171">
        <v>0</v>
      </c>
      <c r="O331" s="171"/>
      <c r="P331" s="171">
        <v>1801056908</v>
      </c>
      <c r="Q331" s="171"/>
      <c r="R331" s="171">
        <v>-1716985614</v>
      </c>
      <c r="S331" s="171"/>
      <c r="T331" s="207">
        <f t="shared" si="14"/>
        <v>84071294</v>
      </c>
      <c r="U331" s="201"/>
      <c r="V331" s="191">
        <f>T331/درآمدها!$J$5</f>
        <v>4.6359378510640672E-5</v>
      </c>
    </row>
    <row r="332" spans="2:22" s="107" customFormat="1" ht="42.75" customHeight="1">
      <c r="B332" s="206" t="s">
        <v>163</v>
      </c>
      <c r="C332" s="196"/>
      <c r="D332" s="171">
        <v>0</v>
      </c>
      <c r="E332" s="171"/>
      <c r="F332" s="171">
        <v>24259484353</v>
      </c>
      <c r="G332" s="171"/>
      <c r="H332" s="171">
        <v>0</v>
      </c>
      <c r="I332" s="171"/>
      <c r="J332" s="207">
        <f t="shared" ref="J332:J375" si="15">D332+F332+H332</f>
        <v>24259484353</v>
      </c>
      <c r="K332" s="207"/>
      <c r="L332" s="191">
        <f t="shared" ref="L332:L375" si="16">J332/540920789523</f>
        <v>4.4848496901723323E-2</v>
      </c>
      <c r="M332" s="191"/>
      <c r="N332" s="171">
        <v>0</v>
      </c>
      <c r="O332" s="171"/>
      <c r="P332" s="171">
        <v>31658206975</v>
      </c>
      <c r="Q332" s="171"/>
      <c r="R332" s="171">
        <v>-12054568796</v>
      </c>
      <c r="S332" s="171"/>
      <c r="T332" s="207">
        <f t="shared" ref="T332:T375" si="17">N332+P332+R332</f>
        <v>19603638179</v>
      </c>
      <c r="U332" s="201"/>
      <c r="V332" s="191">
        <f>T332/درآمدها!$J$5</f>
        <v>1.0810021343621851E-2</v>
      </c>
    </row>
    <row r="333" spans="2:22" s="107" customFormat="1" ht="42.75" customHeight="1">
      <c r="B333" s="206" t="s">
        <v>414</v>
      </c>
      <c r="C333" s="196"/>
      <c r="D333" s="171">
        <v>0</v>
      </c>
      <c r="E333" s="171"/>
      <c r="F333" s="171">
        <v>11371982399</v>
      </c>
      <c r="G333" s="171"/>
      <c r="H333" s="171">
        <v>1181303217</v>
      </c>
      <c r="I333" s="171"/>
      <c r="J333" s="207">
        <f t="shared" si="15"/>
        <v>12553285616</v>
      </c>
      <c r="K333" s="207"/>
      <c r="L333" s="191">
        <f t="shared" si="16"/>
        <v>2.3207253001072226E-2</v>
      </c>
      <c r="M333" s="191"/>
      <c r="N333" s="171">
        <v>0</v>
      </c>
      <c r="O333" s="171"/>
      <c r="P333" s="171">
        <v>17895839005</v>
      </c>
      <c r="Q333" s="171"/>
      <c r="R333" s="171">
        <v>745782155</v>
      </c>
      <c r="S333" s="171"/>
      <c r="T333" s="207">
        <f t="shared" si="17"/>
        <v>18641621160</v>
      </c>
      <c r="U333" s="201"/>
      <c r="V333" s="191">
        <f>T333/درآمدها!$J$5</f>
        <v>1.0279536929792093E-2</v>
      </c>
    </row>
    <row r="334" spans="2:22" s="107" customFormat="1" ht="42.75" customHeight="1">
      <c r="B334" s="206" t="s">
        <v>121</v>
      </c>
      <c r="C334" s="196"/>
      <c r="D334" s="171">
        <v>0</v>
      </c>
      <c r="E334" s="171"/>
      <c r="F334" s="171">
        <v>-2452162508</v>
      </c>
      <c r="G334" s="171"/>
      <c r="H334" s="171">
        <v>0</v>
      </c>
      <c r="I334" s="171"/>
      <c r="J334" s="207">
        <f t="shared" si="15"/>
        <v>-2452162508</v>
      </c>
      <c r="K334" s="207"/>
      <c r="L334" s="191">
        <f t="shared" si="16"/>
        <v>-4.5333116335986821E-3</v>
      </c>
      <c r="M334" s="191"/>
      <c r="N334" s="171">
        <v>4136129034</v>
      </c>
      <c r="O334" s="171"/>
      <c r="P334" s="171">
        <v>-846956455</v>
      </c>
      <c r="Q334" s="171"/>
      <c r="R334" s="171">
        <v>-5815332524</v>
      </c>
      <c r="S334" s="171"/>
      <c r="T334" s="207">
        <f t="shared" si="17"/>
        <v>-2526159945</v>
      </c>
      <c r="U334" s="201"/>
      <c r="V334" s="191">
        <f>T334/درآمدها!$J$5</f>
        <v>-1.3929987216406378E-3</v>
      </c>
    </row>
    <row r="335" spans="2:22" s="107" customFormat="1" ht="42.75" customHeight="1">
      <c r="B335" s="206" t="s">
        <v>387</v>
      </c>
      <c r="C335" s="196"/>
      <c r="D335" s="171">
        <v>0</v>
      </c>
      <c r="E335" s="171"/>
      <c r="F335" s="171">
        <v>0</v>
      </c>
      <c r="G335" s="171"/>
      <c r="H335" s="171">
        <v>0</v>
      </c>
      <c r="I335" s="171"/>
      <c r="J335" s="207">
        <f t="shared" si="15"/>
        <v>0</v>
      </c>
      <c r="K335" s="207"/>
      <c r="L335" s="191">
        <f t="shared" si="16"/>
        <v>0</v>
      </c>
      <c r="M335" s="191"/>
      <c r="N335" s="171">
        <v>0</v>
      </c>
      <c r="O335" s="171"/>
      <c r="P335" s="171">
        <v>0</v>
      </c>
      <c r="Q335" s="171"/>
      <c r="R335" s="171">
        <v>5831676384</v>
      </c>
      <c r="S335" s="171"/>
      <c r="T335" s="207">
        <f t="shared" si="17"/>
        <v>5831676384</v>
      </c>
      <c r="U335" s="201"/>
      <c r="V335" s="191">
        <f>T335/درآمدها!$J$5</f>
        <v>3.2157574836117107E-3</v>
      </c>
    </row>
    <row r="336" spans="2:22" s="107" customFormat="1" ht="42.75" customHeight="1">
      <c r="B336" s="206" t="s">
        <v>239</v>
      </c>
      <c r="C336" s="196"/>
      <c r="D336" s="171">
        <v>0</v>
      </c>
      <c r="E336" s="171"/>
      <c r="F336" s="171">
        <v>253576090</v>
      </c>
      <c r="G336" s="171"/>
      <c r="H336" s="171">
        <v>0</v>
      </c>
      <c r="I336" s="171"/>
      <c r="J336" s="207">
        <f t="shared" si="15"/>
        <v>253576090</v>
      </c>
      <c r="K336" s="207"/>
      <c r="L336" s="191">
        <f t="shared" si="16"/>
        <v>4.6878599401515132E-4</v>
      </c>
      <c r="M336" s="191"/>
      <c r="N336" s="171">
        <v>1771894800</v>
      </c>
      <c r="O336" s="171"/>
      <c r="P336" s="171">
        <v>1134700607</v>
      </c>
      <c r="Q336" s="171"/>
      <c r="R336" s="171">
        <v>-2529805012</v>
      </c>
      <c r="S336" s="171"/>
      <c r="T336" s="207">
        <f t="shared" si="17"/>
        <v>376790395</v>
      </c>
      <c r="U336" s="201"/>
      <c r="V336" s="191">
        <f>T336/درآمدها!$J$5</f>
        <v>2.0777328038960372E-4</v>
      </c>
    </row>
    <row r="337" spans="2:22" s="107" customFormat="1" ht="42.75" customHeight="1">
      <c r="B337" s="206" t="s">
        <v>399</v>
      </c>
      <c r="C337" s="196"/>
      <c r="D337" s="171">
        <v>0</v>
      </c>
      <c r="E337" s="171"/>
      <c r="F337" s="171">
        <v>-1041749654</v>
      </c>
      <c r="G337" s="171"/>
      <c r="H337" s="171">
        <v>0</v>
      </c>
      <c r="I337" s="171"/>
      <c r="J337" s="207">
        <f t="shared" si="15"/>
        <v>-1041749654</v>
      </c>
      <c r="K337" s="207"/>
      <c r="L337" s="191">
        <f t="shared" si="16"/>
        <v>-1.9258820777042897E-3</v>
      </c>
      <c r="M337" s="191"/>
      <c r="N337" s="171">
        <v>0</v>
      </c>
      <c r="O337" s="171"/>
      <c r="P337" s="171">
        <v>3031946852</v>
      </c>
      <c r="Q337" s="171"/>
      <c r="R337" s="171">
        <v>-1625114534</v>
      </c>
      <c r="S337" s="171"/>
      <c r="T337" s="207">
        <f t="shared" si="17"/>
        <v>1406832318</v>
      </c>
      <c r="U337" s="201"/>
      <c r="V337" s="191">
        <f>T337/درآمدها!$J$5</f>
        <v>7.7576862241663606E-4</v>
      </c>
    </row>
    <row r="338" spans="2:22" s="107" customFormat="1" ht="42.75" customHeight="1">
      <c r="B338" s="206" t="s">
        <v>234</v>
      </c>
      <c r="C338" s="196"/>
      <c r="D338" s="171">
        <v>0</v>
      </c>
      <c r="E338" s="171"/>
      <c r="F338" s="171">
        <v>-12329898285</v>
      </c>
      <c r="G338" s="171"/>
      <c r="H338" s="171">
        <v>12601109425</v>
      </c>
      <c r="I338" s="171"/>
      <c r="J338" s="207">
        <f t="shared" si="15"/>
        <v>271211140</v>
      </c>
      <c r="K338" s="207"/>
      <c r="L338" s="191">
        <f t="shared" si="16"/>
        <v>5.0138790235657613E-4</v>
      </c>
      <c r="M338" s="191"/>
      <c r="N338" s="171">
        <v>0</v>
      </c>
      <c r="O338" s="171"/>
      <c r="P338" s="171">
        <v>15939674999</v>
      </c>
      <c r="Q338" s="171"/>
      <c r="R338" s="171">
        <v>9300192384</v>
      </c>
      <c r="S338" s="171"/>
      <c r="T338" s="207">
        <f t="shared" si="17"/>
        <v>25239867383</v>
      </c>
      <c r="U338" s="201"/>
      <c r="V338" s="191">
        <f>T338/درآمدها!$J$5</f>
        <v>1.3918003516953962E-2</v>
      </c>
    </row>
    <row r="339" spans="2:22" s="107" customFormat="1" ht="42.75" customHeight="1">
      <c r="B339" s="206" t="s">
        <v>530</v>
      </c>
      <c r="C339" s="196"/>
      <c r="D339" s="171">
        <v>0</v>
      </c>
      <c r="E339" s="171"/>
      <c r="F339" s="171">
        <v>17551608141</v>
      </c>
      <c r="G339" s="171"/>
      <c r="H339" s="171">
        <v>0</v>
      </c>
      <c r="I339" s="171"/>
      <c r="J339" s="207">
        <f t="shared" si="15"/>
        <v>17551608141</v>
      </c>
      <c r="K339" s="207"/>
      <c r="L339" s="191">
        <f t="shared" si="16"/>
        <v>3.2447649417352821E-2</v>
      </c>
      <c r="M339" s="191"/>
      <c r="N339" s="171">
        <v>0</v>
      </c>
      <c r="O339" s="171"/>
      <c r="P339" s="171">
        <v>17551608141</v>
      </c>
      <c r="Q339" s="171"/>
      <c r="R339" s="171">
        <v>0</v>
      </c>
      <c r="S339" s="171"/>
      <c r="T339" s="207">
        <f t="shared" si="17"/>
        <v>17551608141</v>
      </c>
      <c r="U339" s="201"/>
      <c r="V339" s="191">
        <f>T339/درآمدها!$J$5</f>
        <v>9.6784717656309797E-3</v>
      </c>
    </row>
    <row r="340" spans="2:22" s="107" customFormat="1" ht="42.75" customHeight="1">
      <c r="B340" s="206" t="s">
        <v>304</v>
      </c>
      <c r="C340" s="196"/>
      <c r="D340" s="171">
        <v>0</v>
      </c>
      <c r="E340" s="171"/>
      <c r="F340" s="171">
        <v>-1393390106</v>
      </c>
      <c r="G340" s="171"/>
      <c r="H340" s="171">
        <v>0</v>
      </c>
      <c r="I340" s="171"/>
      <c r="J340" s="207">
        <f t="shared" si="15"/>
        <v>-1393390106</v>
      </c>
      <c r="K340" s="207"/>
      <c r="L340" s="191">
        <f t="shared" si="16"/>
        <v>-2.5759596099619924E-3</v>
      </c>
      <c r="M340" s="191"/>
      <c r="N340" s="171">
        <v>4440634600</v>
      </c>
      <c r="O340" s="171"/>
      <c r="P340" s="171">
        <v>-3394396179</v>
      </c>
      <c r="Q340" s="171"/>
      <c r="R340" s="171">
        <v>-4940306883</v>
      </c>
      <c r="S340" s="171"/>
      <c r="T340" s="207">
        <f t="shared" si="17"/>
        <v>-3894068462</v>
      </c>
      <c r="U340" s="201"/>
      <c r="V340" s="191">
        <f>T340/درآمدها!$J$5</f>
        <v>-2.1473036180007692E-3</v>
      </c>
    </row>
    <row r="341" spans="2:22" s="107" customFormat="1" ht="42.75" customHeight="1">
      <c r="B341" s="206" t="s">
        <v>224</v>
      </c>
      <c r="C341" s="196"/>
      <c r="D341" s="171">
        <v>0</v>
      </c>
      <c r="E341" s="171"/>
      <c r="F341" s="171">
        <v>-4220333406</v>
      </c>
      <c r="G341" s="171"/>
      <c r="H341" s="171">
        <v>0</v>
      </c>
      <c r="I341" s="171"/>
      <c r="J341" s="207">
        <f t="shared" si="15"/>
        <v>-4220333406</v>
      </c>
      <c r="K341" s="207"/>
      <c r="L341" s="191">
        <f t="shared" si="16"/>
        <v>-7.8021283111000695E-3</v>
      </c>
      <c r="M341" s="191"/>
      <c r="N341" s="171">
        <v>0</v>
      </c>
      <c r="O341" s="171"/>
      <c r="P341" s="171">
        <v>3189964223</v>
      </c>
      <c r="Q341" s="171"/>
      <c r="R341" s="171">
        <v>854307212</v>
      </c>
      <c r="S341" s="171"/>
      <c r="T341" s="207">
        <f t="shared" si="17"/>
        <v>4044271435</v>
      </c>
      <c r="U341" s="201"/>
      <c r="V341" s="191">
        <f>T341/درآمدها!$J$5</f>
        <v>2.230129944888643E-3</v>
      </c>
    </row>
    <row r="342" spans="2:22" s="107" customFormat="1" ht="42.75" customHeight="1">
      <c r="B342" s="206" t="s">
        <v>374</v>
      </c>
      <c r="C342" s="196"/>
      <c r="D342" s="171">
        <v>0</v>
      </c>
      <c r="E342" s="171"/>
      <c r="F342" s="171">
        <v>8030295170</v>
      </c>
      <c r="G342" s="171"/>
      <c r="H342" s="171">
        <v>0</v>
      </c>
      <c r="I342" s="171"/>
      <c r="J342" s="207">
        <f t="shared" si="15"/>
        <v>8030295170</v>
      </c>
      <c r="K342" s="207"/>
      <c r="L342" s="191">
        <f t="shared" si="16"/>
        <v>1.4845602767609196E-2</v>
      </c>
      <c r="M342" s="191"/>
      <c r="N342" s="171">
        <v>0</v>
      </c>
      <c r="O342" s="171"/>
      <c r="P342" s="171">
        <v>24798449718</v>
      </c>
      <c r="Q342" s="171"/>
      <c r="R342" s="171">
        <v>-3245995835</v>
      </c>
      <c r="S342" s="171"/>
      <c r="T342" s="207">
        <f t="shared" si="17"/>
        <v>21552453883</v>
      </c>
      <c r="U342" s="201"/>
      <c r="V342" s="191">
        <f>T342/درآمدها!$J$5</f>
        <v>1.1884655509110211E-2</v>
      </c>
    </row>
    <row r="343" spans="2:22" s="107" customFormat="1" ht="42.75" customHeight="1">
      <c r="B343" s="206" t="s">
        <v>415</v>
      </c>
      <c r="C343" s="196"/>
      <c r="D343" s="171">
        <v>0</v>
      </c>
      <c r="E343" s="171"/>
      <c r="F343" s="171">
        <v>12553278105</v>
      </c>
      <c r="G343" s="171"/>
      <c r="H343" s="171">
        <v>0</v>
      </c>
      <c r="I343" s="171"/>
      <c r="J343" s="207">
        <f t="shared" si="15"/>
        <v>12553278105</v>
      </c>
      <c r="K343" s="207"/>
      <c r="L343" s="191">
        <f t="shared" si="16"/>
        <v>2.3207239115490188E-2</v>
      </c>
      <c r="M343" s="191"/>
      <c r="N343" s="171">
        <v>2400309900</v>
      </c>
      <c r="O343" s="171"/>
      <c r="P343" s="171">
        <v>23370757787</v>
      </c>
      <c r="Q343" s="171"/>
      <c r="R343" s="171">
        <v>0</v>
      </c>
      <c r="S343" s="171"/>
      <c r="T343" s="207">
        <f t="shared" si="17"/>
        <v>25771067687</v>
      </c>
      <c r="U343" s="201"/>
      <c r="V343" s="191">
        <f>T343/درآمدها!$J$5</f>
        <v>1.4210922952190719E-2</v>
      </c>
    </row>
    <row r="344" spans="2:22" s="107" customFormat="1" ht="42.75" customHeight="1">
      <c r="B344" s="206" t="s">
        <v>301</v>
      </c>
      <c r="C344" s="196"/>
      <c r="D344" s="171">
        <v>0</v>
      </c>
      <c r="E344" s="171"/>
      <c r="F344" s="171">
        <v>0</v>
      </c>
      <c r="G344" s="171"/>
      <c r="H344" s="171">
        <v>0</v>
      </c>
      <c r="I344" s="171"/>
      <c r="J344" s="207">
        <f t="shared" si="15"/>
        <v>0</v>
      </c>
      <c r="K344" s="207"/>
      <c r="L344" s="191">
        <f t="shared" si="16"/>
        <v>0</v>
      </c>
      <c r="M344" s="191"/>
      <c r="N344" s="171">
        <v>1581507904</v>
      </c>
      <c r="O344" s="171"/>
      <c r="P344" s="171">
        <v>0</v>
      </c>
      <c r="Q344" s="171"/>
      <c r="R344" s="171">
        <v>-6977286753</v>
      </c>
      <c r="S344" s="171"/>
      <c r="T344" s="207">
        <f t="shared" si="17"/>
        <v>-5395778849</v>
      </c>
      <c r="U344" s="201"/>
      <c r="V344" s="191">
        <f>T344/درآمدها!$J$5</f>
        <v>-2.975390791778464E-3</v>
      </c>
    </row>
    <row r="345" spans="2:22" s="107" customFormat="1" ht="42.75" customHeight="1">
      <c r="B345" s="206" t="s">
        <v>268</v>
      </c>
      <c r="C345" s="196"/>
      <c r="D345" s="171">
        <v>0</v>
      </c>
      <c r="E345" s="171"/>
      <c r="F345" s="171">
        <v>-4225705011</v>
      </c>
      <c r="G345" s="171"/>
      <c r="H345" s="171">
        <v>0</v>
      </c>
      <c r="I345" s="171"/>
      <c r="J345" s="207">
        <f t="shared" si="15"/>
        <v>-4225705011</v>
      </c>
      <c r="K345" s="207"/>
      <c r="L345" s="191">
        <f t="shared" si="16"/>
        <v>-7.8120587946459812E-3</v>
      </c>
      <c r="M345" s="191"/>
      <c r="N345" s="171">
        <v>0</v>
      </c>
      <c r="O345" s="171"/>
      <c r="P345" s="171">
        <v>-1801702520</v>
      </c>
      <c r="Q345" s="171"/>
      <c r="R345" s="171">
        <v>-305639414</v>
      </c>
      <c r="S345" s="171"/>
      <c r="T345" s="207">
        <f t="shared" si="17"/>
        <v>-2107341934</v>
      </c>
      <c r="U345" s="201"/>
      <c r="V345" s="191">
        <f>T345/درآمدها!$J$5</f>
        <v>-1.1620501805247763E-3</v>
      </c>
    </row>
    <row r="346" spans="2:22" s="107" customFormat="1" ht="42.75" customHeight="1">
      <c r="B346" s="206" t="s">
        <v>237</v>
      </c>
      <c r="C346" s="196"/>
      <c r="D346" s="171">
        <v>0</v>
      </c>
      <c r="E346" s="171"/>
      <c r="F346" s="171">
        <v>0</v>
      </c>
      <c r="G346" s="171"/>
      <c r="H346" s="171">
        <v>0</v>
      </c>
      <c r="I346" s="171"/>
      <c r="J346" s="207">
        <f t="shared" si="15"/>
        <v>0</v>
      </c>
      <c r="K346" s="207"/>
      <c r="L346" s="191">
        <f t="shared" si="16"/>
        <v>0</v>
      </c>
      <c r="M346" s="191"/>
      <c r="N346" s="171">
        <v>0</v>
      </c>
      <c r="O346" s="171"/>
      <c r="P346" s="171">
        <v>0</v>
      </c>
      <c r="Q346" s="171"/>
      <c r="R346" s="171">
        <v>-2195921738</v>
      </c>
      <c r="S346" s="171"/>
      <c r="T346" s="207">
        <f t="shared" si="17"/>
        <v>-2195921738</v>
      </c>
      <c r="U346" s="201"/>
      <c r="V346" s="191">
        <f>T346/درآمدها!$J$5</f>
        <v>-1.2108956837477238E-3</v>
      </c>
    </row>
    <row r="347" spans="2:22" s="107" customFormat="1" ht="42.75" customHeight="1">
      <c r="B347" s="206" t="s">
        <v>311</v>
      </c>
      <c r="C347" s="196"/>
      <c r="D347" s="171">
        <v>0</v>
      </c>
      <c r="E347" s="171"/>
      <c r="F347" s="171">
        <v>-1055683059</v>
      </c>
      <c r="G347" s="171"/>
      <c r="H347" s="171">
        <v>0</v>
      </c>
      <c r="I347" s="171"/>
      <c r="J347" s="207">
        <f t="shared" si="15"/>
        <v>-1055683059</v>
      </c>
      <c r="K347" s="207"/>
      <c r="L347" s="191">
        <f t="shared" si="16"/>
        <v>-1.9516407567380294E-3</v>
      </c>
      <c r="M347" s="191"/>
      <c r="N347" s="171">
        <v>0</v>
      </c>
      <c r="O347" s="171"/>
      <c r="P347" s="171">
        <v>389764144</v>
      </c>
      <c r="Q347" s="171"/>
      <c r="R347" s="171">
        <v>1154191932</v>
      </c>
      <c r="S347" s="171"/>
      <c r="T347" s="207">
        <f t="shared" si="17"/>
        <v>1543956076</v>
      </c>
      <c r="U347" s="201"/>
      <c r="V347" s="191">
        <f>T347/درآمدها!$J$5</f>
        <v>8.5138268635531517E-4</v>
      </c>
    </row>
    <row r="348" spans="2:22" s="107" customFormat="1" ht="42.75" customHeight="1">
      <c r="B348" s="206" t="s">
        <v>338</v>
      </c>
      <c r="C348" s="196"/>
      <c r="D348" s="171">
        <v>0</v>
      </c>
      <c r="E348" s="171"/>
      <c r="F348" s="171">
        <v>1002837116</v>
      </c>
      <c r="G348" s="171"/>
      <c r="H348" s="171">
        <v>0</v>
      </c>
      <c r="I348" s="171"/>
      <c r="J348" s="207">
        <f t="shared" si="15"/>
        <v>1002837116</v>
      </c>
      <c r="K348" s="207"/>
      <c r="L348" s="191">
        <f t="shared" si="16"/>
        <v>1.8539444876658033E-3</v>
      </c>
      <c r="M348" s="191"/>
      <c r="N348" s="171">
        <v>0</v>
      </c>
      <c r="O348" s="171"/>
      <c r="P348" s="171">
        <v>2223007026</v>
      </c>
      <c r="Q348" s="171"/>
      <c r="R348" s="171">
        <v>382249405</v>
      </c>
      <c r="S348" s="171"/>
      <c r="T348" s="207">
        <f t="shared" si="17"/>
        <v>2605256431</v>
      </c>
      <c r="U348" s="201"/>
      <c r="V348" s="191">
        <f>T348/درآمدها!$J$5</f>
        <v>1.4366148450386622E-3</v>
      </c>
    </row>
    <row r="349" spans="2:22" s="107" customFormat="1" ht="42.75" customHeight="1">
      <c r="B349" s="206" t="s">
        <v>361</v>
      </c>
      <c r="C349" s="196"/>
      <c r="D349" s="171">
        <v>0</v>
      </c>
      <c r="E349" s="171"/>
      <c r="F349" s="171">
        <v>-3238519841</v>
      </c>
      <c r="G349" s="171"/>
      <c r="H349" s="171">
        <v>0</v>
      </c>
      <c r="I349" s="171"/>
      <c r="J349" s="207">
        <f t="shared" si="15"/>
        <v>-3238519841</v>
      </c>
      <c r="K349" s="207"/>
      <c r="L349" s="191">
        <f t="shared" si="16"/>
        <v>-5.9870500519231713E-3</v>
      </c>
      <c r="M349" s="191"/>
      <c r="N349" s="171">
        <v>2416453060</v>
      </c>
      <c r="O349" s="171"/>
      <c r="P349" s="171">
        <v>-3494711255</v>
      </c>
      <c r="Q349" s="171"/>
      <c r="R349" s="171">
        <v>-44255233526</v>
      </c>
      <c r="S349" s="171"/>
      <c r="T349" s="207">
        <f t="shared" si="17"/>
        <v>-45333491721</v>
      </c>
      <c r="U349" s="201"/>
      <c r="V349" s="191">
        <f>T349/درآمدها!$J$5</f>
        <v>-2.4998217606866314E-2</v>
      </c>
    </row>
    <row r="350" spans="2:22" s="107" customFormat="1" ht="42.75" customHeight="1">
      <c r="B350" s="206" t="s">
        <v>531</v>
      </c>
      <c r="C350" s="196"/>
      <c r="D350" s="171">
        <f>'درآمد سود سهام'!M174</f>
        <v>7630249831</v>
      </c>
      <c r="E350" s="171"/>
      <c r="F350" s="171">
        <v>-694483047</v>
      </c>
      <c r="G350" s="171"/>
      <c r="H350" s="171">
        <v>0</v>
      </c>
      <c r="I350" s="171"/>
      <c r="J350" s="207">
        <f t="shared" si="15"/>
        <v>6935766784</v>
      </c>
      <c r="K350" s="207"/>
      <c r="L350" s="191">
        <f t="shared" si="16"/>
        <v>1.2822148673775628E-2</v>
      </c>
      <c r="M350" s="191"/>
      <c r="N350" s="171">
        <v>7630249831</v>
      </c>
      <c r="O350" s="171"/>
      <c r="P350" s="171">
        <v>-694483047</v>
      </c>
      <c r="Q350" s="171"/>
      <c r="R350" s="171">
        <v>0</v>
      </c>
      <c r="S350" s="171"/>
      <c r="T350" s="207">
        <f t="shared" si="17"/>
        <v>6935766784</v>
      </c>
      <c r="U350" s="201"/>
      <c r="V350" s="191">
        <f>T350/درآمدها!$J$5</f>
        <v>3.8245853287447312E-3</v>
      </c>
    </row>
    <row r="351" spans="2:22" s="107" customFormat="1" ht="42.6" customHeight="1">
      <c r="B351" s="206" t="s">
        <v>380</v>
      </c>
      <c r="C351" s="196"/>
      <c r="D351" s="171">
        <v>0</v>
      </c>
      <c r="E351" s="171"/>
      <c r="F351" s="171">
        <v>-5627196069</v>
      </c>
      <c r="G351" s="171"/>
      <c r="H351" s="171">
        <v>3999515536</v>
      </c>
      <c r="I351" s="171"/>
      <c r="J351" s="207">
        <f t="shared" si="15"/>
        <v>-1627680533</v>
      </c>
      <c r="K351" s="207"/>
      <c r="L351" s="191">
        <f t="shared" si="16"/>
        <v>-3.0090922081869639E-3</v>
      </c>
      <c r="M351" s="191"/>
      <c r="N351" s="171">
        <v>11836454400</v>
      </c>
      <c r="O351" s="171"/>
      <c r="P351" s="171">
        <v>0</v>
      </c>
      <c r="Q351" s="171"/>
      <c r="R351" s="171">
        <v>-10396998550</v>
      </c>
      <c r="S351" s="171"/>
      <c r="T351" s="207">
        <f t="shared" si="17"/>
        <v>1439455850</v>
      </c>
      <c r="U351" s="201"/>
      <c r="V351" s="191">
        <f>T351/درآمدها!$J$5</f>
        <v>7.9375819527062355E-4</v>
      </c>
    </row>
    <row r="352" spans="2:22" s="107" customFormat="1" ht="42.6" customHeight="1">
      <c r="B352" s="206" t="s">
        <v>389</v>
      </c>
      <c r="C352" s="196"/>
      <c r="D352" s="171">
        <v>0</v>
      </c>
      <c r="E352" s="171"/>
      <c r="F352" s="171">
        <v>0</v>
      </c>
      <c r="G352" s="171"/>
      <c r="H352" s="171">
        <v>0</v>
      </c>
      <c r="I352" s="171"/>
      <c r="J352" s="207">
        <f t="shared" si="15"/>
        <v>0</v>
      </c>
      <c r="K352" s="207"/>
      <c r="L352" s="191">
        <f t="shared" si="16"/>
        <v>0</v>
      </c>
      <c r="M352" s="191"/>
      <c r="N352" s="171">
        <v>0</v>
      </c>
      <c r="O352" s="171"/>
      <c r="P352" s="171">
        <v>0</v>
      </c>
      <c r="Q352" s="171"/>
      <c r="R352" s="171">
        <v>-800764633</v>
      </c>
      <c r="S352" s="171"/>
      <c r="T352" s="207">
        <f t="shared" si="17"/>
        <v>-800764633</v>
      </c>
      <c r="U352" s="201"/>
      <c r="V352" s="191">
        <f>T352/درآمدها!$J$5</f>
        <v>-4.4156511637826417E-4</v>
      </c>
    </row>
    <row r="353" spans="2:22" s="107" customFormat="1" ht="42.6" customHeight="1">
      <c r="B353" s="206" t="s">
        <v>416</v>
      </c>
      <c r="C353" s="196"/>
      <c r="D353" s="171">
        <v>0</v>
      </c>
      <c r="E353" s="171"/>
      <c r="F353" s="171">
        <v>0</v>
      </c>
      <c r="G353" s="171"/>
      <c r="H353" s="171">
        <v>0</v>
      </c>
      <c r="I353" s="171"/>
      <c r="J353" s="207">
        <f t="shared" si="15"/>
        <v>0</v>
      </c>
      <c r="K353" s="207"/>
      <c r="L353" s="191">
        <f t="shared" si="16"/>
        <v>0</v>
      </c>
      <c r="M353" s="191"/>
      <c r="N353" s="171">
        <v>0</v>
      </c>
      <c r="O353" s="171"/>
      <c r="P353" s="171">
        <v>0</v>
      </c>
      <c r="Q353" s="171"/>
      <c r="R353" s="171">
        <v>-834714007</v>
      </c>
      <c r="S353" s="171"/>
      <c r="T353" s="207">
        <f t="shared" si="17"/>
        <v>-834714007</v>
      </c>
      <c r="U353" s="201"/>
      <c r="V353" s="191">
        <f>T353/درآمدها!$J$5</f>
        <v>-4.6028579741673258E-4</v>
      </c>
    </row>
    <row r="354" spans="2:22" s="107" customFormat="1" ht="42.6" customHeight="1">
      <c r="B354" s="206" t="s">
        <v>495</v>
      </c>
      <c r="C354" s="196"/>
      <c r="D354" s="171">
        <v>0</v>
      </c>
      <c r="E354" s="171"/>
      <c r="F354" s="171">
        <v>8804658684</v>
      </c>
      <c r="G354" s="171"/>
      <c r="H354" s="171">
        <v>0</v>
      </c>
      <c r="I354" s="171"/>
      <c r="J354" s="207">
        <f t="shared" si="15"/>
        <v>8804658684</v>
      </c>
      <c r="K354" s="207"/>
      <c r="L354" s="191">
        <f t="shared" si="16"/>
        <v>1.6277168218592982E-2</v>
      </c>
      <c r="M354" s="191"/>
      <c r="N354" s="171">
        <v>0</v>
      </c>
      <c r="O354" s="171"/>
      <c r="P354" s="171">
        <v>15112839040</v>
      </c>
      <c r="Q354" s="171"/>
      <c r="R354" s="171">
        <v>1911161420</v>
      </c>
      <c r="S354" s="171"/>
      <c r="T354" s="207">
        <f t="shared" si="17"/>
        <v>17024000460</v>
      </c>
      <c r="U354" s="201"/>
      <c r="V354" s="191">
        <f>T354/درآمدها!$J$5</f>
        <v>9.3875334081388213E-3</v>
      </c>
    </row>
    <row r="355" spans="2:22" s="107" customFormat="1" ht="42.6" customHeight="1">
      <c r="B355" s="206" t="s">
        <v>400</v>
      </c>
      <c r="C355" s="196"/>
      <c r="D355" s="171">
        <v>0</v>
      </c>
      <c r="E355" s="171"/>
      <c r="F355" s="171">
        <v>0</v>
      </c>
      <c r="G355" s="171"/>
      <c r="H355" s="171">
        <v>0</v>
      </c>
      <c r="I355" s="171"/>
      <c r="J355" s="207">
        <f t="shared" si="15"/>
        <v>0</v>
      </c>
      <c r="K355" s="207"/>
      <c r="L355" s="191">
        <f t="shared" si="16"/>
        <v>0</v>
      </c>
      <c r="M355" s="191"/>
      <c r="N355" s="171">
        <v>0</v>
      </c>
      <c r="O355" s="171"/>
      <c r="P355" s="171">
        <v>0</v>
      </c>
      <c r="Q355" s="171"/>
      <c r="R355" s="171">
        <v>-794600102</v>
      </c>
      <c r="S355" s="171"/>
      <c r="T355" s="207">
        <f t="shared" si="17"/>
        <v>-794600102</v>
      </c>
      <c r="U355" s="201"/>
      <c r="V355" s="191">
        <f>T355/درآمدها!$J$5</f>
        <v>-4.3816581309206071E-4</v>
      </c>
    </row>
    <row r="356" spans="2:22" s="107" customFormat="1" ht="42.6" customHeight="1">
      <c r="B356" s="206" t="s">
        <v>388</v>
      </c>
      <c r="C356" s="196"/>
      <c r="D356" s="171">
        <v>0</v>
      </c>
      <c r="E356" s="171"/>
      <c r="F356" s="171">
        <v>0</v>
      </c>
      <c r="G356" s="171"/>
      <c r="H356" s="171">
        <v>0</v>
      </c>
      <c r="I356" s="171"/>
      <c r="J356" s="207">
        <f t="shared" si="15"/>
        <v>0</v>
      </c>
      <c r="K356" s="207"/>
      <c r="L356" s="191">
        <f t="shared" si="16"/>
        <v>0</v>
      </c>
      <c r="M356" s="191"/>
      <c r="N356" s="171">
        <v>225000000</v>
      </c>
      <c r="O356" s="171"/>
      <c r="P356" s="171">
        <v>0</v>
      </c>
      <c r="Q356" s="171"/>
      <c r="R356" s="171">
        <v>-976500008</v>
      </c>
      <c r="S356" s="171"/>
      <c r="T356" s="207">
        <f t="shared" si="17"/>
        <v>-751500008</v>
      </c>
      <c r="U356" s="201"/>
      <c r="V356" s="191">
        <f>T356/درآمدها!$J$5</f>
        <v>-4.1439915652566849E-4</v>
      </c>
    </row>
    <row r="357" spans="2:22" s="107" customFormat="1" ht="42.6" customHeight="1">
      <c r="B357" s="206" t="s">
        <v>393</v>
      </c>
      <c r="C357" s="196"/>
      <c r="D357" s="171">
        <v>0</v>
      </c>
      <c r="E357" s="171"/>
      <c r="F357" s="171">
        <v>0</v>
      </c>
      <c r="G357" s="171"/>
      <c r="H357" s="171">
        <v>0</v>
      </c>
      <c r="I357" s="171"/>
      <c r="J357" s="207">
        <f t="shared" si="15"/>
        <v>0</v>
      </c>
      <c r="K357" s="207"/>
      <c r="L357" s="191">
        <f t="shared" si="16"/>
        <v>0</v>
      </c>
      <c r="M357" s="191"/>
      <c r="N357" s="171">
        <v>262500000</v>
      </c>
      <c r="O357" s="171"/>
      <c r="P357" s="171">
        <v>0</v>
      </c>
      <c r="Q357" s="171"/>
      <c r="R357" s="171">
        <v>-1756339789</v>
      </c>
      <c r="S357" s="171"/>
      <c r="T357" s="207">
        <f t="shared" si="17"/>
        <v>-1493839789</v>
      </c>
      <c r="U357" s="201"/>
      <c r="V357" s="191">
        <f>T357/درآمدها!$J$5</f>
        <v>-8.237470950846384E-4</v>
      </c>
    </row>
    <row r="358" spans="2:22" s="107" customFormat="1" ht="42.6" customHeight="1">
      <c r="B358" s="206" t="s">
        <v>394</v>
      </c>
      <c r="C358" s="196"/>
      <c r="D358" s="171">
        <v>0</v>
      </c>
      <c r="E358" s="171"/>
      <c r="F358" s="171">
        <v>-662537390</v>
      </c>
      <c r="G358" s="171"/>
      <c r="H358" s="171">
        <v>0</v>
      </c>
      <c r="I358" s="171"/>
      <c r="J358" s="207">
        <f t="shared" si="15"/>
        <v>-662537390</v>
      </c>
      <c r="K358" s="207"/>
      <c r="L358" s="191">
        <f t="shared" si="16"/>
        <v>-1.224832550037955E-3</v>
      </c>
      <c r="M358" s="191"/>
      <c r="N358" s="171">
        <v>29835600</v>
      </c>
      <c r="O358" s="171"/>
      <c r="P358" s="171">
        <v>-718844891</v>
      </c>
      <c r="Q358" s="171"/>
      <c r="R358" s="171">
        <v>-101799340</v>
      </c>
      <c r="S358" s="171"/>
      <c r="T358" s="207">
        <f t="shared" si="17"/>
        <v>-790808631</v>
      </c>
      <c r="U358" s="201"/>
      <c r="V358" s="191">
        <f>T358/درآمدها!$J$5</f>
        <v>-4.3607508472524008E-4</v>
      </c>
    </row>
    <row r="359" spans="2:22" s="107" customFormat="1" ht="42.6" customHeight="1">
      <c r="B359" s="206" t="s">
        <v>486</v>
      </c>
      <c r="C359" s="196"/>
      <c r="D359" s="171">
        <v>0</v>
      </c>
      <c r="E359" s="171"/>
      <c r="F359" s="171">
        <v>1731306754</v>
      </c>
      <c r="G359" s="171"/>
      <c r="H359" s="171">
        <v>0</v>
      </c>
      <c r="I359" s="171"/>
      <c r="J359" s="207">
        <f t="shared" si="15"/>
        <v>1731306754</v>
      </c>
      <c r="K359" s="207"/>
      <c r="L359" s="191">
        <f t="shared" si="16"/>
        <v>3.2006659524525167E-3</v>
      </c>
      <c r="M359" s="191"/>
      <c r="N359" s="171">
        <v>0</v>
      </c>
      <c r="O359" s="171"/>
      <c r="P359" s="171">
        <v>5093525392</v>
      </c>
      <c r="Q359" s="171"/>
      <c r="R359" s="171">
        <v>256823342</v>
      </c>
      <c r="S359" s="171"/>
      <c r="T359" s="207">
        <f t="shared" si="17"/>
        <v>5350348734</v>
      </c>
      <c r="U359" s="201"/>
      <c r="V359" s="191">
        <f>T359/درآمدها!$J$5</f>
        <v>2.9503392932602314E-3</v>
      </c>
    </row>
    <row r="360" spans="2:22" s="107" customFormat="1" ht="42.6" customHeight="1">
      <c r="B360" s="206" t="s">
        <v>509</v>
      </c>
      <c r="C360" s="196"/>
      <c r="D360" s="171">
        <v>0</v>
      </c>
      <c r="E360" s="171"/>
      <c r="F360" s="171">
        <v>1412046140</v>
      </c>
      <c r="G360" s="171"/>
      <c r="H360" s="171">
        <v>1102924251</v>
      </c>
      <c r="I360" s="171"/>
      <c r="J360" s="207">
        <f t="shared" si="15"/>
        <v>2514970391</v>
      </c>
      <c r="K360" s="207"/>
      <c r="L360" s="191">
        <f t="shared" si="16"/>
        <v>4.6494245362944464E-3</v>
      </c>
      <c r="M360" s="191"/>
      <c r="N360" s="171">
        <v>0</v>
      </c>
      <c r="O360" s="171"/>
      <c r="P360" s="171">
        <v>1866041845</v>
      </c>
      <c r="Q360" s="171"/>
      <c r="R360" s="171">
        <v>1102924251</v>
      </c>
      <c r="S360" s="171"/>
      <c r="T360" s="207">
        <f t="shared" si="17"/>
        <v>2968966096</v>
      </c>
      <c r="U360" s="201"/>
      <c r="V360" s="191">
        <f>T360/درآمدها!$J$5</f>
        <v>1.6371750270636148E-3</v>
      </c>
    </row>
    <row r="361" spans="2:22" s="107" customFormat="1" ht="42.6" customHeight="1">
      <c r="B361" s="206" t="s">
        <v>410</v>
      </c>
      <c r="C361" s="196"/>
      <c r="D361" s="171">
        <v>0</v>
      </c>
      <c r="E361" s="171"/>
      <c r="F361" s="171">
        <v>0</v>
      </c>
      <c r="G361" s="171"/>
      <c r="H361" s="171">
        <v>0</v>
      </c>
      <c r="I361" s="171"/>
      <c r="J361" s="207">
        <f t="shared" si="15"/>
        <v>0</v>
      </c>
      <c r="K361" s="207"/>
      <c r="L361" s="191">
        <f t="shared" si="16"/>
        <v>0</v>
      </c>
      <c r="M361" s="191"/>
      <c r="N361" s="171">
        <v>0</v>
      </c>
      <c r="O361" s="171"/>
      <c r="P361" s="171">
        <v>2585518723</v>
      </c>
      <c r="Q361" s="171"/>
      <c r="R361" s="171">
        <v>0</v>
      </c>
      <c r="S361" s="171"/>
      <c r="T361" s="207">
        <f t="shared" si="17"/>
        <v>2585518723</v>
      </c>
      <c r="U361" s="201"/>
      <c r="V361" s="191">
        <f>T361/درآمدها!$J$5</f>
        <v>1.4257308936615786E-3</v>
      </c>
    </row>
    <row r="362" spans="2:22" s="107" customFormat="1" ht="42.6" customHeight="1">
      <c r="B362" s="206" t="s">
        <v>527</v>
      </c>
      <c r="C362" s="196"/>
      <c r="D362" s="171">
        <v>0</v>
      </c>
      <c r="E362" s="171"/>
      <c r="F362" s="171">
        <v>1530513597</v>
      </c>
      <c r="G362" s="171"/>
      <c r="H362" s="171">
        <v>0</v>
      </c>
      <c r="I362" s="171"/>
      <c r="J362" s="207">
        <f t="shared" si="15"/>
        <v>1530513597</v>
      </c>
      <c r="K362" s="207"/>
      <c r="L362" s="191">
        <f t="shared" si="16"/>
        <v>2.829459740953296E-3</v>
      </c>
      <c r="M362" s="191"/>
      <c r="N362" s="171">
        <v>0</v>
      </c>
      <c r="O362" s="171"/>
      <c r="P362" s="171">
        <v>1530513597</v>
      </c>
      <c r="Q362" s="171"/>
      <c r="R362" s="171">
        <v>0</v>
      </c>
      <c r="S362" s="171"/>
      <c r="T362" s="207">
        <f t="shared" si="17"/>
        <v>1530513597</v>
      </c>
      <c r="U362" s="201"/>
      <c r="V362" s="191">
        <f>T362/درآمدها!$J$5</f>
        <v>8.4397010897685433E-4</v>
      </c>
    </row>
    <row r="363" spans="2:22" s="107" customFormat="1" ht="42.6" customHeight="1">
      <c r="B363" s="206" t="s">
        <v>528</v>
      </c>
      <c r="C363" s="196"/>
      <c r="D363" s="171">
        <v>0</v>
      </c>
      <c r="E363" s="171"/>
      <c r="F363" s="171">
        <v>4417610842</v>
      </c>
      <c r="G363" s="171"/>
      <c r="H363" s="171">
        <v>0</v>
      </c>
      <c r="I363" s="171"/>
      <c r="J363" s="207">
        <f t="shared" si="15"/>
        <v>4417610842</v>
      </c>
      <c r="K363" s="207"/>
      <c r="L363" s="191">
        <f t="shared" si="16"/>
        <v>8.1668350108998027E-3</v>
      </c>
      <c r="M363" s="191"/>
      <c r="N363" s="171">
        <v>0</v>
      </c>
      <c r="O363" s="171"/>
      <c r="P363" s="171">
        <v>4417610842</v>
      </c>
      <c r="Q363" s="171"/>
      <c r="R363" s="171">
        <v>0</v>
      </c>
      <c r="S363" s="171"/>
      <c r="T363" s="207">
        <f t="shared" si="17"/>
        <v>4417610842</v>
      </c>
      <c r="U363" s="201"/>
      <c r="V363" s="191">
        <f>T363/درآمدها!$J$5</f>
        <v>2.4360002492288036E-3</v>
      </c>
    </row>
    <row r="364" spans="2:22" s="107" customFormat="1" ht="42.6" customHeight="1">
      <c r="B364" s="206" t="s">
        <v>481</v>
      </c>
      <c r="C364" s="196"/>
      <c r="D364" s="171">
        <v>0</v>
      </c>
      <c r="E364" s="171"/>
      <c r="F364" s="171">
        <v>0</v>
      </c>
      <c r="G364" s="171"/>
      <c r="H364" s="171">
        <v>0</v>
      </c>
      <c r="I364" s="171"/>
      <c r="J364" s="207">
        <f t="shared" si="15"/>
        <v>0</v>
      </c>
      <c r="K364" s="207"/>
      <c r="L364" s="191">
        <f t="shared" si="16"/>
        <v>0</v>
      </c>
      <c r="M364" s="191"/>
      <c r="N364" s="171">
        <v>0</v>
      </c>
      <c r="O364" s="171"/>
      <c r="P364" s="171">
        <v>0</v>
      </c>
      <c r="Q364" s="171"/>
      <c r="R364" s="171">
        <v>224632627</v>
      </c>
      <c r="S364" s="171"/>
      <c r="T364" s="207">
        <f t="shared" si="17"/>
        <v>224632627</v>
      </c>
      <c r="U364" s="201"/>
      <c r="V364" s="191">
        <f>T364/درآمدها!$J$5</f>
        <v>1.2386902217696995E-4</v>
      </c>
    </row>
    <row r="365" spans="2:22" s="107" customFormat="1" ht="42.6" customHeight="1">
      <c r="B365" s="206" t="s">
        <v>506</v>
      </c>
      <c r="C365" s="196"/>
      <c r="D365" s="171">
        <v>0</v>
      </c>
      <c r="E365" s="171"/>
      <c r="F365" s="171">
        <v>-6710329269</v>
      </c>
      <c r="G365" s="171"/>
      <c r="H365" s="171">
        <v>0</v>
      </c>
      <c r="I365" s="171"/>
      <c r="J365" s="207">
        <f t="shared" si="15"/>
        <v>-6710329269</v>
      </c>
      <c r="K365" s="207"/>
      <c r="L365" s="191">
        <f t="shared" si="16"/>
        <v>-1.2405382449651024E-2</v>
      </c>
      <c r="M365" s="191"/>
      <c r="N365" s="171">
        <v>0</v>
      </c>
      <c r="O365" s="171"/>
      <c r="P365" s="171">
        <v>83649359</v>
      </c>
      <c r="Q365" s="171"/>
      <c r="R365" s="171">
        <v>0</v>
      </c>
      <c r="S365" s="171"/>
      <c r="T365" s="207">
        <f t="shared" si="17"/>
        <v>83649359</v>
      </c>
      <c r="U365" s="201"/>
      <c r="V365" s="191">
        <f>T365/درآمدها!$J$5</f>
        <v>4.6126711170324878E-5</v>
      </c>
    </row>
    <row r="366" spans="2:22" s="107" customFormat="1" ht="42.6" customHeight="1">
      <c r="B366" s="206" t="s">
        <v>507</v>
      </c>
      <c r="C366" s="196"/>
      <c r="D366" s="171">
        <v>0</v>
      </c>
      <c r="E366" s="171"/>
      <c r="F366" s="171">
        <v>-8446231206</v>
      </c>
      <c r="G366" s="171"/>
      <c r="H366" s="171">
        <v>0</v>
      </c>
      <c r="I366" s="171"/>
      <c r="J366" s="207">
        <f t="shared" si="15"/>
        <v>-8446231206</v>
      </c>
      <c r="K366" s="207"/>
      <c r="L366" s="191">
        <f t="shared" si="16"/>
        <v>-1.5614543514676404E-2</v>
      </c>
      <c r="M366" s="191"/>
      <c r="N366" s="171">
        <v>0</v>
      </c>
      <c r="O366" s="171"/>
      <c r="P366" s="171">
        <v>-1833655671</v>
      </c>
      <c r="Q366" s="171"/>
      <c r="R366" s="171">
        <v>0</v>
      </c>
      <c r="S366" s="171"/>
      <c r="T366" s="207">
        <f t="shared" si="17"/>
        <v>-1833655671</v>
      </c>
      <c r="U366" s="201"/>
      <c r="V366" s="191">
        <f>T366/درآمدها!$J$5</f>
        <v>-1.0111315440210996E-3</v>
      </c>
    </row>
    <row r="367" spans="2:22" s="107" customFormat="1" ht="42.6" customHeight="1">
      <c r="B367" s="206" t="s">
        <v>411</v>
      </c>
      <c r="C367" s="196"/>
      <c r="D367" s="171">
        <v>0</v>
      </c>
      <c r="E367" s="171"/>
      <c r="F367" s="171">
        <v>0</v>
      </c>
      <c r="G367" s="171"/>
      <c r="H367" s="171">
        <v>0</v>
      </c>
      <c r="I367" s="171"/>
      <c r="J367" s="207">
        <f t="shared" si="15"/>
        <v>0</v>
      </c>
      <c r="K367" s="207"/>
      <c r="L367" s="191">
        <f t="shared" si="16"/>
        <v>0</v>
      </c>
      <c r="M367" s="191"/>
      <c r="N367" s="171">
        <v>0</v>
      </c>
      <c r="O367" s="171"/>
      <c r="P367" s="171">
        <v>0</v>
      </c>
      <c r="Q367" s="171"/>
      <c r="R367" s="171">
        <v>-1262483347</v>
      </c>
      <c r="S367" s="171"/>
      <c r="T367" s="207">
        <f t="shared" si="17"/>
        <v>-1262483347</v>
      </c>
      <c r="U367" s="201"/>
      <c r="V367" s="191">
        <f>T367/درآمدها!$J$5</f>
        <v>-6.9617036401216218E-4</v>
      </c>
    </row>
    <row r="368" spans="2:22" s="107" customFormat="1" ht="42.6" customHeight="1">
      <c r="B368" s="206" t="s">
        <v>508</v>
      </c>
      <c r="C368" s="196"/>
      <c r="D368" s="171">
        <v>0</v>
      </c>
      <c r="E368" s="171"/>
      <c r="F368" s="171">
        <v>-708083854</v>
      </c>
      <c r="G368" s="171"/>
      <c r="H368" s="171">
        <v>0</v>
      </c>
      <c r="I368" s="171"/>
      <c r="J368" s="207">
        <f t="shared" si="15"/>
        <v>-708083854</v>
      </c>
      <c r="K368" s="207"/>
      <c r="L368" s="191">
        <f t="shared" si="16"/>
        <v>-1.3090342758399235E-3</v>
      </c>
      <c r="M368" s="191"/>
      <c r="N368" s="171">
        <v>0</v>
      </c>
      <c r="O368" s="171"/>
      <c r="P368" s="171">
        <v>0</v>
      </c>
      <c r="Q368" s="171"/>
      <c r="R368" s="171">
        <v>0</v>
      </c>
      <c r="S368" s="171"/>
      <c r="T368" s="207">
        <f t="shared" si="17"/>
        <v>0</v>
      </c>
      <c r="U368" s="201"/>
      <c r="V368" s="191">
        <f>T368/درآمدها!$J$5</f>
        <v>0</v>
      </c>
    </row>
    <row r="369" spans="2:22" s="107" customFormat="1" ht="42.6" customHeight="1">
      <c r="B369" s="206" t="s">
        <v>412</v>
      </c>
      <c r="C369" s="196"/>
      <c r="D369" s="171">
        <v>0</v>
      </c>
      <c r="E369" s="171"/>
      <c r="F369" s="171">
        <v>0</v>
      </c>
      <c r="G369" s="171"/>
      <c r="H369" s="171">
        <v>-3820233</v>
      </c>
      <c r="I369" s="171"/>
      <c r="J369" s="207">
        <f t="shared" si="15"/>
        <v>-3820233</v>
      </c>
      <c r="K369" s="207"/>
      <c r="L369" s="191">
        <f t="shared" si="16"/>
        <v>-7.0624628854971445E-6</v>
      </c>
      <c r="M369" s="191"/>
      <c r="N369" s="171">
        <v>0</v>
      </c>
      <c r="O369" s="171"/>
      <c r="P369" s="171">
        <v>0</v>
      </c>
      <c r="Q369" s="171"/>
      <c r="R369" s="171">
        <v>-814082618</v>
      </c>
      <c r="S369" s="171"/>
      <c r="T369" s="207">
        <f t="shared" si="17"/>
        <v>-814082618</v>
      </c>
      <c r="U369" s="201"/>
      <c r="V369" s="191">
        <f>T369/درآمدها!$J$5</f>
        <v>-4.4890904411195692E-4</v>
      </c>
    </row>
    <row r="370" spans="2:22" s="107" customFormat="1" ht="42.6" customHeight="1">
      <c r="B370" s="206" t="s">
        <v>391</v>
      </c>
      <c r="C370" s="196"/>
      <c r="D370" s="171">
        <v>0</v>
      </c>
      <c r="E370" s="171"/>
      <c r="F370" s="171">
        <v>0</v>
      </c>
      <c r="G370" s="171"/>
      <c r="H370" s="171">
        <v>0</v>
      </c>
      <c r="I370" s="171"/>
      <c r="J370" s="207">
        <f t="shared" si="15"/>
        <v>0</v>
      </c>
      <c r="K370" s="207"/>
      <c r="L370" s="191">
        <f t="shared" si="16"/>
        <v>0</v>
      </c>
      <c r="M370" s="191"/>
      <c r="N370" s="171">
        <v>0</v>
      </c>
      <c r="O370" s="171"/>
      <c r="P370" s="171">
        <v>472854503</v>
      </c>
      <c r="Q370" s="171"/>
      <c r="R370" s="171">
        <v>-775103722</v>
      </c>
      <c r="S370" s="171"/>
      <c r="T370" s="207">
        <f t="shared" si="17"/>
        <v>-302249219</v>
      </c>
      <c r="U370" s="201"/>
      <c r="V370" s="191">
        <f>T370/درآمدها!$J$5</f>
        <v>-1.6666908859719139E-4</v>
      </c>
    </row>
    <row r="371" spans="2:22" s="107" customFormat="1" ht="42.6" customHeight="1">
      <c r="B371" s="206" t="s">
        <v>413</v>
      </c>
      <c r="C371" s="196"/>
      <c r="D371" s="171">
        <v>0</v>
      </c>
      <c r="E371" s="171"/>
      <c r="F371" s="171">
        <v>0</v>
      </c>
      <c r="G371" s="171"/>
      <c r="H371" s="171">
        <v>0</v>
      </c>
      <c r="I371" s="171"/>
      <c r="J371" s="207">
        <f t="shared" si="15"/>
        <v>0</v>
      </c>
      <c r="K371" s="207"/>
      <c r="L371" s="191">
        <f t="shared" si="16"/>
        <v>0</v>
      </c>
      <c r="M371" s="191"/>
      <c r="N371" s="171">
        <v>0</v>
      </c>
      <c r="O371" s="171"/>
      <c r="P371" s="171">
        <v>0</v>
      </c>
      <c r="Q371" s="171"/>
      <c r="R371" s="171">
        <v>-679685383</v>
      </c>
      <c r="S371" s="171"/>
      <c r="T371" s="207">
        <f t="shared" si="17"/>
        <v>-679685383</v>
      </c>
      <c r="U371" s="201"/>
      <c r="V371" s="191">
        <f>T371/درآمدها!$J$5</f>
        <v>-3.7479846496292507E-4</v>
      </c>
    </row>
    <row r="372" spans="2:22" s="107" customFormat="1" ht="42.6" customHeight="1">
      <c r="B372" s="206" t="s">
        <v>543</v>
      </c>
      <c r="C372" s="196"/>
      <c r="D372" s="171"/>
      <c r="E372" s="171"/>
      <c r="F372" s="171"/>
      <c r="G372" s="171"/>
      <c r="H372" s="171"/>
      <c r="I372" s="171"/>
      <c r="J372" s="207">
        <f t="shared" si="15"/>
        <v>0</v>
      </c>
      <c r="K372" s="207"/>
      <c r="L372" s="191">
        <f t="shared" si="16"/>
        <v>0</v>
      </c>
      <c r="M372" s="191"/>
      <c r="N372" s="171">
        <v>-92642640</v>
      </c>
      <c r="O372" s="171"/>
      <c r="P372" s="171">
        <v>0</v>
      </c>
      <c r="Q372" s="171"/>
      <c r="R372" s="171">
        <v>0</v>
      </c>
      <c r="S372" s="171"/>
      <c r="T372" s="207">
        <f t="shared" si="17"/>
        <v>-92642640</v>
      </c>
      <c r="U372" s="201"/>
      <c r="V372" s="191">
        <f>T372/درآمدها!$J$5</f>
        <v>-5.1085870213738115E-5</v>
      </c>
    </row>
    <row r="373" spans="2:22" s="107" customFormat="1" ht="42.6" customHeight="1">
      <c r="B373" s="206" t="s">
        <v>164</v>
      </c>
      <c r="C373" s="196"/>
      <c r="D373" s="171"/>
      <c r="E373" s="171"/>
      <c r="F373" s="171"/>
      <c r="G373" s="171"/>
      <c r="H373" s="171"/>
      <c r="I373" s="171"/>
      <c r="J373" s="207">
        <f t="shared" si="15"/>
        <v>0</v>
      </c>
      <c r="K373" s="207"/>
      <c r="L373" s="191">
        <f t="shared" si="16"/>
        <v>0</v>
      </c>
      <c r="M373" s="191"/>
      <c r="N373" s="171"/>
      <c r="O373" s="171"/>
      <c r="P373" s="171"/>
      <c r="Q373" s="171"/>
      <c r="R373" s="171">
        <v>-1464</v>
      </c>
      <c r="S373" s="171"/>
      <c r="T373" s="207">
        <f t="shared" si="17"/>
        <v>-1464</v>
      </c>
      <c r="U373" s="201"/>
      <c r="V373" s="191">
        <f>T373/درآمدها!$J$5</f>
        <v>-8.0729255980736943E-10</v>
      </c>
    </row>
    <row r="374" spans="2:22" s="107" customFormat="1" ht="42.6" customHeight="1">
      <c r="B374" s="206" t="s">
        <v>88</v>
      </c>
      <c r="C374" s="196"/>
      <c r="D374" s="171">
        <v>4613</v>
      </c>
      <c r="E374" s="171"/>
      <c r="F374" s="171"/>
      <c r="G374" s="171"/>
      <c r="H374" s="171"/>
      <c r="I374" s="171"/>
      <c r="J374" s="207">
        <f t="shared" si="15"/>
        <v>4613</v>
      </c>
      <c r="K374" s="207"/>
      <c r="L374" s="191">
        <f t="shared" si="16"/>
        <v>8.5280508520810979E-9</v>
      </c>
      <c r="M374" s="191"/>
      <c r="N374" s="171"/>
      <c r="O374" s="171"/>
      <c r="P374" s="171"/>
      <c r="Q374" s="171"/>
      <c r="R374" s="171"/>
      <c r="S374" s="171"/>
      <c r="T374" s="207">
        <f t="shared" si="17"/>
        <v>0</v>
      </c>
      <c r="U374" s="201"/>
      <c r="V374" s="191">
        <f>T374/درآمدها!$J$5</f>
        <v>0</v>
      </c>
    </row>
    <row r="375" spans="2:22" s="107" customFormat="1" ht="58.8">
      <c r="B375" s="206" t="s">
        <v>485</v>
      </c>
      <c r="C375" s="196"/>
      <c r="D375" s="171">
        <v>0</v>
      </c>
      <c r="E375" s="171"/>
      <c r="F375" s="171">
        <v>4783704853</v>
      </c>
      <c r="G375" s="171"/>
      <c r="H375" s="171">
        <v>-3719</v>
      </c>
      <c r="I375" s="171"/>
      <c r="J375" s="207">
        <f t="shared" si="15"/>
        <v>4783701134</v>
      </c>
      <c r="K375" s="207"/>
      <c r="L375" s="191">
        <f t="shared" si="16"/>
        <v>8.8436259553240863E-3</v>
      </c>
      <c r="M375" s="191"/>
      <c r="N375" s="171">
        <v>0</v>
      </c>
      <c r="O375" s="171"/>
      <c r="P375" s="171">
        <v>0</v>
      </c>
      <c r="Q375" s="171"/>
      <c r="R375" s="171">
        <v>-3719</v>
      </c>
      <c r="S375" s="171"/>
      <c r="T375" s="207">
        <f t="shared" si="17"/>
        <v>-3719</v>
      </c>
      <c r="U375" s="201"/>
      <c r="V375" s="191">
        <f>T375/درآمدها!$J$5</f>
        <v>-2.0507657308221358E-9</v>
      </c>
    </row>
    <row r="376" spans="2:22" s="25" customFormat="1" ht="33.6" thickBot="1">
      <c r="B376" s="210" t="s">
        <v>2</v>
      </c>
      <c r="C376" s="211"/>
      <c r="D376" s="212">
        <f>SUM(D11:D375)</f>
        <v>86060928109</v>
      </c>
      <c r="E376" s="212"/>
      <c r="F376" s="212">
        <f>SUM(F11:F375)</f>
        <v>101571679328</v>
      </c>
      <c r="G376" s="212"/>
      <c r="H376" s="212">
        <f>SUM(H11:H375)</f>
        <v>334024005312</v>
      </c>
      <c r="I376" s="213"/>
      <c r="J376" s="214">
        <f>SUM(J11:J375)</f>
        <v>521656612749</v>
      </c>
      <c r="K376" s="213"/>
      <c r="L376" s="215">
        <f>SUM(L11:L333)</f>
        <v>0.90043035818147288</v>
      </c>
      <c r="M376" s="216"/>
      <c r="N376" s="212">
        <f>SUM(N11:N375)</f>
        <v>803137112927</v>
      </c>
      <c r="O376" s="212"/>
      <c r="P376" s="212">
        <f>SUM(P11:P375)</f>
        <v>1618096379130</v>
      </c>
      <c r="Q376" s="213"/>
      <c r="R376" s="212">
        <f>SUM(R11:R375)</f>
        <v>-722349172543</v>
      </c>
      <c r="S376" s="213"/>
      <c r="T376" s="214">
        <f>SUM(T11:T375)</f>
        <v>1698884319514</v>
      </c>
      <c r="U376" s="217"/>
      <c r="V376" s="215">
        <f>SUM(V11:V375)</f>
        <v>0.93681466606356478</v>
      </c>
    </row>
    <row r="377" spans="2:22" ht="25.5" customHeight="1" thickTop="1">
      <c r="B377" s="206"/>
      <c r="I377" s="171"/>
      <c r="K377" s="207"/>
      <c r="M377" s="191"/>
      <c r="P377" s="218"/>
      <c r="Q377" s="171"/>
      <c r="R377" s="218"/>
      <c r="S377" s="171"/>
      <c r="T377" s="218"/>
      <c r="U377" s="201"/>
    </row>
  </sheetData>
  <autoFilter ref="B8:B376" xr:uid="{00000000-0009-0000-0000-000005000000}"/>
  <mergeCells count="16">
    <mergeCell ref="D7:L7"/>
    <mergeCell ref="B8:B10"/>
    <mergeCell ref="C8:C10"/>
    <mergeCell ref="B1:V1"/>
    <mergeCell ref="B2:V2"/>
    <mergeCell ref="B3:V3"/>
    <mergeCell ref="D8:D9"/>
    <mergeCell ref="F8:F9"/>
    <mergeCell ref="H8:H9"/>
    <mergeCell ref="N8:N9"/>
    <mergeCell ref="P8:P9"/>
    <mergeCell ref="R8:R9"/>
    <mergeCell ref="J8:L9"/>
    <mergeCell ref="T8:V9"/>
    <mergeCell ref="B5:V5"/>
    <mergeCell ref="N7:V7"/>
  </mergeCells>
  <printOptions horizontalCentered="1"/>
  <pageMargins left="0.25" right="0.25" top="0.75" bottom="0.75" header="0.3" footer="0.3"/>
  <pageSetup paperSize="9" scale="31" fitToHeight="0" orientation="landscape" r:id="rId1"/>
  <rowBreaks count="1" manualBreakCount="1">
    <brk id="342" min="1" max="2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R16"/>
  <sheetViews>
    <sheetView rightToLeft="1" view="pageBreakPreview" zoomScale="90" zoomScaleNormal="100" zoomScaleSheetLayoutView="90" workbookViewId="0">
      <selection activeCell="G354" sqref="G354"/>
    </sheetView>
  </sheetViews>
  <sheetFormatPr defaultColWidth="9.109375" defaultRowHeight="21"/>
  <cols>
    <col min="1" max="1" width="34.44140625" style="32" bestFit="1" customWidth="1"/>
    <col min="2" max="2" width="0.44140625" style="32" customWidth="1"/>
    <col min="3" max="3" width="18.109375" style="32" bestFit="1" customWidth="1"/>
    <col min="4" max="4" width="0.6640625" style="32" customWidth="1"/>
    <col min="5" max="5" width="20" style="32" bestFit="1" customWidth="1"/>
    <col min="6" max="6" width="0.5546875" style="32" customWidth="1"/>
    <col min="7" max="7" width="17" style="32" bestFit="1" customWidth="1"/>
    <col min="8" max="8" width="0.5546875" style="32" customWidth="1"/>
    <col min="9" max="9" width="20.88671875" style="32" customWidth="1"/>
    <col min="10" max="10" width="0.44140625" style="32" customWidth="1"/>
    <col min="11" max="11" width="18.109375" style="32" bestFit="1" customWidth="1"/>
    <col min="12" max="12" width="0.5546875" style="32" customWidth="1"/>
    <col min="13" max="13" width="17.6640625" style="32" bestFit="1" customWidth="1"/>
    <col min="14" max="14" width="0.88671875" style="32" customWidth="1"/>
    <col min="15" max="15" width="19.33203125" style="32" bestFit="1" customWidth="1"/>
    <col min="16" max="16" width="0.5546875" style="32" customWidth="1"/>
    <col min="17" max="17" width="19.33203125" style="32" bestFit="1" customWidth="1"/>
    <col min="18" max="18" width="9.109375" style="32"/>
    <col min="19" max="19" width="12.6640625" style="1" bestFit="1" customWidth="1"/>
    <col min="20" max="16384" width="9.109375" style="1"/>
  </cols>
  <sheetData>
    <row r="1" spans="1:17" ht="21" customHeight="1">
      <c r="A1" s="314" t="s">
        <v>74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4"/>
    </row>
    <row r="2" spans="1:17" ht="18" customHeight="1">
      <c r="A2" s="314" t="s">
        <v>45</v>
      </c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314"/>
      <c r="Q2" s="314"/>
    </row>
    <row r="3" spans="1:17" ht="19.5" customHeight="1">
      <c r="A3" s="314" t="str">
        <f>' سهام'!A3</f>
        <v>برای ماه منتهی به 1404/10/30</v>
      </c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</row>
    <row r="4" spans="1:17" ht="19.5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</row>
    <row r="5" spans="1:17">
      <c r="A5" s="315" t="s">
        <v>26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</row>
    <row r="6" spans="1:17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</row>
    <row r="7" spans="1:17" ht="22.5" customHeight="1" thickBot="1">
      <c r="A7" s="66"/>
      <c r="B7" s="67"/>
      <c r="C7" s="316" t="str">
        <f>'درآمد سود سهام'!$I$7</f>
        <v>طی دی ماه</v>
      </c>
      <c r="D7" s="299"/>
      <c r="E7" s="299"/>
      <c r="F7" s="299"/>
      <c r="G7" s="299"/>
      <c r="H7" s="299"/>
      <c r="I7" s="299"/>
      <c r="J7" s="69"/>
      <c r="K7" s="317" t="str">
        <f>'درآمد سود سهام'!$O$7</f>
        <v>از ابتدای سال مالی تا پایان دی ماه</v>
      </c>
      <c r="L7" s="299"/>
      <c r="M7" s="299"/>
      <c r="N7" s="299"/>
      <c r="O7" s="299"/>
      <c r="P7" s="299"/>
      <c r="Q7" s="299"/>
    </row>
    <row r="8" spans="1:17" ht="15.75" customHeight="1">
      <c r="A8" s="310"/>
      <c r="B8" s="311"/>
      <c r="C8" s="312" t="s">
        <v>12</v>
      </c>
      <c r="D8" s="312"/>
      <c r="E8" s="312" t="s">
        <v>10</v>
      </c>
      <c r="F8" s="310"/>
      <c r="G8" s="312" t="s">
        <v>11</v>
      </c>
      <c r="H8" s="310"/>
      <c r="I8" s="312" t="s">
        <v>2</v>
      </c>
      <c r="J8" s="70"/>
      <c r="K8" s="312" t="s">
        <v>12</v>
      </c>
      <c r="L8" s="312"/>
      <c r="M8" s="312" t="s">
        <v>10</v>
      </c>
      <c r="N8" s="310"/>
      <c r="O8" s="312" t="s">
        <v>11</v>
      </c>
      <c r="P8" s="310"/>
      <c r="Q8" s="312" t="s">
        <v>2</v>
      </c>
    </row>
    <row r="9" spans="1:17" ht="12" customHeight="1">
      <c r="A9" s="311"/>
      <c r="B9" s="311"/>
      <c r="C9" s="313"/>
      <c r="D9" s="313"/>
      <c r="E9" s="313"/>
      <c r="F9" s="311"/>
      <c r="G9" s="313"/>
      <c r="H9" s="311"/>
      <c r="I9" s="313"/>
      <c r="J9" s="70"/>
      <c r="K9" s="313"/>
      <c r="L9" s="313"/>
      <c r="M9" s="313"/>
      <c r="N9" s="311"/>
      <c r="O9" s="313"/>
      <c r="P9" s="311"/>
      <c r="Q9" s="313"/>
    </row>
    <row r="10" spans="1:17" ht="14.25" customHeight="1" thickBot="1">
      <c r="A10" s="311"/>
      <c r="B10" s="311"/>
      <c r="C10" s="84" t="s">
        <v>51</v>
      </c>
      <c r="D10" s="313"/>
      <c r="E10" s="84" t="s">
        <v>49</v>
      </c>
      <c r="F10" s="311"/>
      <c r="G10" s="84" t="s">
        <v>50</v>
      </c>
      <c r="H10" s="311"/>
      <c r="I10" s="299"/>
      <c r="J10" s="71"/>
      <c r="K10" s="84" t="s">
        <v>51</v>
      </c>
      <c r="L10" s="313"/>
      <c r="M10" s="84" t="s">
        <v>49</v>
      </c>
      <c r="N10" s="311"/>
      <c r="O10" s="84" t="s">
        <v>50</v>
      </c>
      <c r="P10" s="311"/>
      <c r="Q10" s="299"/>
    </row>
    <row r="11" spans="1:17" ht="21" customHeight="1">
      <c r="A11" s="85"/>
      <c r="B11" s="57"/>
      <c r="C11" s="59">
        <v>0</v>
      </c>
      <c r="D11" s="59"/>
      <c r="E11" s="59">
        <v>0</v>
      </c>
      <c r="F11" s="59"/>
      <c r="G11" s="59">
        <v>0</v>
      </c>
      <c r="H11" s="59"/>
      <c r="I11" s="59">
        <f>C11+E11+G11</f>
        <v>0</v>
      </c>
      <c r="J11" s="59"/>
      <c r="K11" s="59">
        <v>0</v>
      </c>
      <c r="L11" s="59"/>
      <c r="M11" s="59">
        <v>0</v>
      </c>
      <c r="N11" s="59"/>
      <c r="O11" s="59">
        <v>0</v>
      </c>
      <c r="P11" s="59">
        <v>1228793</v>
      </c>
      <c r="Q11" s="59">
        <f>O11+M11+K11</f>
        <v>0</v>
      </c>
    </row>
    <row r="12" spans="1:17" ht="21" customHeight="1" thickBot="1">
      <c r="A12" s="82" t="s">
        <v>2</v>
      </c>
      <c r="B12" s="83"/>
      <c r="C12" s="60">
        <f>SUM(C11:C11)</f>
        <v>0</v>
      </c>
      <c r="D12" s="61" t="e">
        <f>SUM(#REF!)</f>
        <v>#REF!</v>
      </c>
      <c r="E12" s="60">
        <f>SUM(E11:E11)</f>
        <v>0</v>
      </c>
      <c r="F12" s="61" t="e">
        <f>SUM(#REF!)</f>
        <v>#REF!</v>
      </c>
      <c r="G12" s="60">
        <f>SUM(G11:G11)</f>
        <v>0</v>
      </c>
      <c r="H12" s="61" t="e">
        <f>SUM(#REF!)</f>
        <v>#REF!</v>
      </c>
      <c r="I12" s="60">
        <f>SUM(I11:I11)</f>
        <v>0</v>
      </c>
      <c r="J12" s="61" t="e">
        <f>SUM(#REF!)</f>
        <v>#REF!</v>
      </c>
      <c r="K12" s="60">
        <v>0</v>
      </c>
      <c r="L12" s="61" t="e">
        <v>#REF!</v>
      </c>
      <c r="M12" s="60">
        <f>SUM(M11)</f>
        <v>0</v>
      </c>
      <c r="N12" s="61" t="e">
        <v>#REF!</v>
      </c>
      <c r="O12" s="60">
        <f>SUM(O11)</f>
        <v>0</v>
      </c>
      <c r="P12" s="61" t="e">
        <v>#REF!</v>
      </c>
      <c r="Q12" s="60">
        <f>SUM(Q11)</f>
        <v>0</v>
      </c>
    </row>
    <row r="13" spans="1:17" ht="21.6" thickTop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</row>
    <row r="14" spans="1:17">
      <c r="I14" s="86"/>
      <c r="O14" s="87"/>
      <c r="Q14" s="87"/>
    </row>
    <row r="15" spans="1:17">
      <c r="O15" s="86"/>
      <c r="Q15" s="86"/>
    </row>
    <row r="16" spans="1:17">
      <c r="I16" s="86"/>
    </row>
  </sheetData>
  <autoFilter ref="A10:Q10" xr:uid="{00000000-0009-0000-0000-000006000000}">
    <sortState xmlns:xlrd2="http://schemas.microsoft.com/office/spreadsheetml/2017/richdata2" ref="A13:Q13">
      <sortCondition descending="1" ref="O10"/>
    </sortState>
  </autoFilter>
  <mergeCells count="22">
    <mergeCell ref="A1:Q1"/>
    <mergeCell ref="A2:Q2"/>
    <mergeCell ref="A3:Q3"/>
    <mergeCell ref="C8:C9"/>
    <mergeCell ref="E8:E9"/>
    <mergeCell ref="G8:G9"/>
    <mergeCell ref="K8:K9"/>
    <mergeCell ref="M8:M9"/>
    <mergeCell ref="O8:O9"/>
    <mergeCell ref="A5:Q5"/>
    <mergeCell ref="C7:I7"/>
    <mergeCell ref="K7:Q7"/>
    <mergeCell ref="L8:L10"/>
    <mergeCell ref="N8:N10"/>
    <mergeCell ref="F8:F10"/>
    <mergeCell ref="H8:H10"/>
    <mergeCell ref="A8:A10"/>
    <mergeCell ref="B8:B10"/>
    <mergeCell ref="D8:D10"/>
    <mergeCell ref="Q8:Q10"/>
    <mergeCell ref="I8:I10"/>
    <mergeCell ref="P8:P10"/>
  </mergeCells>
  <pageMargins left="0.25" right="0.25" top="0.75" bottom="0.75" header="0.3" footer="0.3"/>
  <pageSetup paperSize="9" scale="7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XFD14"/>
  <sheetViews>
    <sheetView rightToLeft="1" view="pageBreakPreview" topLeftCell="A10" zoomScaleNormal="100" zoomScaleSheetLayoutView="100" workbookViewId="0">
      <selection activeCell="G354" sqref="G354"/>
    </sheetView>
  </sheetViews>
  <sheetFormatPr defaultColWidth="9.109375" defaultRowHeight="21"/>
  <cols>
    <col min="1" max="1" width="40.33203125" style="32" bestFit="1" customWidth="1"/>
    <col min="2" max="2" width="0.6640625" style="32" customWidth="1"/>
    <col min="3" max="3" width="18.44140625" style="63" customWidth="1"/>
    <col min="4" max="4" width="1.44140625" style="63" customWidth="1"/>
    <col min="5" max="5" width="21.6640625" style="63" customWidth="1"/>
    <col min="6" max="6" width="1.44140625" style="63" customWidth="1"/>
    <col min="7" max="7" width="26.109375" style="63" customWidth="1"/>
    <col min="8" max="8" width="1.33203125" style="32" customWidth="1"/>
    <col min="9" max="9" width="22" style="32" customWidth="1"/>
    <col min="10" max="10" width="0.6640625" style="32" customWidth="1"/>
    <col min="11" max="11" width="9.109375" style="32"/>
    <col min="12" max="16384" width="9.109375" style="1"/>
  </cols>
  <sheetData>
    <row r="1" spans="1:10 16384:16384" ht="21.6">
      <c r="A1" s="314" t="s">
        <v>73</v>
      </c>
      <c r="B1" s="314"/>
      <c r="C1" s="314"/>
      <c r="D1" s="314"/>
      <c r="E1" s="314"/>
      <c r="F1" s="314"/>
      <c r="G1" s="314"/>
      <c r="H1" s="314"/>
      <c r="I1" s="314"/>
      <c r="J1" s="314"/>
    </row>
    <row r="2" spans="1:10 16384:16384" ht="21.6">
      <c r="A2" s="314" t="s">
        <v>45</v>
      </c>
      <c r="B2" s="314"/>
      <c r="C2" s="314"/>
      <c r="D2" s="314"/>
      <c r="E2" s="314"/>
      <c r="F2" s="314"/>
      <c r="G2" s="314"/>
      <c r="H2" s="314"/>
      <c r="I2" s="314"/>
      <c r="J2" s="314"/>
    </row>
    <row r="3" spans="1:10 16384:16384" ht="21.6">
      <c r="A3" s="314" t="str">
        <f>' سهام'!A3</f>
        <v>برای ماه منتهی به 1404/10/30</v>
      </c>
      <c r="B3" s="314"/>
      <c r="C3" s="314"/>
      <c r="D3" s="314"/>
      <c r="E3" s="314"/>
      <c r="F3" s="314"/>
      <c r="G3" s="314"/>
      <c r="H3" s="314"/>
      <c r="I3" s="314"/>
      <c r="J3" s="314"/>
    </row>
    <row r="4" spans="1:10 16384:16384" ht="21.6">
      <c r="A4" s="64"/>
      <c r="B4" s="64"/>
      <c r="C4" s="64"/>
      <c r="D4" s="64"/>
      <c r="E4" s="64"/>
      <c r="F4" s="64"/>
      <c r="G4" s="64"/>
      <c r="H4" s="64"/>
      <c r="I4" s="64"/>
      <c r="J4" s="64"/>
    </row>
    <row r="5" spans="1:10 16384:16384">
      <c r="A5" s="315" t="s">
        <v>27</v>
      </c>
      <c r="B5" s="315"/>
      <c r="C5" s="315"/>
      <c r="D5" s="315"/>
      <c r="E5" s="315"/>
      <c r="F5" s="315"/>
      <c r="G5" s="315"/>
      <c r="H5" s="315"/>
      <c r="I5" s="315"/>
      <c r="J5" s="315"/>
    </row>
    <row r="6" spans="1:10 16384:16384" ht="21.6" thickBot="1">
      <c r="A6" s="76"/>
      <c r="B6" s="76"/>
      <c r="C6" s="36"/>
      <c r="D6" s="36"/>
      <c r="E6" s="36"/>
      <c r="F6" s="36"/>
      <c r="G6" s="36"/>
      <c r="H6" s="76"/>
      <c r="I6" s="76"/>
      <c r="J6" s="76"/>
    </row>
    <row r="7" spans="1:10 16384:16384" ht="37.5" customHeight="1" thickBot="1">
      <c r="A7" s="318" t="s">
        <v>17</v>
      </c>
      <c r="B7" s="318"/>
      <c r="C7" s="319" t="str">
        <f>'درآمد سود سهام'!$I$7</f>
        <v>طی دی ماه</v>
      </c>
      <c r="D7" s="319"/>
      <c r="E7" s="319"/>
      <c r="F7" s="319"/>
      <c r="G7" s="320" t="str">
        <f>'درآمد سود سهام'!$O$7</f>
        <v>از ابتدای سال مالی تا پایان دی ماه</v>
      </c>
      <c r="H7" s="318"/>
      <c r="I7" s="318"/>
      <c r="J7" s="318"/>
    </row>
    <row r="8" spans="1:10 16384:16384" ht="37.200000000000003">
      <c r="A8" s="77" t="s">
        <v>13</v>
      </c>
      <c r="B8" s="69"/>
      <c r="C8" s="78" t="s">
        <v>14</v>
      </c>
      <c r="D8" s="79"/>
      <c r="E8" s="78" t="s">
        <v>15</v>
      </c>
      <c r="F8" s="80"/>
      <c r="G8" s="78" t="s">
        <v>14</v>
      </c>
      <c r="H8" s="69"/>
      <c r="I8" s="77" t="s">
        <v>15</v>
      </c>
      <c r="J8" s="69"/>
    </row>
    <row r="9" spans="1:10 16384:16384" ht="27" customHeight="1">
      <c r="A9" s="81" t="s">
        <v>324</v>
      </c>
      <c r="B9" s="57"/>
      <c r="C9" s="38">
        <v>20114632</v>
      </c>
      <c r="D9" s="57"/>
      <c r="E9" s="110" t="s">
        <v>493</v>
      </c>
      <c r="F9" s="57"/>
      <c r="G9" s="38">
        <v>734057511</v>
      </c>
      <c r="H9" s="57"/>
      <c r="I9" s="156">
        <v>0.17</v>
      </c>
      <c r="J9" s="69"/>
    </row>
    <row r="10" spans="1:10 16384:16384" ht="27" customHeight="1">
      <c r="A10" s="81" t="s">
        <v>322</v>
      </c>
      <c r="B10" s="57"/>
      <c r="C10" s="38">
        <v>1752</v>
      </c>
      <c r="D10" s="57"/>
      <c r="E10" s="110" t="s">
        <v>515</v>
      </c>
      <c r="F10" s="57"/>
      <c r="G10" s="38">
        <v>12343</v>
      </c>
      <c r="H10" s="57"/>
      <c r="I10" s="110" t="s">
        <v>516</v>
      </c>
      <c r="J10" s="69"/>
    </row>
    <row r="11" spans="1:10 16384:16384" ht="27" customHeight="1">
      <c r="A11" s="81" t="s">
        <v>323</v>
      </c>
      <c r="B11" s="57"/>
      <c r="C11" s="38">
        <v>7166</v>
      </c>
      <c r="D11" s="57"/>
      <c r="E11" s="110" t="s">
        <v>515</v>
      </c>
      <c r="F11" s="57"/>
      <c r="G11" s="38">
        <v>58470</v>
      </c>
      <c r="H11" s="57"/>
      <c r="I11" s="110" t="s">
        <v>517</v>
      </c>
      <c r="J11" s="69"/>
    </row>
    <row r="12" spans="1:10 16384:16384" ht="27" customHeight="1" thickBot="1">
      <c r="A12" s="81" t="s">
        <v>474</v>
      </c>
      <c r="B12" s="57"/>
      <c r="C12" s="38">
        <v>0</v>
      </c>
      <c r="D12" s="57"/>
      <c r="E12" s="110" t="s">
        <v>493</v>
      </c>
      <c r="F12" s="57"/>
      <c r="G12" s="38">
        <v>4228</v>
      </c>
      <c r="H12" s="57"/>
      <c r="I12" s="110" t="s">
        <v>518</v>
      </c>
      <c r="J12" s="69"/>
    </row>
    <row r="13" spans="1:10 16384:16384" ht="21.6" thickBot="1">
      <c r="A13" s="82" t="s">
        <v>2</v>
      </c>
      <c r="B13" s="83"/>
      <c r="C13" s="62">
        <f>SUM(C9:C12)</f>
        <v>20123550</v>
      </c>
      <c r="D13" s="57"/>
      <c r="E13" s="154">
        <f>E9+E10+E11+E12</f>
        <v>0.82</v>
      </c>
      <c r="F13" s="57"/>
      <c r="G13" s="62">
        <f>SUM(G9:G12)</f>
        <v>734132552</v>
      </c>
      <c r="H13" s="57"/>
      <c r="I13" s="157">
        <f>I9+I10+I11+I12</f>
        <v>7.09</v>
      </c>
      <c r="J13" s="69"/>
      <c r="XFD13" s="143">
        <f>SUM(C13:XFC13)</f>
        <v>754256109.91000009</v>
      </c>
    </row>
    <row r="14" spans="1:10 16384:16384" ht="21.6" thickTop="1">
      <c r="D14" s="57"/>
      <c r="F14" s="57"/>
      <c r="H14" s="57"/>
    </row>
  </sheetData>
  <autoFilter ref="A8:J8" xr:uid="{00000000-0009-0000-0000-000007000000}">
    <sortState xmlns:xlrd2="http://schemas.microsoft.com/office/spreadsheetml/2017/richdata2" ref="A9:J18">
      <sortCondition descending="1" ref="G8"/>
    </sortState>
  </autoFilter>
  <mergeCells count="7">
    <mergeCell ref="A7:B7"/>
    <mergeCell ref="C7:F7"/>
    <mergeCell ref="A5:J5"/>
    <mergeCell ref="G7:J7"/>
    <mergeCell ref="A1:J1"/>
    <mergeCell ref="A2:J2"/>
    <mergeCell ref="A3:J3"/>
  </mergeCells>
  <pageMargins left="0.7" right="0.7" top="0.75" bottom="0.75" header="0.3" footer="0.3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F12"/>
  <sheetViews>
    <sheetView rightToLeft="1" view="pageBreakPreview" topLeftCell="A2" zoomScaleNormal="100" zoomScaleSheetLayoutView="100" workbookViewId="0">
      <selection activeCell="G354" sqref="G354"/>
    </sheetView>
  </sheetViews>
  <sheetFormatPr defaultColWidth="9.109375" defaultRowHeight="18"/>
  <cols>
    <col min="1" max="1" width="32.44140625" style="35" customWidth="1"/>
    <col min="2" max="2" width="0.6640625" style="35" customWidth="1"/>
    <col min="3" max="3" width="19" style="35" bestFit="1" customWidth="1"/>
    <col min="4" max="4" width="0.88671875" style="35" customWidth="1"/>
    <col min="5" max="5" width="19" style="35" bestFit="1" customWidth="1"/>
    <col min="6" max="6" width="10.6640625" style="35" bestFit="1" customWidth="1"/>
    <col min="7" max="16384" width="9.109375" style="2"/>
  </cols>
  <sheetData>
    <row r="1" spans="1:6" s="26" customFormat="1" ht="18.600000000000001">
      <c r="A1" s="300" t="s">
        <v>73</v>
      </c>
      <c r="B1" s="300"/>
      <c r="C1" s="300"/>
      <c r="D1" s="300"/>
      <c r="E1" s="300"/>
      <c r="F1" s="75"/>
    </row>
    <row r="2" spans="1:6" s="26" customFormat="1" ht="18.600000000000001">
      <c r="A2" s="300" t="s">
        <v>45</v>
      </c>
      <c r="B2" s="300"/>
      <c r="C2" s="300"/>
      <c r="D2" s="300"/>
      <c r="E2" s="300"/>
      <c r="F2" s="75"/>
    </row>
    <row r="3" spans="1:6" s="26" customFormat="1" ht="18.600000000000001">
      <c r="A3" s="300" t="str">
        <f>' سهام'!A3</f>
        <v>برای ماه منتهی به 1404/10/30</v>
      </c>
      <c r="B3" s="300"/>
      <c r="C3" s="300"/>
      <c r="D3" s="300"/>
      <c r="E3" s="300"/>
      <c r="F3" s="75"/>
    </row>
    <row r="4" spans="1:6" s="26" customFormat="1" ht="18.600000000000001">
      <c r="A4" s="34"/>
      <c r="B4" s="34"/>
      <c r="C4" s="34"/>
      <c r="D4" s="34"/>
      <c r="E4" s="34"/>
      <c r="F4" s="75"/>
    </row>
    <row r="5" spans="1:6" ht="18.600000000000001">
      <c r="A5" s="315" t="s">
        <v>28</v>
      </c>
      <c r="B5" s="315"/>
      <c r="C5" s="315"/>
      <c r="D5" s="315"/>
      <c r="E5" s="315"/>
    </row>
    <row r="6" spans="1:6" ht="37.799999999999997" thickBot="1">
      <c r="A6" s="66"/>
      <c r="B6" s="67"/>
      <c r="C6" s="68" t="str">
        <f>'درآمد سود سهام'!$I$7</f>
        <v>طی دی ماه</v>
      </c>
      <c r="D6" s="69"/>
      <c r="E6" s="68" t="str">
        <f>'درآمد سود سهام'!$O$7</f>
        <v>از ابتدای سال مالی تا پایان دی ماه</v>
      </c>
    </row>
    <row r="7" spans="1:6" ht="16.5" customHeight="1">
      <c r="A7" s="310"/>
      <c r="B7" s="311"/>
      <c r="C7" s="312" t="s">
        <v>6</v>
      </c>
      <c r="D7" s="70"/>
      <c r="E7" s="312" t="s">
        <v>6</v>
      </c>
    </row>
    <row r="8" spans="1:6" ht="18.600000000000001" thickBot="1">
      <c r="A8" s="311"/>
      <c r="B8" s="311"/>
      <c r="C8" s="299"/>
      <c r="D8" s="71"/>
      <c r="E8" s="299"/>
    </row>
    <row r="9" spans="1:6">
      <c r="A9" s="72" t="s">
        <v>29</v>
      </c>
      <c r="B9" s="57"/>
      <c r="C9" s="38">
        <v>61202986</v>
      </c>
      <c r="D9" s="38"/>
      <c r="E9" s="38">
        <v>29784851934</v>
      </c>
      <c r="F9" s="74"/>
    </row>
    <row r="10" spans="1:6" ht="25.95" customHeight="1">
      <c r="A10" s="72" t="s">
        <v>71</v>
      </c>
      <c r="B10" s="57"/>
      <c r="C10" s="38">
        <v>0</v>
      </c>
      <c r="D10" s="38"/>
      <c r="E10" s="38">
        <v>0</v>
      </c>
      <c r="F10" s="74"/>
    </row>
    <row r="11" spans="1:6" ht="18.600000000000001" thickBot="1">
      <c r="A11" s="73" t="s">
        <v>2</v>
      </c>
      <c r="B11" s="69"/>
      <c r="C11" s="62">
        <f>SUM(C9:C10)</f>
        <v>61202986</v>
      </c>
      <c r="D11" s="38"/>
      <c r="E11" s="62">
        <f>SUM(E9:E10)</f>
        <v>29784851934</v>
      </c>
    </row>
    <row r="12" spans="1:6" ht="18.600000000000001" thickTop="1">
      <c r="D12" s="38"/>
    </row>
  </sheetData>
  <mergeCells count="8">
    <mergeCell ref="A1:E1"/>
    <mergeCell ref="A2:E2"/>
    <mergeCell ref="A3:E3"/>
    <mergeCell ref="E7:E8"/>
    <mergeCell ref="C7:C8"/>
    <mergeCell ref="A5:E5"/>
    <mergeCell ref="A7:A8"/>
    <mergeCell ref="B7:B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23</vt:i4>
      </vt:variant>
    </vt:vector>
  </HeadingPairs>
  <TitlesOfParts>
    <vt:vector size="36" baseType="lpstr">
      <vt:lpstr>روکش</vt:lpstr>
      <vt:lpstr> سهام</vt:lpstr>
      <vt:lpstr>اوراق</vt:lpstr>
      <vt:lpstr>سپرده</vt:lpstr>
      <vt:lpstr>درآمدها</vt:lpstr>
      <vt:lpstr>درآمد سرمایه گذاری در سهام </vt:lpstr>
      <vt:lpstr>درآمد سرمایه گذاری در اوراق بها</vt:lpstr>
      <vt:lpstr>درآمد سپرده بانکی</vt:lpstr>
      <vt:lpstr>سایر درآمدها</vt:lpstr>
      <vt:lpstr>درآمد سود سهام</vt:lpstr>
      <vt:lpstr>سود سپرده بانکی</vt:lpstr>
      <vt:lpstr>درآمد ناشی ازفروش</vt:lpstr>
      <vt:lpstr>درآمد ناشی از تغییر قیمت اوراق </vt:lpstr>
      <vt:lpstr>a</vt:lpstr>
      <vt:lpstr>b</vt:lpstr>
      <vt:lpstr>' سهام'!Print_Area</vt:lpstr>
      <vt:lpstr>اوراق!Print_Area</vt:lpstr>
      <vt:lpstr>'درآمد سپرده بانکی'!Print_Area</vt:lpstr>
      <vt:lpstr>'درآمد سرمایه گذاری در اوراق بها'!Print_Area</vt:lpstr>
      <vt:lpstr>'درآمد سرمایه گذاری در سهام '!Print_Area</vt:lpstr>
      <vt:lpstr>'درآمد سود سهام'!Print_Area</vt:lpstr>
      <vt:lpstr>'درآمد ناشی از تغییر قیمت اوراق '!Print_Area</vt:lpstr>
      <vt:lpstr>'درآمد ناشی ازفروش'!Print_Area</vt:lpstr>
      <vt:lpstr>درآمدها!Print_Area</vt:lpstr>
      <vt:lpstr>روکش!Print_Area</vt:lpstr>
      <vt:lpstr>'سایر درآمدها'!Print_Area</vt:lpstr>
      <vt:lpstr>سپرده!Print_Area</vt:lpstr>
      <vt:lpstr>'سود سپرده بانکی'!Print_Area</vt:lpstr>
      <vt:lpstr>' سهام'!Print_Titles</vt:lpstr>
      <vt:lpstr>'درآمد سرمایه گذاری در سهام '!Print_Titles</vt:lpstr>
      <vt:lpstr>'درآمد ناشی از تغییر قیمت اوراق '!Print_Titles</vt:lpstr>
      <vt:lpstr>'درآمد ناشی ازفروش'!Print_Titles</vt:lpstr>
      <vt:lpstr>تحققنیافته</vt:lpstr>
      <vt:lpstr>درآمدسودسهام</vt:lpstr>
      <vt:lpstr>سود</vt:lpstr>
      <vt:lpstr>فروش</vt:lpstr>
    </vt:vector>
  </TitlesOfParts>
  <Company>15KHODAEI-A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Akbar Iranshahi</dc:creator>
  <cp:lastModifiedBy>sayeh samaei</cp:lastModifiedBy>
  <cp:lastPrinted>2023-04-30T14:00:33Z</cp:lastPrinted>
  <dcterms:created xsi:type="dcterms:W3CDTF">2017-11-22T14:26:20Z</dcterms:created>
  <dcterms:modified xsi:type="dcterms:W3CDTF">2026-01-28T10:53:04Z</dcterms:modified>
</cp:coreProperties>
</file>