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0.6\Back Office\Fund\fund\شاخصی کیان\گزارش ماهانه\1401\خرداد\"/>
    </mc:Choice>
  </mc:AlternateContent>
  <bookViews>
    <workbookView xWindow="-120" yWindow="-120" windowWidth="29040" windowHeight="15840" tabRatio="868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اوراق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اوراق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بانکی'!$A$6:$Q$6</definedName>
    <definedName name="_xlnm.Print_Area" localSheetId="1">' سهام'!$A$1:$W$153</definedName>
    <definedName name="_xlnm.Print_Area" localSheetId="2">اوراق!$A$1:$AG$11</definedName>
    <definedName name="_xlnm.Print_Area" localSheetId="11">'درآمد سپرده بانکی'!$A$1:$L$10</definedName>
    <definedName name="_xlnm.Print_Area" localSheetId="10">'درآمد سرمایه گذاری در اوراق بها'!$A$1:$Q$12</definedName>
    <definedName name="_xlnm.Print_Area" localSheetId="9">'درآمد سرمایه گذاری در سهام '!$A$1:$U$155</definedName>
    <definedName name="_xlnm.Print_Area" localSheetId="6">'درآمد سود سهام'!$A$1:$S$21</definedName>
    <definedName name="_xlnm.Print_Area" localSheetId="8">'درآمد ناشی از تغییر قیمت اوراق '!$A$1:$Q$154</definedName>
    <definedName name="_xlnm.Print_Area" localSheetId="7">'درآمد ناشی ازفروش'!$A$1:$Q$145</definedName>
    <definedName name="_xlnm.Print_Area" localSheetId="4">درآمدها!$A$1:$I$11</definedName>
    <definedName name="_xlnm.Print_Area" localSheetId="0">روکش!$A$1:$I$36</definedName>
    <definedName name="_xlnm.Print_Area" localSheetId="12">'سایر درآمدها'!$A$1:$E$10</definedName>
    <definedName name="_xlnm.Print_Area" localSheetId="3">سپرده!$A$1:$S$12</definedName>
    <definedName name="_xlnm.Print_Area" localSheetId="5">'سود اوراق بهادار و سپرده بانکی'!$A$1:$Q$10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اوراق '!$5:$6</definedName>
    <definedName name="_xlnm.Print_Titles" localSheetId="7">'درآمد ناشی ازفروش'!$5:$6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2" l="1"/>
  <c r="AG9" i="17"/>
  <c r="J152" i="1"/>
  <c r="M152" i="1"/>
  <c r="W11" i="1"/>
  <c r="W12" i="1"/>
  <c r="W13" i="1"/>
  <c r="W14" i="1"/>
  <c r="W152" i="1" s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0" i="1"/>
  <c r="S19" i="18"/>
  <c r="R19" i="18"/>
  <c r="Q19" i="18"/>
  <c r="P19" i="18"/>
  <c r="O19" i="18"/>
  <c r="K19" i="18"/>
  <c r="E10" i="11"/>
  <c r="E9" i="11"/>
  <c r="E8" i="11"/>
  <c r="I8" i="11" s="1"/>
  <c r="E7" i="11"/>
  <c r="I7" i="11" s="1"/>
  <c r="I154" i="5"/>
  <c r="M19" i="18"/>
  <c r="I19" i="18"/>
  <c r="K146" i="5"/>
  <c r="K142" i="5"/>
  <c r="K138" i="5"/>
  <c r="K134" i="5"/>
  <c r="K130" i="5"/>
  <c r="K126" i="5"/>
  <c r="K114" i="5"/>
  <c r="K110" i="5"/>
  <c r="K106" i="5"/>
  <c r="K102" i="5"/>
  <c r="K98" i="5"/>
  <c r="K94" i="5"/>
  <c r="K90" i="5"/>
  <c r="K86" i="5"/>
  <c r="K82" i="5"/>
  <c r="K78" i="5"/>
  <c r="K74" i="5"/>
  <c r="K66" i="5"/>
  <c r="K62" i="5"/>
  <c r="K58" i="5"/>
  <c r="K50" i="5"/>
  <c r="K46" i="5"/>
  <c r="K42" i="5"/>
  <c r="K34" i="5"/>
  <c r="K30" i="5"/>
  <c r="K26" i="5"/>
  <c r="K22" i="5"/>
  <c r="K14" i="5"/>
  <c r="U12" i="5"/>
  <c r="U20" i="5"/>
  <c r="U24" i="5"/>
  <c r="U28" i="5"/>
  <c r="U32" i="5"/>
  <c r="U36" i="5"/>
  <c r="U40" i="5"/>
  <c r="U44" i="5"/>
  <c r="U48" i="5"/>
  <c r="U52" i="5"/>
  <c r="U60" i="5"/>
  <c r="U76" i="5"/>
  <c r="U80" i="5"/>
  <c r="U88" i="5"/>
  <c r="U92" i="5"/>
  <c r="U100" i="5"/>
  <c r="U104" i="5"/>
  <c r="U108" i="5"/>
  <c r="U116" i="5"/>
  <c r="U120" i="5"/>
  <c r="U124" i="5"/>
  <c r="U128" i="5"/>
  <c r="U132" i="5"/>
  <c r="U136" i="5"/>
  <c r="U144" i="5"/>
  <c r="U148" i="5"/>
  <c r="M154" i="5"/>
  <c r="S67" i="5"/>
  <c r="U67" i="5" s="1"/>
  <c r="S83" i="5"/>
  <c r="U83" i="5" s="1"/>
  <c r="S78" i="5"/>
  <c r="U78" i="5" s="1"/>
  <c r="S139" i="5"/>
  <c r="U139" i="5" s="1"/>
  <c r="S37" i="5"/>
  <c r="U37" i="5" s="1"/>
  <c r="S61" i="5"/>
  <c r="U61" i="5" s="1"/>
  <c r="S76" i="5"/>
  <c r="S80" i="5"/>
  <c r="S86" i="5"/>
  <c r="U86" i="5" s="1"/>
  <c r="S72" i="5"/>
  <c r="U72" i="5" s="1"/>
  <c r="S81" i="5"/>
  <c r="U81" i="5" s="1"/>
  <c r="S113" i="5"/>
  <c r="U113" i="5" s="1"/>
  <c r="S87" i="5"/>
  <c r="U87" i="5" s="1"/>
  <c r="S103" i="5"/>
  <c r="U103" i="5" s="1"/>
  <c r="S29" i="5"/>
  <c r="U29" i="5" s="1"/>
  <c r="S75" i="5"/>
  <c r="U75" i="5" s="1"/>
  <c r="S99" i="5"/>
  <c r="U99" i="5" s="1"/>
  <c r="S82" i="5"/>
  <c r="U82" i="5" s="1"/>
  <c r="S36" i="5"/>
  <c r="S70" i="5"/>
  <c r="U70" i="5" s="1"/>
  <c r="S74" i="5"/>
  <c r="U74" i="5" s="1"/>
  <c r="S90" i="5"/>
  <c r="U90" i="5" s="1"/>
  <c r="S134" i="5"/>
  <c r="U134" i="5" s="1"/>
  <c r="S151" i="5"/>
  <c r="U151" i="5" s="1"/>
  <c r="S26" i="5"/>
  <c r="U26" i="5" s="1"/>
  <c r="S84" i="5"/>
  <c r="U84" i="5" s="1"/>
  <c r="S98" i="5"/>
  <c r="U98" i="5" s="1"/>
  <c r="S147" i="5"/>
  <c r="U147" i="5" s="1"/>
  <c r="S106" i="5"/>
  <c r="U106" i="5" s="1"/>
  <c r="S16" i="5"/>
  <c r="U16" i="5" s="1"/>
  <c r="S55" i="5"/>
  <c r="U55" i="5" s="1"/>
  <c r="S128" i="5"/>
  <c r="S20" i="5"/>
  <c r="S56" i="5"/>
  <c r="U56" i="5" s="1"/>
  <c r="S110" i="5"/>
  <c r="U110" i="5" s="1"/>
  <c r="S40" i="5"/>
  <c r="S77" i="5"/>
  <c r="U77" i="5" s="1"/>
  <c r="S68" i="5"/>
  <c r="U68" i="5" s="1"/>
  <c r="S131" i="5"/>
  <c r="U131" i="5" s="1"/>
  <c r="S57" i="5"/>
  <c r="U57" i="5" s="1"/>
  <c r="S108" i="5"/>
  <c r="S127" i="5"/>
  <c r="U127" i="5" s="1"/>
  <c r="S46" i="5"/>
  <c r="U46" i="5" s="1"/>
  <c r="S89" i="5"/>
  <c r="U89" i="5" s="1"/>
  <c r="S130" i="5"/>
  <c r="U130" i="5" s="1"/>
  <c r="S22" i="5"/>
  <c r="U22" i="5" s="1"/>
  <c r="S93" i="5"/>
  <c r="U93" i="5" s="1"/>
  <c r="S43" i="5"/>
  <c r="U43" i="5" s="1"/>
  <c r="S63" i="5"/>
  <c r="U63" i="5" s="1"/>
  <c r="S129" i="5"/>
  <c r="U129" i="5" s="1"/>
  <c r="S79" i="5"/>
  <c r="U79" i="5" s="1"/>
  <c r="S38" i="5"/>
  <c r="U38" i="5" s="1"/>
  <c r="S104" i="5"/>
  <c r="S15" i="5"/>
  <c r="U15" i="5" s="1"/>
  <c r="S102" i="5"/>
  <c r="U102" i="5" s="1"/>
  <c r="S21" i="5"/>
  <c r="U21" i="5" s="1"/>
  <c r="S138" i="5"/>
  <c r="U138" i="5" s="1"/>
  <c r="S146" i="5"/>
  <c r="U146" i="5" s="1"/>
  <c r="S85" i="5"/>
  <c r="U85" i="5" s="1"/>
  <c r="S97" i="5"/>
  <c r="U97" i="5" s="1"/>
  <c r="S27" i="5"/>
  <c r="U27" i="5" s="1"/>
  <c r="S107" i="5"/>
  <c r="U107" i="5" s="1"/>
  <c r="S145" i="5"/>
  <c r="U145" i="5" s="1"/>
  <c r="S69" i="5"/>
  <c r="U69" i="5" s="1"/>
  <c r="S135" i="5"/>
  <c r="U135" i="5" s="1"/>
  <c r="S49" i="5"/>
  <c r="U49" i="5" s="1"/>
  <c r="S88" i="5"/>
  <c r="S122" i="5"/>
  <c r="U122" i="5" s="1"/>
  <c r="S31" i="5"/>
  <c r="U31" i="5" s="1"/>
  <c r="S58" i="5"/>
  <c r="U58" i="5" s="1"/>
  <c r="S19" i="5"/>
  <c r="U19" i="5" s="1"/>
  <c r="S51" i="5"/>
  <c r="U51" i="5" s="1"/>
  <c r="S32" i="5"/>
  <c r="S152" i="5"/>
  <c r="U152" i="5" s="1"/>
  <c r="S53" i="5"/>
  <c r="U53" i="5" s="1"/>
  <c r="S24" i="5"/>
  <c r="S114" i="5"/>
  <c r="U114" i="5" s="1"/>
  <c r="S94" i="5"/>
  <c r="U94" i="5" s="1"/>
  <c r="S34" i="5"/>
  <c r="U34" i="5" s="1"/>
  <c r="S148" i="5"/>
  <c r="S39" i="5"/>
  <c r="U39" i="5" s="1"/>
  <c r="S64" i="5"/>
  <c r="U64" i="5" s="1"/>
  <c r="S120" i="5"/>
  <c r="S124" i="5"/>
  <c r="S41" i="5"/>
  <c r="U41" i="5" s="1"/>
  <c r="S62" i="5"/>
  <c r="U62" i="5" s="1"/>
  <c r="S50" i="5"/>
  <c r="U50" i="5" s="1"/>
  <c r="S91" i="5"/>
  <c r="U91" i="5" s="1"/>
  <c r="S144" i="5"/>
  <c r="S109" i="5"/>
  <c r="U109" i="5" s="1"/>
  <c r="S17" i="5"/>
  <c r="U17" i="5" s="1"/>
  <c r="S44" i="5"/>
  <c r="S119" i="5"/>
  <c r="U119" i="5" s="1"/>
  <c r="S23" i="5"/>
  <c r="U23" i="5" s="1"/>
  <c r="S25" i="5"/>
  <c r="U25" i="5" s="1"/>
  <c r="S150" i="5"/>
  <c r="U150" i="5" s="1"/>
  <c r="S126" i="5"/>
  <c r="U126" i="5" s="1"/>
  <c r="S73" i="5"/>
  <c r="U73" i="5" s="1"/>
  <c r="S123" i="5"/>
  <c r="U123" i="5" s="1"/>
  <c r="S48" i="5"/>
  <c r="S92" i="5"/>
  <c r="S115" i="5"/>
  <c r="U115" i="5" s="1"/>
  <c r="S65" i="5"/>
  <c r="U65" i="5" s="1"/>
  <c r="S18" i="5"/>
  <c r="U18" i="5" s="1"/>
  <c r="S133" i="5"/>
  <c r="U133" i="5" s="1"/>
  <c r="S111" i="5"/>
  <c r="U111" i="5" s="1"/>
  <c r="S47" i="5"/>
  <c r="U47" i="5" s="1"/>
  <c r="S118" i="5"/>
  <c r="U118" i="5" s="1"/>
  <c r="S95" i="5"/>
  <c r="U95" i="5" s="1"/>
  <c r="S149" i="5"/>
  <c r="U149" i="5" s="1"/>
  <c r="S153" i="5"/>
  <c r="U153" i="5" s="1"/>
  <c r="S12" i="5"/>
  <c r="S66" i="5"/>
  <c r="U66" i="5" s="1"/>
  <c r="S42" i="5"/>
  <c r="U42" i="5" s="1"/>
  <c r="S52" i="5"/>
  <c r="S143" i="5"/>
  <c r="U143" i="5" s="1"/>
  <c r="S125" i="5"/>
  <c r="U125" i="5" s="1"/>
  <c r="S121" i="5"/>
  <c r="U121" i="5" s="1"/>
  <c r="S28" i="5"/>
  <c r="S116" i="5"/>
  <c r="S33" i="5"/>
  <c r="U33" i="5" s="1"/>
  <c r="S112" i="5"/>
  <c r="U112" i="5" s="1"/>
  <c r="S141" i="5"/>
  <c r="U141" i="5" s="1"/>
  <c r="S117" i="5"/>
  <c r="U117" i="5" s="1"/>
  <c r="S14" i="5"/>
  <c r="U14" i="5" s="1"/>
  <c r="S101" i="5"/>
  <c r="U101" i="5" s="1"/>
  <c r="S60" i="5"/>
  <c r="S54" i="5"/>
  <c r="U54" i="5" s="1"/>
  <c r="S105" i="5"/>
  <c r="U105" i="5" s="1"/>
  <c r="S30" i="5"/>
  <c r="U30" i="5" s="1"/>
  <c r="S136" i="5"/>
  <c r="S45" i="5"/>
  <c r="U45" i="5" s="1"/>
  <c r="S13" i="5"/>
  <c r="U13" i="5" s="1"/>
  <c r="S140" i="5"/>
  <c r="U140" i="5" s="1"/>
  <c r="S142" i="5"/>
  <c r="U142" i="5" s="1"/>
  <c r="S137" i="5"/>
  <c r="U137" i="5" s="1"/>
  <c r="S59" i="5"/>
  <c r="U59" i="5" s="1"/>
  <c r="S96" i="5"/>
  <c r="U96" i="5" s="1"/>
  <c r="S35" i="5"/>
  <c r="U35" i="5" s="1"/>
  <c r="S100" i="5"/>
  <c r="S132" i="5"/>
  <c r="S71" i="5"/>
  <c r="U71" i="5" s="1"/>
  <c r="S11" i="5"/>
  <c r="U11" i="5" s="1"/>
  <c r="I71" i="5"/>
  <c r="K71" i="5" s="1"/>
  <c r="I132" i="5"/>
  <c r="K132" i="5" s="1"/>
  <c r="I100" i="5"/>
  <c r="K100" i="5" s="1"/>
  <c r="I35" i="5"/>
  <c r="K35" i="5" s="1"/>
  <c r="I96" i="5"/>
  <c r="K96" i="5" s="1"/>
  <c r="I59" i="5"/>
  <c r="K59" i="5" s="1"/>
  <c r="I137" i="5"/>
  <c r="K137" i="5" s="1"/>
  <c r="I142" i="5"/>
  <c r="I140" i="5"/>
  <c r="K140" i="5" s="1"/>
  <c r="I13" i="5"/>
  <c r="K13" i="5" s="1"/>
  <c r="I45" i="5"/>
  <c r="K45" i="5" s="1"/>
  <c r="I136" i="5"/>
  <c r="K136" i="5" s="1"/>
  <c r="I30" i="5"/>
  <c r="I105" i="5"/>
  <c r="K105" i="5" s="1"/>
  <c r="I54" i="5"/>
  <c r="K54" i="5" s="1"/>
  <c r="I60" i="5"/>
  <c r="K60" i="5" s="1"/>
  <c r="I101" i="5"/>
  <c r="K101" i="5" s="1"/>
  <c r="I14" i="5"/>
  <c r="I117" i="5"/>
  <c r="K117" i="5" s="1"/>
  <c r="I141" i="5"/>
  <c r="K141" i="5" s="1"/>
  <c r="I112" i="5"/>
  <c r="K112" i="5" s="1"/>
  <c r="I33" i="5"/>
  <c r="K33" i="5" s="1"/>
  <c r="I116" i="5"/>
  <c r="K116" i="5" s="1"/>
  <c r="I28" i="5"/>
  <c r="K28" i="5" s="1"/>
  <c r="I121" i="5"/>
  <c r="K121" i="5" s="1"/>
  <c r="I125" i="5"/>
  <c r="K125" i="5" s="1"/>
  <c r="I143" i="5"/>
  <c r="K143" i="5" s="1"/>
  <c r="I52" i="5"/>
  <c r="K52" i="5" s="1"/>
  <c r="I42" i="5"/>
  <c r="I66" i="5"/>
  <c r="I12" i="5"/>
  <c r="K12" i="5" s="1"/>
  <c r="I153" i="5"/>
  <c r="K153" i="5" s="1"/>
  <c r="I149" i="5"/>
  <c r="K149" i="5" s="1"/>
  <c r="I95" i="5"/>
  <c r="K95" i="5" s="1"/>
  <c r="I118" i="5"/>
  <c r="K118" i="5" s="1"/>
  <c r="I47" i="5"/>
  <c r="K47" i="5" s="1"/>
  <c r="I111" i="5"/>
  <c r="K111" i="5" s="1"/>
  <c r="I133" i="5"/>
  <c r="K133" i="5" s="1"/>
  <c r="I18" i="5"/>
  <c r="K18" i="5" s="1"/>
  <c r="I65" i="5"/>
  <c r="K65" i="5" s="1"/>
  <c r="I115" i="5"/>
  <c r="K115" i="5" s="1"/>
  <c r="I92" i="5"/>
  <c r="K92" i="5" s="1"/>
  <c r="I48" i="5"/>
  <c r="K48" i="5" s="1"/>
  <c r="I123" i="5"/>
  <c r="K123" i="5" s="1"/>
  <c r="I73" i="5"/>
  <c r="K73" i="5" s="1"/>
  <c r="I126" i="5"/>
  <c r="I150" i="5"/>
  <c r="K150" i="5" s="1"/>
  <c r="I25" i="5"/>
  <c r="K25" i="5" s="1"/>
  <c r="I23" i="5"/>
  <c r="K23" i="5" s="1"/>
  <c r="I119" i="5"/>
  <c r="K119" i="5" s="1"/>
  <c r="I44" i="5"/>
  <c r="K44" i="5" s="1"/>
  <c r="I17" i="5"/>
  <c r="K17" i="5" s="1"/>
  <c r="I109" i="5"/>
  <c r="K109" i="5" s="1"/>
  <c r="I144" i="5"/>
  <c r="K144" i="5" s="1"/>
  <c r="I91" i="5"/>
  <c r="K91" i="5" s="1"/>
  <c r="I50" i="5"/>
  <c r="I62" i="5"/>
  <c r="I41" i="5"/>
  <c r="K41" i="5" s="1"/>
  <c r="I124" i="5"/>
  <c r="K124" i="5" s="1"/>
  <c r="I120" i="5"/>
  <c r="K120" i="5" s="1"/>
  <c r="I64" i="5"/>
  <c r="K64" i="5" s="1"/>
  <c r="I39" i="5"/>
  <c r="K39" i="5" s="1"/>
  <c r="I148" i="5"/>
  <c r="K148" i="5" s="1"/>
  <c r="I34" i="5"/>
  <c r="I94" i="5"/>
  <c r="I114" i="5"/>
  <c r="I24" i="5"/>
  <c r="K24" i="5" s="1"/>
  <c r="I53" i="5"/>
  <c r="K53" i="5" s="1"/>
  <c r="I152" i="5"/>
  <c r="K152" i="5" s="1"/>
  <c r="I32" i="5"/>
  <c r="K32" i="5" s="1"/>
  <c r="I51" i="5"/>
  <c r="K51" i="5" s="1"/>
  <c r="I19" i="5"/>
  <c r="K19" i="5" s="1"/>
  <c r="I58" i="5"/>
  <c r="I31" i="5"/>
  <c r="K31" i="5" s="1"/>
  <c r="I122" i="5"/>
  <c r="K122" i="5" s="1"/>
  <c r="I88" i="5"/>
  <c r="K88" i="5" s="1"/>
  <c r="I49" i="5"/>
  <c r="K49" i="5" s="1"/>
  <c r="I135" i="5"/>
  <c r="K135" i="5" s="1"/>
  <c r="I69" i="5"/>
  <c r="K69" i="5" s="1"/>
  <c r="I145" i="5"/>
  <c r="K145" i="5" s="1"/>
  <c r="I107" i="5"/>
  <c r="K107" i="5" s="1"/>
  <c r="I27" i="5"/>
  <c r="K27" i="5" s="1"/>
  <c r="I97" i="5"/>
  <c r="K97" i="5" s="1"/>
  <c r="I85" i="5"/>
  <c r="K85" i="5" s="1"/>
  <c r="I146" i="5"/>
  <c r="I138" i="5"/>
  <c r="I21" i="5"/>
  <c r="K21" i="5" s="1"/>
  <c r="I102" i="5"/>
  <c r="I15" i="5"/>
  <c r="K15" i="5" s="1"/>
  <c r="I104" i="5"/>
  <c r="K104" i="5" s="1"/>
  <c r="I38" i="5"/>
  <c r="K38" i="5" s="1"/>
  <c r="I79" i="5"/>
  <c r="K79" i="5" s="1"/>
  <c r="I129" i="5"/>
  <c r="K129" i="5" s="1"/>
  <c r="I63" i="5"/>
  <c r="K63" i="5" s="1"/>
  <c r="I43" i="5"/>
  <c r="K43" i="5" s="1"/>
  <c r="I93" i="5"/>
  <c r="K93" i="5" s="1"/>
  <c r="I22" i="5"/>
  <c r="I130" i="5"/>
  <c r="I89" i="5"/>
  <c r="K89" i="5" s="1"/>
  <c r="I46" i="5"/>
  <c r="I127" i="5"/>
  <c r="K127" i="5" s="1"/>
  <c r="I108" i="5"/>
  <c r="K108" i="5" s="1"/>
  <c r="I57" i="5"/>
  <c r="K57" i="5" s="1"/>
  <c r="I131" i="5"/>
  <c r="K131" i="5" s="1"/>
  <c r="I68" i="5"/>
  <c r="K68" i="5" s="1"/>
  <c r="I77" i="5"/>
  <c r="K77" i="5" s="1"/>
  <c r="I40" i="5"/>
  <c r="K40" i="5" s="1"/>
  <c r="I110" i="5"/>
  <c r="I56" i="5"/>
  <c r="K56" i="5" s="1"/>
  <c r="I20" i="5"/>
  <c r="K20" i="5" s="1"/>
  <c r="I128" i="5"/>
  <c r="K128" i="5" s="1"/>
  <c r="I55" i="5"/>
  <c r="K55" i="5" s="1"/>
  <c r="I16" i="5"/>
  <c r="K16" i="5" s="1"/>
  <c r="I106" i="5"/>
  <c r="I147" i="5"/>
  <c r="K147" i="5" s="1"/>
  <c r="I98" i="5"/>
  <c r="I84" i="5"/>
  <c r="K84" i="5" s="1"/>
  <c r="I26" i="5"/>
  <c r="I151" i="5"/>
  <c r="K151" i="5" s="1"/>
  <c r="I134" i="5"/>
  <c r="I90" i="5"/>
  <c r="I74" i="5"/>
  <c r="I70" i="5"/>
  <c r="K70" i="5" s="1"/>
  <c r="I36" i="5"/>
  <c r="K36" i="5" s="1"/>
  <c r="I82" i="5"/>
  <c r="I99" i="5"/>
  <c r="K99" i="5" s="1"/>
  <c r="I75" i="5"/>
  <c r="K75" i="5" s="1"/>
  <c r="I29" i="5"/>
  <c r="K29" i="5" s="1"/>
  <c r="I103" i="5"/>
  <c r="K103" i="5" s="1"/>
  <c r="I87" i="5"/>
  <c r="K87" i="5" s="1"/>
  <c r="I113" i="5"/>
  <c r="K113" i="5" s="1"/>
  <c r="I81" i="5"/>
  <c r="K81" i="5" s="1"/>
  <c r="I72" i="5"/>
  <c r="K72" i="5" s="1"/>
  <c r="I86" i="5"/>
  <c r="I80" i="5"/>
  <c r="K80" i="5" s="1"/>
  <c r="I76" i="5"/>
  <c r="K76" i="5" s="1"/>
  <c r="I61" i="5"/>
  <c r="K61" i="5" s="1"/>
  <c r="I37" i="5"/>
  <c r="K37" i="5" s="1"/>
  <c r="I139" i="5"/>
  <c r="K139" i="5" s="1"/>
  <c r="I78" i="5"/>
  <c r="I83" i="5"/>
  <c r="K83" i="5" s="1"/>
  <c r="I67" i="5"/>
  <c r="K67" i="5" s="1"/>
  <c r="I11" i="5"/>
  <c r="K11" i="5" s="1"/>
  <c r="Q141" i="15"/>
  <c r="M141" i="15"/>
  <c r="O141" i="15"/>
  <c r="G141" i="15"/>
  <c r="E141" i="15"/>
  <c r="I141" i="15"/>
  <c r="Q150" i="14"/>
  <c r="O150" i="14"/>
  <c r="M150" i="14"/>
  <c r="I150" i="14"/>
  <c r="G150" i="14"/>
  <c r="E150" i="14"/>
  <c r="E11" i="11" l="1"/>
  <c r="G7" i="11" s="1"/>
  <c r="K154" i="5"/>
  <c r="S154" i="5"/>
  <c r="U154" i="5"/>
  <c r="G8" i="13"/>
  <c r="E9" i="8"/>
  <c r="C9" i="8"/>
  <c r="I9" i="7"/>
  <c r="E9" i="7"/>
  <c r="Q154" i="5"/>
  <c r="O154" i="5"/>
  <c r="G154" i="5"/>
  <c r="E154" i="5"/>
  <c r="C154" i="5"/>
  <c r="G152" i="1" l="1"/>
  <c r="E152" i="1"/>
  <c r="U152" i="1"/>
  <c r="S152" i="1"/>
  <c r="AE10" i="17" l="1"/>
  <c r="AC10" i="17"/>
  <c r="W10" i="17"/>
  <c r="T10" i="17"/>
  <c r="O10" i="17"/>
  <c r="Q10" i="17"/>
  <c r="A3" i="17" l="1"/>
  <c r="Q8" i="13" l="1"/>
  <c r="O11" i="6" l="1"/>
  <c r="K11" i="6"/>
  <c r="C11" i="6"/>
  <c r="E11" i="6" l="1"/>
  <c r="G11" i="6"/>
  <c r="M11" i="6"/>
  <c r="G9" i="7" l="1"/>
  <c r="AG10" i="17"/>
  <c r="Q10" i="2" l="1"/>
  <c r="S10" i="2" l="1"/>
  <c r="O8" i="13" l="1"/>
  <c r="M8" i="13"/>
  <c r="I8" i="13"/>
  <c r="O10" i="2"/>
  <c r="M10" i="2"/>
  <c r="K10" i="2"/>
  <c r="Q11" i="6" l="1"/>
  <c r="I11" i="6"/>
  <c r="K8" i="13"/>
  <c r="I9" i="11" l="1"/>
  <c r="K9" i="7"/>
  <c r="D152" i="1" l="1"/>
  <c r="G8" i="11" l="1"/>
  <c r="P8" i="13"/>
  <c r="J19" i="18"/>
  <c r="L19" i="18"/>
  <c r="N19" i="18"/>
  <c r="G10" i="11" l="1"/>
  <c r="G9" i="11"/>
  <c r="D11" i="6" l="1"/>
  <c r="F11" i="6"/>
  <c r="H11" i="6"/>
  <c r="J11" i="6"/>
  <c r="L11" i="6"/>
  <c r="N11" i="6"/>
  <c r="P11" i="6"/>
  <c r="A3" i="14" l="1"/>
  <c r="A3" i="8" l="1"/>
  <c r="A3" i="7"/>
  <c r="A3" i="6"/>
  <c r="A3" i="5"/>
  <c r="A3" i="15"/>
  <c r="A3" i="13"/>
  <c r="A3" i="2" l="1"/>
  <c r="A3" i="11" s="1"/>
  <c r="I10" i="11" l="1"/>
  <c r="I11" i="11" s="1"/>
  <c r="G11" i="11" l="1"/>
</calcChain>
</file>

<file path=xl/comments1.xml><?xml version="1.0" encoding="utf-8"?>
<comments xmlns="http://schemas.openxmlformats.org/spreadsheetml/2006/main">
  <authors>
    <author>Ali Akbar Iranshahi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>
  <authors>
    <author>Mehri Ghasabi</author>
  </authors>
  <commentList>
    <comment ref="A145" authorId="0" shapeId="0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<sst xmlns="http://schemas.openxmlformats.org/spreadsheetml/2006/main" count="818" uniqueCount="259">
  <si>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</si>
  <si>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</si>
  <si>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</si>
  <si>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</si>
  <si>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</si>
  <si>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</si>
  <si>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</si>
  <si>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</si>
  <si>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</si>
  <si>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</si>
  <si>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</si>
  <si>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</si>
  <si>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</si>
  <si>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</si>
  <si>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</si>
  <si>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</si>
  <si>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</si>
  <si>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</si>
  <si>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</si>
  <si>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</si>
  <si>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</si>
  <si>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</si>
  <si>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</si>
  <si>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</si>
  <si>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</si>
  <si>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</si>
  <si>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</si>
  <si>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</si>
  <si>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</si>
  <si>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</si>
  <si>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</si>
  <si>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</si>
  <si>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</si>
  <si>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</si>
  <si>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</si>
  <si>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</si>
  <si>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</si>
  <si>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</si>
  <si>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</si>
  <si>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</si>
  <si>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</si>
  <si>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</si>
  <si>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</si>
  <si>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</si>
  <si>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</si>
  <si>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</si>
  <si>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</si>
  <si>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</si>
  <si>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</si>
  <si>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</si>
  <si>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</si>
  <si>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</si>
  <si>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</si>
  <si>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</si>
  <si>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</si>
  <si>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</si>
  <si>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</si>
  <si>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</si>
  <si>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</si>
  <si>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</si>
  <si>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</si>
  <si>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</si>
  <si>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</si>
  <si>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</si>
  <si>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</si>
  <si>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</si>
  <si>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</si>
  <si>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</si>
  <si>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</si>
  <si>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</si>
  <si>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</si>
  <si>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</si>
  <si>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</si>
  <si>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</si>
  <si>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</si>
  <si>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</si>
  <si>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</si>
  <si>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</si>
  <si>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</si>
  <si>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</si>
  <si>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</si>
  <si>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</si>
  <si>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</si>
  <si>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</si>
  <si>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</si>
  <si>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</si>
  <si>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</si>
  <si>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</si>
  <si>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</si>
  <si>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</si>
  <si>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</si>
  <si>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</si>
  <si>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برای ماه منتهی به 1401/01/31</t>
  </si>
  <si>
    <t>تعدیل کارمزد کارگزاری‫</t>
  </si>
  <si>
    <t>1401/02/31</t>
  </si>
  <si>
    <t>منتهی به 1401/03/31</t>
  </si>
  <si>
    <t>1401/03/31</t>
  </si>
  <si>
    <t>برای ماه منتهی به 1401/03/31</t>
  </si>
  <si>
    <t>طی خرداد ماه</t>
  </si>
  <si>
    <t>از ابتدای سال مالی تا پایان خرداد ماه</t>
  </si>
  <si>
    <t>‫1401/03/31</t>
  </si>
  <si>
    <t>از ابتدای سال مالی تا خرداد ماه</t>
  </si>
  <si>
    <t>صندوق سرمایه گذاری قابل معامله شاخصی  کیان</t>
  </si>
  <si>
    <t>صندوق سرمایه گذاری قابل معامله شاخصی کیان</t>
  </si>
  <si>
    <t>ج- سود(زیان) حاصل از فروش سهام</t>
  </si>
  <si>
    <t>ب- درآمد ناشی از تغییر قیمت سهام</t>
  </si>
  <si>
    <t>صندوق سرمایه گذاری  قابل معامله شاخصی کیان</t>
  </si>
  <si>
    <t>پالایش نفت اصفهان (شپنا)</t>
  </si>
  <si>
    <t>گسترش نفت و گاز پارسیان (پارسان)</t>
  </si>
  <si>
    <t>سالمین (غسالم)</t>
  </si>
  <si>
    <t>سیمان غرب (سغرب)</t>
  </si>
  <si>
    <t>بیمه آسیا (آسیا)</t>
  </si>
  <si>
    <t>تراکتورسازی (تایرا)</t>
  </si>
  <si>
    <t>کاشی حافظ (کحافظ)</t>
  </si>
  <si>
    <t>معدنی املاح ایران (شاملا)</t>
  </si>
  <si>
    <t>مدیریت صنعت شوینده ت.ص بهشهر (شوینده)</t>
  </si>
  <si>
    <t>لیزینگ صنعت و معدن (ولصنم)</t>
  </si>
  <si>
    <t>فجر انرژی خلیج فارس (بفجر)</t>
  </si>
  <si>
    <t>آلومینیوم ایران (فایرا)</t>
  </si>
  <si>
    <t>فرآورده های نسوز آذر (کاذر)</t>
  </si>
  <si>
    <t>فولاد سپید فراب کویر (کویر)</t>
  </si>
  <si>
    <t>فرآورده های نسوز ایران (کفرا)</t>
  </si>
  <si>
    <t>حفاری شمال (حفاری)</t>
  </si>
  <si>
    <t>سیمان صوفیان (سصوفی)</t>
  </si>
  <si>
    <t>صنعتی بهشهر (غبشهر)</t>
  </si>
  <si>
    <t>سیمان فارس و خوزستان (سفارس)</t>
  </si>
  <si>
    <t>سیمان ارومیه (ساروم)</t>
  </si>
  <si>
    <t>پارس دارو (دپارس)</t>
  </si>
  <si>
    <t>ایرکا پارت صنعت (خکار)</t>
  </si>
  <si>
    <t>بانک سینا (وسینا)</t>
  </si>
  <si>
    <t>بیمه ما (ما)</t>
  </si>
  <si>
    <t>نورد قطعات فولادی (فنورد)</t>
  </si>
  <si>
    <t>بهساز کاشانه تهران (ثبهساز)</t>
  </si>
  <si>
    <t>کارت اعتباری ایران کیش (رکیش)</t>
  </si>
  <si>
    <t>لیزینگ پارسیان (ولپارس)</t>
  </si>
  <si>
    <t>پارس سرام (کسرام)</t>
  </si>
  <si>
    <t>س.ص. بازنشستگی کارکنان بانکها (وسکاب)</t>
  </si>
  <si>
    <t>ارتباطات سیار (همراه)</t>
  </si>
  <si>
    <t>فولاد کاوه جنوب کیش (کاوه)</t>
  </si>
  <si>
    <t>مواد داروپخش (دتماد)</t>
  </si>
  <si>
    <t>سر. نفت و گاز تامین (تاپیکو)</t>
  </si>
  <si>
    <t>سرمایه گذاری و توسعه صنایع سیمان (سیدکو)</t>
  </si>
  <si>
    <t>سر. شاهد (ثشاهد)</t>
  </si>
  <si>
    <t>صنعتی بارز (پکرمان)</t>
  </si>
  <si>
    <t>سر. صدر تامین (تاصیکو)</t>
  </si>
  <si>
    <t>پتروشیمی شیراز (شیراز)</t>
  </si>
  <si>
    <t>کاشی سینا (کساوه)</t>
  </si>
  <si>
    <t>دارو امین (دامین)</t>
  </si>
  <si>
    <t>باما (کاما)</t>
  </si>
  <si>
    <t>چادرملو (کچاد)</t>
  </si>
  <si>
    <t>ماشین سازی اراک (فاراک)</t>
  </si>
  <si>
    <t>خاک چینی ایران (کخاک)</t>
  </si>
  <si>
    <t>واسپاری ملت (ولملت)</t>
  </si>
  <si>
    <t>سر. ملی (ونیکی)</t>
  </si>
  <si>
    <t>درخشان تهران (پدرخش)</t>
  </si>
  <si>
    <t>مارگارین (غمارگ)</t>
  </si>
  <si>
    <t>فولادخراسان (فخاس)</t>
  </si>
  <si>
    <t>قند ثابت خراسان (قثابت)</t>
  </si>
  <si>
    <t>همکاران سیستم (سیستم)</t>
  </si>
  <si>
    <t>بانک ملت (وبملت)</t>
  </si>
  <si>
    <t>سیمان تهران (ستران)</t>
  </si>
  <si>
    <t>گروه مپنا (رمپنا)</t>
  </si>
  <si>
    <t>سر. ایران خودرو (خگستر)</t>
  </si>
  <si>
    <t>دارو فارابی (دفارا)</t>
  </si>
  <si>
    <t>صنایع شیمیایی ایران (شیران)</t>
  </si>
  <si>
    <t>تامین سرمایه بانک ملت (تملت)</t>
  </si>
  <si>
    <t>خدمات انفورماتیک (رانفور)</t>
  </si>
  <si>
    <t>نفت سپاهان (شسپا)</t>
  </si>
  <si>
    <t>بیمه البرز (البرز)</t>
  </si>
  <si>
    <t>کاغذ پارس (چکاپا)</t>
  </si>
  <si>
    <t>نوش مازندران (غنوش)</t>
  </si>
  <si>
    <t>فروسیلیس ایران (فروس)</t>
  </si>
  <si>
    <t>صنعتی سپاهان (فسپا)</t>
  </si>
  <si>
    <t>لیزینگ کارآفرین (ولکار)</t>
  </si>
  <si>
    <t>تاید واتر خاورمیانه (حتاید)</t>
  </si>
  <si>
    <t>سر. غدیر (وغدیر)</t>
  </si>
  <si>
    <t>سر. صندوق بازنشستگی (وصندوق)</t>
  </si>
  <si>
    <t>سر. دارویی تامین (تیپیکو)</t>
  </si>
  <si>
    <t>قطعات اتومبیل (ختوقا)</t>
  </si>
  <si>
    <t>سر. سایپا (وساپا)</t>
  </si>
  <si>
    <t>تولید ژلاتین کپسول ایران (دکپسول)</t>
  </si>
  <si>
    <t>کاشی الوند (کلوند)</t>
  </si>
  <si>
    <t>فروشگاه های افق کوروش (افق)</t>
  </si>
  <si>
    <t>صنایع پتروشیمی کرمانشاه (کرماشا)</t>
  </si>
  <si>
    <t>کاشی پارس (کپارس)</t>
  </si>
  <si>
    <t>داروپخش (وپخش)</t>
  </si>
  <si>
    <t>نوسازی و ساختمان تهران (ثنوسا)</t>
  </si>
  <si>
    <t>آذراب (فاذر)</t>
  </si>
  <si>
    <t>صنایع ریخته گری ایران (خریخت)</t>
  </si>
  <si>
    <t>گل گهر (کگل)</t>
  </si>
  <si>
    <t>موتورسازان تراکتور (خموتور)</t>
  </si>
  <si>
    <t>لبنیات کالبر (غالبر)</t>
  </si>
  <si>
    <t>آبسال (لابسا)</t>
  </si>
  <si>
    <t>لیزینگ رایان سایپا (ولساپا)</t>
  </si>
  <si>
    <t>مهندسی حمل و نقل پتروشیمی (حپترو)</t>
  </si>
  <si>
    <t>دارو جابرابن حیان (دجابر)</t>
  </si>
  <si>
    <t>مهرام (غمهرا)</t>
  </si>
  <si>
    <t>کشت و صنعت چین چین (غچین)</t>
  </si>
  <si>
    <t>دارو عبیدی (دعبید)</t>
  </si>
  <si>
    <t>رینگ سازی مشهد (خرینگ)</t>
  </si>
  <si>
    <t>پرداخت الکترونیک سامان کیش (سپ)</t>
  </si>
  <si>
    <t>کالسیمین (فاسمین)</t>
  </si>
  <si>
    <t>پالایش نفت تهران (شتران)</t>
  </si>
  <si>
    <t>سر. توسعه صنعتی ایران (وتوصا)</t>
  </si>
  <si>
    <t>دارو اکسیر (دلر)</t>
  </si>
  <si>
    <t>پدیده شیمی قرن (قرن)</t>
  </si>
  <si>
    <t>سیمان مازندران (سمازن)</t>
  </si>
  <si>
    <t>پتروشیمی جم (جم)</t>
  </si>
  <si>
    <t>سیمان هگمتان (سهگمت)</t>
  </si>
  <si>
    <t>مبین انرژی خلیج فارس (مبین)</t>
  </si>
  <si>
    <t>ایران ترانسفو (بترانس)</t>
  </si>
  <si>
    <t>فولاد مبارکه اصفهان (فولاد)</t>
  </si>
  <si>
    <t>کیمیدارو (دکیمی)</t>
  </si>
  <si>
    <t>مس باهنر (فباهنر)</t>
  </si>
  <si>
    <t>سیمان شاهرود (سرود)</t>
  </si>
  <si>
    <t>سیمان بهبهان (سبهان)</t>
  </si>
  <si>
    <t>سر. شفا دارو (شفا)</t>
  </si>
  <si>
    <t>شیمی داروپخش (دشیمی)</t>
  </si>
  <si>
    <t>سیمان خاش (سخاش)</t>
  </si>
  <si>
    <t>تامین سرمایه نوین (تنوین)</t>
  </si>
  <si>
    <t>فنرسازی زر (خزر)</t>
  </si>
  <si>
    <t>بیمه پارسیان (پارسیان)</t>
  </si>
  <si>
    <t>لعابیران (شلعاب)</t>
  </si>
  <si>
    <t>لاستیک سهند (پسهند)</t>
  </si>
  <si>
    <t>سر. توسعه ملی (وتوسم)</t>
  </si>
  <si>
    <t>ملی صنایع مس ایران (فملی)</t>
  </si>
  <si>
    <t>سر. پارس توشه (وتوشه)</t>
  </si>
  <si>
    <t>فولاد امیرکبیر کاشان (فجر)</t>
  </si>
  <si>
    <t>قند هگمتان (قهکمت)</t>
  </si>
  <si>
    <t>پمپ ایران (تپمپی)</t>
  </si>
  <si>
    <t>صنعت غذایی کورش (غکورش)</t>
  </si>
  <si>
    <t>آسان پرداخت پرشین (آپ)</t>
  </si>
  <si>
    <t>بانک خاورمیانه (وخاور)</t>
  </si>
  <si>
    <t>سپید ماکیان (سپید)</t>
  </si>
  <si>
    <t>سیمان خوزستان (سخوز)</t>
  </si>
  <si>
    <t>توسعه معدنی و صنعتی صبانور (کنور)</t>
  </si>
  <si>
    <t>گروه بهمن (خبهمن)</t>
  </si>
  <si>
    <t>شهد ایران (غشهد)</t>
  </si>
  <si>
    <t>کویر تایر (پکویر)</t>
  </si>
  <si>
    <t>شیشه همدان (کهمدا)</t>
  </si>
  <si>
    <t>پتروشیمی خارک (شخارک)</t>
  </si>
  <si>
    <t>به پرداخت ملت (پرداخت)</t>
  </si>
  <si>
    <t>قند قزوین (قزوین)</t>
  </si>
  <si>
    <t>کاشی سعدی (کسعدی)</t>
  </si>
  <si>
    <t>پلاسکوکار سایپا (پلاسک)</t>
  </si>
  <si>
    <t>توسعه و عمران امید (ثامید)</t>
  </si>
  <si>
    <t>سر. بوعلی (وبوعلی)</t>
  </si>
  <si>
    <t>قند لرستان (قلرست)</t>
  </si>
  <si>
    <t>فرآورده نسوز پارس (کفپارس)</t>
  </si>
  <si>
    <t xml:space="preserve">کوتاه مدت خاورمیانه </t>
  </si>
  <si>
    <t>1005-10-810-707074271</t>
  </si>
  <si>
    <t>1401/03/17</t>
  </si>
  <si>
    <t>1401/03/21</t>
  </si>
  <si>
    <t>1401/03/22</t>
  </si>
  <si>
    <t>1401/03/23</t>
  </si>
  <si>
    <t>1401/03/25</t>
  </si>
  <si>
    <t>1401/03/28</t>
  </si>
  <si>
    <t>1401/03/30</t>
  </si>
  <si>
    <t>سیمان خاش (حق تقدم) (سخاشح)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</si>
</sst>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_-;[Red]\(#,##0\)"/>
  </numFmts>
  <fonts count="4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1"/>
      <color rgb="FF0070C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24">
    <xf numFmtId="0" fontId="0" fillId="0" borderId="0" xfId="0"/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18" fillId="0" borderId="0" xfId="0" applyFont="1" applyFill="1"/>
    <xf numFmtId="0" fontId="10" fillId="0" borderId="0" xfId="0" applyFont="1" applyFill="1"/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4" fontId="18" fillId="0" borderId="0" xfId="1" applyNumberFormat="1" applyFont="1" applyAlignment="1">
      <alignment horizontal="right" vertical="center" readingOrder="2"/>
    </xf>
    <xf numFmtId="164" fontId="18" fillId="0" borderId="1" xfId="1" applyNumberFormat="1" applyFont="1" applyBorder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164" fontId="6" fillId="0" borderId="0" xfId="1" applyNumberFormat="1" applyFont="1" applyAlignment="1">
      <alignment vertical="center"/>
    </xf>
    <xf numFmtId="164" fontId="6" fillId="0" borderId="2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Fill="1" applyAlignment="1">
      <alignment vertical="center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4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5" fontId="41" fillId="0" borderId="0" xfId="1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Alignment="1"/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4" fillId="0" borderId="0" xfId="1" applyNumberFormat="1" applyFont="1" applyFill="1" applyAlignment="1">
      <alignment vertical="center"/>
    </xf>
    <xf numFmtId="164" fontId="45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3" fontId="6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164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64" fontId="47" fillId="0" borderId="0" xfId="0" applyNumberFormat="1" applyFont="1" applyFill="1"/>
    <xf numFmtId="164" fontId="46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0" fontId="20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4" fillId="0" borderId="12" xfId="0" applyNumberFormat="1" applyFont="1" applyFill="1" applyBorder="1"/>
    <xf numFmtId="0" fontId="22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vertical="center" wrapText="1" readingOrder="2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right" vertical="center" wrapText="1"/>
    </xf>
    <xf numFmtId="10" fontId="6" fillId="0" borderId="2" xfId="2" applyNumberFormat="1" applyFont="1" applyFill="1" applyBorder="1" applyAlignment="1">
      <alignment horizontal="center" vertical="center" readingOrder="2"/>
    </xf>
    <xf numFmtId="10" fontId="6" fillId="0" borderId="0" xfId="2" applyNumberFormat="1" applyFont="1" applyFill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readingOrder="2"/>
    </xf>
    <xf numFmtId="37" fontId="28" fillId="0" borderId="11" xfId="0" applyNumberFormat="1" applyFont="1" applyFill="1" applyBorder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37" fontId="13" fillId="0" borderId="0" xfId="0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center" vertical="center" wrapText="1" shrinkToFit="1"/>
    </xf>
    <xf numFmtId="37" fontId="13" fillId="0" borderId="9" xfId="0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vertical="center"/>
    </xf>
    <xf numFmtId="37" fontId="13" fillId="0" borderId="1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37" fontId="8" fillId="0" borderId="0" xfId="0" quotePrefix="1" applyNumberFormat="1" applyFont="1" applyFill="1" applyAlignment="1">
      <alignment horizontal="center" vertical="center"/>
    </xf>
  </cellXfs>
  <cellStyles count="5">
    <cellStyle name="Comma" xfId="1" builtinId="3"/>
    <cellStyle name="Hyperlink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9</xdr:row>
      <xdr:rowOff>142875</xdr:rowOff>
    </xdr:from>
    <xdr:to>
      <xdr:col>7</xdr:col>
      <xdr:colOff>590550</xdr:colOff>
      <xdr:row>20</xdr:row>
      <xdr:rowOff>211039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192CA-790C-4808-8775-BE7EF242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28650" y="2114550"/>
          <a:ext cx="4286250" cy="2477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8:M31"/>
  <sheetViews>
    <sheetView rightToLeft="1" tabSelected="1" view="pageBreakPreview" zoomScaleNormal="100" zoomScaleSheetLayoutView="100" workbookViewId="0">
      <selection activeCell="E6" sqref="E6"/>
    </sheetView>
  </sheetViews>
  <sheetFormatPr defaultColWidth="9.140625" defaultRowHeight="17.25"/>
  <cols>
    <col min="1" max="16384" width="9.140625" style="2"/>
  </cols>
  <sheetData>
    <row r="18" spans="1:13">
      <c r="M18" s="2" t="s">
        <v>59</v>
      </c>
    </row>
    <row r="24" spans="1:13" ht="15" customHeight="1">
      <c r="A24" s="206" t="s">
        <v>73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6"/>
      <c r="L24" s="26"/>
    </row>
    <row r="25" spans="1:13" ht="15" customHeight="1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6"/>
      <c r="L25" s="26"/>
    </row>
    <row r="26" spans="1:13" ht="15" customHeight="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6"/>
      <c r="L26" s="26"/>
    </row>
    <row r="28" spans="1:13" ht="15" customHeight="1">
      <c r="A28" s="206" t="s">
        <v>95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</row>
    <row r="29" spans="1:13" ht="15" customHeight="1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</row>
    <row r="30" spans="1:13" ht="15" customHeight="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1:13" ht="15" customHeight="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62"/>
  <sheetViews>
    <sheetView rightToLeft="1" view="pageBreakPreview" topLeftCell="C1" zoomScale="70" zoomScaleNormal="100" zoomScaleSheetLayoutView="70" workbookViewId="0">
      <selection activeCell="K154" sqref="K154"/>
    </sheetView>
  </sheetViews>
  <sheetFormatPr defaultColWidth="9.140625" defaultRowHeight="15"/>
  <cols>
    <col min="1" max="1" width="49.85546875" style="43" customWidth="1"/>
    <col min="2" max="2" width="1.28515625" style="43" customWidth="1"/>
    <col min="3" max="3" width="26.5703125" style="51" customWidth="1"/>
    <col min="4" max="4" width="1" style="43" customWidth="1"/>
    <col min="5" max="5" width="28.42578125" style="52" customWidth="1"/>
    <col min="6" max="6" width="1.42578125" style="52" customWidth="1"/>
    <col min="7" max="7" width="26.5703125" style="52" customWidth="1"/>
    <col min="8" max="8" width="1" style="53" customWidth="1"/>
    <col min="9" max="9" width="28.42578125" style="53" customWidth="1"/>
    <col min="10" max="10" width="2" style="53" customWidth="1"/>
    <col min="11" max="11" width="28.5703125" style="54" customWidth="1"/>
    <col min="12" max="12" width="1.5703125" style="43" customWidth="1"/>
    <col min="13" max="13" width="28.42578125" style="51" bestFit="1" customWidth="1"/>
    <col min="14" max="14" width="0.85546875" style="51" customWidth="1"/>
    <col min="15" max="15" width="28.42578125" style="52" bestFit="1" customWidth="1"/>
    <col min="16" max="16" width="0.85546875" style="52" customWidth="1"/>
    <col min="17" max="17" width="28.42578125" style="52" bestFit="1" customWidth="1"/>
    <col min="18" max="18" width="0.85546875" style="52" customWidth="1"/>
    <col min="19" max="19" width="27.140625" style="52" customWidth="1"/>
    <col min="20" max="20" width="1.42578125" style="52" customWidth="1"/>
    <col min="21" max="21" width="29.85546875" style="54" customWidth="1"/>
    <col min="22" max="16384" width="9.140625" style="43"/>
  </cols>
  <sheetData>
    <row r="1" spans="1:21" ht="27.75">
      <c r="A1" s="254" t="s">
        <v>103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s="44" customFormat="1" ht="27.75">
      <c r="A2" s="255" t="s">
        <v>57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1" ht="27.75">
      <c r="A3" s="254" t="str">
        <f>' سهام'!A3:W3</f>
        <v>برای ماه منتهی به 1401/03/31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</row>
    <row r="5" spans="1:21" s="45" customFormat="1" ht="24.75">
      <c r="A5" s="261" t="s">
        <v>28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</row>
    <row r="6" spans="1:21" s="45" customFormat="1" ht="9.75" customHeight="1">
      <c r="C6" s="40"/>
      <c r="E6" s="46"/>
      <c r="F6" s="46"/>
      <c r="G6" s="46"/>
      <c r="H6" s="47"/>
      <c r="I6" s="47"/>
      <c r="J6" s="47"/>
      <c r="K6" s="48"/>
      <c r="M6" s="40"/>
      <c r="N6" s="40"/>
      <c r="O6" s="46"/>
      <c r="P6" s="46"/>
      <c r="Q6" s="46"/>
      <c r="R6" s="46"/>
      <c r="S6" s="46"/>
      <c r="T6" s="46"/>
      <c r="U6" s="48"/>
    </row>
    <row r="7" spans="1:21" s="45" customFormat="1" ht="27" customHeight="1" thickBot="1">
      <c r="A7" s="49"/>
      <c r="B7" s="20"/>
      <c r="C7" s="246" t="s">
        <v>98</v>
      </c>
      <c r="D7" s="246"/>
      <c r="E7" s="246"/>
      <c r="F7" s="246"/>
      <c r="G7" s="246"/>
      <c r="H7" s="246"/>
      <c r="I7" s="246"/>
      <c r="J7" s="246"/>
      <c r="K7" s="246"/>
      <c r="L7" s="20"/>
      <c r="M7" s="246" t="s">
        <v>99</v>
      </c>
      <c r="N7" s="246"/>
      <c r="O7" s="246"/>
      <c r="P7" s="246"/>
      <c r="Q7" s="246"/>
      <c r="R7" s="246"/>
      <c r="S7" s="246"/>
      <c r="T7" s="246"/>
      <c r="U7" s="246"/>
    </row>
    <row r="8" spans="1:21" s="31" customFormat="1" ht="24.75" customHeight="1">
      <c r="A8" s="248" t="s">
        <v>24</v>
      </c>
      <c r="B8" s="248"/>
      <c r="C8" s="256" t="s">
        <v>12</v>
      </c>
      <c r="D8" s="250"/>
      <c r="E8" s="258" t="s">
        <v>13</v>
      </c>
      <c r="F8" s="251"/>
      <c r="G8" s="258" t="s">
        <v>14</v>
      </c>
      <c r="H8" s="265"/>
      <c r="I8" s="260" t="s">
        <v>2</v>
      </c>
      <c r="J8" s="260"/>
      <c r="K8" s="260"/>
      <c r="L8" s="247"/>
      <c r="M8" s="256" t="s">
        <v>12</v>
      </c>
      <c r="N8" s="262"/>
      <c r="O8" s="258" t="s">
        <v>13</v>
      </c>
      <c r="P8" s="251"/>
      <c r="Q8" s="258" t="s">
        <v>14</v>
      </c>
      <c r="R8" s="251"/>
      <c r="S8" s="260" t="s">
        <v>2</v>
      </c>
      <c r="T8" s="260"/>
      <c r="U8" s="260"/>
    </row>
    <row r="9" spans="1:21" s="31" customFormat="1" ht="6" customHeight="1" thickBot="1">
      <c r="A9" s="248"/>
      <c r="B9" s="248"/>
      <c r="C9" s="257"/>
      <c r="D9" s="248"/>
      <c r="E9" s="259"/>
      <c r="F9" s="252"/>
      <c r="G9" s="259"/>
      <c r="H9" s="266"/>
      <c r="I9" s="246"/>
      <c r="J9" s="246"/>
      <c r="K9" s="246"/>
      <c r="L9" s="247"/>
      <c r="M9" s="257"/>
      <c r="N9" s="263"/>
      <c r="O9" s="259"/>
      <c r="P9" s="252"/>
      <c r="Q9" s="259"/>
      <c r="R9" s="252"/>
      <c r="S9" s="246"/>
      <c r="T9" s="246"/>
      <c r="U9" s="246"/>
    </row>
    <row r="10" spans="1:21" s="31" customFormat="1" ht="42.75" customHeight="1" thickBot="1">
      <c r="A10" s="249"/>
      <c r="B10" s="247"/>
      <c r="C10" s="56" t="s">
        <v>61</v>
      </c>
      <c r="D10" s="247"/>
      <c r="E10" s="57" t="s">
        <v>62</v>
      </c>
      <c r="F10" s="253"/>
      <c r="G10" s="57" t="s">
        <v>63</v>
      </c>
      <c r="H10" s="267"/>
      <c r="I10" s="21" t="s">
        <v>6</v>
      </c>
      <c r="J10" s="21"/>
      <c r="K10" s="55" t="s">
        <v>19</v>
      </c>
      <c r="L10" s="247"/>
      <c r="M10" s="56" t="s">
        <v>61</v>
      </c>
      <c r="N10" s="264"/>
      <c r="O10" s="57" t="s">
        <v>62</v>
      </c>
      <c r="P10" s="253"/>
      <c r="Q10" s="57" t="s">
        <v>63</v>
      </c>
      <c r="R10" s="253"/>
      <c r="S10" s="22" t="s">
        <v>6</v>
      </c>
      <c r="T10" s="22"/>
      <c r="U10" s="55" t="s">
        <v>19</v>
      </c>
    </row>
    <row r="11" spans="1:21" s="35" customFormat="1" ht="30.75">
      <c r="A11" s="74" t="s">
        <v>137</v>
      </c>
      <c r="C11" s="39">
        <v>591184824</v>
      </c>
      <c r="D11" s="39"/>
      <c r="E11" s="39">
        <v>-1319698919</v>
      </c>
      <c r="F11" s="39"/>
      <c r="G11" s="39">
        <v>-7134561</v>
      </c>
      <c r="H11" s="39"/>
      <c r="I11" s="37">
        <f t="shared" ref="I11:I42" si="0">C11+E11+G11</f>
        <v>-735648656</v>
      </c>
      <c r="J11" s="65"/>
      <c r="K11" s="66">
        <f>I11/درآمدها!$J$4</f>
        <v>9.0617437836507914E-2</v>
      </c>
      <c r="L11" s="65"/>
      <c r="M11" s="39">
        <v>591184824</v>
      </c>
      <c r="N11" s="37"/>
      <c r="O11" s="37">
        <v>-1319698919</v>
      </c>
      <c r="P11" s="37"/>
      <c r="Q11" s="37">
        <v>-7134561</v>
      </c>
      <c r="R11" s="37"/>
      <c r="S11" s="37">
        <f t="shared" ref="S11:S42" si="1">M11+O11+Q11</f>
        <v>-735648656</v>
      </c>
      <c r="T11" s="1"/>
      <c r="U11" s="66">
        <f>S11/درآمدها!$J$4</f>
        <v>9.0617437836507914E-2</v>
      </c>
    </row>
    <row r="12" spans="1:21" s="35" customFormat="1" ht="30.75">
      <c r="A12" s="74" t="s">
        <v>210</v>
      </c>
      <c r="C12" s="39">
        <v>0</v>
      </c>
      <c r="D12" s="39"/>
      <c r="E12" s="39">
        <v>-1161362081</v>
      </c>
      <c r="F12" s="39"/>
      <c r="G12" s="39">
        <v>-2169963</v>
      </c>
      <c r="H12" s="39"/>
      <c r="I12" s="37">
        <f t="shared" si="0"/>
        <v>-1163532044</v>
      </c>
      <c r="J12" s="65"/>
      <c r="K12" s="66">
        <f>I12/درآمدها!$J$4</f>
        <v>0.14332425106470253</v>
      </c>
      <c r="L12" s="65"/>
      <c r="M12" s="39">
        <v>0</v>
      </c>
      <c r="N12" s="37"/>
      <c r="O12" s="37">
        <v>-1161362081</v>
      </c>
      <c r="P12" s="37"/>
      <c r="Q12" s="37">
        <v>-2169963</v>
      </c>
      <c r="R12" s="37"/>
      <c r="S12" s="37">
        <f t="shared" si="1"/>
        <v>-1163532044</v>
      </c>
      <c r="T12" s="1"/>
      <c r="U12" s="66">
        <f>S12/درآمدها!$J$4</f>
        <v>0.14332425106470253</v>
      </c>
    </row>
    <row r="13" spans="1:21" s="35" customFormat="1" ht="30.75">
      <c r="A13" s="74" t="s">
        <v>128</v>
      </c>
      <c r="C13" s="39">
        <v>0</v>
      </c>
      <c r="D13" s="39"/>
      <c r="E13" s="39">
        <v>-300008999</v>
      </c>
      <c r="F13" s="39"/>
      <c r="G13" s="39">
        <v>-3327273</v>
      </c>
      <c r="H13" s="39"/>
      <c r="I13" s="37">
        <f t="shared" si="0"/>
        <v>-303336272</v>
      </c>
      <c r="J13" s="65"/>
      <c r="K13" s="66">
        <f>I13/درآمدها!$J$4</f>
        <v>3.7365059457837246E-2</v>
      </c>
      <c r="L13" s="65"/>
      <c r="M13" s="39">
        <v>0</v>
      </c>
      <c r="N13" s="37"/>
      <c r="O13" s="37">
        <v>-300008999</v>
      </c>
      <c r="P13" s="37"/>
      <c r="Q13" s="37">
        <v>-3327273</v>
      </c>
      <c r="R13" s="37"/>
      <c r="S13" s="37">
        <f t="shared" si="1"/>
        <v>-303336272</v>
      </c>
      <c r="T13" s="1"/>
      <c r="U13" s="66">
        <f>S13/درآمدها!$J$4</f>
        <v>3.7365059457837246E-2</v>
      </c>
    </row>
    <row r="14" spans="1:21" s="35" customFormat="1" ht="30.75">
      <c r="A14" s="74" t="s">
        <v>192</v>
      </c>
      <c r="C14" s="39">
        <v>0</v>
      </c>
      <c r="D14" s="39"/>
      <c r="E14" s="39">
        <v>-862171196</v>
      </c>
      <c r="F14" s="39"/>
      <c r="G14" s="39">
        <v>-2582800</v>
      </c>
      <c r="H14" s="39"/>
      <c r="I14" s="37">
        <f t="shared" si="0"/>
        <v>-864753996</v>
      </c>
      <c r="J14" s="65"/>
      <c r="K14" s="66">
        <f>I14/درآمدها!$J$4</f>
        <v>0.10652067510390696</v>
      </c>
      <c r="L14" s="65"/>
      <c r="M14" s="39">
        <v>0</v>
      </c>
      <c r="N14" s="37"/>
      <c r="O14" s="37">
        <v>-862171196</v>
      </c>
      <c r="P14" s="37"/>
      <c r="Q14" s="37">
        <v>-2582800</v>
      </c>
      <c r="R14" s="37"/>
      <c r="S14" s="37">
        <f t="shared" si="1"/>
        <v>-864753996</v>
      </c>
      <c r="T14" s="1"/>
      <c r="U14" s="66">
        <f>S14/درآمدها!$J$4</f>
        <v>0.10652067510390696</v>
      </c>
    </row>
    <row r="15" spans="1:21" s="35" customFormat="1" ht="30.75">
      <c r="A15" s="74" t="s">
        <v>187</v>
      </c>
      <c r="C15" s="39">
        <v>0</v>
      </c>
      <c r="D15" s="39"/>
      <c r="E15" s="39">
        <v>-557867944</v>
      </c>
      <c r="F15" s="39"/>
      <c r="G15" s="39">
        <v>0</v>
      </c>
      <c r="H15" s="39"/>
      <c r="I15" s="37">
        <f t="shared" si="0"/>
        <v>-557867944</v>
      </c>
      <c r="J15" s="65"/>
      <c r="K15" s="66">
        <f>I15/درآمدها!$J$4</f>
        <v>6.8718352604997465E-2</v>
      </c>
      <c r="L15" s="65"/>
      <c r="M15" s="39">
        <v>0</v>
      </c>
      <c r="N15" s="37"/>
      <c r="O15" s="37">
        <v>-557867944</v>
      </c>
      <c r="P15" s="37"/>
      <c r="Q15" s="37">
        <v>0</v>
      </c>
      <c r="R15" s="37"/>
      <c r="S15" s="37">
        <f t="shared" si="1"/>
        <v>-557867944</v>
      </c>
      <c r="T15" s="1"/>
      <c r="U15" s="66">
        <f>S15/درآمدها!$J$4</f>
        <v>6.8718352604997465E-2</v>
      </c>
    </row>
    <row r="16" spans="1:21" s="35" customFormat="1" ht="30.75">
      <c r="A16" s="74" t="s">
        <v>231</v>
      </c>
      <c r="C16" s="39">
        <v>0</v>
      </c>
      <c r="D16" s="39"/>
      <c r="E16" s="39">
        <v>201656944</v>
      </c>
      <c r="F16" s="39"/>
      <c r="G16" s="39">
        <v>1009918</v>
      </c>
      <c r="H16" s="39"/>
      <c r="I16" s="37">
        <f t="shared" si="0"/>
        <v>202666862</v>
      </c>
      <c r="J16" s="65"/>
      <c r="K16" s="66">
        <f>I16/درآمدها!$J$4</f>
        <v>-2.4964569185327416E-2</v>
      </c>
      <c r="L16" s="65"/>
      <c r="M16" s="39">
        <v>0</v>
      </c>
      <c r="N16" s="37"/>
      <c r="O16" s="37">
        <v>201656944</v>
      </c>
      <c r="P16" s="37"/>
      <c r="Q16" s="37">
        <v>1009918</v>
      </c>
      <c r="R16" s="37"/>
      <c r="S16" s="37">
        <f t="shared" si="1"/>
        <v>202666862</v>
      </c>
      <c r="T16" s="1"/>
      <c r="U16" s="66">
        <f>S16/درآمدها!$J$4</f>
        <v>-2.4964569185327416E-2</v>
      </c>
    </row>
    <row r="17" spans="1:21" s="35" customFormat="1" ht="30.75">
      <c r="A17" s="74" t="s">
        <v>118</v>
      </c>
      <c r="C17" s="39">
        <v>0</v>
      </c>
      <c r="D17" s="39"/>
      <c r="E17" s="39">
        <v>-609883841</v>
      </c>
      <c r="F17" s="39"/>
      <c r="G17" s="39">
        <v>-978454</v>
      </c>
      <c r="H17" s="39"/>
      <c r="I17" s="37">
        <f t="shared" si="0"/>
        <v>-610862295</v>
      </c>
      <c r="J17" s="65"/>
      <c r="K17" s="66">
        <f>I17/درآمدها!$J$4</f>
        <v>7.5246213790172503E-2</v>
      </c>
      <c r="L17" s="65"/>
      <c r="M17" s="39">
        <v>0</v>
      </c>
      <c r="N17" s="37"/>
      <c r="O17" s="37">
        <v>-609883841</v>
      </c>
      <c r="P17" s="37"/>
      <c r="Q17" s="37">
        <v>-978454</v>
      </c>
      <c r="R17" s="37"/>
      <c r="S17" s="37">
        <f t="shared" si="1"/>
        <v>-610862295</v>
      </c>
      <c r="T17" s="1"/>
      <c r="U17" s="66">
        <f>S17/درآمدها!$J$4</f>
        <v>7.5246213790172503E-2</v>
      </c>
    </row>
    <row r="18" spans="1:21" s="35" customFormat="1" ht="30.75">
      <c r="A18" s="74" t="s">
        <v>148</v>
      </c>
      <c r="C18" s="39">
        <v>0</v>
      </c>
      <c r="D18" s="39"/>
      <c r="E18" s="39">
        <v>-559763827</v>
      </c>
      <c r="F18" s="39"/>
      <c r="G18" s="39">
        <v>-1586693</v>
      </c>
      <c r="H18" s="39"/>
      <c r="I18" s="37">
        <f t="shared" si="0"/>
        <v>-561350520</v>
      </c>
      <c r="J18" s="65"/>
      <c r="K18" s="66">
        <f>I18/درآمدها!$J$4</f>
        <v>6.9147337435754658E-2</v>
      </c>
      <c r="L18" s="65"/>
      <c r="M18" s="39">
        <v>0</v>
      </c>
      <c r="N18" s="37"/>
      <c r="O18" s="37">
        <v>-559763827</v>
      </c>
      <c r="P18" s="37"/>
      <c r="Q18" s="37">
        <v>-1586693</v>
      </c>
      <c r="R18" s="37"/>
      <c r="S18" s="37">
        <f t="shared" si="1"/>
        <v>-561350520</v>
      </c>
      <c r="T18" s="1"/>
      <c r="U18" s="66">
        <f>S18/درآمدها!$J$4</f>
        <v>6.9147337435754658E-2</v>
      </c>
    </row>
    <row r="19" spans="1:21" s="35" customFormat="1" ht="30.75">
      <c r="A19" s="74" t="s">
        <v>232</v>
      </c>
      <c r="C19" s="39">
        <v>0</v>
      </c>
      <c r="D19" s="39"/>
      <c r="E19" s="39">
        <v>49266717</v>
      </c>
      <c r="F19" s="39"/>
      <c r="G19" s="39">
        <v>-405652</v>
      </c>
      <c r="H19" s="39"/>
      <c r="I19" s="37">
        <f t="shared" si="0"/>
        <v>48861065</v>
      </c>
      <c r="J19" s="65"/>
      <c r="K19" s="66">
        <f>I19/درآمدها!$J$4</f>
        <v>-6.0187216875212685E-3</v>
      </c>
      <c r="L19" s="65"/>
      <c r="M19" s="39">
        <v>0</v>
      </c>
      <c r="N19" s="37"/>
      <c r="O19" s="37">
        <v>49266717</v>
      </c>
      <c r="P19" s="37"/>
      <c r="Q19" s="37">
        <v>-405652</v>
      </c>
      <c r="R19" s="37"/>
      <c r="S19" s="37">
        <f t="shared" si="1"/>
        <v>48861065</v>
      </c>
      <c r="T19" s="1"/>
      <c r="U19" s="66">
        <f>S19/درآمدها!$J$4</f>
        <v>-6.0187216875212685E-3</v>
      </c>
    </row>
    <row r="20" spans="1:21" s="35" customFormat="1" ht="30.75">
      <c r="A20" s="74" t="s">
        <v>129</v>
      </c>
      <c r="C20" s="39">
        <v>0</v>
      </c>
      <c r="D20" s="39"/>
      <c r="E20" s="39">
        <v>339577992</v>
      </c>
      <c r="F20" s="39"/>
      <c r="G20" s="39">
        <v>906352</v>
      </c>
      <c r="H20" s="39"/>
      <c r="I20" s="37">
        <f t="shared" si="0"/>
        <v>340484344</v>
      </c>
      <c r="J20" s="65"/>
      <c r="K20" s="66">
        <f>I20/درآمدها!$J$4</f>
        <v>-4.1940970903811693E-2</v>
      </c>
      <c r="L20" s="65"/>
      <c r="M20" s="39">
        <v>0</v>
      </c>
      <c r="N20" s="37"/>
      <c r="O20" s="37">
        <v>339577992</v>
      </c>
      <c r="P20" s="37"/>
      <c r="Q20" s="37">
        <v>906352</v>
      </c>
      <c r="R20" s="37"/>
      <c r="S20" s="37">
        <f t="shared" si="1"/>
        <v>340484344</v>
      </c>
      <c r="T20" s="1"/>
      <c r="U20" s="66">
        <f>S20/درآمدها!$J$4</f>
        <v>-4.1940970903811693E-2</v>
      </c>
    </row>
    <row r="21" spans="1:21" s="35" customFormat="1" ht="30.75">
      <c r="A21" s="74" t="s">
        <v>159</v>
      </c>
      <c r="C21" s="39">
        <v>431744351</v>
      </c>
      <c r="D21" s="39"/>
      <c r="E21" s="39">
        <v>631173920</v>
      </c>
      <c r="F21" s="39"/>
      <c r="G21" s="39">
        <v>0</v>
      </c>
      <c r="H21" s="39"/>
      <c r="I21" s="37">
        <f t="shared" si="0"/>
        <v>1062918271</v>
      </c>
      <c r="J21" s="65"/>
      <c r="K21" s="66">
        <f>I21/درآمدها!$J$4</f>
        <v>-0.1309306141757309</v>
      </c>
      <c r="L21" s="65"/>
      <c r="M21" s="39">
        <v>431744351</v>
      </c>
      <c r="N21" s="37"/>
      <c r="O21" s="37">
        <v>631173920</v>
      </c>
      <c r="P21" s="37"/>
      <c r="Q21" s="37">
        <v>0</v>
      </c>
      <c r="R21" s="37"/>
      <c r="S21" s="37">
        <f t="shared" si="1"/>
        <v>1062918271</v>
      </c>
      <c r="T21" s="1"/>
      <c r="U21" s="66">
        <f>S21/درآمدها!$J$4</f>
        <v>-0.1309306141757309</v>
      </c>
    </row>
    <row r="22" spans="1:21" s="35" customFormat="1" ht="30.75">
      <c r="A22" s="74" t="s">
        <v>241</v>
      </c>
      <c r="C22" s="39">
        <v>0</v>
      </c>
      <c r="D22" s="39"/>
      <c r="E22" s="39">
        <v>76652667</v>
      </c>
      <c r="F22" s="39"/>
      <c r="G22" s="39">
        <v>150911</v>
      </c>
      <c r="H22" s="39"/>
      <c r="I22" s="37">
        <f t="shared" si="0"/>
        <v>76803578</v>
      </c>
      <c r="J22" s="65"/>
      <c r="K22" s="66">
        <f>I22/درآمدها!$J$4</f>
        <v>-9.4606894177978185E-3</v>
      </c>
      <c r="L22" s="65"/>
      <c r="M22" s="39">
        <v>0</v>
      </c>
      <c r="N22" s="37"/>
      <c r="O22" s="37">
        <v>76652667</v>
      </c>
      <c r="P22" s="37"/>
      <c r="Q22" s="37">
        <v>150911</v>
      </c>
      <c r="R22" s="37"/>
      <c r="S22" s="37">
        <f t="shared" si="1"/>
        <v>76803578</v>
      </c>
      <c r="T22" s="1"/>
      <c r="U22" s="66">
        <f>S22/درآمدها!$J$4</f>
        <v>-9.4606894177978185E-3</v>
      </c>
    </row>
    <row r="23" spans="1:21" s="35" customFormat="1" ht="30.75">
      <c r="A23" s="74" t="s">
        <v>132</v>
      </c>
      <c r="C23" s="39">
        <v>0</v>
      </c>
      <c r="D23" s="39"/>
      <c r="E23" s="39">
        <v>-411276603</v>
      </c>
      <c r="F23" s="39"/>
      <c r="G23" s="39">
        <v>-1032542</v>
      </c>
      <c r="H23" s="39"/>
      <c r="I23" s="37">
        <f t="shared" si="0"/>
        <v>-412309145</v>
      </c>
      <c r="J23" s="65"/>
      <c r="K23" s="66">
        <f>I23/درآمدها!$J$4</f>
        <v>5.0788372970889013E-2</v>
      </c>
      <c r="L23" s="65"/>
      <c r="M23" s="39">
        <v>0</v>
      </c>
      <c r="N23" s="37"/>
      <c r="O23" s="37">
        <v>-411276603</v>
      </c>
      <c r="P23" s="37"/>
      <c r="Q23" s="37">
        <v>-1032542</v>
      </c>
      <c r="R23" s="37"/>
      <c r="S23" s="37">
        <f t="shared" si="1"/>
        <v>-412309145</v>
      </c>
      <c r="T23" s="1"/>
      <c r="U23" s="66">
        <f>S23/درآمدها!$J$4</f>
        <v>5.0788372970889013E-2</v>
      </c>
    </row>
    <row r="24" spans="1:21" s="35" customFormat="1" ht="30.75">
      <c r="A24" s="74" t="s">
        <v>168</v>
      </c>
      <c r="C24" s="39">
        <v>0</v>
      </c>
      <c r="D24" s="39"/>
      <c r="E24" s="39">
        <v>-537276586</v>
      </c>
      <c r="F24" s="39"/>
      <c r="G24" s="39">
        <v>-624010</v>
      </c>
      <c r="H24" s="39"/>
      <c r="I24" s="37">
        <f t="shared" si="0"/>
        <v>-537900596</v>
      </c>
      <c r="J24" s="65"/>
      <c r="K24" s="66">
        <f>I24/درآمدها!$J$4</f>
        <v>6.625876826212887E-2</v>
      </c>
      <c r="L24" s="65"/>
      <c r="M24" s="39">
        <v>0</v>
      </c>
      <c r="N24" s="37"/>
      <c r="O24" s="37">
        <v>-537276586</v>
      </c>
      <c r="P24" s="37"/>
      <c r="Q24" s="37">
        <v>-624010</v>
      </c>
      <c r="R24" s="37"/>
      <c r="S24" s="37">
        <f t="shared" si="1"/>
        <v>-537900596</v>
      </c>
      <c r="T24" s="1"/>
      <c r="U24" s="66">
        <f>S24/درآمدها!$J$4</f>
        <v>6.625876826212887E-2</v>
      </c>
    </row>
    <row r="25" spans="1:21" s="35" customFormat="1" ht="30.75">
      <c r="A25" s="74" t="s">
        <v>111</v>
      </c>
      <c r="C25" s="39">
        <v>0</v>
      </c>
      <c r="D25" s="39"/>
      <c r="E25" s="39">
        <v>-311704441</v>
      </c>
      <c r="F25" s="39"/>
      <c r="G25" s="39">
        <v>-1159986</v>
      </c>
      <c r="H25" s="39"/>
      <c r="I25" s="37">
        <f t="shared" si="0"/>
        <v>-312864427</v>
      </c>
      <c r="J25" s="65"/>
      <c r="K25" s="66">
        <f>I25/درآمدها!$J$4</f>
        <v>3.8538740652476866E-2</v>
      </c>
      <c r="L25" s="65"/>
      <c r="M25" s="39">
        <v>0</v>
      </c>
      <c r="N25" s="37"/>
      <c r="O25" s="37">
        <v>-311704441</v>
      </c>
      <c r="P25" s="37"/>
      <c r="Q25" s="37">
        <v>-1159986</v>
      </c>
      <c r="R25" s="37"/>
      <c r="S25" s="37">
        <f t="shared" si="1"/>
        <v>-312864427</v>
      </c>
      <c r="T25" s="1"/>
      <c r="U25" s="66">
        <f>S25/درآمدها!$J$4</f>
        <v>3.8538740652476866E-2</v>
      </c>
    </row>
    <row r="26" spans="1:21" s="35" customFormat="1" ht="30.75">
      <c r="A26" s="74" t="s">
        <v>221</v>
      </c>
      <c r="C26" s="39">
        <v>0</v>
      </c>
      <c r="D26" s="39"/>
      <c r="E26" s="39">
        <v>411638896</v>
      </c>
      <c r="F26" s="39"/>
      <c r="G26" s="39">
        <v>1215674</v>
      </c>
      <c r="H26" s="39"/>
      <c r="I26" s="37">
        <f t="shared" si="0"/>
        <v>412854570</v>
      </c>
      <c r="J26" s="65"/>
      <c r="K26" s="66">
        <f>I26/درآمدها!$J$4</f>
        <v>-5.0855558597653727E-2</v>
      </c>
      <c r="L26" s="65"/>
      <c r="M26" s="39">
        <v>0</v>
      </c>
      <c r="N26" s="37"/>
      <c r="O26" s="37">
        <v>411638896</v>
      </c>
      <c r="P26" s="37"/>
      <c r="Q26" s="37">
        <v>1215674</v>
      </c>
      <c r="R26" s="37"/>
      <c r="S26" s="37">
        <f t="shared" si="1"/>
        <v>412854570</v>
      </c>
      <c r="T26" s="1"/>
      <c r="U26" s="66">
        <f>S26/درآمدها!$J$4</f>
        <v>-5.0855558597653727E-2</v>
      </c>
    </row>
    <row r="27" spans="1:21" s="35" customFormat="1" ht="30.75">
      <c r="A27" s="74" t="s">
        <v>130</v>
      </c>
      <c r="C27" s="39">
        <v>0</v>
      </c>
      <c r="D27" s="39"/>
      <c r="E27" s="39">
        <v>-73307412</v>
      </c>
      <c r="F27" s="39"/>
      <c r="G27" s="39">
        <v>-62866</v>
      </c>
      <c r="H27" s="39"/>
      <c r="I27" s="37">
        <f t="shared" si="0"/>
        <v>-73370278</v>
      </c>
      <c r="J27" s="65"/>
      <c r="K27" s="66">
        <f>I27/درآمدها!$J$4</f>
        <v>9.0377744205547821E-3</v>
      </c>
      <c r="L27" s="65"/>
      <c r="M27" s="39">
        <v>0</v>
      </c>
      <c r="N27" s="37"/>
      <c r="O27" s="37">
        <v>-73307412</v>
      </c>
      <c r="P27" s="37"/>
      <c r="Q27" s="37">
        <v>-62866</v>
      </c>
      <c r="R27" s="37"/>
      <c r="S27" s="37">
        <f t="shared" si="1"/>
        <v>-73370278</v>
      </c>
      <c r="T27" s="1"/>
      <c r="U27" s="66">
        <f>S27/درآمدها!$J$4</f>
        <v>9.0377744205547821E-3</v>
      </c>
    </row>
    <row r="28" spans="1:21" s="35" customFormat="1" ht="30.75">
      <c r="A28" s="74" t="s">
        <v>127</v>
      </c>
      <c r="C28" s="39">
        <v>0</v>
      </c>
      <c r="D28" s="39"/>
      <c r="E28" s="39">
        <v>-799145194</v>
      </c>
      <c r="F28" s="39"/>
      <c r="G28" s="39">
        <v>-2468448</v>
      </c>
      <c r="H28" s="39"/>
      <c r="I28" s="37">
        <f t="shared" si="0"/>
        <v>-801613642</v>
      </c>
      <c r="J28" s="65"/>
      <c r="K28" s="66">
        <f>I28/درآمدها!$J$4</f>
        <v>9.8743026008915477E-2</v>
      </c>
      <c r="L28" s="65"/>
      <c r="M28" s="39">
        <v>0</v>
      </c>
      <c r="N28" s="37"/>
      <c r="O28" s="37">
        <v>-799145194</v>
      </c>
      <c r="P28" s="37"/>
      <c r="Q28" s="37">
        <v>-2468448</v>
      </c>
      <c r="R28" s="37"/>
      <c r="S28" s="37">
        <f t="shared" si="1"/>
        <v>-801613642</v>
      </c>
      <c r="T28" s="1"/>
      <c r="U28" s="66">
        <f>S28/درآمدها!$J$4</f>
        <v>9.8743026008915477E-2</v>
      </c>
    </row>
    <row r="29" spans="1:21" s="35" customFormat="1" ht="30.75">
      <c r="A29" s="74" t="s">
        <v>135</v>
      </c>
      <c r="C29" s="39">
        <v>0</v>
      </c>
      <c r="D29" s="39"/>
      <c r="E29" s="39">
        <v>112881756</v>
      </c>
      <c r="F29" s="39"/>
      <c r="G29" s="39">
        <v>2403860</v>
      </c>
      <c r="H29" s="39"/>
      <c r="I29" s="37">
        <f t="shared" si="0"/>
        <v>115285616</v>
      </c>
      <c r="J29" s="65"/>
      <c r="K29" s="66">
        <f>I29/درآمدها!$J$4</f>
        <v>-1.4200919224303624E-2</v>
      </c>
      <c r="L29" s="65"/>
      <c r="M29" s="39">
        <v>0</v>
      </c>
      <c r="N29" s="37"/>
      <c r="O29" s="37">
        <v>112881756</v>
      </c>
      <c r="P29" s="37"/>
      <c r="Q29" s="37">
        <v>2403860</v>
      </c>
      <c r="R29" s="37"/>
      <c r="S29" s="37">
        <f t="shared" si="1"/>
        <v>115285616</v>
      </c>
      <c r="T29" s="1"/>
      <c r="U29" s="66">
        <f>S29/درآمدها!$J$4</f>
        <v>-1.4200919224303624E-2</v>
      </c>
    </row>
    <row r="30" spans="1:21" s="35" customFormat="1" ht="30.75">
      <c r="A30" s="74" t="s">
        <v>107</v>
      </c>
      <c r="C30" s="39">
        <v>0</v>
      </c>
      <c r="D30" s="39"/>
      <c r="E30" s="39">
        <v>-1940973999</v>
      </c>
      <c r="F30" s="39"/>
      <c r="G30" s="39">
        <v>-3077574</v>
      </c>
      <c r="H30" s="39"/>
      <c r="I30" s="37">
        <f t="shared" si="0"/>
        <v>-1944051573</v>
      </c>
      <c r="J30" s="65"/>
      <c r="K30" s="66">
        <f>I30/درآمدها!$J$4</f>
        <v>0.23946889745597924</v>
      </c>
      <c r="L30" s="65"/>
      <c r="M30" s="39">
        <v>0</v>
      </c>
      <c r="N30" s="37"/>
      <c r="O30" s="37">
        <v>-1940973999</v>
      </c>
      <c r="P30" s="37"/>
      <c r="Q30" s="37">
        <v>-3077574</v>
      </c>
      <c r="R30" s="37"/>
      <c r="S30" s="37">
        <f t="shared" si="1"/>
        <v>-1944051573</v>
      </c>
      <c r="T30" s="1"/>
      <c r="U30" s="66">
        <f>S30/درآمدها!$J$4</f>
        <v>0.23946889745597924</v>
      </c>
    </row>
    <row r="31" spans="1:21" s="35" customFormat="1" ht="30.75">
      <c r="A31" s="74" t="s">
        <v>202</v>
      </c>
      <c r="C31" s="39">
        <v>0</v>
      </c>
      <c r="D31" s="39"/>
      <c r="E31" s="39">
        <v>-120437127</v>
      </c>
      <c r="F31" s="39"/>
      <c r="G31" s="39">
        <v>-392681</v>
      </c>
      <c r="H31" s="39"/>
      <c r="I31" s="37">
        <f t="shared" si="0"/>
        <v>-120829808</v>
      </c>
      <c r="J31" s="65"/>
      <c r="K31" s="66">
        <f>I31/درآمدها!$J$4</f>
        <v>1.488385457641234E-2</v>
      </c>
      <c r="L31" s="65"/>
      <c r="M31" s="39">
        <v>0</v>
      </c>
      <c r="N31" s="37"/>
      <c r="O31" s="37">
        <v>-120437127</v>
      </c>
      <c r="P31" s="37"/>
      <c r="Q31" s="37">
        <v>-392681</v>
      </c>
      <c r="R31" s="37"/>
      <c r="S31" s="37">
        <f t="shared" si="1"/>
        <v>-120829808</v>
      </c>
      <c r="T31" s="1"/>
      <c r="U31" s="66">
        <f>S31/درآمدها!$J$4</f>
        <v>1.488385457641234E-2</v>
      </c>
    </row>
    <row r="32" spans="1:21" s="35" customFormat="1" ht="30.75">
      <c r="A32" s="74" t="s">
        <v>207</v>
      </c>
      <c r="C32" s="39">
        <v>0</v>
      </c>
      <c r="D32" s="39"/>
      <c r="E32" s="39">
        <v>-425687297</v>
      </c>
      <c r="F32" s="39"/>
      <c r="G32" s="39">
        <v>-513017</v>
      </c>
      <c r="H32" s="39"/>
      <c r="I32" s="37">
        <f t="shared" si="0"/>
        <v>-426200314</v>
      </c>
      <c r="J32" s="65"/>
      <c r="K32" s="66">
        <f>I32/درآمدها!$J$4</f>
        <v>5.2499491632042289E-2</v>
      </c>
      <c r="L32" s="65"/>
      <c r="M32" s="39">
        <v>0</v>
      </c>
      <c r="N32" s="37"/>
      <c r="O32" s="37">
        <v>-425687297</v>
      </c>
      <c r="P32" s="37"/>
      <c r="Q32" s="37">
        <v>-513017</v>
      </c>
      <c r="R32" s="37"/>
      <c r="S32" s="37">
        <f t="shared" si="1"/>
        <v>-426200314</v>
      </c>
      <c r="T32" s="1"/>
      <c r="U32" s="66">
        <f>S32/درآمدها!$J$4</f>
        <v>5.2499491632042289E-2</v>
      </c>
    </row>
    <row r="33" spans="1:21" s="35" customFormat="1" ht="30.75">
      <c r="A33" s="74" t="s">
        <v>240</v>
      </c>
      <c r="C33" s="39">
        <v>0</v>
      </c>
      <c r="D33" s="39"/>
      <c r="E33" s="39">
        <v>-842228346</v>
      </c>
      <c r="F33" s="39"/>
      <c r="G33" s="39">
        <v>-2485177</v>
      </c>
      <c r="H33" s="39"/>
      <c r="I33" s="37">
        <f t="shared" si="0"/>
        <v>-844713523</v>
      </c>
      <c r="J33" s="65"/>
      <c r="K33" s="66">
        <f>I33/درآمدها!$J$4</f>
        <v>0.10405208320004068</v>
      </c>
      <c r="L33" s="65"/>
      <c r="M33" s="39">
        <v>0</v>
      </c>
      <c r="N33" s="37"/>
      <c r="O33" s="37">
        <v>-842228346</v>
      </c>
      <c r="P33" s="37"/>
      <c r="Q33" s="37">
        <v>-2485177</v>
      </c>
      <c r="R33" s="37"/>
      <c r="S33" s="37">
        <f t="shared" si="1"/>
        <v>-844713523</v>
      </c>
      <c r="T33" s="1"/>
      <c r="U33" s="66">
        <f>S33/درآمدها!$J$4</f>
        <v>0.10405208320004068</v>
      </c>
    </row>
    <row r="34" spans="1:21" s="35" customFormat="1" ht="30.75">
      <c r="A34" s="74" t="s">
        <v>145</v>
      </c>
      <c r="C34" s="39">
        <v>0</v>
      </c>
      <c r="D34" s="39"/>
      <c r="E34" s="39">
        <v>-241497068</v>
      </c>
      <c r="F34" s="39"/>
      <c r="G34" s="39">
        <v>-627657</v>
      </c>
      <c r="H34" s="39"/>
      <c r="I34" s="37">
        <f t="shared" si="0"/>
        <v>-242124725</v>
      </c>
      <c r="J34" s="65"/>
      <c r="K34" s="66">
        <f>I34/درآمدها!$J$4</f>
        <v>2.9825001428900967E-2</v>
      </c>
      <c r="L34" s="65"/>
      <c r="M34" s="39">
        <v>0</v>
      </c>
      <c r="N34" s="37"/>
      <c r="O34" s="37">
        <v>-241497068</v>
      </c>
      <c r="P34" s="37"/>
      <c r="Q34" s="37">
        <v>-627657</v>
      </c>
      <c r="R34" s="37"/>
      <c r="S34" s="37">
        <f t="shared" si="1"/>
        <v>-242124725</v>
      </c>
      <c r="T34" s="1"/>
      <c r="U34" s="66">
        <f>S34/درآمدها!$J$4</f>
        <v>2.9825001428900967E-2</v>
      </c>
    </row>
    <row r="35" spans="1:21" s="35" customFormat="1" ht="30.75">
      <c r="A35" s="74" t="s">
        <v>205</v>
      </c>
      <c r="C35" s="39">
        <v>0</v>
      </c>
      <c r="D35" s="39"/>
      <c r="E35" s="39">
        <v>-1780699451</v>
      </c>
      <c r="F35" s="39"/>
      <c r="G35" s="39">
        <v>-4576383</v>
      </c>
      <c r="H35" s="39"/>
      <c r="I35" s="37">
        <f t="shared" si="0"/>
        <v>-1785275834</v>
      </c>
      <c r="J35" s="65"/>
      <c r="K35" s="66">
        <f>I35/درآمدها!$J$4</f>
        <v>0.21991085090559159</v>
      </c>
      <c r="L35" s="65"/>
      <c r="M35" s="39">
        <v>0</v>
      </c>
      <c r="N35" s="37"/>
      <c r="O35" s="37">
        <v>-1780699451</v>
      </c>
      <c r="P35" s="37"/>
      <c r="Q35" s="37">
        <v>-4576383</v>
      </c>
      <c r="R35" s="37"/>
      <c r="S35" s="37">
        <f t="shared" si="1"/>
        <v>-1785275834</v>
      </c>
      <c r="T35" s="1"/>
      <c r="U35" s="66">
        <f>S35/درآمدها!$J$4</f>
        <v>0.21991085090559159</v>
      </c>
    </row>
    <row r="36" spans="1:21" s="35" customFormat="1" ht="30.75">
      <c r="A36" s="74" t="s">
        <v>200</v>
      </c>
      <c r="C36" s="39">
        <v>0</v>
      </c>
      <c r="D36" s="39"/>
      <c r="E36" s="39">
        <v>156509083</v>
      </c>
      <c r="F36" s="39"/>
      <c r="G36" s="39">
        <v>1981612</v>
      </c>
      <c r="H36" s="39"/>
      <c r="I36" s="37">
        <f t="shared" si="0"/>
        <v>158490695</v>
      </c>
      <c r="J36" s="65"/>
      <c r="K36" s="66">
        <f>I36/درآمدها!$J$4</f>
        <v>-1.9522934738872733E-2</v>
      </c>
      <c r="L36" s="65"/>
      <c r="M36" s="39">
        <v>0</v>
      </c>
      <c r="N36" s="37"/>
      <c r="O36" s="37">
        <v>156509083</v>
      </c>
      <c r="P36" s="37"/>
      <c r="Q36" s="37">
        <v>1981612</v>
      </c>
      <c r="R36" s="37"/>
      <c r="S36" s="37">
        <f t="shared" si="1"/>
        <v>158490695</v>
      </c>
      <c r="T36" s="1"/>
      <c r="U36" s="66">
        <f>S36/درآمدها!$J$4</f>
        <v>-1.9522934738872733E-2</v>
      </c>
    </row>
    <row r="37" spans="1:21" s="35" customFormat="1" ht="30.75">
      <c r="A37" s="74" t="s">
        <v>244</v>
      </c>
      <c r="C37" s="39">
        <v>0</v>
      </c>
      <c r="D37" s="39"/>
      <c r="E37" s="39">
        <v>727809830</v>
      </c>
      <c r="F37" s="39"/>
      <c r="G37" s="39">
        <v>8133868</v>
      </c>
      <c r="H37" s="39"/>
      <c r="I37" s="37">
        <f t="shared" si="0"/>
        <v>735943698</v>
      </c>
      <c r="J37" s="65"/>
      <c r="K37" s="66">
        <f>I37/درآمدها!$J$4</f>
        <v>-9.065378120487555E-2</v>
      </c>
      <c r="L37" s="65"/>
      <c r="M37" s="39">
        <v>0</v>
      </c>
      <c r="N37" s="37"/>
      <c r="O37" s="37">
        <v>727809830</v>
      </c>
      <c r="P37" s="37"/>
      <c r="Q37" s="37">
        <v>8133868</v>
      </c>
      <c r="R37" s="37"/>
      <c r="S37" s="37">
        <f t="shared" si="1"/>
        <v>735943698</v>
      </c>
      <c r="T37" s="1"/>
      <c r="U37" s="66">
        <f>S37/درآمدها!$J$4</f>
        <v>-9.065378120487555E-2</v>
      </c>
    </row>
    <row r="38" spans="1:21" s="35" customFormat="1" ht="30.75">
      <c r="A38" s="74" t="s">
        <v>229</v>
      </c>
      <c r="C38" s="39">
        <v>0</v>
      </c>
      <c r="D38" s="39"/>
      <c r="E38" s="39">
        <v>-501299671</v>
      </c>
      <c r="F38" s="39"/>
      <c r="G38" s="39">
        <v>0</v>
      </c>
      <c r="H38" s="39"/>
      <c r="I38" s="37">
        <f t="shared" si="0"/>
        <v>-501299671</v>
      </c>
      <c r="J38" s="65"/>
      <c r="K38" s="66">
        <f>I38/درآمدها!$J$4</f>
        <v>6.1750254559432477E-2</v>
      </c>
      <c r="L38" s="65"/>
      <c r="M38" s="39">
        <v>0</v>
      </c>
      <c r="N38" s="37"/>
      <c r="O38" s="37">
        <v>-501299671</v>
      </c>
      <c r="P38" s="37"/>
      <c r="Q38" s="37">
        <v>0</v>
      </c>
      <c r="R38" s="37"/>
      <c r="S38" s="37">
        <f t="shared" si="1"/>
        <v>-501299671</v>
      </c>
      <c r="T38" s="1"/>
      <c r="U38" s="66">
        <f>S38/درآمدها!$J$4</f>
        <v>6.1750254559432477E-2</v>
      </c>
    </row>
    <row r="39" spans="1:21" s="35" customFormat="1" ht="30.75">
      <c r="A39" s="74" t="s">
        <v>165</v>
      </c>
      <c r="C39" s="39">
        <v>0</v>
      </c>
      <c r="D39" s="39"/>
      <c r="E39" s="39">
        <v>-295537255</v>
      </c>
      <c r="F39" s="39"/>
      <c r="G39" s="39">
        <v>-663320</v>
      </c>
      <c r="H39" s="39"/>
      <c r="I39" s="37">
        <f t="shared" si="0"/>
        <v>-296200575</v>
      </c>
      <c r="J39" s="65"/>
      <c r="K39" s="66">
        <f>I39/درآمدها!$J$4</f>
        <v>3.6486082008420608E-2</v>
      </c>
      <c r="L39" s="65"/>
      <c r="M39" s="39">
        <v>0</v>
      </c>
      <c r="N39" s="37"/>
      <c r="O39" s="37">
        <v>-295537255</v>
      </c>
      <c r="P39" s="37"/>
      <c r="Q39" s="37">
        <v>-663320</v>
      </c>
      <c r="R39" s="37"/>
      <c r="S39" s="37">
        <f t="shared" si="1"/>
        <v>-296200575</v>
      </c>
      <c r="T39" s="1"/>
      <c r="U39" s="66">
        <f>S39/درآمدها!$J$4</f>
        <v>3.6486082008420608E-2</v>
      </c>
    </row>
    <row r="40" spans="1:21" s="35" customFormat="1" ht="30.75">
      <c r="A40" s="74" t="s">
        <v>219</v>
      </c>
      <c r="C40" s="39">
        <v>0</v>
      </c>
      <c r="D40" s="39"/>
      <c r="E40" s="39">
        <v>298659921</v>
      </c>
      <c r="F40" s="39"/>
      <c r="G40" s="39">
        <v>638381</v>
      </c>
      <c r="H40" s="39"/>
      <c r="I40" s="37">
        <f t="shared" si="0"/>
        <v>299298302</v>
      </c>
      <c r="J40" s="65"/>
      <c r="K40" s="66">
        <f>I40/درآمدها!$J$4</f>
        <v>-3.6867661015691944E-2</v>
      </c>
      <c r="L40" s="65"/>
      <c r="M40" s="39">
        <v>0</v>
      </c>
      <c r="N40" s="37"/>
      <c r="O40" s="37">
        <v>298659921</v>
      </c>
      <c r="P40" s="37"/>
      <c r="Q40" s="37">
        <v>638381</v>
      </c>
      <c r="R40" s="37"/>
      <c r="S40" s="37">
        <f t="shared" si="1"/>
        <v>299298302</v>
      </c>
      <c r="T40" s="1"/>
      <c r="U40" s="66">
        <f>S40/درآمدها!$J$4</f>
        <v>-3.6867661015691944E-2</v>
      </c>
    </row>
    <row r="41" spans="1:21" s="35" customFormat="1" ht="30.75">
      <c r="A41" s="74" t="s">
        <v>174</v>
      </c>
      <c r="C41" s="39">
        <v>0</v>
      </c>
      <c r="D41" s="39"/>
      <c r="E41" s="39">
        <v>-358383087</v>
      </c>
      <c r="F41" s="39"/>
      <c r="G41" s="39">
        <v>-741451</v>
      </c>
      <c r="H41" s="39"/>
      <c r="I41" s="37">
        <f t="shared" si="0"/>
        <v>-359124538</v>
      </c>
      <c r="J41" s="65"/>
      <c r="K41" s="66">
        <f>I41/درآمدها!$J$4</f>
        <v>4.4237075990497872E-2</v>
      </c>
      <c r="L41" s="65"/>
      <c r="M41" s="39">
        <v>0</v>
      </c>
      <c r="N41" s="37"/>
      <c r="O41" s="37">
        <v>-358383087</v>
      </c>
      <c r="P41" s="37"/>
      <c r="Q41" s="37">
        <v>-741451</v>
      </c>
      <c r="R41" s="37"/>
      <c r="S41" s="37">
        <f t="shared" si="1"/>
        <v>-359124538</v>
      </c>
      <c r="T41" s="1"/>
      <c r="U41" s="66">
        <f>S41/درآمدها!$J$4</f>
        <v>4.4237075990497872E-2</v>
      </c>
    </row>
    <row r="42" spans="1:21" s="35" customFormat="1" ht="30.75">
      <c r="A42" s="74" t="s">
        <v>112</v>
      </c>
      <c r="C42" s="39">
        <v>0</v>
      </c>
      <c r="D42" s="39"/>
      <c r="E42" s="39">
        <v>-1268115423</v>
      </c>
      <c r="F42" s="39"/>
      <c r="G42" s="39">
        <v>-2281242</v>
      </c>
      <c r="H42" s="39"/>
      <c r="I42" s="37">
        <f t="shared" si="0"/>
        <v>-1270396665</v>
      </c>
      <c r="J42" s="65"/>
      <c r="K42" s="66">
        <f>I42/درآمدها!$J$4</f>
        <v>0.15648786941893697</v>
      </c>
      <c r="L42" s="65"/>
      <c r="M42" s="39">
        <v>0</v>
      </c>
      <c r="N42" s="37"/>
      <c r="O42" s="37">
        <v>-1268115423</v>
      </c>
      <c r="P42" s="37"/>
      <c r="Q42" s="37">
        <v>-2281242</v>
      </c>
      <c r="R42" s="37"/>
      <c r="S42" s="37">
        <f t="shared" si="1"/>
        <v>-1270396665</v>
      </c>
      <c r="T42" s="1"/>
      <c r="U42" s="66">
        <f>S42/درآمدها!$J$4</f>
        <v>0.15648786941893697</v>
      </c>
    </row>
    <row r="43" spans="1:21" s="35" customFormat="1" ht="30.75">
      <c r="A43" s="74" t="s">
        <v>235</v>
      </c>
      <c r="C43" s="39">
        <v>1335984556</v>
      </c>
      <c r="D43" s="39"/>
      <c r="E43" s="39">
        <v>-888251201</v>
      </c>
      <c r="F43" s="39"/>
      <c r="G43" s="39">
        <v>131426</v>
      </c>
      <c r="H43" s="39"/>
      <c r="I43" s="37">
        <f t="shared" ref="I43:I74" si="2">C43+E43+G43</f>
        <v>447864781</v>
      </c>
      <c r="J43" s="65"/>
      <c r="K43" s="66">
        <f>I43/درآمدها!$J$4</f>
        <v>-5.516812763867638E-2</v>
      </c>
      <c r="L43" s="65"/>
      <c r="M43" s="39">
        <v>1335984556</v>
      </c>
      <c r="N43" s="37"/>
      <c r="O43" s="37">
        <v>-888251201</v>
      </c>
      <c r="P43" s="37"/>
      <c r="Q43" s="37">
        <v>131426</v>
      </c>
      <c r="R43" s="37"/>
      <c r="S43" s="37">
        <f t="shared" ref="S43:S74" si="3">M43+O43+Q43</f>
        <v>447864781</v>
      </c>
      <c r="T43" s="1"/>
      <c r="U43" s="66">
        <f>S43/درآمدها!$J$4</f>
        <v>-5.516812763867638E-2</v>
      </c>
    </row>
    <row r="44" spans="1:21" s="35" customFormat="1" ht="30.75">
      <c r="A44" s="74" t="s">
        <v>245</v>
      </c>
      <c r="C44" s="39">
        <v>0</v>
      </c>
      <c r="D44" s="39"/>
      <c r="E44" s="39">
        <v>-742473988</v>
      </c>
      <c r="F44" s="39"/>
      <c r="G44" s="39">
        <v>-977368</v>
      </c>
      <c r="H44" s="39"/>
      <c r="I44" s="37">
        <f t="shared" si="2"/>
        <v>-743451356</v>
      </c>
      <c r="J44" s="65"/>
      <c r="K44" s="66">
        <f>I44/درآمدها!$J$4</f>
        <v>9.1578576929796665E-2</v>
      </c>
      <c r="L44" s="65"/>
      <c r="M44" s="39">
        <v>0</v>
      </c>
      <c r="N44" s="37"/>
      <c r="O44" s="37">
        <v>-742473988</v>
      </c>
      <c r="P44" s="37"/>
      <c r="Q44" s="37">
        <v>-977368</v>
      </c>
      <c r="R44" s="37"/>
      <c r="S44" s="37">
        <f t="shared" si="3"/>
        <v>-743451356</v>
      </c>
      <c r="T44" s="1"/>
      <c r="U44" s="66">
        <f>S44/درآمدها!$J$4</f>
        <v>9.1578576929796665E-2</v>
      </c>
    </row>
    <row r="45" spans="1:21" s="35" customFormat="1" ht="30.75">
      <c r="A45" s="74" t="s">
        <v>180</v>
      </c>
      <c r="C45" s="39">
        <v>0</v>
      </c>
      <c r="D45" s="39"/>
      <c r="E45" s="39">
        <v>-714308628</v>
      </c>
      <c r="F45" s="39"/>
      <c r="G45" s="39">
        <v>-3149591</v>
      </c>
      <c r="H45" s="39"/>
      <c r="I45" s="37">
        <f t="shared" si="2"/>
        <v>-717458219</v>
      </c>
      <c r="J45" s="65"/>
      <c r="K45" s="66">
        <f>I45/درآمدها!$J$4</f>
        <v>8.8376733961604878E-2</v>
      </c>
      <c r="L45" s="65"/>
      <c r="M45" s="39">
        <v>0</v>
      </c>
      <c r="N45" s="37"/>
      <c r="O45" s="37">
        <v>-714308628</v>
      </c>
      <c r="P45" s="37"/>
      <c r="Q45" s="37">
        <v>-3149591</v>
      </c>
      <c r="R45" s="37"/>
      <c r="S45" s="37">
        <f t="shared" si="3"/>
        <v>-717458219</v>
      </c>
      <c r="T45" s="1"/>
      <c r="U45" s="66">
        <f>S45/درآمدها!$J$4</f>
        <v>8.8376733961604878E-2</v>
      </c>
    </row>
    <row r="46" spans="1:21" s="35" customFormat="1" ht="30.75">
      <c r="A46" s="74" t="s">
        <v>149</v>
      </c>
      <c r="C46" s="39">
        <v>0</v>
      </c>
      <c r="D46" s="39"/>
      <c r="E46" s="39">
        <v>12768565</v>
      </c>
      <c r="F46" s="39"/>
      <c r="G46" s="39">
        <v>206391</v>
      </c>
      <c r="H46" s="39"/>
      <c r="I46" s="37">
        <f t="shared" si="2"/>
        <v>12974956</v>
      </c>
      <c r="J46" s="65"/>
      <c r="K46" s="66">
        <f>I46/درآمدها!$J$4</f>
        <v>-1.5982592494010149E-3</v>
      </c>
      <c r="L46" s="65"/>
      <c r="M46" s="39">
        <v>0</v>
      </c>
      <c r="N46" s="37"/>
      <c r="O46" s="37">
        <v>12768565</v>
      </c>
      <c r="P46" s="37"/>
      <c r="Q46" s="37">
        <v>206391</v>
      </c>
      <c r="R46" s="37"/>
      <c r="S46" s="37">
        <f t="shared" si="3"/>
        <v>12974956</v>
      </c>
      <c r="T46" s="1"/>
      <c r="U46" s="66">
        <f>S46/درآمدها!$J$4</f>
        <v>-1.5982592494010149E-3</v>
      </c>
    </row>
    <row r="47" spans="1:21" s="35" customFormat="1" ht="30.75">
      <c r="A47" s="74" t="s">
        <v>122</v>
      </c>
      <c r="C47" s="39">
        <v>0</v>
      </c>
      <c r="D47" s="39"/>
      <c r="E47" s="39">
        <v>-2153177213</v>
      </c>
      <c r="F47" s="39"/>
      <c r="G47" s="39">
        <v>-1808428</v>
      </c>
      <c r="H47" s="39"/>
      <c r="I47" s="37">
        <f t="shared" si="2"/>
        <v>-2154985641</v>
      </c>
      <c r="J47" s="65"/>
      <c r="K47" s="66">
        <f>I47/درآمدها!$J$4</f>
        <v>0.26545182373293791</v>
      </c>
      <c r="L47" s="65"/>
      <c r="M47" s="39">
        <v>0</v>
      </c>
      <c r="N47" s="37"/>
      <c r="O47" s="37">
        <v>-2153177213</v>
      </c>
      <c r="P47" s="37"/>
      <c r="Q47" s="37">
        <v>-1808428</v>
      </c>
      <c r="R47" s="37"/>
      <c r="S47" s="37">
        <f t="shared" si="3"/>
        <v>-2154985641</v>
      </c>
      <c r="T47" s="1"/>
      <c r="U47" s="66">
        <f>S47/درآمدها!$J$4</f>
        <v>0.26545182373293791</v>
      </c>
    </row>
    <row r="48" spans="1:21" s="35" customFormat="1" ht="30.75">
      <c r="A48" s="74" t="s">
        <v>151</v>
      </c>
      <c r="C48" s="39">
        <v>0</v>
      </c>
      <c r="D48" s="39"/>
      <c r="E48" s="39">
        <v>-161800770</v>
      </c>
      <c r="F48" s="39"/>
      <c r="G48" s="39">
        <v>-1440175</v>
      </c>
      <c r="H48" s="39"/>
      <c r="I48" s="37">
        <f t="shared" si="2"/>
        <v>-163240945</v>
      </c>
      <c r="J48" s="65"/>
      <c r="K48" s="66">
        <f>I48/درآمدها!$J$4</f>
        <v>2.010807206029927E-2</v>
      </c>
      <c r="L48" s="65"/>
      <c r="M48" s="39">
        <v>0</v>
      </c>
      <c r="N48" s="37"/>
      <c r="O48" s="37">
        <v>-161800770</v>
      </c>
      <c r="P48" s="37"/>
      <c r="Q48" s="37">
        <v>-1440175</v>
      </c>
      <c r="R48" s="37"/>
      <c r="S48" s="37">
        <f t="shared" si="3"/>
        <v>-163240945</v>
      </c>
      <c r="T48" s="1"/>
      <c r="U48" s="66">
        <f>S48/درآمدها!$J$4</f>
        <v>2.010807206029927E-2</v>
      </c>
    </row>
    <row r="49" spans="1:21" s="35" customFormat="1" ht="30.75">
      <c r="A49" s="74" t="s">
        <v>166</v>
      </c>
      <c r="C49" s="39">
        <v>0</v>
      </c>
      <c r="D49" s="39"/>
      <c r="E49" s="39">
        <v>-138303552</v>
      </c>
      <c r="F49" s="39"/>
      <c r="G49" s="39">
        <v>-262830</v>
      </c>
      <c r="H49" s="39"/>
      <c r="I49" s="37">
        <f t="shared" si="2"/>
        <v>-138566382</v>
      </c>
      <c r="J49" s="65"/>
      <c r="K49" s="66">
        <f>I49/درآمدها!$J$4</f>
        <v>1.7068651461132841E-2</v>
      </c>
      <c r="L49" s="65"/>
      <c r="M49" s="39">
        <v>0</v>
      </c>
      <c r="N49" s="37"/>
      <c r="O49" s="37">
        <v>-138303552</v>
      </c>
      <c r="P49" s="37"/>
      <c r="Q49" s="37">
        <v>-262830</v>
      </c>
      <c r="R49" s="37"/>
      <c r="S49" s="37">
        <f t="shared" si="3"/>
        <v>-138566382</v>
      </c>
      <c r="T49" s="1"/>
      <c r="U49" s="66">
        <f>S49/درآمدها!$J$4</f>
        <v>1.7068651461132841E-2</v>
      </c>
    </row>
    <row r="50" spans="1:21" s="35" customFormat="1" ht="30.75">
      <c r="A50" s="74" t="s">
        <v>204</v>
      </c>
      <c r="C50" s="39">
        <v>0</v>
      </c>
      <c r="D50" s="39"/>
      <c r="E50" s="39">
        <v>-274350237</v>
      </c>
      <c r="F50" s="39"/>
      <c r="G50" s="39">
        <v>-855025</v>
      </c>
      <c r="H50" s="39"/>
      <c r="I50" s="37">
        <f t="shared" si="2"/>
        <v>-275205262</v>
      </c>
      <c r="J50" s="65"/>
      <c r="K50" s="66">
        <f>I50/درآمدها!$J$4</f>
        <v>3.3899872606529817E-2</v>
      </c>
      <c r="L50" s="65"/>
      <c r="M50" s="39">
        <v>0</v>
      </c>
      <c r="N50" s="37"/>
      <c r="O50" s="37">
        <v>-274350237</v>
      </c>
      <c r="P50" s="37"/>
      <c r="Q50" s="37">
        <v>-855025</v>
      </c>
      <c r="R50" s="37"/>
      <c r="S50" s="37">
        <f t="shared" si="3"/>
        <v>-275205262</v>
      </c>
      <c r="T50" s="1"/>
      <c r="U50" s="66">
        <f>S50/درآمدها!$J$4</f>
        <v>3.3899872606529817E-2</v>
      </c>
    </row>
    <row r="51" spans="1:21" s="35" customFormat="1" ht="30.75">
      <c r="A51" s="74" t="s">
        <v>147</v>
      </c>
      <c r="C51" s="39">
        <v>0</v>
      </c>
      <c r="D51" s="39"/>
      <c r="E51" s="39">
        <v>-192138587</v>
      </c>
      <c r="F51" s="39"/>
      <c r="G51" s="39">
        <v>-508124</v>
      </c>
      <c r="H51" s="39"/>
      <c r="I51" s="37">
        <f t="shared" si="2"/>
        <v>-192646711</v>
      </c>
      <c r="J51" s="65"/>
      <c r="K51" s="66">
        <f>I51/درآمدها!$J$4</f>
        <v>2.3730283765311749E-2</v>
      </c>
      <c r="L51" s="65"/>
      <c r="M51" s="39">
        <v>0</v>
      </c>
      <c r="N51" s="37"/>
      <c r="O51" s="37">
        <v>-192138587</v>
      </c>
      <c r="P51" s="37"/>
      <c r="Q51" s="37">
        <v>-508124</v>
      </c>
      <c r="R51" s="37"/>
      <c r="S51" s="37">
        <f t="shared" si="3"/>
        <v>-192646711</v>
      </c>
      <c r="T51" s="1"/>
      <c r="U51" s="66">
        <f>S51/درآمدها!$J$4</f>
        <v>2.3730283765311749E-2</v>
      </c>
    </row>
    <row r="52" spans="1:21" s="35" customFormat="1" ht="30.75">
      <c r="A52" s="74" t="s">
        <v>195</v>
      </c>
      <c r="C52" s="39">
        <v>0</v>
      </c>
      <c r="D52" s="39"/>
      <c r="E52" s="39">
        <v>-466551859</v>
      </c>
      <c r="F52" s="39"/>
      <c r="G52" s="39">
        <v>-2295924</v>
      </c>
      <c r="H52" s="39"/>
      <c r="I52" s="37">
        <f t="shared" si="2"/>
        <v>-468847783</v>
      </c>
      <c r="J52" s="65"/>
      <c r="K52" s="66">
        <f>I52/درآمدها!$J$4</f>
        <v>5.7752820567631209E-2</v>
      </c>
      <c r="L52" s="65"/>
      <c r="M52" s="39">
        <v>0</v>
      </c>
      <c r="N52" s="37"/>
      <c r="O52" s="37">
        <v>-466551859</v>
      </c>
      <c r="P52" s="37"/>
      <c r="Q52" s="37">
        <v>-2295924</v>
      </c>
      <c r="R52" s="37"/>
      <c r="S52" s="37">
        <f t="shared" si="3"/>
        <v>-468847783</v>
      </c>
      <c r="T52" s="1"/>
      <c r="U52" s="66">
        <f>S52/درآمدها!$J$4</f>
        <v>5.7752820567631209E-2</v>
      </c>
    </row>
    <row r="53" spans="1:21" s="35" customFormat="1" ht="30.75">
      <c r="A53" s="74" t="s">
        <v>198</v>
      </c>
      <c r="C53" s="39">
        <v>0</v>
      </c>
      <c r="D53" s="39"/>
      <c r="E53" s="39">
        <v>-325395171</v>
      </c>
      <c r="F53" s="39"/>
      <c r="G53" s="39">
        <v>-575965</v>
      </c>
      <c r="H53" s="39"/>
      <c r="I53" s="37">
        <f t="shared" si="2"/>
        <v>-325971136</v>
      </c>
      <c r="J53" s="65"/>
      <c r="K53" s="66">
        <f>I53/درآمدها!$J$4</f>
        <v>4.0153229278754872E-2</v>
      </c>
      <c r="L53" s="65"/>
      <c r="M53" s="39">
        <v>0</v>
      </c>
      <c r="N53" s="37"/>
      <c r="O53" s="37">
        <v>-325395171</v>
      </c>
      <c r="P53" s="37"/>
      <c r="Q53" s="37">
        <v>-575965</v>
      </c>
      <c r="R53" s="37"/>
      <c r="S53" s="37">
        <f t="shared" si="3"/>
        <v>-325971136</v>
      </c>
      <c r="T53" s="1"/>
      <c r="U53" s="66">
        <f>S53/درآمدها!$J$4</f>
        <v>4.0153229278754872E-2</v>
      </c>
    </row>
    <row r="54" spans="1:21" s="35" customFormat="1" ht="30.75">
      <c r="A54" s="74" t="s">
        <v>163</v>
      </c>
      <c r="C54" s="39">
        <v>573136867</v>
      </c>
      <c r="D54" s="39"/>
      <c r="E54" s="39">
        <v>-706342457</v>
      </c>
      <c r="F54" s="39"/>
      <c r="G54" s="39">
        <v>-2700805</v>
      </c>
      <c r="H54" s="39"/>
      <c r="I54" s="37">
        <f t="shared" si="2"/>
        <v>-135906395</v>
      </c>
      <c r="J54" s="65"/>
      <c r="K54" s="66">
        <f>I54/درآمدها!$J$4</f>
        <v>1.6740993407723143E-2</v>
      </c>
      <c r="L54" s="65"/>
      <c r="M54" s="39">
        <v>573136867</v>
      </c>
      <c r="N54" s="37"/>
      <c r="O54" s="37">
        <v>-706342457</v>
      </c>
      <c r="P54" s="37"/>
      <c r="Q54" s="37">
        <v>-2700805</v>
      </c>
      <c r="R54" s="37"/>
      <c r="S54" s="37">
        <f t="shared" si="3"/>
        <v>-135906395</v>
      </c>
      <c r="T54" s="1"/>
      <c r="U54" s="66">
        <f>S54/درآمدها!$J$4</f>
        <v>1.6740993407723143E-2</v>
      </c>
    </row>
    <row r="55" spans="1:21" s="35" customFormat="1" ht="30.75">
      <c r="A55" s="74" t="s">
        <v>185</v>
      </c>
      <c r="C55" s="39">
        <v>0</v>
      </c>
      <c r="D55" s="39"/>
      <c r="E55" s="39">
        <v>73769983</v>
      </c>
      <c r="F55" s="39"/>
      <c r="G55" s="39">
        <v>974513</v>
      </c>
      <c r="H55" s="39"/>
      <c r="I55" s="37">
        <f t="shared" si="2"/>
        <v>74744496</v>
      </c>
      <c r="J55" s="65"/>
      <c r="K55" s="66">
        <f>I55/درآمدها!$J$4</f>
        <v>-9.2070510353805569E-3</v>
      </c>
      <c r="L55" s="65"/>
      <c r="M55" s="39">
        <v>0</v>
      </c>
      <c r="N55" s="37"/>
      <c r="O55" s="37">
        <v>73769983</v>
      </c>
      <c r="P55" s="37"/>
      <c r="Q55" s="37">
        <v>974513</v>
      </c>
      <c r="R55" s="37"/>
      <c r="S55" s="37">
        <f t="shared" si="3"/>
        <v>74744496</v>
      </c>
      <c r="T55" s="1"/>
      <c r="U55" s="66">
        <f>S55/درآمدها!$J$4</f>
        <v>-9.2070510353805569E-3</v>
      </c>
    </row>
    <row r="56" spans="1:21" s="35" customFormat="1" ht="30.75">
      <c r="A56" s="74" t="s">
        <v>154</v>
      </c>
      <c r="C56" s="39">
        <v>0</v>
      </c>
      <c r="D56" s="39"/>
      <c r="E56" s="39">
        <v>-80305408</v>
      </c>
      <c r="F56" s="39"/>
      <c r="G56" s="39">
        <v>903058</v>
      </c>
      <c r="H56" s="39"/>
      <c r="I56" s="37">
        <f t="shared" si="2"/>
        <v>-79402350</v>
      </c>
      <c r="J56" s="65"/>
      <c r="K56" s="66">
        <f>I56/درآمدها!$J$4</f>
        <v>9.7808069878369281E-3</v>
      </c>
      <c r="L56" s="65"/>
      <c r="M56" s="39">
        <v>0</v>
      </c>
      <c r="N56" s="37"/>
      <c r="O56" s="37">
        <v>-80305408</v>
      </c>
      <c r="P56" s="37"/>
      <c r="Q56" s="37">
        <v>903058</v>
      </c>
      <c r="R56" s="37"/>
      <c r="S56" s="37">
        <f t="shared" si="3"/>
        <v>-79402350</v>
      </c>
      <c r="T56" s="1"/>
      <c r="U56" s="66">
        <f>S56/درآمدها!$J$4</f>
        <v>9.7808069878369281E-3</v>
      </c>
    </row>
    <row r="57" spans="1:21" s="35" customFormat="1" ht="30.75">
      <c r="A57" s="74" t="s">
        <v>199</v>
      </c>
      <c r="C57" s="39">
        <v>0</v>
      </c>
      <c r="D57" s="39"/>
      <c r="E57" s="39">
        <v>53674393</v>
      </c>
      <c r="F57" s="39"/>
      <c r="G57" s="39">
        <v>405160</v>
      </c>
      <c r="H57" s="39"/>
      <c r="I57" s="37">
        <f t="shared" si="2"/>
        <v>54079553</v>
      </c>
      <c r="J57" s="65"/>
      <c r="K57" s="66">
        <f>I57/درآمدها!$J$4</f>
        <v>-6.661536716249551E-3</v>
      </c>
      <c r="L57" s="65"/>
      <c r="M57" s="39">
        <v>0</v>
      </c>
      <c r="N57" s="37"/>
      <c r="O57" s="37">
        <v>53674393</v>
      </c>
      <c r="P57" s="37"/>
      <c r="Q57" s="37">
        <v>405160</v>
      </c>
      <c r="R57" s="37"/>
      <c r="S57" s="37">
        <f t="shared" si="3"/>
        <v>54079553</v>
      </c>
      <c r="T57" s="1"/>
      <c r="U57" s="66">
        <f>S57/درآمدها!$J$4</f>
        <v>-6.661536716249551E-3</v>
      </c>
    </row>
    <row r="58" spans="1:21" s="35" customFormat="1" ht="61.5">
      <c r="A58" s="74" t="s">
        <v>136</v>
      </c>
      <c r="C58" s="39">
        <v>0</v>
      </c>
      <c r="D58" s="39"/>
      <c r="E58" s="39">
        <v>-151765709</v>
      </c>
      <c r="F58" s="39"/>
      <c r="G58" s="39">
        <v>-453147</v>
      </c>
      <c r="H58" s="39"/>
      <c r="I58" s="37">
        <f t="shared" si="2"/>
        <v>-152218856</v>
      </c>
      <c r="J58" s="65"/>
      <c r="K58" s="66">
        <f>I58/درآمدها!$J$4</f>
        <v>1.8750367595484808E-2</v>
      </c>
      <c r="L58" s="65"/>
      <c r="M58" s="39">
        <v>0</v>
      </c>
      <c r="N58" s="37"/>
      <c r="O58" s="37">
        <v>-151765709</v>
      </c>
      <c r="P58" s="37"/>
      <c r="Q58" s="37">
        <v>-453147</v>
      </c>
      <c r="R58" s="37"/>
      <c r="S58" s="37">
        <f t="shared" si="3"/>
        <v>-152218856</v>
      </c>
      <c r="T58" s="1"/>
      <c r="U58" s="66">
        <f>S58/درآمدها!$J$4</f>
        <v>1.8750367595484808E-2</v>
      </c>
    </row>
    <row r="59" spans="1:21" s="35" customFormat="1" ht="30.75">
      <c r="A59" s="74" t="s">
        <v>109</v>
      </c>
      <c r="C59" s="39">
        <v>0</v>
      </c>
      <c r="D59" s="39"/>
      <c r="E59" s="39">
        <v>-230028814</v>
      </c>
      <c r="F59" s="39"/>
      <c r="G59" s="39">
        <v>-4226184</v>
      </c>
      <c r="H59" s="39"/>
      <c r="I59" s="37">
        <f t="shared" si="2"/>
        <v>-234254998</v>
      </c>
      <c r="J59" s="65"/>
      <c r="K59" s="66">
        <f>I59/درآمدها!$J$4</f>
        <v>2.8855605928214036E-2</v>
      </c>
      <c r="L59" s="65"/>
      <c r="M59" s="39">
        <v>0</v>
      </c>
      <c r="N59" s="37"/>
      <c r="O59" s="37">
        <v>-230028814</v>
      </c>
      <c r="P59" s="37"/>
      <c r="Q59" s="37">
        <v>-4226184</v>
      </c>
      <c r="R59" s="37"/>
      <c r="S59" s="37">
        <f t="shared" si="3"/>
        <v>-234254998</v>
      </c>
      <c r="T59" s="1"/>
      <c r="U59" s="66">
        <f>S59/درآمدها!$J$4</f>
        <v>2.8855605928214036E-2</v>
      </c>
    </row>
    <row r="60" spans="1:21" s="35" customFormat="1" ht="30.75">
      <c r="A60" s="74" t="s">
        <v>233</v>
      </c>
      <c r="C60" s="39">
        <v>0</v>
      </c>
      <c r="D60" s="39"/>
      <c r="E60" s="39">
        <v>-757923116</v>
      </c>
      <c r="F60" s="39"/>
      <c r="G60" s="39">
        <v>-2630226</v>
      </c>
      <c r="H60" s="39"/>
      <c r="I60" s="37">
        <f t="shared" si="2"/>
        <v>-760553342</v>
      </c>
      <c r="J60" s="65"/>
      <c r="K60" s="66">
        <f>I60/درآمدها!$J$4</f>
        <v>9.3685205060761167E-2</v>
      </c>
      <c r="L60" s="65"/>
      <c r="M60" s="39">
        <v>0</v>
      </c>
      <c r="N60" s="37"/>
      <c r="O60" s="37">
        <v>-757923116</v>
      </c>
      <c r="P60" s="37"/>
      <c r="Q60" s="37">
        <v>-2630226</v>
      </c>
      <c r="R60" s="37"/>
      <c r="S60" s="37">
        <f t="shared" si="3"/>
        <v>-760553342</v>
      </c>
      <c r="T60" s="1"/>
      <c r="U60" s="66">
        <f>S60/درآمدها!$J$4</f>
        <v>9.3685205060761167E-2</v>
      </c>
    </row>
    <row r="61" spans="1:21" s="35" customFormat="1" ht="30.75">
      <c r="A61" s="74" t="s">
        <v>162</v>
      </c>
      <c r="C61" s="39">
        <v>0</v>
      </c>
      <c r="D61" s="39"/>
      <c r="E61" s="39">
        <v>533694891</v>
      </c>
      <c r="F61" s="39"/>
      <c r="G61" s="39">
        <v>7565184</v>
      </c>
      <c r="H61" s="39"/>
      <c r="I61" s="37">
        <f t="shared" si="2"/>
        <v>541260075</v>
      </c>
      <c r="J61" s="65"/>
      <c r="K61" s="66">
        <f>I61/درآمدها!$J$4</f>
        <v>-6.6672589964870563E-2</v>
      </c>
      <c r="L61" s="65"/>
      <c r="M61" s="39">
        <v>0</v>
      </c>
      <c r="N61" s="37"/>
      <c r="O61" s="37">
        <v>533694891</v>
      </c>
      <c r="P61" s="37"/>
      <c r="Q61" s="37">
        <v>7565184</v>
      </c>
      <c r="R61" s="37"/>
      <c r="S61" s="37">
        <f t="shared" si="3"/>
        <v>541260075</v>
      </c>
      <c r="T61" s="1"/>
      <c r="U61" s="66">
        <f>S61/درآمدها!$J$4</f>
        <v>-6.6672589964870563E-2</v>
      </c>
    </row>
    <row r="62" spans="1:21" s="35" customFormat="1" ht="30.75">
      <c r="A62" s="74" t="s">
        <v>246</v>
      </c>
      <c r="C62" s="39">
        <v>0</v>
      </c>
      <c r="D62" s="39"/>
      <c r="E62" s="39">
        <v>-247143630</v>
      </c>
      <c r="F62" s="39"/>
      <c r="G62" s="39">
        <v>-843013</v>
      </c>
      <c r="H62" s="39"/>
      <c r="I62" s="37">
        <f t="shared" si="2"/>
        <v>-247986643</v>
      </c>
      <c r="J62" s="65"/>
      <c r="K62" s="66">
        <f>I62/درآمدها!$J$4</f>
        <v>3.0547074371786498E-2</v>
      </c>
      <c r="L62" s="65"/>
      <c r="M62" s="39">
        <v>0</v>
      </c>
      <c r="N62" s="37"/>
      <c r="O62" s="37">
        <v>-247143630</v>
      </c>
      <c r="P62" s="37"/>
      <c r="Q62" s="37">
        <v>-843013</v>
      </c>
      <c r="R62" s="37"/>
      <c r="S62" s="37">
        <f t="shared" si="3"/>
        <v>-247986643</v>
      </c>
      <c r="T62" s="1"/>
      <c r="U62" s="66">
        <f>S62/درآمدها!$J$4</f>
        <v>3.0547074371786498E-2</v>
      </c>
    </row>
    <row r="63" spans="1:21" s="35" customFormat="1" ht="30.75">
      <c r="A63" s="74" t="s">
        <v>226</v>
      </c>
      <c r="C63" s="39">
        <v>0</v>
      </c>
      <c r="D63" s="39"/>
      <c r="E63" s="39">
        <v>-531403484</v>
      </c>
      <c r="F63" s="39"/>
      <c r="G63" s="39">
        <v>44388</v>
      </c>
      <c r="H63" s="39"/>
      <c r="I63" s="37">
        <f t="shared" si="2"/>
        <v>-531359096</v>
      </c>
      <c r="J63" s="65"/>
      <c r="K63" s="66">
        <f>I63/درآمدها!$J$4</f>
        <v>6.5452984190109156E-2</v>
      </c>
      <c r="L63" s="65"/>
      <c r="M63" s="39">
        <v>0</v>
      </c>
      <c r="N63" s="37"/>
      <c r="O63" s="37">
        <v>-531403484</v>
      </c>
      <c r="P63" s="37"/>
      <c r="Q63" s="37">
        <v>44388</v>
      </c>
      <c r="R63" s="37"/>
      <c r="S63" s="37">
        <f t="shared" si="3"/>
        <v>-531359096</v>
      </c>
      <c r="T63" s="1"/>
      <c r="U63" s="66">
        <f>S63/درآمدها!$J$4</f>
        <v>6.5452984190109156E-2</v>
      </c>
    </row>
    <row r="64" spans="1:21" s="35" customFormat="1" ht="30.75">
      <c r="A64" s="74" t="s">
        <v>203</v>
      </c>
      <c r="C64" s="39">
        <v>0</v>
      </c>
      <c r="D64" s="39"/>
      <c r="E64" s="39">
        <v>-392505988</v>
      </c>
      <c r="F64" s="39"/>
      <c r="G64" s="39">
        <v>-707185</v>
      </c>
      <c r="H64" s="39"/>
      <c r="I64" s="37">
        <f t="shared" si="2"/>
        <v>-393213173</v>
      </c>
      <c r="J64" s="65"/>
      <c r="K64" s="66">
        <f>I64/درآمدها!$J$4</f>
        <v>4.8436125003704943E-2</v>
      </c>
      <c r="L64" s="65"/>
      <c r="M64" s="39">
        <v>0</v>
      </c>
      <c r="N64" s="37"/>
      <c r="O64" s="37">
        <v>-392505988</v>
      </c>
      <c r="P64" s="37"/>
      <c r="Q64" s="37">
        <v>-707185</v>
      </c>
      <c r="R64" s="37"/>
      <c r="S64" s="37">
        <f t="shared" si="3"/>
        <v>-393213173</v>
      </c>
      <c r="T64" s="1"/>
      <c r="U64" s="66">
        <f>S64/درآمدها!$J$4</f>
        <v>4.8436125003704943E-2</v>
      </c>
    </row>
    <row r="65" spans="1:21" s="35" customFormat="1" ht="30.75">
      <c r="A65" s="74" t="s">
        <v>224</v>
      </c>
      <c r="C65" s="39">
        <v>0</v>
      </c>
      <c r="D65" s="39"/>
      <c r="E65" s="39">
        <v>-315998393</v>
      </c>
      <c r="F65" s="39"/>
      <c r="G65" s="39">
        <v>-1476362</v>
      </c>
      <c r="H65" s="39"/>
      <c r="I65" s="37">
        <f t="shared" si="2"/>
        <v>-317474755</v>
      </c>
      <c r="J65" s="65"/>
      <c r="K65" s="66">
        <f>I65/درآمدها!$J$4</f>
        <v>3.9106642336981419E-2</v>
      </c>
      <c r="L65" s="65"/>
      <c r="M65" s="39">
        <v>0</v>
      </c>
      <c r="N65" s="37"/>
      <c r="O65" s="37">
        <v>-315998393</v>
      </c>
      <c r="P65" s="37"/>
      <c r="Q65" s="37">
        <v>-1476362</v>
      </c>
      <c r="R65" s="37"/>
      <c r="S65" s="37">
        <f t="shared" si="3"/>
        <v>-317474755</v>
      </c>
      <c r="T65" s="1"/>
      <c r="U65" s="66">
        <f>S65/درآمدها!$J$4</f>
        <v>3.9106642336981419E-2</v>
      </c>
    </row>
    <row r="66" spans="1:21" s="35" customFormat="1" ht="30.75">
      <c r="A66" s="74" t="s">
        <v>177</v>
      </c>
      <c r="C66" s="39">
        <v>0</v>
      </c>
      <c r="D66" s="39"/>
      <c r="E66" s="39">
        <v>-1050465112</v>
      </c>
      <c r="F66" s="39"/>
      <c r="G66" s="39">
        <v>-2241349</v>
      </c>
      <c r="H66" s="39"/>
      <c r="I66" s="37">
        <f t="shared" si="2"/>
        <v>-1052706461</v>
      </c>
      <c r="J66" s="65"/>
      <c r="K66" s="66">
        <f>I66/درآمدها!$J$4</f>
        <v>0.12967272013850828</v>
      </c>
      <c r="L66" s="65"/>
      <c r="M66" s="39">
        <v>0</v>
      </c>
      <c r="N66" s="37"/>
      <c r="O66" s="37">
        <v>-1050465112</v>
      </c>
      <c r="P66" s="37"/>
      <c r="Q66" s="37">
        <v>-2241349</v>
      </c>
      <c r="R66" s="37"/>
      <c r="S66" s="37">
        <f t="shared" si="3"/>
        <v>-1052706461</v>
      </c>
      <c r="T66" s="1"/>
      <c r="U66" s="66">
        <f>S66/درآمدها!$J$4</f>
        <v>0.12967272013850828</v>
      </c>
    </row>
    <row r="67" spans="1:21" s="35" customFormat="1" ht="30.75">
      <c r="A67" s="74" t="s">
        <v>179</v>
      </c>
      <c r="C67" s="39">
        <v>0</v>
      </c>
      <c r="D67" s="39"/>
      <c r="E67" s="39">
        <v>2111217351</v>
      </c>
      <c r="F67" s="39"/>
      <c r="G67" s="39">
        <v>25074266</v>
      </c>
      <c r="H67" s="39"/>
      <c r="I67" s="37">
        <f t="shared" si="2"/>
        <v>2136291617</v>
      </c>
      <c r="J67" s="65"/>
      <c r="K67" s="66">
        <f>I67/درآمدها!$J$4</f>
        <v>-0.26314908784955421</v>
      </c>
      <c r="L67" s="65"/>
      <c r="M67" s="39">
        <v>0</v>
      </c>
      <c r="N67" s="37"/>
      <c r="O67" s="37">
        <v>2111217351</v>
      </c>
      <c r="P67" s="37"/>
      <c r="Q67" s="37">
        <v>25074266</v>
      </c>
      <c r="R67" s="37"/>
      <c r="S67" s="37">
        <f t="shared" si="3"/>
        <v>2136291617</v>
      </c>
      <c r="T67" s="1"/>
      <c r="U67" s="66">
        <f>S67/درآمدها!$J$4</f>
        <v>-0.26314908784955421</v>
      </c>
    </row>
    <row r="68" spans="1:21" s="35" customFormat="1" ht="30.75">
      <c r="A68" s="74" t="s">
        <v>142</v>
      </c>
      <c r="C68" s="39">
        <v>0</v>
      </c>
      <c r="D68" s="39"/>
      <c r="E68" s="39">
        <v>70671702</v>
      </c>
      <c r="F68" s="39"/>
      <c r="G68" s="39">
        <v>552214</v>
      </c>
      <c r="H68" s="39"/>
      <c r="I68" s="37">
        <f t="shared" si="2"/>
        <v>71223916</v>
      </c>
      <c r="J68" s="65"/>
      <c r="K68" s="66">
        <f>I68/درآمدها!$J$4</f>
        <v>-8.7733848596913116E-3</v>
      </c>
      <c r="L68" s="65"/>
      <c r="M68" s="39">
        <v>0</v>
      </c>
      <c r="N68" s="37"/>
      <c r="O68" s="37">
        <v>70671702</v>
      </c>
      <c r="P68" s="37"/>
      <c r="Q68" s="37">
        <v>552214</v>
      </c>
      <c r="R68" s="37"/>
      <c r="S68" s="37">
        <f t="shared" si="3"/>
        <v>71223916</v>
      </c>
      <c r="T68" s="1"/>
      <c r="U68" s="66">
        <f>S68/درآمدها!$J$4</f>
        <v>-8.7733848596913116E-3</v>
      </c>
    </row>
    <row r="69" spans="1:21" s="35" customFormat="1" ht="30.75">
      <c r="A69" s="74" t="s">
        <v>216</v>
      </c>
      <c r="C69" s="39">
        <v>323362816</v>
      </c>
      <c r="D69" s="39"/>
      <c r="E69" s="39">
        <v>39545504</v>
      </c>
      <c r="F69" s="39"/>
      <c r="G69" s="39">
        <v>-200062</v>
      </c>
      <c r="H69" s="39"/>
      <c r="I69" s="37">
        <f t="shared" si="2"/>
        <v>362708258</v>
      </c>
      <c r="J69" s="65"/>
      <c r="K69" s="66">
        <f>I69/درآمدها!$J$4</f>
        <v>-4.4678519771676271E-2</v>
      </c>
      <c r="L69" s="65"/>
      <c r="M69" s="39">
        <v>323362816</v>
      </c>
      <c r="N69" s="37"/>
      <c r="O69" s="37">
        <v>39545504</v>
      </c>
      <c r="P69" s="37"/>
      <c r="Q69" s="37">
        <v>-200062</v>
      </c>
      <c r="R69" s="37"/>
      <c r="S69" s="37">
        <f t="shared" si="3"/>
        <v>362708258</v>
      </c>
      <c r="T69" s="1"/>
      <c r="U69" s="66">
        <f>S69/درآمدها!$J$4</f>
        <v>-4.4678519771676271E-2</v>
      </c>
    </row>
    <row r="70" spans="1:21" s="35" customFormat="1" ht="30.75">
      <c r="A70" s="74" t="s">
        <v>144</v>
      </c>
      <c r="C70" s="39">
        <v>0</v>
      </c>
      <c r="D70" s="39"/>
      <c r="E70" s="39">
        <v>338608214</v>
      </c>
      <c r="F70" s="39"/>
      <c r="G70" s="39">
        <v>1831322</v>
      </c>
      <c r="H70" s="39"/>
      <c r="I70" s="37">
        <f t="shared" si="2"/>
        <v>340439536</v>
      </c>
      <c r="J70" s="65"/>
      <c r="K70" s="66">
        <f>I70/درآمدها!$J$4</f>
        <v>-4.1935451439973272E-2</v>
      </c>
      <c r="L70" s="65"/>
      <c r="M70" s="39">
        <v>0</v>
      </c>
      <c r="N70" s="37"/>
      <c r="O70" s="37">
        <v>338608214</v>
      </c>
      <c r="P70" s="37"/>
      <c r="Q70" s="37">
        <v>1831322</v>
      </c>
      <c r="R70" s="37"/>
      <c r="S70" s="37">
        <f t="shared" si="3"/>
        <v>340439536</v>
      </c>
      <c r="T70" s="1"/>
      <c r="U70" s="66">
        <f>S70/درآمدها!$J$4</f>
        <v>-4.1935451439973272E-2</v>
      </c>
    </row>
    <row r="71" spans="1:21" s="35" customFormat="1" ht="30.75">
      <c r="A71" s="74" t="s">
        <v>176</v>
      </c>
      <c r="C71" s="39">
        <v>0</v>
      </c>
      <c r="D71" s="39"/>
      <c r="E71" s="39">
        <v>-1389674336</v>
      </c>
      <c r="F71" s="39"/>
      <c r="G71" s="39">
        <v>-5667914</v>
      </c>
      <c r="H71" s="39"/>
      <c r="I71" s="37">
        <f t="shared" si="2"/>
        <v>-1395342250</v>
      </c>
      <c r="J71" s="65"/>
      <c r="K71" s="66">
        <f>I71/درآمدها!$J$4</f>
        <v>0.1718787067287568</v>
      </c>
      <c r="L71" s="65"/>
      <c r="M71" s="39">
        <v>0</v>
      </c>
      <c r="N71" s="37"/>
      <c r="O71" s="37">
        <v>-1389674336</v>
      </c>
      <c r="P71" s="37"/>
      <c r="Q71" s="37">
        <v>-5667914</v>
      </c>
      <c r="R71" s="37"/>
      <c r="S71" s="37">
        <f t="shared" si="3"/>
        <v>-1395342250</v>
      </c>
      <c r="T71" s="1"/>
      <c r="U71" s="66">
        <f>S71/درآمدها!$J$4</f>
        <v>0.1718787067287568</v>
      </c>
    </row>
    <row r="72" spans="1:21" s="35" customFormat="1" ht="30.75">
      <c r="A72" s="74" t="s">
        <v>175</v>
      </c>
      <c r="C72" s="39">
        <v>0</v>
      </c>
      <c r="D72" s="39"/>
      <c r="E72" s="39">
        <v>722528160</v>
      </c>
      <c r="F72" s="39"/>
      <c r="G72" s="39">
        <v>3950619</v>
      </c>
      <c r="H72" s="39"/>
      <c r="I72" s="37">
        <f t="shared" si="2"/>
        <v>726478779</v>
      </c>
      <c r="J72" s="65"/>
      <c r="K72" s="66">
        <f>I72/درآمدها!$J$4</f>
        <v>-8.9487889441035931E-2</v>
      </c>
      <c r="L72" s="65"/>
      <c r="M72" s="39">
        <v>0</v>
      </c>
      <c r="N72" s="37"/>
      <c r="O72" s="37">
        <v>722528160</v>
      </c>
      <c r="P72" s="37"/>
      <c r="Q72" s="37">
        <v>3950619</v>
      </c>
      <c r="R72" s="37"/>
      <c r="S72" s="37">
        <f t="shared" si="3"/>
        <v>726478779</v>
      </c>
      <c r="T72" s="1"/>
      <c r="U72" s="66">
        <f>S72/درآمدها!$J$4</f>
        <v>-8.9487889441035931E-2</v>
      </c>
    </row>
    <row r="73" spans="1:21" s="35" customFormat="1" ht="30.75">
      <c r="A73" s="74" t="s">
        <v>153</v>
      </c>
      <c r="C73" s="39">
        <v>0</v>
      </c>
      <c r="D73" s="39"/>
      <c r="E73" s="39">
        <v>-276990054</v>
      </c>
      <c r="F73" s="39"/>
      <c r="G73" s="39">
        <v>-1219893</v>
      </c>
      <c r="H73" s="39"/>
      <c r="I73" s="37">
        <f t="shared" si="2"/>
        <v>-278209947</v>
      </c>
      <c r="J73" s="65"/>
      <c r="K73" s="66">
        <f>I73/درآمدها!$J$4</f>
        <v>3.4269990670343406E-2</v>
      </c>
      <c r="L73" s="65"/>
      <c r="M73" s="39">
        <v>0</v>
      </c>
      <c r="N73" s="37"/>
      <c r="O73" s="37">
        <v>-276990054</v>
      </c>
      <c r="P73" s="37"/>
      <c r="Q73" s="37">
        <v>-1219893</v>
      </c>
      <c r="R73" s="37"/>
      <c r="S73" s="37">
        <f t="shared" si="3"/>
        <v>-278209947</v>
      </c>
      <c r="T73" s="1"/>
      <c r="U73" s="66">
        <f>S73/درآمدها!$J$4</f>
        <v>3.4269990670343406E-2</v>
      </c>
    </row>
    <row r="74" spans="1:21" s="35" customFormat="1" ht="30.75">
      <c r="A74" s="74" t="s">
        <v>140</v>
      </c>
      <c r="C74" s="39">
        <v>0</v>
      </c>
      <c r="D74" s="39"/>
      <c r="E74" s="39">
        <v>705686260</v>
      </c>
      <c r="F74" s="39"/>
      <c r="G74" s="39">
        <v>1791093</v>
      </c>
      <c r="H74" s="39"/>
      <c r="I74" s="37">
        <f t="shared" si="2"/>
        <v>707477353</v>
      </c>
      <c r="J74" s="65"/>
      <c r="K74" s="66">
        <f>I74/درآمدها!$J$4</f>
        <v>-8.71472876805129E-2</v>
      </c>
      <c r="L74" s="65"/>
      <c r="M74" s="39">
        <v>0</v>
      </c>
      <c r="N74" s="37"/>
      <c r="O74" s="37">
        <v>705686260</v>
      </c>
      <c r="P74" s="37"/>
      <c r="Q74" s="37">
        <v>1791093</v>
      </c>
      <c r="R74" s="37"/>
      <c r="S74" s="37">
        <f t="shared" si="3"/>
        <v>707477353</v>
      </c>
      <c r="T74" s="1"/>
      <c r="U74" s="66">
        <f>S74/درآمدها!$J$4</f>
        <v>-8.71472876805129E-2</v>
      </c>
    </row>
    <row r="75" spans="1:21" s="35" customFormat="1" ht="61.5">
      <c r="A75" s="74" t="s">
        <v>141</v>
      </c>
      <c r="C75" s="39">
        <v>0</v>
      </c>
      <c r="D75" s="39"/>
      <c r="E75" s="39">
        <v>462893922</v>
      </c>
      <c r="F75" s="39"/>
      <c r="G75" s="39">
        <v>2383502</v>
      </c>
      <c r="H75" s="39"/>
      <c r="I75" s="37">
        <f t="shared" ref="I75:I106" si="4">C75+E75+G75</f>
        <v>465277424</v>
      </c>
      <c r="J75" s="65"/>
      <c r="K75" s="66">
        <f>I75/درآمدها!$J$4</f>
        <v>-5.7313022598726178E-2</v>
      </c>
      <c r="L75" s="65"/>
      <c r="M75" s="39">
        <v>0</v>
      </c>
      <c r="N75" s="37"/>
      <c r="O75" s="37">
        <v>462893922</v>
      </c>
      <c r="P75" s="37"/>
      <c r="Q75" s="37">
        <v>2383502</v>
      </c>
      <c r="R75" s="37"/>
      <c r="S75" s="37">
        <f t="shared" ref="S75:S106" si="5">M75+O75+Q75</f>
        <v>465277424</v>
      </c>
      <c r="T75" s="1"/>
      <c r="U75" s="66">
        <f>S75/درآمدها!$J$4</f>
        <v>-5.7313022598726178E-2</v>
      </c>
    </row>
    <row r="76" spans="1:21" s="35" customFormat="1" ht="30.75">
      <c r="A76" s="74" t="s">
        <v>126</v>
      </c>
      <c r="C76" s="39">
        <v>0</v>
      </c>
      <c r="D76" s="39"/>
      <c r="E76" s="39">
        <v>857796809</v>
      </c>
      <c r="F76" s="39"/>
      <c r="G76" s="39">
        <v>5910880</v>
      </c>
      <c r="H76" s="39"/>
      <c r="I76" s="37">
        <f t="shared" si="4"/>
        <v>863707689</v>
      </c>
      <c r="J76" s="65"/>
      <c r="K76" s="66">
        <f>I76/درآمدها!$J$4</f>
        <v>-0.10639179067143081</v>
      </c>
      <c r="L76" s="65"/>
      <c r="M76" s="39">
        <v>0</v>
      </c>
      <c r="N76" s="37"/>
      <c r="O76" s="37">
        <v>857796809</v>
      </c>
      <c r="P76" s="37"/>
      <c r="Q76" s="37">
        <v>5910880</v>
      </c>
      <c r="R76" s="37"/>
      <c r="S76" s="37">
        <f t="shared" si="5"/>
        <v>863707689</v>
      </c>
      <c r="T76" s="1"/>
      <c r="U76" s="66">
        <f>S76/درآمدها!$J$4</f>
        <v>-0.10639179067143081</v>
      </c>
    </row>
    <row r="77" spans="1:21" s="35" customFormat="1" ht="30.75">
      <c r="A77" s="74" t="s">
        <v>215</v>
      </c>
      <c r="C77" s="39">
        <v>0</v>
      </c>
      <c r="D77" s="39"/>
      <c r="E77" s="39">
        <v>32706197</v>
      </c>
      <c r="F77" s="39"/>
      <c r="G77" s="39">
        <v>595658</v>
      </c>
      <c r="H77" s="39"/>
      <c r="I77" s="37">
        <f t="shared" si="4"/>
        <v>33301855</v>
      </c>
      <c r="J77" s="65"/>
      <c r="K77" s="66">
        <f>I77/درآمدها!$J$4</f>
        <v>-4.1021331999862992E-3</v>
      </c>
      <c r="L77" s="65"/>
      <c r="M77" s="39">
        <v>0</v>
      </c>
      <c r="N77" s="37"/>
      <c r="O77" s="37">
        <v>32706197</v>
      </c>
      <c r="P77" s="37"/>
      <c r="Q77" s="37">
        <v>595658</v>
      </c>
      <c r="R77" s="37"/>
      <c r="S77" s="37">
        <f t="shared" si="5"/>
        <v>33301855</v>
      </c>
      <c r="T77" s="1"/>
      <c r="U77" s="66">
        <f>S77/درآمدها!$J$4</f>
        <v>-4.1021331999862992E-3</v>
      </c>
    </row>
    <row r="78" spans="1:21" s="35" customFormat="1" ht="30.75">
      <c r="A78" s="74" t="s">
        <v>160</v>
      </c>
      <c r="C78" s="39">
        <v>0</v>
      </c>
      <c r="D78" s="39"/>
      <c r="E78" s="39">
        <v>2434564653</v>
      </c>
      <c r="F78" s="39"/>
      <c r="G78" s="39">
        <v>20879064</v>
      </c>
      <c r="H78" s="39"/>
      <c r="I78" s="37">
        <f t="shared" si="4"/>
        <v>2455443717</v>
      </c>
      <c r="J78" s="65"/>
      <c r="K78" s="66">
        <f>I78/درآمدها!$J$4</f>
        <v>-0.30246234608262706</v>
      </c>
      <c r="L78" s="65"/>
      <c r="M78" s="39">
        <v>0</v>
      </c>
      <c r="N78" s="37"/>
      <c r="O78" s="37">
        <v>2434564653</v>
      </c>
      <c r="P78" s="37"/>
      <c r="Q78" s="37">
        <v>20879064</v>
      </c>
      <c r="R78" s="37"/>
      <c r="S78" s="37">
        <f t="shared" si="5"/>
        <v>2455443717</v>
      </c>
      <c r="T78" s="1"/>
      <c r="U78" s="66">
        <f>S78/درآمدها!$J$4</f>
        <v>-0.30246234608262706</v>
      </c>
    </row>
    <row r="79" spans="1:21" s="35" customFormat="1" ht="30.75">
      <c r="A79" s="74" t="s">
        <v>258</v>
      </c>
      <c r="C79" s="39">
        <v>0</v>
      </c>
      <c r="D79" s="39"/>
      <c r="E79" s="39">
        <v>-1268909</v>
      </c>
      <c r="F79" s="39"/>
      <c r="G79" s="39">
        <v>0</v>
      </c>
      <c r="H79" s="39"/>
      <c r="I79" s="37">
        <f t="shared" si="4"/>
        <v>-1268909</v>
      </c>
      <c r="J79" s="65"/>
      <c r="K79" s="66">
        <f>I79/درآمدها!$J$4</f>
        <v>1.5630461836619659E-4</v>
      </c>
      <c r="L79" s="65"/>
      <c r="M79" s="39">
        <v>0</v>
      </c>
      <c r="N79" s="37"/>
      <c r="O79" s="37">
        <v>-1268909</v>
      </c>
      <c r="P79" s="37"/>
      <c r="Q79" s="37">
        <v>0</v>
      </c>
      <c r="R79" s="37"/>
      <c r="S79" s="37">
        <f t="shared" si="5"/>
        <v>-1268909</v>
      </c>
      <c r="T79" s="1"/>
      <c r="U79" s="66">
        <f>S79/درآمدها!$J$4</f>
        <v>1.5630461836619659E-4</v>
      </c>
    </row>
    <row r="80" spans="1:21" s="35" customFormat="1" ht="30.75">
      <c r="A80" s="74" t="s">
        <v>218</v>
      </c>
      <c r="C80" s="39">
        <v>0</v>
      </c>
      <c r="D80" s="39"/>
      <c r="E80" s="39">
        <v>1281356379</v>
      </c>
      <c r="F80" s="39"/>
      <c r="G80" s="39">
        <v>4728542</v>
      </c>
      <c r="H80" s="39"/>
      <c r="I80" s="37">
        <f t="shared" si="4"/>
        <v>1286084921</v>
      </c>
      <c r="J80" s="65"/>
      <c r="K80" s="66">
        <f>I80/درآمدها!$J$4</f>
        <v>-0.15842035383421907</v>
      </c>
      <c r="L80" s="65"/>
      <c r="M80" s="39">
        <v>0</v>
      </c>
      <c r="N80" s="37"/>
      <c r="O80" s="37">
        <v>1281356379</v>
      </c>
      <c r="P80" s="37"/>
      <c r="Q80" s="37">
        <v>4728542</v>
      </c>
      <c r="R80" s="37"/>
      <c r="S80" s="37">
        <f t="shared" si="5"/>
        <v>1286084921</v>
      </c>
      <c r="T80" s="1"/>
      <c r="U80" s="66">
        <f>S80/درآمدها!$J$4</f>
        <v>-0.15842035383421907</v>
      </c>
    </row>
    <row r="81" spans="1:21" s="35" customFormat="1" ht="30.75">
      <c r="A81" s="74" t="s">
        <v>234</v>
      </c>
      <c r="C81" s="39">
        <v>0</v>
      </c>
      <c r="D81" s="39"/>
      <c r="E81" s="39">
        <v>964555016</v>
      </c>
      <c r="F81" s="39"/>
      <c r="G81" s="39">
        <v>3235887</v>
      </c>
      <c r="H81" s="39"/>
      <c r="I81" s="37">
        <f t="shared" si="4"/>
        <v>967790903</v>
      </c>
      <c r="J81" s="65"/>
      <c r="K81" s="66">
        <f>I81/درآمدها!$J$4</f>
        <v>-0.11921279441763891</v>
      </c>
      <c r="L81" s="65"/>
      <c r="M81" s="39">
        <v>0</v>
      </c>
      <c r="N81" s="37"/>
      <c r="O81" s="37">
        <v>964555016</v>
      </c>
      <c r="P81" s="37"/>
      <c r="Q81" s="37">
        <v>3235887</v>
      </c>
      <c r="R81" s="37"/>
      <c r="S81" s="37">
        <f t="shared" si="5"/>
        <v>967790903</v>
      </c>
      <c r="T81" s="1"/>
      <c r="U81" s="66">
        <f>S81/درآمدها!$J$4</f>
        <v>-0.11921279441763891</v>
      </c>
    </row>
    <row r="82" spans="1:21" s="35" customFormat="1" ht="30.75">
      <c r="A82" s="74" t="s">
        <v>214</v>
      </c>
      <c r="C82" s="39">
        <v>0</v>
      </c>
      <c r="D82" s="39"/>
      <c r="E82" s="39">
        <v>461479856</v>
      </c>
      <c r="F82" s="39"/>
      <c r="G82" s="39">
        <v>2294547</v>
      </c>
      <c r="H82" s="39"/>
      <c r="I82" s="37">
        <f t="shared" si="4"/>
        <v>463774403</v>
      </c>
      <c r="J82" s="65"/>
      <c r="K82" s="66">
        <f>I82/درآمدها!$J$4</f>
        <v>-5.7127879988971356E-2</v>
      </c>
      <c r="L82" s="65"/>
      <c r="M82" s="39">
        <v>0</v>
      </c>
      <c r="N82" s="37"/>
      <c r="O82" s="37">
        <v>461479856</v>
      </c>
      <c r="P82" s="37"/>
      <c r="Q82" s="37">
        <v>2294547</v>
      </c>
      <c r="R82" s="37"/>
      <c r="S82" s="37">
        <f t="shared" si="5"/>
        <v>463774403</v>
      </c>
      <c r="T82" s="1"/>
      <c r="U82" s="66">
        <f>S82/درآمدها!$J$4</f>
        <v>-5.7127879988971356E-2</v>
      </c>
    </row>
    <row r="83" spans="1:21" s="35" customFormat="1" ht="30.75">
      <c r="A83" s="74" t="s">
        <v>123</v>
      </c>
      <c r="C83" s="39">
        <v>0</v>
      </c>
      <c r="D83" s="39"/>
      <c r="E83" s="39">
        <v>1997397277</v>
      </c>
      <c r="F83" s="39"/>
      <c r="G83" s="39">
        <v>21335927</v>
      </c>
      <c r="H83" s="39"/>
      <c r="I83" s="37">
        <f t="shared" si="4"/>
        <v>2018733204</v>
      </c>
      <c r="J83" s="65"/>
      <c r="K83" s="66">
        <f>I83/درآمدها!$J$4</f>
        <v>-0.24866820476045901</v>
      </c>
      <c r="L83" s="65"/>
      <c r="M83" s="39">
        <v>0</v>
      </c>
      <c r="N83" s="37"/>
      <c r="O83" s="37">
        <v>1997397277</v>
      </c>
      <c r="P83" s="37"/>
      <c r="Q83" s="37">
        <v>21335927</v>
      </c>
      <c r="R83" s="37"/>
      <c r="S83" s="37">
        <f t="shared" si="5"/>
        <v>2018733204</v>
      </c>
      <c r="T83" s="1"/>
      <c r="U83" s="66">
        <f>S83/درآمدها!$J$4</f>
        <v>-0.24866820476045901</v>
      </c>
    </row>
    <row r="84" spans="1:21" s="35" customFormat="1" ht="30.75">
      <c r="A84" s="74" t="s">
        <v>110</v>
      </c>
      <c r="C84" s="39">
        <v>0</v>
      </c>
      <c r="D84" s="39"/>
      <c r="E84" s="39">
        <v>-46989878</v>
      </c>
      <c r="F84" s="39"/>
      <c r="G84" s="39">
        <v>1115242</v>
      </c>
      <c r="H84" s="39"/>
      <c r="I84" s="37">
        <f t="shared" si="4"/>
        <v>-45874636</v>
      </c>
      <c r="J84" s="65"/>
      <c r="K84" s="66">
        <f>I84/درآمدها!$J$4</f>
        <v>5.6508524036539918E-3</v>
      </c>
      <c r="L84" s="65"/>
      <c r="M84" s="39">
        <v>0</v>
      </c>
      <c r="N84" s="37"/>
      <c r="O84" s="37">
        <v>-46989878</v>
      </c>
      <c r="P84" s="37"/>
      <c r="Q84" s="37">
        <v>1115242</v>
      </c>
      <c r="R84" s="37"/>
      <c r="S84" s="37">
        <f t="shared" si="5"/>
        <v>-45874636</v>
      </c>
      <c r="T84" s="1"/>
      <c r="U84" s="66">
        <f>S84/درآمدها!$J$4</f>
        <v>5.6508524036539918E-3</v>
      </c>
    </row>
    <row r="85" spans="1:21" s="35" customFormat="1" ht="30.75">
      <c r="A85" s="74" t="s">
        <v>125</v>
      </c>
      <c r="C85" s="39">
        <v>2337928970</v>
      </c>
      <c r="D85" s="39"/>
      <c r="E85" s="39">
        <v>-759513147</v>
      </c>
      <c r="F85" s="39"/>
      <c r="G85" s="39">
        <v>0</v>
      </c>
      <c r="H85" s="39"/>
      <c r="I85" s="37">
        <f t="shared" si="4"/>
        <v>1578415823</v>
      </c>
      <c r="J85" s="65"/>
      <c r="K85" s="66">
        <f>I85/درآمدها!$J$4</f>
        <v>-0.19442976827903427</v>
      </c>
      <c r="L85" s="65"/>
      <c r="M85" s="39">
        <v>2337928970</v>
      </c>
      <c r="N85" s="37"/>
      <c r="O85" s="37">
        <v>-759513147</v>
      </c>
      <c r="P85" s="37"/>
      <c r="Q85" s="37">
        <v>0</v>
      </c>
      <c r="R85" s="37"/>
      <c r="S85" s="37">
        <f t="shared" si="5"/>
        <v>1578415823</v>
      </c>
      <c r="T85" s="1"/>
      <c r="U85" s="66">
        <f>S85/درآمدها!$J$4</f>
        <v>-0.19442976827903427</v>
      </c>
    </row>
    <row r="86" spans="1:21" s="35" customFormat="1" ht="30.75">
      <c r="A86" s="74" t="s">
        <v>206</v>
      </c>
      <c r="C86" s="39">
        <v>0</v>
      </c>
      <c r="D86" s="39"/>
      <c r="E86" s="39">
        <v>1243338034</v>
      </c>
      <c r="F86" s="39"/>
      <c r="G86" s="39">
        <v>4496625</v>
      </c>
      <c r="H86" s="39"/>
      <c r="I86" s="37">
        <f t="shared" si="4"/>
        <v>1247834659</v>
      </c>
      <c r="J86" s="65"/>
      <c r="K86" s="66">
        <f>I86/درآمدها!$J$4</f>
        <v>-0.15370867426987123</v>
      </c>
      <c r="L86" s="65"/>
      <c r="M86" s="39">
        <v>0</v>
      </c>
      <c r="N86" s="37"/>
      <c r="O86" s="37">
        <v>1243338034</v>
      </c>
      <c r="P86" s="37"/>
      <c r="Q86" s="37">
        <v>4496625</v>
      </c>
      <c r="R86" s="37"/>
      <c r="S86" s="37">
        <f t="shared" si="5"/>
        <v>1247834659</v>
      </c>
      <c r="T86" s="1"/>
      <c r="U86" s="66">
        <f>S86/درآمدها!$J$4</f>
        <v>-0.15370867426987123</v>
      </c>
    </row>
    <row r="87" spans="1:21" s="35" customFormat="1" ht="30.75">
      <c r="A87" s="74" t="s">
        <v>208</v>
      </c>
      <c r="C87" s="39">
        <v>0</v>
      </c>
      <c r="D87" s="39"/>
      <c r="E87" s="39">
        <v>730583208</v>
      </c>
      <c r="F87" s="39"/>
      <c r="G87" s="39">
        <v>2624613</v>
      </c>
      <c r="H87" s="39"/>
      <c r="I87" s="37">
        <f t="shared" si="4"/>
        <v>733207821</v>
      </c>
      <c r="J87" s="65"/>
      <c r="K87" s="66">
        <f>I87/درآمدها!$J$4</f>
        <v>-9.0316774996879665E-2</v>
      </c>
      <c r="L87" s="65"/>
      <c r="M87" s="39">
        <v>0</v>
      </c>
      <c r="N87" s="37"/>
      <c r="O87" s="37">
        <v>730583208</v>
      </c>
      <c r="P87" s="37"/>
      <c r="Q87" s="37">
        <v>2624613</v>
      </c>
      <c r="R87" s="37"/>
      <c r="S87" s="37">
        <f t="shared" si="5"/>
        <v>733207821</v>
      </c>
      <c r="T87" s="1"/>
      <c r="U87" s="66">
        <f>S87/درآمدها!$J$4</f>
        <v>-9.0316774996879665E-2</v>
      </c>
    </row>
    <row r="88" spans="1:21" s="35" customFormat="1" ht="30.75">
      <c r="A88" s="74" t="s">
        <v>237</v>
      </c>
      <c r="C88" s="39">
        <v>0</v>
      </c>
      <c r="D88" s="39"/>
      <c r="E88" s="39">
        <v>-65621805</v>
      </c>
      <c r="F88" s="39"/>
      <c r="G88" s="39">
        <v>-350467</v>
      </c>
      <c r="H88" s="39"/>
      <c r="I88" s="37">
        <f t="shared" si="4"/>
        <v>-65972272</v>
      </c>
      <c r="J88" s="65"/>
      <c r="K88" s="66">
        <f>I88/درآمدها!$J$4</f>
        <v>8.1264856642288101E-3</v>
      </c>
      <c r="L88" s="65"/>
      <c r="M88" s="39">
        <v>0</v>
      </c>
      <c r="N88" s="37"/>
      <c r="O88" s="37">
        <v>-65621805</v>
      </c>
      <c r="P88" s="37"/>
      <c r="Q88" s="37">
        <v>-350467</v>
      </c>
      <c r="R88" s="37"/>
      <c r="S88" s="37">
        <f t="shared" si="5"/>
        <v>-65972272</v>
      </c>
      <c r="T88" s="1"/>
      <c r="U88" s="66">
        <f>S88/درآمدها!$J$4</f>
        <v>8.1264856642288101E-3</v>
      </c>
    </row>
    <row r="89" spans="1:21" s="35" customFormat="1" ht="30.75">
      <c r="A89" s="74" t="s">
        <v>239</v>
      </c>
      <c r="C89" s="39">
        <v>0</v>
      </c>
      <c r="D89" s="39"/>
      <c r="E89" s="39">
        <v>-41340698</v>
      </c>
      <c r="F89" s="39"/>
      <c r="G89" s="39">
        <v>191866</v>
      </c>
      <c r="H89" s="39"/>
      <c r="I89" s="37">
        <f t="shared" si="4"/>
        <v>-41148832</v>
      </c>
      <c r="J89" s="65"/>
      <c r="K89" s="66">
        <f>I89/درآمدها!$J$4</f>
        <v>5.0687263483628359E-3</v>
      </c>
      <c r="L89" s="65"/>
      <c r="M89" s="39">
        <v>0</v>
      </c>
      <c r="N89" s="37"/>
      <c r="O89" s="37">
        <v>-41340698</v>
      </c>
      <c r="P89" s="37"/>
      <c r="Q89" s="37">
        <v>191866</v>
      </c>
      <c r="R89" s="37"/>
      <c r="S89" s="37">
        <f t="shared" si="5"/>
        <v>-41148832</v>
      </c>
      <c r="T89" s="1"/>
      <c r="U89" s="66">
        <f>S89/درآمدها!$J$4</f>
        <v>5.0687263483628359E-3</v>
      </c>
    </row>
    <row r="90" spans="1:21" s="35" customFormat="1" ht="30.75">
      <c r="A90" s="74" t="s">
        <v>217</v>
      </c>
      <c r="C90" s="39">
        <v>912842650</v>
      </c>
      <c r="D90" s="39"/>
      <c r="E90" s="39">
        <v>471973732</v>
      </c>
      <c r="F90" s="39"/>
      <c r="G90" s="39">
        <v>1811468</v>
      </c>
      <c r="H90" s="39"/>
      <c r="I90" s="37">
        <f t="shared" si="4"/>
        <v>1386627850</v>
      </c>
      <c r="J90" s="65"/>
      <c r="K90" s="66">
        <f>I90/درآمدها!$J$4</f>
        <v>-0.17080526413650599</v>
      </c>
      <c r="L90" s="65"/>
      <c r="M90" s="39">
        <v>912842650</v>
      </c>
      <c r="N90" s="37"/>
      <c r="O90" s="37">
        <v>471973732</v>
      </c>
      <c r="P90" s="37"/>
      <c r="Q90" s="37">
        <v>1811468</v>
      </c>
      <c r="R90" s="37"/>
      <c r="S90" s="37">
        <f t="shared" si="5"/>
        <v>1386627850</v>
      </c>
      <c r="T90" s="1"/>
      <c r="U90" s="66">
        <f>S90/درآمدها!$J$4</f>
        <v>-0.17080526413650599</v>
      </c>
    </row>
    <row r="91" spans="1:21" s="35" customFormat="1" ht="30.75">
      <c r="A91" s="74" t="s">
        <v>183</v>
      </c>
      <c r="C91" s="39">
        <v>0</v>
      </c>
      <c r="D91" s="39"/>
      <c r="E91" s="39">
        <v>-359703328</v>
      </c>
      <c r="F91" s="39"/>
      <c r="G91" s="39">
        <v>-908310</v>
      </c>
      <c r="H91" s="39"/>
      <c r="I91" s="37">
        <f t="shared" si="4"/>
        <v>-360611638</v>
      </c>
      <c r="J91" s="65"/>
      <c r="K91" s="66">
        <f>I91/درآمدها!$J$4</f>
        <v>4.4420257446356699E-2</v>
      </c>
      <c r="L91" s="65"/>
      <c r="M91" s="39">
        <v>0</v>
      </c>
      <c r="N91" s="37"/>
      <c r="O91" s="37">
        <v>-359703328</v>
      </c>
      <c r="P91" s="37"/>
      <c r="Q91" s="37">
        <v>-908310</v>
      </c>
      <c r="R91" s="37"/>
      <c r="S91" s="37">
        <f t="shared" si="5"/>
        <v>-360611638</v>
      </c>
      <c r="T91" s="1"/>
      <c r="U91" s="66">
        <f>S91/درآمدها!$J$4</f>
        <v>4.4420257446356699E-2</v>
      </c>
    </row>
    <row r="92" spans="1:21" s="35" customFormat="1" ht="30.75">
      <c r="A92" s="74" t="s">
        <v>188</v>
      </c>
      <c r="C92" s="39">
        <v>0</v>
      </c>
      <c r="D92" s="39"/>
      <c r="E92" s="39">
        <v>-819464211</v>
      </c>
      <c r="F92" s="39"/>
      <c r="G92" s="39">
        <v>-1472489</v>
      </c>
      <c r="H92" s="39"/>
      <c r="I92" s="37">
        <f t="shared" si="4"/>
        <v>-820936700</v>
      </c>
      <c r="J92" s="65"/>
      <c r="K92" s="66">
        <f>I92/درآمدها!$J$4</f>
        <v>0.10112324650255047</v>
      </c>
      <c r="L92" s="65"/>
      <c r="M92" s="39">
        <v>0</v>
      </c>
      <c r="N92" s="37"/>
      <c r="O92" s="37">
        <v>-819464211</v>
      </c>
      <c r="P92" s="37"/>
      <c r="Q92" s="37">
        <v>-1472489</v>
      </c>
      <c r="R92" s="37"/>
      <c r="S92" s="37">
        <f t="shared" si="5"/>
        <v>-820936700</v>
      </c>
      <c r="T92" s="1"/>
      <c r="U92" s="66">
        <f>S92/درآمدها!$J$4</f>
        <v>0.10112324650255047</v>
      </c>
    </row>
    <row r="93" spans="1:21" s="35" customFormat="1" ht="30.75">
      <c r="A93" s="74" t="s">
        <v>164</v>
      </c>
      <c r="C93" s="39">
        <v>0</v>
      </c>
      <c r="D93" s="39"/>
      <c r="E93" s="39">
        <v>-120405661</v>
      </c>
      <c r="F93" s="39"/>
      <c r="G93" s="39">
        <v>152658</v>
      </c>
      <c r="H93" s="39"/>
      <c r="I93" s="37">
        <f t="shared" si="4"/>
        <v>-120253003</v>
      </c>
      <c r="J93" s="65"/>
      <c r="K93" s="66">
        <f>I93/درآمدها!$J$4</f>
        <v>1.4812803551164103E-2</v>
      </c>
      <c r="L93" s="65"/>
      <c r="M93" s="39">
        <v>0</v>
      </c>
      <c r="N93" s="37"/>
      <c r="O93" s="37">
        <v>-120405661</v>
      </c>
      <c r="P93" s="37"/>
      <c r="Q93" s="37">
        <v>152658</v>
      </c>
      <c r="R93" s="37"/>
      <c r="S93" s="37">
        <f t="shared" si="5"/>
        <v>-120253003</v>
      </c>
      <c r="T93" s="1"/>
      <c r="U93" s="66">
        <f>S93/درآمدها!$J$4</f>
        <v>1.4812803551164103E-2</v>
      </c>
    </row>
    <row r="94" spans="1:21" s="35" customFormat="1" ht="30.75">
      <c r="A94" s="74" t="s">
        <v>230</v>
      </c>
      <c r="C94" s="39">
        <v>0</v>
      </c>
      <c r="D94" s="39"/>
      <c r="E94" s="39">
        <v>-96204460</v>
      </c>
      <c r="F94" s="39"/>
      <c r="G94" s="39">
        <v>-645750</v>
      </c>
      <c r="H94" s="39"/>
      <c r="I94" s="37">
        <f t="shared" si="4"/>
        <v>-96850210</v>
      </c>
      <c r="J94" s="65"/>
      <c r="K94" s="66">
        <f>I94/درآمدها!$J$4</f>
        <v>1.1930039989263215E-2</v>
      </c>
      <c r="L94" s="65"/>
      <c r="M94" s="39">
        <v>0</v>
      </c>
      <c r="N94" s="37"/>
      <c r="O94" s="37">
        <v>-96204460</v>
      </c>
      <c r="P94" s="37"/>
      <c r="Q94" s="37">
        <v>-645750</v>
      </c>
      <c r="R94" s="37"/>
      <c r="S94" s="37">
        <f t="shared" si="5"/>
        <v>-96850210</v>
      </c>
      <c r="T94" s="1"/>
      <c r="U94" s="66">
        <f>S94/درآمدها!$J$4</f>
        <v>1.1930039989263215E-2</v>
      </c>
    </row>
    <row r="95" spans="1:21" s="35" customFormat="1" ht="30.75">
      <c r="A95" s="74" t="s">
        <v>143</v>
      </c>
      <c r="C95" s="39">
        <v>0</v>
      </c>
      <c r="D95" s="39"/>
      <c r="E95" s="39">
        <v>-285026885</v>
      </c>
      <c r="F95" s="39"/>
      <c r="G95" s="39">
        <v>-1787702</v>
      </c>
      <c r="H95" s="39"/>
      <c r="I95" s="37">
        <f t="shared" si="4"/>
        <v>-286814587</v>
      </c>
      <c r="J95" s="65"/>
      <c r="K95" s="66">
        <f>I95/درآمدها!$J$4</f>
        <v>3.5329912990524369E-2</v>
      </c>
      <c r="L95" s="65"/>
      <c r="M95" s="39">
        <v>0</v>
      </c>
      <c r="N95" s="37"/>
      <c r="O95" s="37">
        <v>-285026885</v>
      </c>
      <c r="P95" s="37"/>
      <c r="Q95" s="37">
        <v>-1787702</v>
      </c>
      <c r="R95" s="37"/>
      <c r="S95" s="37">
        <f t="shared" si="5"/>
        <v>-286814587</v>
      </c>
      <c r="T95" s="1"/>
      <c r="U95" s="66">
        <f>S95/درآمدها!$J$4</f>
        <v>3.5329912990524369E-2</v>
      </c>
    </row>
    <row r="96" spans="1:21" s="35" customFormat="1" ht="30.75">
      <c r="A96" s="74" t="s">
        <v>124</v>
      </c>
      <c r="C96" s="39">
        <v>0</v>
      </c>
      <c r="D96" s="39"/>
      <c r="E96" s="39">
        <v>-644642901</v>
      </c>
      <c r="F96" s="39"/>
      <c r="G96" s="39">
        <v>-4302182</v>
      </c>
      <c r="H96" s="39"/>
      <c r="I96" s="37">
        <f t="shared" si="4"/>
        <v>-648945083</v>
      </c>
      <c r="J96" s="65"/>
      <c r="K96" s="66">
        <f>I96/درآمدها!$J$4</f>
        <v>7.9937263853384885E-2</v>
      </c>
      <c r="L96" s="65"/>
      <c r="M96" s="39">
        <v>0</v>
      </c>
      <c r="N96" s="37"/>
      <c r="O96" s="37">
        <v>-644642901</v>
      </c>
      <c r="P96" s="37"/>
      <c r="Q96" s="37">
        <v>-4302182</v>
      </c>
      <c r="R96" s="37"/>
      <c r="S96" s="37">
        <f t="shared" si="5"/>
        <v>-648945083</v>
      </c>
      <c r="T96" s="1"/>
      <c r="U96" s="66">
        <f>S96/درآمدها!$J$4</f>
        <v>7.9937263853384885E-2</v>
      </c>
    </row>
    <row r="97" spans="1:21" s="35" customFormat="1" ht="30.75">
      <c r="A97" s="74" t="s">
        <v>172</v>
      </c>
      <c r="C97" s="39">
        <v>0</v>
      </c>
      <c r="D97" s="39"/>
      <c r="E97" s="39">
        <v>-77955613</v>
      </c>
      <c r="F97" s="39"/>
      <c r="G97" s="39">
        <v>-8122</v>
      </c>
      <c r="H97" s="39"/>
      <c r="I97" s="37">
        <f t="shared" si="4"/>
        <v>-77963735</v>
      </c>
      <c r="J97" s="65"/>
      <c r="K97" s="66">
        <f>I97/درآمدها!$J$4</f>
        <v>9.6035979298580779E-3</v>
      </c>
      <c r="L97" s="65"/>
      <c r="M97" s="39">
        <v>0</v>
      </c>
      <c r="N97" s="37"/>
      <c r="O97" s="37">
        <v>-77955613</v>
      </c>
      <c r="P97" s="37"/>
      <c r="Q97" s="37">
        <v>-8122</v>
      </c>
      <c r="R97" s="37"/>
      <c r="S97" s="37">
        <f t="shared" si="5"/>
        <v>-77963735</v>
      </c>
      <c r="T97" s="1"/>
      <c r="U97" s="66">
        <f>S97/درآمدها!$J$4</f>
        <v>9.6035979298580779E-3</v>
      </c>
    </row>
    <row r="98" spans="1:21" s="35" customFormat="1" ht="30.75">
      <c r="A98" s="74" t="s">
        <v>117</v>
      </c>
      <c r="C98" s="39">
        <v>0</v>
      </c>
      <c r="D98" s="39"/>
      <c r="E98" s="39">
        <v>279549618</v>
      </c>
      <c r="F98" s="39"/>
      <c r="G98" s="39">
        <v>1088340</v>
      </c>
      <c r="H98" s="39"/>
      <c r="I98" s="37">
        <f t="shared" si="4"/>
        <v>280637958</v>
      </c>
      <c r="J98" s="65"/>
      <c r="K98" s="66">
        <f>I98/درآمدها!$J$4</f>
        <v>-3.4569073845530852E-2</v>
      </c>
      <c r="L98" s="65"/>
      <c r="M98" s="39">
        <v>0</v>
      </c>
      <c r="N98" s="37"/>
      <c r="O98" s="37">
        <v>279549618</v>
      </c>
      <c r="P98" s="37"/>
      <c r="Q98" s="37">
        <v>1088340</v>
      </c>
      <c r="R98" s="37"/>
      <c r="S98" s="37">
        <f t="shared" si="5"/>
        <v>280637958</v>
      </c>
      <c r="T98" s="1"/>
      <c r="U98" s="66">
        <f>S98/درآمدها!$J$4</f>
        <v>-3.4569073845530852E-2</v>
      </c>
    </row>
    <row r="99" spans="1:21" s="35" customFormat="1" ht="30.75">
      <c r="A99" s="74" t="s">
        <v>248</v>
      </c>
      <c r="C99" s="39">
        <v>0</v>
      </c>
      <c r="D99" s="39"/>
      <c r="E99" s="39">
        <v>136739301</v>
      </c>
      <c r="F99" s="39"/>
      <c r="G99" s="39">
        <v>2306830</v>
      </c>
      <c r="H99" s="39"/>
      <c r="I99" s="37">
        <f t="shared" si="4"/>
        <v>139046131</v>
      </c>
      <c r="J99" s="65"/>
      <c r="K99" s="66">
        <f>I99/درآمدها!$J$4</f>
        <v>-1.7127747097113486E-2</v>
      </c>
      <c r="L99" s="65"/>
      <c r="M99" s="39">
        <v>0</v>
      </c>
      <c r="N99" s="37"/>
      <c r="O99" s="37">
        <v>136739301</v>
      </c>
      <c r="P99" s="37"/>
      <c r="Q99" s="37">
        <v>2306830</v>
      </c>
      <c r="R99" s="37"/>
      <c r="S99" s="37">
        <f t="shared" si="5"/>
        <v>139046131</v>
      </c>
      <c r="T99" s="1"/>
      <c r="U99" s="66">
        <f>S99/درآمدها!$J$4</f>
        <v>-1.7127747097113486E-2</v>
      </c>
    </row>
    <row r="100" spans="1:21" s="35" customFormat="1" ht="30.75">
      <c r="A100" s="74" t="s">
        <v>121</v>
      </c>
      <c r="C100" s="39">
        <v>0</v>
      </c>
      <c r="D100" s="39"/>
      <c r="E100" s="39">
        <v>-327940721</v>
      </c>
      <c r="F100" s="39"/>
      <c r="G100" s="39">
        <v>-4916354</v>
      </c>
      <c r="H100" s="39"/>
      <c r="I100" s="37">
        <f t="shared" si="4"/>
        <v>-332857075</v>
      </c>
      <c r="J100" s="65"/>
      <c r="K100" s="66">
        <f>I100/درآمدها!$J$4</f>
        <v>4.1001441457475259E-2</v>
      </c>
      <c r="L100" s="65"/>
      <c r="M100" s="39">
        <v>0</v>
      </c>
      <c r="N100" s="37"/>
      <c r="O100" s="37">
        <v>-327940721</v>
      </c>
      <c r="P100" s="37"/>
      <c r="Q100" s="37">
        <v>-4916354</v>
      </c>
      <c r="R100" s="37"/>
      <c r="S100" s="37">
        <f t="shared" si="5"/>
        <v>-332857075</v>
      </c>
      <c r="T100" s="1"/>
      <c r="U100" s="66">
        <f>S100/درآمدها!$J$4</f>
        <v>4.1001441457475259E-2</v>
      </c>
    </row>
    <row r="101" spans="1:21" s="35" customFormat="1" ht="30.75">
      <c r="A101" s="74" t="s">
        <v>119</v>
      </c>
      <c r="C101" s="39">
        <v>0</v>
      </c>
      <c r="D101" s="39"/>
      <c r="E101" s="39">
        <v>-264884845</v>
      </c>
      <c r="F101" s="39"/>
      <c r="G101" s="39">
        <v>-2641943</v>
      </c>
      <c r="H101" s="39"/>
      <c r="I101" s="37">
        <f t="shared" si="4"/>
        <v>-267526788</v>
      </c>
      <c r="J101" s="65"/>
      <c r="K101" s="66">
        <f>I101/درآمدها!$J$4</f>
        <v>3.2954035711839365E-2</v>
      </c>
      <c r="L101" s="65"/>
      <c r="M101" s="39">
        <v>0</v>
      </c>
      <c r="N101" s="37"/>
      <c r="O101" s="37">
        <v>-264884845</v>
      </c>
      <c r="P101" s="37"/>
      <c r="Q101" s="37">
        <v>-2641943</v>
      </c>
      <c r="R101" s="37"/>
      <c r="S101" s="37">
        <f t="shared" si="5"/>
        <v>-267526788</v>
      </c>
      <c r="T101" s="1"/>
      <c r="U101" s="66">
        <f>S101/درآمدها!$J$4</f>
        <v>3.2954035711839365E-2</v>
      </c>
    </row>
    <row r="102" spans="1:21" s="35" customFormat="1" ht="30.75">
      <c r="A102" s="74" t="s">
        <v>171</v>
      </c>
      <c r="C102" s="39">
        <v>0</v>
      </c>
      <c r="D102" s="39"/>
      <c r="E102" s="39">
        <v>-486293939</v>
      </c>
      <c r="F102" s="39"/>
      <c r="G102" s="39">
        <v>0</v>
      </c>
      <c r="H102" s="39"/>
      <c r="I102" s="37">
        <f t="shared" si="4"/>
        <v>-486293939</v>
      </c>
      <c r="J102" s="65"/>
      <c r="K102" s="66">
        <f>I102/درآمدها!$J$4</f>
        <v>5.9901843669789935E-2</v>
      </c>
      <c r="L102" s="65"/>
      <c r="M102" s="39">
        <v>0</v>
      </c>
      <c r="N102" s="37"/>
      <c r="O102" s="37">
        <v>-486293939</v>
      </c>
      <c r="P102" s="37"/>
      <c r="Q102" s="37">
        <v>0</v>
      </c>
      <c r="R102" s="37"/>
      <c r="S102" s="37">
        <f t="shared" si="5"/>
        <v>-486293939</v>
      </c>
      <c r="T102" s="1"/>
      <c r="U102" s="66">
        <f>S102/درآمدها!$J$4</f>
        <v>5.9901843669789935E-2</v>
      </c>
    </row>
    <row r="103" spans="1:21" s="35" customFormat="1" ht="30.75">
      <c r="A103" s="74" t="s">
        <v>182</v>
      </c>
      <c r="C103" s="39">
        <v>0</v>
      </c>
      <c r="D103" s="39"/>
      <c r="E103" s="39">
        <v>788119855</v>
      </c>
      <c r="F103" s="39"/>
      <c r="G103" s="39">
        <v>2521026</v>
      </c>
      <c r="H103" s="39"/>
      <c r="I103" s="37">
        <f t="shared" si="4"/>
        <v>790640881</v>
      </c>
      <c r="J103" s="65"/>
      <c r="K103" s="66">
        <f>I103/درآمدها!$J$4</f>
        <v>-9.7391397782991884E-2</v>
      </c>
      <c r="L103" s="65"/>
      <c r="M103" s="39">
        <v>0</v>
      </c>
      <c r="N103" s="37"/>
      <c r="O103" s="37">
        <v>788119855</v>
      </c>
      <c r="P103" s="37"/>
      <c r="Q103" s="37">
        <v>2521026</v>
      </c>
      <c r="R103" s="37"/>
      <c r="S103" s="37">
        <f t="shared" si="5"/>
        <v>790640881</v>
      </c>
      <c r="T103" s="1"/>
      <c r="U103" s="66">
        <f>S103/درآمدها!$J$4</f>
        <v>-9.7391397782991884E-2</v>
      </c>
    </row>
    <row r="104" spans="1:21" s="35" customFormat="1" ht="30.75">
      <c r="A104" s="74" t="s">
        <v>220</v>
      </c>
      <c r="C104" s="39">
        <v>116089106</v>
      </c>
      <c r="D104" s="39"/>
      <c r="E104" s="39">
        <v>-830780941</v>
      </c>
      <c r="F104" s="39"/>
      <c r="G104" s="39">
        <v>0</v>
      </c>
      <c r="H104" s="39"/>
      <c r="I104" s="37">
        <f t="shared" si="4"/>
        <v>-714691835</v>
      </c>
      <c r="J104" s="65"/>
      <c r="K104" s="66">
        <f>I104/درآمدها!$J$4</f>
        <v>8.8035969891545995E-2</v>
      </c>
      <c r="L104" s="65"/>
      <c r="M104" s="39">
        <v>116089106</v>
      </c>
      <c r="N104" s="37"/>
      <c r="O104" s="37">
        <v>-830780941</v>
      </c>
      <c r="P104" s="37"/>
      <c r="Q104" s="37">
        <v>0</v>
      </c>
      <c r="R104" s="37"/>
      <c r="S104" s="37">
        <f t="shared" si="5"/>
        <v>-714691835</v>
      </c>
      <c r="T104" s="1"/>
      <c r="U104" s="66">
        <f>S104/درآمدها!$J$4</f>
        <v>8.8035969891545995E-2</v>
      </c>
    </row>
    <row r="105" spans="1:21" s="35" customFormat="1" ht="30.75">
      <c r="A105" s="74" t="s">
        <v>227</v>
      </c>
      <c r="C105" s="39">
        <v>0</v>
      </c>
      <c r="D105" s="39"/>
      <c r="E105" s="39">
        <v>-540274103</v>
      </c>
      <c r="F105" s="39"/>
      <c r="G105" s="39">
        <v>-2735262</v>
      </c>
      <c r="H105" s="39"/>
      <c r="I105" s="37">
        <f t="shared" si="4"/>
        <v>-543009365</v>
      </c>
      <c r="J105" s="65"/>
      <c r="K105" s="66">
        <f>I105/درآمدها!$J$4</f>
        <v>6.688806806918049E-2</v>
      </c>
      <c r="L105" s="65"/>
      <c r="M105" s="39">
        <v>0</v>
      </c>
      <c r="N105" s="37"/>
      <c r="O105" s="37">
        <v>-540274103</v>
      </c>
      <c r="P105" s="37"/>
      <c r="Q105" s="37">
        <v>-2735262</v>
      </c>
      <c r="R105" s="37"/>
      <c r="S105" s="37">
        <f t="shared" si="5"/>
        <v>-543009365</v>
      </c>
      <c r="T105" s="1"/>
      <c r="U105" s="66">
        <f>S105/درآمدها!$J$4</f>
        <v>6.688806806918049E-2</v>
      </c>
    </row>
    <row r="106" spans="1:21" s="35" customFormat="1" ht="30.75">
      <c r="A106" s="74" t="s">
        <v>120</v>
      </c>
      <c r="C106" s="39">
        <v>0</v>
      </c>
      <c r="D106" s="39"/>
      <c r="E106" s="39">
        <v>249187000</v>
      </c>
      <c r="F106" s="39"/>
      <c r="G106" s="39">
        <v>1020477</v>
      </c>
      <c r="H106" s="39"/>
      <c r="I106" s="37">
        <f t="shared" si="4"/>
        <v>250207477</v>
      </c>
      <c r="J106" s="65"/>
      <c r="K106" s="66">
        <f>I106/درآمدها!$J$4</f>
        <v>-3.0820637417540507E-2</v>
      </c>
      <c r="L106" s="65"/>
      <c r="M106" s="39">
        <v>0</v>
      </c>
      <c r="N106" s="37"/>
      <c r="O106" s="37">
        <v>249187000</v>
      </c>
      <c r="P106" s="37"/>
      <c r="Q106" s="37">
        <v>1020477</v>
      </c>
      <c r="R106" s="37"/>
      <c r="S106" s="37">
        <f t="shared" si="5"/>
        <v>250207477</v>
      </c>
      <c r="T106" s="1"/>
      <c r="U106" s="66">
        <f>S106/درآمدها!$J$4</f>
        <v>-3.0820637417540507E-2</v>
      </c>
    </row>
    <row r="107" spans="1:21" s="35" customFormat="1" ht="30.75">
      <c r="A107" s="74" t="s">
        <v>138</v>
      </c>
      <c r="C107" s="39">
        <v>0</v>
      </c>
      <c r="D107" s="39"/>
      <c r="E107" s="39">
        <v>-120510193</v>
      </c>
      <c r="F107" s="39"/>
      <c r="G107" s="39">
        <v>-125387</v>
      </c>
      <c r="H107" s="39"/>
      <c r="I107" s="37">
        <f t="shared" ref="I107:I138" si="6">C107+E107+G107</f>
        <v>-120635580</v>
      </c>
      <c r="J107" s="65"/>
      <c r="K107" s="66">
        <f>I107/درآمدها!$J$4</f>
        <v>1.4859929508959884E-2</v>
      </c>
      <c r="L107" s="65"/>
      <c r="M107" s="39">
        <v>0</v>
      </c>
      <c r="N107" s="37"/>
      <c r="O107" s="37">
        <v>-120510193</v>
      </c>
      <c r="P107" s="37"/>
      <c r="Q107" s="37">
        <v>-125387</v>
      </c>
      <c r="R107" s="37"/>
      <c r="S107" s="37">
        <f t="shared" ref="S107:S138" si="7">M107+O107+Q107</f>
        <v>-120635580</v>
      </c>
      <c r="T107" s="1"/>
      <c r="U107" s="66">
        <f>S107/درآمدها!$J$4</f>
        <v>1.4859929508959884E-2</v>
      </c>
    </row>
    <row r="108" spans="1:21" s="35" customFormat="1" ht="30.75">
      <c r="A108" s="74" t="s">
        <v>211</v>
      </c>
      <c r="C108" s="39">
        <v>0</v>
      </c>
      <c r="D108" s="39"/>
      <c r="E108" s="39">
        <v>-59168579</v>
      </c>
      <c r="F108" s="39"/>
      <c r="G108" s="39">
        <v>422480</v>
      </c>
      <c r="H108" s="39"/>
      <c r="I108" s="37">
        <f t="shared" si="6"/>
        <v>-58746099</v>
      </c>
      <c r="J108" s="65"/>
      <c r="K108" s="66">
        <f>I108/درآمدها!$J$4</f>
        <v>7.2363633520589757E-3</v>
      </c>
      <c r="L108" s="65"/>
      <c r="M108" s="39">
        <v>0</v>
      </c>
      <c r="N108" s="37"/>
      <c r="O108" s="37">
        <v>-59168579</v>
      </c>
      <c r="P108" s="37"/>
      <c r="Q108" s="37">
        <v>422480</v>
      </c>
      <c r="R108" s="37"/>
      <c r="S108" s="37">
        <f t="shared" si="7"/>
        <v>-58746099</v>
      </c>
      <c r="T108" s="1"/>
      <c r="U108" s="66">
        <f>S108/درآمدها!$J$4</f>
        <v>7.2363633520589757E-3</v>
      </c>
    </row>
    <row r="109" spans="1:21" s="35" customFormat="1" ht="30.75">
      <c r="A109" s="74" t="s">
        <v>156</v>
      </c>
      <c r="C109" s="39">
        <v>0</v>
      </c>
      <c r="D109" s="39"/>
      <c r="E109" s="39">
        <v>-146652980</v>
      </c>
      <c r="F109" s="39"/>
      <c r="G109" s="39">
        <v>-947608</v>
      </c>
      <c r="H109" s="39"/>
      <c r="I109" s="37">
        <f t="shared" si="6"/>
        <v>-147600588</v>
      </c>
      <c r="J109" s="65"/>
      <c r="K109" s="66">
        <f>I109/درآمدها!$J$4</f>
        <v>1.8181487859228844E-2</v>
      </c>
      <c r="L109" s="65"/>
      <c r="M109" s="39">
        <v>0</v>
      </c>
      <c r="N109" s="37"/>
      <c r="O109" s="37">
        <v>-146652980</v>
      </c>
      <c r="P109" s="37"/>
      <c r="Q109" s="37">
        <v>-947608</v>
      </c>
      <c r="R109" s="37"/>
      <c r="S109" s="37">
        <f t="shared" si="7"/>
        <v>-147600588</v>
      </c>
      <c r="T109" s="1"/>
      <c r="U109" s="66">
        <f>S109/درآمدها!$J$4</f>
        <v>1.8181487859228844E-2</v>
      </c>
    </row>
    <row r="110" spans="1:21" s="35" customFormat="1" ht="30.75">
      <c r="A110" s="74" t="s">
        <v>178</v>
      </c>
      <c r="C110" s="39">
        <v>121900548</v>
      </c>
      <c r="D110" s="39"/>
      <c r="E110" s="39">
        <v>-21759172</v>
      </c>
      <c r="F110" s="39"/>
      <c r="G110" s="39">
        <v>640915</v>
      </c>
      <c r="H110" s="39"/>
      <c r="I110" s="37">
        <f t="shared" si="6"/>
        <v>100782291</v>
      </c>
      <c r="J110" s="65"/>
      <c r="K110" s="66">
        <f>I110/درآمدها!$J$4</f>
        <v>-1.2414394990362562E-2</v>
      </c>
      <c r="L110" s="65"/>
      <c r="M110" s="39">
        <v>121900548</v>
      </c>
      <c r="N110" s="37"/>
      <c r="O110" s="37">
        <v>-21759172</v>
      </c>
      <c r="P110" s="37"/>
      <c r="Q110" s="37">
        <v>640915</v>
      </c>
      <c r="R110" s="37"/>
      <c r="S110" s="37">
        <f t="shared" si="7"/>
        <v>100782291</v>
      </c>
      <c r="T110" s="1"/>
      <c r="U110" s="66">
        <f>S110/درآمدها!$J$4</f>
        <v>-1.2414394990362562E-2</v>
      </c>
    </row>
    <row r="111" spans="1:21" s="35" customFormat="1" ht="30.75">
      <c r="A111" s="74" t="s">
        <v>157</v>
      </c>
      <c r="C111" s="39">
        <v>0</v>
      </c>
      <c r="D111" s="39"/>
      <c r="E111" s="39">
        <v>-590844085</v>
      </c>
      <c r="F111" s="39"/>
      <c r="G111" s="39">
        <v>-1773681</v>
      </c>
      <c r="H111" s="39"/>
      <c r="I111" s="37">
        <f t="shared" si="6"/>
        <v>-592617766</v>
      </c>
      <c r="J111" s="65"/>
      <c r="K111" s="66">
        <f>I111/درآمدها!$J$4</f>
        <v>7.2998846845327744E-2</v>
      </c>
      <c r="L111" s="65"/>
      <c r="M111" s="39">
        <v>0</v>
      </c>
      <c r="N111" s="37"/>
      <c r="O111" s="37">
        <v>-590844085</v>
      </c>
      <c r="P111" s="37"/>
      <c r="Q111" s="37">
        <v>-1773681</v>
      </c>
      <c r="R111" s="37"/>
      <c r="S111" s="37">
        <f t="shared" si="7"/>
        <v>-592617766</v>
      </c>
      <c r="T111" s="1"/>
      <c r="U111" s="66">
        <f>S111/درآمدها!$J$4</f>
        <v>7.2998846845327744E-2</v>
      </c>
    </row>
    <row r="112" spans="1:21" s="35" customFormat="1" ht="30.75">
      <c r="A112" s="74" t="s">
        <v>242</v>
      </c>
      <c r="C112" s="39">
        <v>0</v>
      </c>
      <c r="D112" s="39"/>
      <c r="E112" s="39">
        <v>-702219174</v>
      </c>
      <c r="F112" s="39"/>
      <c r="G112" s="39">
        <v>-2495806</v>
      </c>
      <c r="H112" s="39"/>
      <c r="I112" s="37">
        <f t="shared" si="6"/>
        <v>-704714980</v>
      </c>
      <c r="J112" s="65"/>
      <c r="K112" s="66">
        <f>I112/درآمدها!$J$4</f>
        <v>8.6807017686722887E-2</v>
      </c>
      <c r="L112" s="65"/>
      <c r="M112" s="39">
        <v>0</v>
      </c>
      <c r="N112" s="37"/>
      <c r="O112" s="37">
        <v>-702219174</v>
      </c>
      <c r="P112" s="37"/>
      <c r="Q112" s="37">
        <v>-2495806</v>
      </c>
      <c r="R112" s="37"/>
      <c r="S112" s="37">
        <f t="shared" si="7"/>
        <v>-704714980</v>
      </c>
      <c r="T112" s="1"/>
      <c r="U112" s="66">
        <f>S112/درآمدها!$J$4</f>
        <v>8.6807017686722887E-2</v>
      </c>
    </row>
    <row r="113" spans="1:21" s="35" customFormat="1" ht="30.75">
      <c r="A113" s="74" t="s">
        <v>247</v>
      </c>
      <c r="C113" s="39">
        <v>0</v>
      </c>
      <c r="D113" s="39"/>
      <c r="E113" s="39">
        <v>387425094</v>
      </c>
      <c r="F113" s="39"/>
      <c r="G113" s="39">
        <v>2677030</v>
      </c>
      <c r="H113" s="39"/>
      <c r="I113" s="37">
        <f t="shared" si="6"/>
        <v>390102124</v>
      </c>
      <c r="J113" s="65"/>
      <c r="K113" s="66">
        <f>I113/درآمدها!$J$4</f>
        <v>-4.8052904988192764E-2</v>
      </c>
      <c r="L113" s="65"/>
      <c r="M113" s="39">
        <v>0</v>
      </c>
      <c r="N113" s="37"/>
      <c r="O113" s="37">
        <v>387425094</v>
      </c>
      <c r="P113" s="37"/>
      <c r="Q113" s="37">
        <v>2677030</v>
      </c>
      <c r="R113" s="37"/>
      <c r="S113" s="37">
        <f t="shared" si="7"/>
        <v>390102124</v>
      </c>
      <c r="T113" s="1"/>
      <c r="U113" s="66">
        <f>S113/درآمدها!$J$4</f>
        <v>-4.8052904988192764E-2</v>
      </c>
    </row>
    <row r="114" spans="1:21" s="35" customFormat="1" ht="30.75">
      <c r="A114" s="74" t="s">
        <v>228</v>
      </c>
      <c r="C114" s="39">
        <v>0</v>
      </c>
      <c r="D114" s="39"/>
      <c r="E114" s="39">
        <v>-84355704</v>
      </c>
      <c r="F114" s="39"/>
      <c r="G114" s="39">
        <v>-635634</v>
      </c>
      <c r="H114" s="39"/>
      <c r="I114" s="37">
        <f t="shared" si="6"/>
        <v>-84991338</v>
      </c>
      <c r="J114" s="65"/>
      <c r="K114" s="66">
        <f>I114/درآمدها!$J$4</f>
        <v>1.0469260325620214E-2</v>
      </c>
      <c r="L114" s="65"/>
      <c r="M114" s="39">
        <v>0</v>
      </c>
      <c r="N114" s="37"/>
      <c r="O114" s="37">
        <v>-84355704</v>
      </c>
      <c r="P114" s="37"/>
      <c r="Q114" s="37">
        <v>-635634</v>
      </c>
      <c r="R114" s="37"/>
      <c r="S114" s="37">
        <f t="shared" si="7"/>
        <v>-84991338</v>
      </c>
      <c r="T114" s="1"/>
      <c r="U114" s="66">
        <f>S114/درآمدها!$J$4</f>
        <v>1.0469260325620214E-2</v>
      </c>
    </row>
    <row r="115" spans="1:21" s="35" customFormat="1" ht="30.75">
      <c r="A115" s="74" t="s">
        <v>133</v>
      </c>
      <c r="C115" s="39">
        <v>0</v>
      </c>
      <c r="D115" s="39"/>
      <c r="E115" s="39">
        <v>-170285314</v>
      </c>
      <c r="F115" s="39"/>
      <c r="G115" s="39">
        <v>-1493777</v>
      </c>
      <c r="H115" s="39"/>
      <c r="I115" s="37">
        <f t="shared" si="6"/>
        <v>-171779091</v>
      </c>
      <c r="J115" s="65"/>
      <c r="K115" s="66">
        <f>I115/درآمدها!$J$4</f>
        <v>2.1159803628193318E-2</v>
      </c>
      <c r="L115" s="65"/>
      <c r="M115" s="39">
        <v>0</v>
      </c>
      <c r="N115" s="37"/>
      <c r="O115" s="37">
        <v>-170285314</v>
      </c>
      <c r="P115" s="37"/>
      <c r="Q115" s="37">
        <v>-1493777</v>
      </c>
      <c r="R115" s="37"/>
      <c r="S115" s="37">
        <f t="shared" si="7"/>
        <v>-171779091</v>
      </c>
      <c r="T115" s="1"/>
      <c r="U115" s="66">
        <f>S115/درآمدها!$J$4</f>
        <v>2.1159803628193318E-2</v>
      </c>
    </row>
    <row r="116" spans="1:21" s="35" customFormat="1" ht="30.75">
      <c r="A116" s="74" t="s">
        <v>181</v>
      </c>
      <c r="C116" s="39">
        <v>0</v>
      </c>
      <c r="D116" s="39"/>
      <c r="E116" s="39">
        <v>-771026084</v>
      </c>
      <c r="F116" s="39"/>
      <c r="G116" s="39">
        <v>-2492258</v>
      </c>
      <c r="H116" s="39"/>
      <c r="I116" s="37">
        <f t="shared" si="6"/>
        <v>-773518342</v>
      </c>
      <c r="J116" s="65"/>
      <c r="K116" s="66">
        <f>I116/درآمدها!$J$4</f>
        <v>9.5282237926882951E-2</v>
      </c>
      <c r="L116" s="65"/>
      <c r="M116" s="39">
        <v>0</v>
      </c>
      <c r="N116" s="37"/>
      <c r="O116" s="37">
        <v>-771026084</v>
      </c>
      <c r="P116" s="37"/>
      <c r="Q116" s="37">
        <v>-2492258</v>
      </c>
      <c r="R116" s="37"/>
      <c r="S116" s="37">
        <f t="shared" si="7"/>
        <v>-773518342</v>
      </c>
      <c r="T116" s="1"/>
      <c r="U116" s="66">
        <f>S116/درآمدها!$J$4</f>
        <v>9.5282237926882951E-2</v>
      </c>
    </row>
    <row r="117" spans="1:21" s="35" customFormat="1" ht="30.75">
      <c r="A117" s="74" t="s">
        <v>184</v>
      </c>
      <c r="C117" s="39">
        <v>0</v>
      </c>
      <c r="D117" s="39"/>
      <c r="E117" s="39">
        <v>-490548477</v>
      </c>
      <c r="F117" s="39"/>
      <c r="G117" s="39">
        <v>-2555324</v>
      </c>
      <c r="H117" s="39"/>
      <c r="I117" s="37">
        <f t="shared" si="6"/>
        <v>-493103801</v>
      </c>
      <c r="J117" s="65"/>
      <c r="K117" s="66">
        <f>I117/درآمدها!$J$4</f>
        <v>6.0740684659204042E-2</v>
      </c>
      <c r="L117" s="65"/>
      <c r="M117" s="39">
        <v>0</v>
      </c>
      <c r="N117" s="37"/>
      <c r="O117" s="37">
        <v>-490548477</v>
      </c>
      <c r="P117" s="37"/>
      <c r="Q117" s="37">
        <v>-2555324</v>
      </c>
      <c r="R117" s="37"/>
      <c r="S117" s="37">
        <f t="shared" si="7"/>
        <v>-493103801</v>
      </c>
      <c r="T117" s="1"/>
      <c r="U117" s="66">
        <f>S117/درآمدها!$J$4</f>
        <v>6.0740684659204042E-2</v>
      </c>
    </row>
    <row r="118" spans="1:21" s="35" customFormat="1" ht="30.75">
      <c r="A118" s="74" t="s">
        <v>113</v>
      </c>
      <c r="C118" s="39">
        <v>0</v>
      </c>
      <c r="D118" s="39"/>
      <c r="E118" s="39">
        <v>-251414235</v>
      </c>
      <c r="F118" s="39"/>
      <c r="G118" s="39">
        <v>-1782891</v>
      </c>
      <c r="H118" s="39"/>
      <c r="I118" s="37">
        <f t="shared" si="6"/>
        <v>-253197126</v>
      </c>
      <c r="J118" s="65"/>
      <c r="K118" s="66">
        <f>I118/درآمدها!$J$4</f>
        <v>3.1188903342042485E-2</v>
      </c>
      <c r="L118" s="65"/>
      <c r="M118" s="39">
        <v>0</v>
      </c>
      <c r="N118" s="37"/>
      <c r="O118" s="37">
        <v>-251414235</v>
      </c>
      <c r="P118" s="37"/>
      <c r="Q118" s="37">
        <v>-1782891</v>
      </c>
      <c r="R118" s="37"/>
      <c r="S118" s="37">
        <f t="shared" si="7"/>
        <v>-253197126</v>
      </c>
      <c r="T118" s="1"/>
      <c r="U118" s="66">
        <f>S118/درآمدها!$J$4</f>
        <v>3.1188903342042485E-2</v>
      </c>
    </row>
    <row r="119" spans="1:21" s="35" customFormat="1" ht="30.75">
      <c r="A119" s="74" t="s">
        <v>243</v>
      </c>
      <c r="C119" s="39">
        <v>0</v>
      </c>
      <c r="D119" s="39"/>
      <c r="E119" s="39">
        <v>-262619557</v>
      </c>
      <c r="F119" s="39"/>
      <c r="G119" s="39">
        <v>-1009597</v>
      </c>
      <c r="H119" s="39"/>
      <c r="I119" s="37">
        <f t="shared" si="6"/>
        <v>-263629154</v>
      </c>
      <c r="J119" s="65"/>
      <c r="K119" s="66">
        <f>I119/درآمدها!$J$4</f>
        <v>3.2473923903269079E-2</v>
      </c>
      <c r="L119" s="65"/>
      <c r="M119" s="39">
        <v>0</v>
      </c>
      <c r="N119" s="37"/>
      <c r="O119" s="37">
        <v>-262619557</v>
      </c>
      <c r="P119" s="37"/>
      <c r="Q119" s="37">
        <v>-1009597</v>
      </c>
      <c r="R119" s="37"/>
      <c r="S119" s="37">
        <f t="shared" si="7"/>
        <v>-263629154</v>
      </c>
      <c r="T119" s="1"/>
      <c r="U119" s="66">
        <f>S119/درآمدها!$J$4</f>
        <v>3.2473923903269079E-2</v>
      </c>
    </row>
    <row r="120" spans="1:21" s="35" customFormat="1" ht="30.75">
      <c r="A120" s="74" t="s">
        <v>146</v>
      </c>
      <c r="C120" s="39">
        <v>0</v>
      </c>
      <c r="D120" s="39"/>
      <c r="E120" s="39">
        <v>-201078407</v>
      </c>
      <c r="F120" s="39"/>
      <c r="G120" s="39">
        <v>-723858</v>
      </c>
      <c r="H120" s="39"/>
      <c r="I120" s="37">
        <f t="shared" si="6"/>
        <v>-201802265</v>
      </c>
      <c r="J120" s="65"/>
      <c r="K120" s="66">
        <f>I120/درآمدها!$J$4</f>
        <v>2.4858067849041238E-2</v>
      </c>
      <c r="L120" s="65"/>
      <c r="M120" s="39">
        <v>0</v>
      </c>
      <c r="N120" s="37"/>
      <c r="O120" s="37">
        <v>-201078407</v>
      </c>
      <c r="P120" s="37"/>
      <c r="Q120" s="37">
        <v>-723858</v>
      </c>
      <c r="R120" s="37"/>
      <c r="S120" s="37">
        <f t="shared" si="7"/>
        <v>-201802265</v>
      </c>
      <c r="T120" s="1"/>
      <c r="U120" s="66">
        <f>S120/درآمدها!$J$4</f>
        <v>2.4858067849041238E-2</v>
      </c>
    </row>
    <row r="121" spans="1:21" s="35" customFormat="1" ht="30.75">
      <c r="A121" s="74" t="s">
        <v>169</v>
      </c>
      <c r="C121" s="39">
        <v>0</v>
      </c>
      <c r="D121" s="39"/>
      <c r="E121" s="39">
        <v>-995933489</v>
      </c>
      <c r="F121" s="39"/>
      <c r="G121" s="39">
        <v>-2367132</v>
      </c>
      <c r="H121" s="39"/>
      <c r="I121" s="37">
        <f t="shared" si="6"/>
        <v>-998300621</v>
      </c>
      <c r="J121" s="65"/>
      <c r="K121" s="66">
        <f>I121/درآمدها!$J$4</f>
        <v>0.12297099128475096</v>
      </c>
      <c r="L121" s="65"/>
      <c r="M121" s="39">
        <v>0</v>
      </c>
      <c r="N121" s="37"/>
      <c r="O121" s="37">
        <v>-995933489</v>
      </c>
      <c r="P121" s="37"/>
      <c r="Q121" s="37">
        <v>-2367132</v>
      </c>
      <c r="R121" s="37"/>
      <c r="S121" s="37">
        <f t="shared" si="7"/>
        <v>-998300621</v>
      </c>
      <c r="T121" s="1"/>
      <c r="U121" s="66">
        <f>S121/درآمدها!$J$4</f>
        <v>0.12297099128475096</v>
      </c>
    </row>
    <row r="122" spans="1:21" s="35" customFormat="1" ht="30.75">
      <c r="A122" s="74" t="s">
        <v>201</v>
      </c>
      <c r="C122" s="39">
        <v>0</v>
      </c>
      <c r="D122" s="39"/>
      <c r="E122" s="39">
        <v>-260143753</v>
      </c>
      <c r="F122" s="39"/>
      <c r="G122" s="39">
        <v>-358280</v>
      </c>
      <c r="H122" s="39"/>
      <c r="I122" s="37">
        <f t="shared" si="6"/>
        <v>-260502033</v>
      </c>
      <c r="J122" s="65"/>
      <c r="K122" s="66">
        <f>I122/درآمدها!$J$4</f>
        <v>3.2088724133632396E-2</v>
      </c>
      <c r="L122" s="65"/>
      <c r="M122" s="39">
        <v>0</v>
      </c>
      <c r="N122" s="37"/>
      <c r="O122" s="37">
        <v>-260143753</v>
      </c>
      <c r="P122" s="37"/>
      <c r="Q122" s="37">
        <v>-358280</v>
      </c>
      <c r="R122" s="37"/>
      <c r="S122" s="37">
        <f t="shared" si="7"/>
        <v>-260502033</v>
      </c>
      <c r="T122" s="1"/>
      <c r="U122" s="66">
        <f>S122/درآمدها!$J$4</f>
        <v>3.2088724133632396E-2</v>
      </c>
    </row>
    <row r="123" spans="1:21" s="35" customFormat="1" ht="30.75">
      <c r="A123" s="74" t="s">
        <v>197</v>
      </c>
      <c r="C123" s="39">
        <v>0</v>
      </c>
      <c r="D123" s="39"/>
      <c r="E123" s="39">
        <v>-118648506</v>
      </c>
      <c r="F123" s="39"/>
      <c r="G123" s="39">
        <v>-1434833</v>
      </c>
      <c r="H123" s="39"/>
      <c r="I123" s="37">
        <f t="shared" si="6"/>
        <v>-120083339</v>
      </c>
      <c r="J123" s="65"/>
      <c r="K123" s="66">
        <f>I123/درآمدها!$J$4</f>
        <v>1.4791904285124946E-2</v>
      </c>
      <c r="L123" s="65"/>
      <c r="M123" s="39">
        <v>0</v>
      </c>
      <c r="N123" s="37"/>
      <c r="O123" s="37">
        <v>-118648506</v>
      </c>
      <c r="P123" s="37"/>
      <c r="Q123" s="37">
        <v>-1434833</v>
      </c>
      <c r="R123" s="37"/>
      <c r="S123" s="37">
        <f t="shared" si="7"/>
        <v>-120083339</v>
      </c>
      <c r="T123" s="1"/>
      <c r="U123" s="66">
        <f>S123/درآمدها!$J$4</f>
        <v>1.4791904285124946E-2</v>
      </c>
    </row>
    <row r="124" spans="1:21" s="35" customFormat="1" ht="30.75">
      <c r="A124" s="74" t="s">
        <v>238</v>
      </c>
      <c r="C124" s="39">
        <v>0</v>
      </c>
      <c r="D124" s="39"/>
      <c r="E124" s="39">
        <v>-288518186</v>
      </c>
      <c r="F124" s="39"/>
      <c r="G124" s="39">
        <v>-723302</v>
      </c>
      <c r="H124" s="39"/>
      <c r="I124" s="37">
        <f t="shared" si="6"/>
        <v>-289241488</v>
      </c>
      <c r="J124" s="65"/>
      <c r="K124" s="66">
        <f>I124/درآمدها!$J$4</f>
        <v>3.5628859435555132E-2</v>
      </c>
      <c r="L124" s="65"/>
      <c r="M124" s="39">
        <v>0</v>
      </c>
      <c r="N124" s="37"/>
      <c r="O124" s="37">
        <v>-288518186</v>
      </c>
      <c r="P124" s="37"/>
      <c r="Q124" s="37">
        <v>-723302</v>
      </c>
      <c r="R124" s="37"/>
      <c r="S124" s="37">
        <f t="shared" si="7"/>
        <v>-289241488</v>
      </c>
      <c r="T124" s="1"/>
      <c r="U124" s="66">
        <f>S124/درآمدها!$J$4</f>
        <v>3.5628859435555132E-2</v>
      </c>
    </row>
    <row r="125" spans="1:21" s="35" customFormat="1" ht="30.75">
      <c r="A125" s="74" t="s">
        <v>212</v>
      </c>
      <c r="C125" s="39">
        <v>0</v>
      </c>
      <c r="D125" s="39"/>
      <c r="E125" s="39">
        <v>-578533904</v>
      </c>
      <c r="F125" s="39"/>
      <c r="G125" s="39">
        <v>-2344661</v>
      </c>
      <c r="H125" s="39"/>
      <c r="I125" s="37">
        <f t="shared" si="6"/>
        <v>-580878565</v>
      </c>
      <c r="J125" s="65"/>
      <c r="K125" s="66">
        <f>I125/درآمدها!$J$4</f>
        <v>7.1552808293919357E-2</v>
      </c>
      <c r="L125" s="65"/>
      <c r="M125" s="39">
        <v>0</v>
      </c>
      <c r="N125" s="37"/>
      <c r="O125" s="37">
        <v>-578533904</v>
      </c>
      <c r="P125" s="37"/>
      <c r="Q125" s="37">
        <v>-2344661</v>
      </c>
      <c r="R125" s="37"/>
      <c r="S125" s="37">
        <f t="shared" si="7"/>
        <v>-580878565</v>
      </c>
      <c r="T125" s="1"/>
      <c r="U125" s="66">
        <f>S125/درآمدها!$J$4</f>
        <v>7.1552808293919357E-2</v>
      </c>
    </row>
    <row r="126" spans="1:21" s="35" customFormat="1" ht="30.75">
      <c r="A126" s="74" t="s">
        <v>236</v>
      </c>
      <c r="C126" s="39">
        <v>0</v>
      </c>
      <c r="D126" s="39"/>
      <c r="E126" s="39">
        <v>-503960896</v>
      </c>
      <c r="F126" s="39"/>
      <c r="G126" s="39">
        <v>-1216561</v>
      </c>
      <c r="H126" s="39"/>
      <c r="I126" s="37">
        <f t="shared" si="6"/>
        <v>-505177457</v>
      </c>
      <c r="J126" s="65"/>
      <c r="K126" s="66">
        <f>I126/درآمدها!$J$4</f>
        <v>6.2227921484984884E-2</v>
      </c>
      <c r="L126" s="65"/>
      <c r="M126" s="39">
        <v>0</v>
      </c>
      <c r="N126" s="37"/>
      <c r="O126" s="37">
        <v>-503960896</v>
      </c>
      <c r="P126" s="37"/>
      <c r="Q126" s="37">
        <v>-1216561</v>
      </c>
      <c r="R126" s="37"/>
      <c r="S126" s="37">
        <f t="shared" si="7"/>
        <v>-505177457</v>
      </c>
      <c r="T126" s="1"/>
      <c r="U126" s="66">
        <f>S126/درآمدها!$J$4</f>
        <v>6.2227921484984884E-2</v>
      </c>
    </row>
    <row r="127" spans="1:21" s="35" customFormat="1" ht="30.75">
      <c r="A127" s="74" t="s">
        <v>161</v>
      </c>
      <c r="C127" s="39">
        <v>0</v>
      </c>
      <c r="D127" s="39"/>
      <c r="E127" s="39">
        <v>27669509</v>
      </c>
      <c r="F127" s="39"/>
      <c r="G127" s="39">
        <v>268478</v>
      </c>
      <c r="H127" s="39"/>
      <c r="I127" s="37">
        <f t="shared" si="6"/>
        <v>27937987</v>
      </c>
      <c r="J127" s="65"/>
      <c r="K127" s="66">
        <f>I127/درآمدها!$J$4</f>
        <v>-3.4414102161421829E-3</v>
      </c>
      <c r="L127" s="65"/>
      <c r="M127" s="39">
        <v>0</v>
      </c>
      <c r="N127" s="37"/>
      <c r="O127" s="37">
        <v>27669509</v>
      </c>
      <c r="P127" s="37"/>
      <c r="Q127" s="37">
        <v>268478</v>
      </c>
      <c r="R127" s="37"/>
      <c r="S127" s="37">
        <f t="shared" si="7"/>
        <v>27937987</v>
      </c>
      <c r="T127" s="1"/>
      <c r="U127" s="66">
        <f>S127/درآمدها!$J$4</f>
        <v>-3.4414102161421829E-3</v>
      </c>
    </row>
    <row r="128" spans="1:21" s="35" customFormat="1" ht="30.75">
      <c r="A128" s="74" t="s">
        <v>108</v>
      </c>
      <c r="C128" s="39">
        <v>0</v>
      </c>
      <c r="D128" s="39"/>
      <c r="E128" s="39">
        <v>97288418</v>
      </c>
      <c r="F128" s="39"/>
      <c r="G128" s="39">
        <v>962721</v>
      </c>
      <c r="H128" s="39"/>
      <c r="I128" s="37">
        <f t="shared" si="6"/>
        <v>98251139</v>
      </c>
      <c r="J128" s="65"/>
      <c r="K128" s="66">
        <f>I128/درآمدها!$J$4</f>
        <v>-1.2102606873652194E-2</v>
      </c>
      <c r="L128" s="65"/>
      <c r="M128" s="39">
        <v>0</v>
      </c>
      <c r="N128" s="37"/>
      <c r="O128" s="37">
        <v>97288418</v>
      </c>
      <c r="P128" s="37"/>
      <c r="Q128" s="37">
        <v>962721</v>
      </c>
      <c r="R128" s="37"/>
      <c r="S128" s="37">
        <f t="shared" si="7"/>
        <v>98251139</v>
      </c>
      <c r="T128" s="1"/>
      <c r="U128" s="66">
        <f>S128/درآمدها!$J$4</f>
        <v>-1.2102606873652194E-2</v>
      </c>
    </row>
    <row r="129" spans="1:21" s="35" customFormat="1" ht="30.75">
      <c r="A129" s="74" t="s">
        <v>189</v>
      </c>
      <c r="C129" s="39">
        <v>0</v>
      </c>
      <c r="D129" s="39"/>
      <c r="E129" s="39">
        <v>7672580</v>
      </c>
      <c r="F129" s="39"/>
      <c r="G129" s="39">
        <v>38863</v>
      </c>
      <c r="H129" s="39"/>
      <c r="I129" s="37">
        <f t="shared" si="6"/>
        <v>7711443</v>
      </c>
      <c r="J129" s="65"/>
      <c r="K129" s="66">
        <f>I129/درآمدها!$J$4</f>
        <v>-9.4989802670457694E-4</v>
      </c>
      <c r="L129" s="65"/>
      <c r="M129" s="39">
        <v>0</v>
      </c>
      <c r="N129" s="37"/>
      <c r="O129" s="37">
        <v>7672580</v>
      </c>
      <c r="P129" s="37"/>
      <c r="Q129" s="37">
        <v>38863</v>
      </c>
      <c r="R129" s="37"/>
      <c r="S129" s="37">
        <f t="shared" si="7"/>
        <v>7711443</v>
      </c>
      <c r="T129" s="1"/>
      <c r="U129" s="66">
        <f>S129/درآمدها!$J$4</f>
        <v>-9.4989802670457694E-4</v>
      </c>
    </row>
    <row r="130" spans="1:21" s="35" customFormat="1" ht="30.75">
      <c r="A130" s="74" t="s">
        <v>223</v>
      </c>
      <c r="C130" s="39">
        <v>0</v>
      </c>
      <c r="D130" s="39"/>
      <c r="E130" s="39">
        <v>-30225600</v>
      </c>
      <c r="F130" s="39"/>
      <c r="G130" s="39">
        <v>162124</v>
      </c>
      <c r="H130" s="39"/>
      <c r="I130" s="37">
        <f t="shared" si="6"/>
        <v>-30063476</v>
      </c>
      <c r="J130" s="65"/>
      <c r="K130" s="66">
        <f>I130/درآمدها!$J$4</f>
        <v>3.703228634158407E-3</v>
      </c>
      <c r="L130" s="65"/>
      <c r="M130" s="39">
        <v>0</v>
      </c>
      <c r="N130" s="37"/>
      <c r="O130" s="37">
        <v>-30225600</v>
      </c>
      <c r="P130" s="37"/>
      <c r="Q130" s="37">
        <v>162124</v>
      </c>
      <c r="R130" s="37"/>
      <c r="S130" s="37">
        <f t="shared" si="7"/>
        <v>-30063476</v>
      </c>
      <c r="T130" s="1"/>
      <c r="U130" s="66">
        <f>S130/درآمدها!$J$4</f>
        <v>3.703228634158407E-3</v>
      </c>
    </row>
    <row r="131" spans="1:21" s="35" customFormat="1" ht="30.75">
      <c r="A131" s="74" t="s">
        <v>191</v>
      </c>
      <c r="C131" s="39">
        <v>0</v>
      </c>
      <c r="D131" s="39"/>
      <c r="E131" s="39">
        <v>-370481834</v>
      </c>
      <c r="F131" s="39"/>
      <c r="G131" s="39">
        <v>505339</v>
      </c>
      <c r="H131" s="39"/>
      <c r="I131" s="37">
        <f t="shared" si="6"/>
        <v>-369976495</v>
      </c>
      <c r="J131" s="65"/>
      <c r="K131" s="66">
        <f>I131/درآمدها!$J$4</f>
        <v>4.5573823540882789E-2</v>
      </c>
      <c r="L131" s="65"/>
      <c r="M131" s="39">
        <v>0</v>
      </c>
      <c r="N131" s="37"/>
      <c r="O131" s="37">
        <v>-370481834</v>
      </c>
      <c r="P131" s="37"/>
      <c r="Q131" s="37">
        <v>505339</v>
      </c>
      <c r="R131" s="37"/>
      <c r="S131" s="37">
        <f t="shared" si="7"/>
        <v>-369976495</v>
      </c>
      <c r="T131" s="1"/>
      <c r="U131" s="66">
        <f>S131/درآمدها!$J$4</f>
        <v>4.5573823540882789E-2</v>
      </c>
    </row>
    <row r="132" spans="1:21" s="35" customFormat="1" ht="30.75">
      <c r="A132" s="74" t="s">
        <v>222</v>
      </c>
      <c r="C132" s="39">
        <v>0</v>
      </c>
      <c r="D132" s="39"/>
      <c r="E132" s="39">
        <v>-545612137</v>
      </c>
      <c r="F132" s="39"/>
      <c r="G132" s="39">
        <v>-5092081</v>
      </c>
      <c r="H132" s="39"/>
      <c r="I132" s="37">
        <f t="shared" si="6"/>
        <v>-550704218</v>
      </c>
      <c r="J132" s="65"/>
      <c r="K132" s="66">
        <f>I132/درآمدها!$J$4</f>
        <v>6.7835922534354096E-2</v>
      </c>
      <c r="L132" s="65"/>
      <c r="M132" s="39">
        <v>0</v>
      </c>
      <c r="N132" s="37"/>
      <c r="O132" s="37">
        <v>-545612137</v>
      </c>
      <c r="P132" s="37"/>
      <c r="Q132" s="37">
        <v>-5092081</v>
      </c>
      <c r="R132" s="37"/>
      <c r="S132" s="37">
        <f t="shared" si="7"/>
        <v>-550704218</v>
      </c>
      <c r="T132" s="1"/>
      <c r="U132" s="66">
        <f>S132/درآمدها!$J$4</f>
        <v>6.7835922534354096E-2</v>
      </c>
    </row>
    <row r="133" spans="1:21" s="35" customFormat="1" ht="30.75">
      <c r="A133" s="74" t="s">
        <v>134</v>
      </c>
      <c r="C133" s="39">
        <v>0</v>
      </c>
      <c r="D133" s="39"/>
      <c r="E133" s="39">
        <v>-610051656</v>
      </c>
      <c r="F133" s="39"/>
      <c r="G133" s="39">
        <v>-1623260</v>
      </c>
      <c r="H133" s="39"/>
      <c r="I133" s="37">
        <f t="shared" si="6"/>
        <v>-611674916</v>
      </c>
      <c r="J133" s="65"/>
      <c r="K133" s="66">
        <f>I133/درآمدها!$J$4</f>
        <v>7.5346312706076918E-2</v>
      </c>
      <c r="L133" s="65"/>
      <c r="M133" s="39">
        <v>0</v>
      </c>
      <c r="N133" s="37"/>
      <c r="O133" s="37">
        <v>-610051656</v>
      </c>
      <c r="P133" s="37"/>
      <c r="Q133" s="37">
        <v>-1623260</v>
      </c>
      <c r="R133" s="37"/>
      <c r="S133" s="37">
        <f t="shared" si="7"/>
        <v>-611674916</v>
      </c>
      <c r="T133" s="1"/>
      <c r="U133" s="66">
        <f>S133/درآمدها!$J$4</f>
        <v>7.5346312706076918E-2</v>
      </c>
    </row>
    <row r="134" spans="1:21" s="35" customFormat="1" ht="30.75">
      <c r="A134" s="74" t="s">
        <v>193</v>
      </c>
      <c r="C134" s="39">
        <v>0</v>
      </c>
      <c r="D134" s="39"/>
      <c r="E134" s="39">
        <v>533529340</v>
      </c>
      <c r="F134" s="39"/>
      <c r="G134" s="39">
        <v>1698442</v>
      </c>
      <c r="H134" s="39"/>
      <c r="I134" s="37">
        <f t="shared" si="6"/>
        <v>535227782</v>
      </c>
      <c r="J134" s="65"/>
      <c r="K134" s="66">
        <f>I134/درآمدها!$J$4</f>
        <v>-6.5929530174737405E-2</v>
      </c>
      <c r="L134" s="65"/>
      <c r="M134" s="39">
        <v>0</v>
      </c>
      <c r="N134" s="37"/>
      <c r="O134" s="37">
        <v>533529340</v>
      </c>
      <c r="P134" s="37"/>
      <c r="Q134" s="37">
        <v>1698442</v>
      </c>
      <c r="R134" s="37"/>
      <c r="S134" s="37">
        <f t="shared" si="7"/>
        <v>535227782</v>
      </c>
      <c r="T134" s="1"/>
      <c r="U134" s="66">
        <f>S134/درآمدها!$J$4</f>
        <v>-6.5929530174737405E-2</v>
      </c>
    </row>
    <row r="135" spans="1:21" s="35" customFormat="1" ht="30.75">
      <c r="A135" s="74" t="s">
        <v>116</v>
      </c>
      <c r="C135" s="39">
        <v>0</v>
      </c>
      <c r="D135" s="39"/>
      <c r="E135" s="39">
        <v>-111082064</v>
      </c>
      <c r="F135" s="39"/>
      <c r="G135" s="39">
        <v>-279731</v>
      </c>
      <c r="H135" s="39"/>
      <c r="I135" s="37">
        <f t="shared" si="6"/>
        <v>-111361795</v>
      </c>
      <c r="J135" s="65"/>
      <c r="K135" s="66">
        <f>I135/درآمدها!$J$4</f>
        <v>1.3717581692658512E-2</v>
      </c>
      <c r="L135" s="65"/>
      <c r="M135" s="39">
        <v>0</v>
      </c>
      <c r="N135" s="37"/>
      <c r="O135" s="37">
        <v>-111082064</v>
      </c>
      <c r="P135" s="37"/>
      <c r="Q135" s="37">
        <v>-279731</v>
      </c>
      <c r="R135" s="37"/>
      <c r="S135" s="37">
        <f t="shared" si="7"/>
        <v>-111361795</v>
      </c>
      <c r="T135" s="1"/>
      <c r="U135" s="66">
        <f>S135/درآمدها!$J$4</f>
        <v>1.3717581692658512E-2</v>
      </c>
    </row>
    <row r="136" spans="1:21" s="35" customFormat="1" ht="30.75">
      <c r="A136" s="74" t="s">
        <v>173</v>
      </c>
      <c r="C136" s="39">
        <v>0</v>
      </c>
      <c r="D136" s="39"/>
      <c r="E136" s="39">
        <v>-501144817</v>
      </c>
      <c r="F136" s="39"/>
      <c r="G136" s="39">
        <v>-3148837</v>
      </c>
      <c r="H136" s="39"/>
      <c r="I136" s="37">
        <f t="shared" si="6"/>
        <v>-504293654</v>
      </c>
      <c r="J136" s="65"/>
      <c r="K136" s="66">
        <f>I136/درآمدها!$J$4</f>
        <v>6.2119054347447127E-2</v>
      </c>
      <c r="L136" s="65"/>
      <c r="M136" s="39">
        <v>0</v>
      </c>
      <c r="N136" s="37"/>
      <c r="O136" s="37">
        <v>-501144817</v>
      </c>
      <c r="P136" s="37"/>
      <c r="Q136" s="37">
        <v>-3148837</v>
      </c>
      <c r="R136" s="37"/>
      <c r="S136" s="37">
        <f t="shared" si="7"/>
        <v>-504293654</v>
      </c>
      <c r="T136" s="1"/>
      <c r="U136" s="66">
        <f>S136/درآمدها!$J$4</f>
        <v>6.2119054347447127E-2</v>
      </c>
    </row>
    <row r="137" spans="1:21" s="35" customFormat="1" ht="30.75">
      <c r="A137" s="74" t="s">
        <v>155</v>
      </c>
      <c r="C137" s="39">
        <v>0</v>
      </c>
      <c r="D137" s="39"/>
      <c r="E137" s="39">
        <v>-651901512</v>
      </c>
      <c r="F137" s="39"/>
      <c r="G137" s="39">
        <v>-3748245</v>
      </c>
      <c r="H137" s="39"/>
      <c r="I137" s="37">
        <f t="shared" si="6"/>
        <v>-655649757</v>
      </c>
      <c r="J137" s="65"/>
      <c r="K137" s="66">
        <f>I137/درآمدها!$J$4</f>
        <v>8.0763147751158296E-2</v>
      </c>
      <c r="L137" s="65"/>
      <c r="M137" s="39">
        <v>0</v>
      </c>
      <c r="N137" s="37"/>
      <c r="O137" s="37">
        <v>-651901512</v>
      </c>
      <c r="P137" s="37"/>
      <c r="Q137" s="37">
        <v>-3748245</v>
      </c>
      <c r="R137" s="37"/>
      <c r="S137" s="37">
        <f t="shared" si="7"/>
        <v>-655649757</v>
      </c>
      <c r="T137" s="1"/>
      <c r="U137" s="66">
        <f>S137/درآمدها!$J$4</f>
        <v>8.0763147751158296E-2</v>
      </c>
    </row>
    <row r="138" spans="1:21" s="35" customFormat="1" ht="30.75">
      <c r="A138" s="74" t="s">
        <v>150</v>
      </c>
      <c r="C138" s="39">
        <v>0</v>
      </c>
      <c r="D138" s="39"/>
      <c r="E138" s="39">
        <v>-225293863</v>
      </c>
      <c r="F138" s="39"/>
      <c r="G138" s="39">
        <v>0</v>
      </c>
      <c r="H138" s="39"/>
      <c r="I138" s="37">
        <f t="shared" si="6"/>
        <v>-225293863</v>
      </c>
      <c r="J138" s="65"/>
      <c r="K138" s="66">
        <f>I138/درآمدها!$J$4</f>
        <v>2.7751770439378376E-2</v>
      </c>
      <c r="L138" s="65"/>
      <c r="M138" s="39">
        <v>0</v>
      </c>
      <c r="N138" s="37"/>
      <c r="O138" s="37">
        <v>-225293863</v>
      </c>
      <c r="P138" s="37"/>
      <c r="Q138" s="37">
        <v>0</v>
      </c>
      <c r="R138" s="37"/>
      <c r="S138" s="37">
        <f t="shared" si="7"/>
        <v>-225293863</v>
      </c>
      <c r="T138" s="1"/>
      <c r="U138" s="66">
        <f>S138/درآمدها!$J$4</f>
        <v>2.7751770439378376E-2</v>
      </c>
    </row>
    <row r="139" spans="1:21" s="35" customFormat="1" ht="30.75">
      <c r="A139" s="74" t="s">
        <v>209</v>
      </c>
      <c r="C139" s="39">
        <v>0</v>
      </c>
      <c r="D139" s="39"/>
      <c r="E139" s="39">
        <v>3400506370</v>
      </c>
      <c r="F139" s="39"/>
      <c r="G139" s="39">
        <v>8352863</v>
      </c>
      <c r="H139" s="39"/>
      <c r="I139" s="37">
        <f t="shared" ref="I139:I153" si="8">C139+E139+G139</f>
        <v>3408859233</v>
      </c>
      <c r="J139" s="65"/>
      <c r="K139" s="66">
        <f>I139/درآمدها!$J$4</f>
        <v>-0.419904375710276</v>
      </c>
      <c r="L139" s="65"/>
      <c r="M139" s="39">
        <v>0</v>
      </c>
      <c r="N139" s="37"/>
      <c r="O139" s="37">
        <v>3400506370</v>
      </c>
      <c r="P139" s="37"/>
      <c r="Q139" s="37">
        <v>8352863</v>
      </c>
      <c r="R139" s="37"/>
      <c r="S139" s="37">
        <f t="shared" ref="S139:S153" si="9">M139+O139+Q139</f>
        <v>3408859233</v>
      </c>
      <c r="T139" s="1"/>
      <c r="U139" s="66">
        <f>S139/درآمدها!$J$4</f>
        <v>-0.419904375710276</v>
      </c>
    </row>
    <row r="140" spans="1:21" s="35" customFormat="1" ht="61.5">
      <c r="A140" s="74" t="s">
        <v>115</v>
      </c>
      <c r="C140" s="39">
        <v>0</v>
      </c>
      <c r="D140" s="39"/>
      <c r="E140" s="39">
        <v>-503090205</v>
      </c>
      <c r="F140" s="39"/>
      <c r="G140" s="39">
        <v>-3435983</v>
      </c>
      <c r="H140" s="39"/>
      <c r="I140" s="37">
        <f t="shared" si="8"/>
        <v>-506526188</v>
      </c>
      <c r="J140" s="65"/>
      <c r="K140" s="66">
        <f>I140/درآمدها!$J$4</f>
        <v>6.2394058602960767E-2</v>
      </c>
      <c r="L140" s="65"/>
      <c r="M140" s="39">
        <v>0</v>
      </c>
      <c r="N140" s="37"/>
      <c r="O140" s="37">
        <v>-503090205</v>
      </c>
      <c r="P140" s="37"/>
      <c r="Q140" s="37">
        <v>-3435983</v>
      </c>
      <c r="R140" s="37"/>
      <c r="S140" s="37">
        <f t="shared" si="9"/>
        <v>-506526188</v>
      </c>
      <c r="T140" s="1"/>
      <c r="U140" s="66">
        <f>S140/درآمدها!$J$4</f>
        <v>6.2394058602960767E-2</v>
      </c>
    </row>
    <row r="141" spans="1:21" s="35" customFormat="1" ht="30.75">
      <c r="A141" s="74" t="s">
        <v>213</v>
      </c>
      <c r="C141" s="39">
        <v>0</v>
      </c>
      <c r="D141" s="39"/>
      <c r="E141" s="39">
        <v>-685845764</v>
      </c>
      <c r="F141" s="39"/>
      <c r="G141" s="39">
        <v>-2526713</v>
      </c>
      <c r="H141" s="39"/>
      <c r="I141" s="37">
        <f t="shared" si="8"/>
        <v>-688372477</v>
      </c>
      <c r="J141" s="65"/>
      <c r="K141" s="66">
        <f>I141/درآمدها!$J$4</f>
        <v>8.4793942915747642E-2</v>
      </c>
      <c r="L141" s="65"/>
      <c r="M141" s="39">
        <v>0</v>
      </c>
      <c r="N141" s="37"/>
      <c r="O141" s="37">
        <v>-685845764</v>
      </c>
      <c r="P141" s="37"/>
      <c r="Q141" s="37">
        <v>-2526713</v>
      </c>
      <c r="R141" s="37"/>
      <c r="S141" s="37">
        <f t="shared" si="9"/>
        <v>-688372477</v>
      </c>
      <c r="T141" s="1"/>
      <c r="U141" s="66">
        <f>S141/درآمدها!$J$4</f>
        <v>8.4793942915747642E-2</v>
      </c>
    </row>
    <row r="142" spans="1:21" s="35" customFormat="1" ht="30.75">
      <c r="A142" s="74" t="s">
        <v>114</v>
      </c>
      <c r="C142" s="39">
        <v>0</v>
      </c>
      <c r="D142" s="39"/>
      <c r="E142" s="39">
        <v>-1194030417</v>
      </c>
      <c r="F142" s="39"/>
      <c r="G142" s="39">
        <v>-3476062</v>
      </c>
      <c r="H142" s="39"/>
      <c r="I142" s="37">
        <f t="shared" si="8"/>
        <v>-1197506479</v>
      </c>
      <c r="J142" s="65"/>
      <c r="K142" s="66">
        <f>I142/درآمدها!$J$4</f>
        <v>0.14750923288521303</v>
      </c>
      <c r="L142" s="65"/>
      <c r="M142" s="39">
        <v>0</v>
      </c>
      <c r="N142" s="37"/>
      <c r="O142" s="37">
        <v>-1194030417</v>
      </c>
      <c r="P142" s="37"/>
      <c r="Q142" s="37">
        <v>-3476062</v>
      </c>
      <c r="R142" s="37"/>
      <c r="S142" s="37">
        <f t="shared" si="9"/>
        <v>-1197506479</v>
      </c>
      <c r="T142" s="1"/>
      <c r="U142" s="66">
        <f>S142/درآمدها!$J$4</f>
        <v>0.14750923288521303</v>
      </c>
    </row>
    <row r="143" spans="1:21" s="35" customFormat="1" ht="30.75">
      <c r="A143" s="74" t="s">
        <v>225</v>
      </c>
      <c r="C143" s="39">
        <v>0</v>
      </c>
      <c r="D143" s="39"/>
      <c r="E143" s="39">
        <v>-537958272</v>
      </c>
      <c r="F143" s="39"/>
      <c r="G143" s="39">
        <v>-2321885</v>
      </c>
      <c r="H143" s="39"/>
      <c r="I143" s="37">
        <f t="shared" si="8"/>
        <v>-540280157</v>
      </c>
      <c r="J143" s="65"/>
      <c r="K143" s="66">
        <f>I143/درآمدها!$J$4</f>
        <v>6.655188335074759E-2</v>
      </c>
      <c r="L143" s="65"/>
      <c r="M143" s="39">
        <v>0</v>
      </c>
      <c r="N143" s="37"/>
      <c r="O143" s="37">
        <v>-537958272</v>
      </c>
      <c r="P143" s="37"/>
      <c r="Q143" s="37">
        <v>-2321885</v>
      </c>
      <c r="R143" s="37"/>
      <c r="S143" s="37">
        <f t="shared" si="9"/>
        <v>-540280157</v>
      </c>
      <c r="T143" s="1"/>
      <c r="U143" s="66">
        <f>S143/درآمدها!$J$4</f>
        <v>6.655188335074759E-2</v>
      </c>
    </row>
    <row r="144" spans="1:21" s="35" customFormat="1" ht="30.75">
      <c r="A144" s="74" t="s">
        <v>196</v>
      </c>
      <c r="C144" s="39">
        <v>0</v>
      </c>
      <c r="D144" s="39"/>
      <c r="E144" s="39">
        <v>-614805599</v>
      </c>
      <c r="F144" s="39"/>
      <c r="G144" s="39">
        <v>-946648</v>
      </c>
      <c r="H144" s="39"/>
      <c r="I144" s="37">
        <f t="shared" si="8"/>
        <v>-615752247</v>
      </c>
      <c r="J144" s="65"/>
      <c r="K144" s="66">
        <f>I144/درآمدها!$J$4</f>
        <v>7.5848559648850317E-2</v>
      </c>
      <c r="L144" s="65"/>
      <c r="M144" s="39">
        <v>0</v>
      </c>
      <c r="N144" s="37"/>
      <c r="O144" s="37">
        <v>-614805599</v>
      </c>
      <c r="P144" s="37"/>
      <c r="Q144" s="37">
        <v>-946648</v>
      </c>
      <c r="R144" s="37"/>
      <c r="S144" s="37">
        <f t="shared" si="9"/>
        <v>-615752247</v>
      </c>
      <c r="T144" s="1"/>
      <c r="U144" s="66">
        <f>S144/درآمدها!$J$4</f>
        <v>7.5848559648850317E-2</v>
      </c>
    </row>
    <row r="145" spans="1:21" s="35" customFormat="1" ht="30.75">
      <c r="A145" s="74" t="s">
        <v>194</v>
      </c>
      <c r="C145" s="39">
        <v>0</v>
      </c>
      <c r="D145" s="39"/>
      <c r="E145" s="39">
        <v>-104560628</v>
      </c>
      <c r="F145" s="39"/>
      <c r="G145" s="39">
        <v>-153218</v>
      </c>
      <c r="H145" s="39"/>
      <c r="I145" s="37">
        <f t="shared" si="8"/>
        <v>-104713846</v>
      </c>
      <c r="J145" s="65"/>
      <c r="K145" s="66">
        <f>I145/درآمدها!$J$4</f>
        <v>1.2898685198612887E-2</v>
      </c>
      <c r="L145" s="65"/>
      <c r="M145" s="39">
        <v>0</v>
      </c>
      <c r="N145" s="37"/>
      <c r="O145" s="37">
        <v>-104560628</v>
      </c>
      <c r="P145" s="37"/>
      <c r="Q145" s="37">
        <v>-153218</v>
      </c>
      <c r="R145" s="37"/>
      <c r="S145" s="37">
        <f t="shared" si="9"/>
        <v>-104713846</v>
      </c>
      <c r="T145" s="1"/>
      <c r="U145" s="66">
        <f>S145/درآمدها!$J$4</f>
        <v>1.2898685198612887E-2</v>
      </c>
    </row>
    <row r="146" spans="1:21" s="35" customFormat="1" ht="30.75">
      <c r="A146" s="74" t="s">
        <v>139</v>
      </c>
      <c r="C146" s="39">
        <v>1311821957</v>
      </c>
      <c r="D146" s="39"/>
      <c r="E146" s="39">
        <v>-1767239650</v>
      </c>
      <c r="F146" s="39"/>
      <c r="G146" s="39">
        <v>0</v>
      </c>
      <c r="H146" s="39"/>
      <c r="I146" s="37">
        <f t="shared" si="8"/>
        <v>-455417693</v>
      </c>
      <c r="J146" s="65"/>
      <c r="K146" s="66">
        <f>I146/درآمدها!$J$4</f>
        <v>5.6098497765859234E-2</v>
      </c>
      <c r="L146" s="65"/>
      <c r="M146" s="39">
        <v>1311821957</v>
      </c>
      <c r="N146" s="37"/>
      <c r="O146" s="37">
        <v>-1767239650</v>
      </c>
      <c r="P146" s="37"/>
      <c r="Q146" s="37">
        <v>0</v>
      </c>
      <c r="R146" s="37"/>
      <c r="S146" s="37">
        <f t="shared" si="9"/>
        <v>-455417693</v>
      </c>
      <c r="T146" s="1"/>
      <c r="U146" s="66">
        <f>S146/درآمدها!$J$4</f>
        <v>5.6098497765859234E-2</v>
      </c>
    </row>
    <row r="147" spans="1:21" s="35" customFormat="1" ht="30.75">
      <c r="A147" s="74" t="s">
        <v>190</v>
      </c>
      <c r="C147" s="39">
        <v>150752009</v>
      </c>
      <c r="D147" s="39"/>
      <c r="E147" s="39">
        <v>-430384407</v>
      </c>
      <c r="F147" s="39"/>
      <c r="G147" s="39">
        <v>1108958</v>
      </c>
      <c r="H147" s="39"/>
      <c r="I147" s="37">
        <f t="shared" si="8"/>
        <v>-278523440</v>
      </c>
      <c r="J147" s="65"/>
      <c r="K147" s="66">
        <f>I147/درآمدها!$J$4</f>
        <v>3.4308606838820005E-2</v>
      </c>
      <c r="L147" s="65"/>
      <c r="M147" s="39">
        <v>150752009</v>
      </c>
      <c r="N147" s="37"/>
      <c r="O147" s="37">
        <v>-430384407</v>
      </c>
      <c r="P147" s="37"/>
      <c r="Q147" s="37">
        <v>1108958</v>
      </c>
      <c r="R147" s="37"/>
      <c r="S147" s="37">
        <f t="shared" si="9"/>
        <v>-278523440</v>
      </c>
      <c r="T147" s="1"/>
      <c r="U147" s="66">
        <f>S147/درآمدها!$J$4</f>
        <v>3.4308606838820005E-2</v>
      </c>
    </row>
    <row r="148" spans="1:21" s="35" customFormat="1" ht="30.75">
      <c r="A148" s="74" t="s">
        <v>167</v>
      </c>
      <c r="C148" s="39">
        <v>0</v>
      </c>
      <c r="D148" s="39"/>
      <c r="E148" s="39">
        <v>-271798974</v>
      </c>
      <c r="F148" s="39"/>
      <c r="G148" s="39">
        <v>-648268</v>
      </c>
      <c r="H148" s="39"/>
      <c r="I148" s="37">
        <f t="shared" si="8"/>
        <v>-272447242</v>
      </c>
      <c r="J148" s="65"/>
      <c r="K148" s="66">
        <f>I148/درآمدها!$J$4</f>
        <v>3.3560138816678582E-2</v>
      </c>
      <c r="L148" s="65"/>
      <c r="M148" s="39">
        <v>0</v>
      </c>
      <c r="N148" s="37"/>
      <c r="O148" s="37">
        <v>-271798974</v>
      </c>
      <c r="P148" s="37"/>
      <c r="Q148" s="37">
        <v>-648268</v>
      </c>
      <c r="R148" s="37"/>
      <c r="S148" s="37">
        <f t="shared" si="9"/>
        <v>-272447242</v>
      </c>
      <c r="T148" s="1"/>
      <c r="U148" s="66">
        <f>S148/درآمدها!$J$4</f>
        <v>3.3560138816678582E-2</v>
      </c>
    </row>
    <row r="149" spans="1:21" s="35" customFormat="1" ht="30.75">
      <c r="A149" s="74" t="s">
        <v>131</v>
      </c>
      <c r="C149" s="39">
        <v>0</v>
      </c>
      <c r="D149" s="39"/>
      <c r="E149" s="39">
        <v>-1001580359</v>
      </c>
      <c r="F149" s="39"/>
      <c r="G149" s="39">
        <v>-1847124</v>
      </c>
      <c r="H149" s="39"/>
      <c r="I149" s="37">
        <f t="shared" si="8"/>
        <v>-1003427483</v>
      </c>
      <c r="J149" s="65"/>
      <c r="K149" s="66">
        <f>I149/درآمدها!$J$4</f>
        <v>0.1236025197933565</v>
      </c>
      <c r="L149" s="65"/>
      <c r="M149" s="39">
        <v>0</v>
      </c>
      <c r="N149" s="37"/>
      <c r="O149" s="37">
        <v>-1001580359</v>
      </c>
      <c r="P149" s="37"/>
      <c r="Q149" s="37">
        <v>-1847124</v>
      </c>
      <c r="R149" s="37"/>
      <c r="S149" s="37">
        <f t="shared" si="9"/>
        <v>-1003427483</v>
      </c>
      <c r="T149" s="1"/>
      <c r="U149" s="66">
        <f>S149/درآمدها!$J$4</f>
        <v>0.1236025197933565</v>
      </c>
    </row>
    <row r="150" spans="1:21" s="35" customFormat="1" ht="30.75">
      <c r="A150" s="74" t="s">
        <v>186</v>
      </c>
      <c r="C150" s="39">
        <v>0</v>
      </c>
      <c r="D150" s="39"/>
      <c r="E150" s="39">
        <v>-337865266</v>
      </c>
      <c r="F150" s="39"/>
      <c r="G150" s="39">
        <v>-1210940</v>
      </c>
      <c r="H150" s="39"/>
      <c r="I150" s="37">
        <f t="shared" si="8"/>
        <v>-339076206</v>
      </c>
      <c r="J150" s="65"/>
      <c r="K150" s="66">
        <f>I150/درآمدها!$J$4</f>
        <v>4.1767516012486204E-2</v>
      </c>
      <c r="L150" s="65"/>
      <c r="M150" s="39">
        <v>0</v>
      </c>
      <c r="N150" s="37"/>
      <c r="O150" s="37">
        <v>-337865266</v>
      </c>
      <c r="P150" s="37"/>
      <c r="Q150" s="37">
        <v>-1210940</v>
      </c>
      <c r="R150" s="37"/>
      <c r="S150" s="37">
        <f t="shared" si="9"/>
        <v>-339076206</v>
      </c>
      <c r="T150" s="1"/>
      <c r="U150" s="66">
        <f>S150/درآمدها!$J$4</f>
        <v>4.1767516012486204E-2</v>
      </c>
    </row>
    <row r="151" spans="1:21" s="35" customFormat="1" ht="30.75">
      <c r="A151" s="74" t="s">
        <v>170</v>
      </c>
      <c r="C151" s="39">
        <v>0</v>
      </c>
      <c r="D151" s="39"/>
      <c r="E151" s="39">
        <v>567122200</v>
      </c>
      <c r="F151" s="39"/>
      <c r="G151" s="39">
        <v>1225188</v>
      </c>
      <c r="H151" s="39"/>
      <c r="I151" s="37">
        <f t="shared" si="8"/>
        <v>568347388</v>
      </c>
      <c r="J151" s="65"/>
      <c r="K151" s="66">
        <f>I151/درآمدها!$J$4</f>
        <v>-7.0009213884340532E-2</v>
      </c>
      <c r="L151" s="65"/>
      <c r="M151" s="39">
        <v>0</v>
      </c>
      <c r="N151" s="37"/>
      <c r="O151" s="37">
        <v>567122200</v>
      </c>
      <c r="P151" s="37"/>
      <c r="Q151" s="37">
        <v>1225188</v>
      </c>
      <c r="R151" s="37"/>
      <c r="S151" s="37">
        <f t="shared" si="9"/>
        <v>568347388</v>
      </c>
      <c r="T151" s="1"/>
      <c r="U151" s="66">
        <f>S151/درآمدها!$J$4</f>
        <v>-7.0009213884340532E-2</v>
      </c>
    </row>
    <row r="152" spans="1:21" s="35" customFormat="1" ht="30.75">
      <c r="A152" s="74" t="s">
        <v>158</v>
      </c>
      <c r="C152" s="39">
        <v>0</v>
      </c>
      <c r="D152" s="39"/>
      <c r="E152" s="39">
        <v>-107170548</v>
      </c>
      <c r="F152" s="39"/>
      <c r="G152" s="39">
        <v>-569575</v>
      </c>
      <c r="H152" s="39"/>
      <c r="I152" s="37">
        <f t="shared" si="8"/>
        <v>-107740123</v>
      </c>
      <c r="J152" s="65"/>
      <c r="K152" s="66">
        <f>I152/درآمدها!$J$4</f>
        <v>1.3271462971924762E-2</v>
      </c>
      <c r="L152" s="65"/>
      <c r="M152" s="39">
        <v>0</v>
      </c>
      <c r="N152" s="37"/>
      <c r="O152" s="37">
        <v>-107170548</v>
      </c>
      <c r="P152" s="37"/>
      <c r="Q152" s="37">
        <v>-569575</v>
      </c>
      <c r="R152" s="37"/>
      <c r="S152" s="37">
        <f t="shared" si="9"/>
        <v>-107740123</v>
      </c>
      <c r="T152" s="1"/>
      <c r="U152" s="66">
        <f>S152/درآمدها!$J$4</f>
        <v>1.3271462971924762E-2</v>
      </c>
    </row>
    <row r="153" spans="1:21" s="35" customFormat="1" ht="30.75">
      <c r="A153" s="74" t="s">
        <v>152</v>
      </c>
      <c r="C153" s="39">
        <v>0</v>
      </c>
      <c r="D153" s="39"/>
      <c r="E153" s="39">
        <v>-293892781</v>
      </c>
      <c r="F153" s="39"/>
      <c r="G153" s="39">
        <v>-2052515</v>
      </c>
      <c r="H153" s="39"/>
      <c r="I153" s="37">
        <f t="shared" si="8"/>
        <v>-295945296</v>
      </c>
      <c r="J153" s="65"/>
      <c r="K153" s="66">
        <f>I153/درآمدها!$J$4</f>
        <v>3.6454636659170266E-2</v>
      </c>
      <c r="L153" s="65"/>
      <c r="M153" s="39">
        <v>0</v>
      </c>
      <c r="N153" s="37"/>
      <c r="O153" s="37">
        <v>-293892781</v>
      </c>
      <c r="P153" s="37"/>
      <c r="Q153" s="37">
        <v>-2052515</v>
      </c>
      <c r="R153" s="37"/>
      <c r="S153" s="37">
        <f t="shared" si="9"/>
        <v>-295945296</v>
      </c>
      <c r="T153" s="1"/>
      <c r="U153" s="66">
        <f>S153/درآمدها!$J$4</f>
        <v>3.6454636659170266E-2</v>
      </c>
    </row>
    <row r="154" spans="1:21" s="50" customFormat="1" ht="25.5" customHeight="1" thickBot="1">
      <c r="C154" s="41">
        <f>SUM(C11:C153)</f>
        <v>8206748654</v>
      </c>
      <c r="D154" s="67">
        <v>0</v>
      </c>
      <c r="E154" s="41">
        <f>SUM(E11:E153)</f>
        <v>-25666725450</v>
      </c>
      <c r="F154" s="67">
        <v>0</v>
      </c>
      <c r="G154" s="41">
        <f>SUM(G11:G153)</f>
        <v>6165187</v>
      </c>
      <c r="H154" s="67">
        <v>0</v>
      </c>
      <c r="I154" s="41">
        <f>SUM(I11:I153)</f>
        <v>-17453811609</v>
      </c>
      <c r="J154" s="68">
        <v>0</v>
      </c>
      <c r="K154" s="64">
        <f>SUM(K11:K153)</f>
        <v>2.1499661225353703</v>
      </c>
      <c r="L154" s="69"/>
      <c r="M154" s="41">
        <f>SUM(M11:M153)</f>
        <v>8206748654</v>
      </c>
      <c r="N154" s="67">
        <v>0</v>
      </c>
      <c r="O154" s="41">
        <f>SUM(O11:O153)</f>
        <v>-25666725450</v>
      </c>
      <c r="P154" s="67">
        <v>0</v>
      </c>
      <c r="Q154" s="41">
        <f>SUM(Q11:Q153)</f>
        <v>6165187</v>
      </c>
      <c r="R154" s="37"/>
      <c r="S154" s="41">
        <f>SUM(S11:S153)</f>
        <v>-17453811609</v>
      </c>
      <c r="T154" s="42"/>
      <c r="U154" s="64">
        <f>SUM(U11:U153)</f>
        <v>2.1499661225353703</v>
      </c>
    </row>
    <row r="155" spans="1:21" ht="25.5" customHeight="1" thickTop="1">
      <c r="D155" s="37">
        <v>0</v>
      </c>
      <c r="F155" s="37">
        <v>0</v>
      </c>
      <c r="H155" s="37">
        <v>0</v>
      </c>
      <c r="J155" s="1">
        <v>0</v>
      </c>
      <c r="L155" s="35"/>
      <c r="N155" s="37"/>
      <c r="O155" s="53"/>
      <c r="P155" s="37"/>
      <c r="Q155" s="53"/>
      <c r="R155" s="37"/>
      <c r="S155" s="53"/>
      <c r="T155" s="53"/>
    </row>
    <row r="156" spans="1:21" s="60" customFormat="1" ht="33"/>
    <row r="157" spans="1:21" s="60" customFormat="1" ht="33"/>
    <row r="158" spans="1:21" s="60" customFormat="1" ht="33"/>
    <row r="162" spans="4:8" ht="33">
      <c r="D162" s="61"/>
      <c r="E162" s="62"/>
      <c r="F162" s="62"/>
      <c r="G162" s="62"/>
      <c r="H162" s="63"/>
    </row>
  </sheetData>
  <autoFilter ref="A10:U10">
    <sortState ref="A13:U153">
      <sortCondition ref="A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rightToLeft="1" view="pageBreakPreview" zoomScale="90" zoomScaleNormal="100" zoomScaleSheetLayoutView="90" workbookViewId="0">
      <selection sqref="A1:Q1"/>
    </sheetView>
  </sheetViews>
  <sheetFormatPr defaultColWidth="9.140625" defaultRowHeight="21.75"/>
  <cols>
    <col min="1" max="1" width="34.42578125" style="25" bestFit="1" customWidth="1"/>
    <col min="2" max="2" width="0.42578125" style="25" customWidth="1"/>
    <col min="3" max="3" width="18.140625" style="25" bestFit="1" customWidth="1"/>
    <col min="4" max="4" width="0.7109375" style="25" customWidth="1"/>
    <col min="5" max="5" width="20" style="25" bestFit="1" customWidth="1"/>
    <col min="6" max="6" width="0.5703125" style="25" customWidth="1"/>
    <col min="7" max="7" width="17" style="25" bestFit="1" customWidth="1"/>
    <col min="8" max="8" width="0.5703125" style="25" customWidth="1"/>
    <col min="9" max="9" width="20.42578125" style="25" bestFit="1" customWidth="1"/>
    <col min="10" max="10" width="0.42578125" style="25" customWidth="1"/>
    <col min="11" max="11" width="18.140625" style="25" bestFit="1" customWidth="1"/>
    <col min="12" max="12" width="0.5703125" style="25" customWidth="1"/>
    <col min="13" max="13" width="17.7109375" style="25" bestFit="1" customWidth="1"/>
    <col min="14" max="14" width="0.85546875" style="25" customWidth="1"/>
    <col min="15" max="15" width="19.28515625" style="25" bestFit="1" customWidth="1"/>
    <col min="16" max="16" width="0.5703125" style="25" customWidth="1"/>
    <col min="17" max="17" width="19.28515625" style="25" bestFit="1" customWidth="1"/>
    <col min="18" max="18" width="9.140625" style="25"/>
    <col min="19" max="19" width="12.7109375" style="25" bestFit="1" customWidth="1"/>
    <col min="20" max="16384" width="9.140625" style="25"/>
  </cols>
  <sheetData>
    <row r="1" spans="1:17" ht="21" customHeight="1">
      <c r="A1" s="234" t="s">
        <v>106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8" customHeight="1">
      <c r="A2" s="234" t="s">
        <v>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9.5" customHeight="1">
      <c r="A3" s="234" t="str">
        <f>' سهام'!A3:W3</f>
        <v>برای ماه منتهی به 1401/03/31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>
      <c r="A4" s="222" t="s">
        <v>29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7" ht="4.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22.5" customHeight="1" thickBot="1">
      <c r="A6" s="167"/>
      <c r="B6" s="168"/>
      <c r="C6" s="274" t="s">
        <v>98</v>
      </c>
      <c r="D6" s="274"/>
      <c r="E6" s="274"/>
      <c r="F6" s="274"/>
      <c r="G6" s="274"/>
      <c r="H6" s="274"/>
      <c r="I6" s="274"/>
      <c r="J6" s="193"/>
      <c r="K6" s="274" t="s">
        <v>99</v>
      </c>
      <c r="L6" s="274"/>
      <c r="M6" s="274"/>
      <c r="N6" s="274"/>
      <c r="O6" s="274"/>
      <c r="P6" s="274"/>
      <c r="Q6" s="274"/>
    </row>
    <row r="7" spans="1:17" ht="15.75" customHeight="1">
      <c r="A7" s="268"/>
      <c r="B7" s="269"/>
      <c r="C7" s="271" t="s">
        <v>15</v>
      </c>
      <c r="D7" s="271"/>
      <c r="E7" s="271" t="s">
        <v>13</v>
      </c>
      <c r="F7" s="268"/>
      <c r="G7" s="271" t="s">
        <v>14</v>
      </c>
      <c r="H7" s="268"/>
      <c r="I7" s="271" t="s">
        <v>2</v>
      </c>
      <c r="J7" s="194"/>
      <c r="K7" s="271" t="s">
        <v>15</v>
      </c>
      <c r="L7" s="271"/>
      <c r="M7" s="271" t="s">
        <v>13</v>
      </c>
      <c r="N7" s="268"/>
      <c r="O7" s="271" t="s">
        <v>14</v>
      </c>
      <c r="P7" s="268"/>
      <c r="Q7" s="271" t="s">
        <v>2</v>
      </c>
    </row>
    <row r="8" spans="1:17" ht="12" customHeight="1">
      <c r="A8" s="269"/>
      <c r="B8" s="269"/>
      <c r="C8" s="272"/>
      <c r="D8" s="272"/>
      <c r="E8" s="272"/>
      <c r="F8" s="269"/>
      <c r="G8" s="272"/>
      <c r="H8" s="269"/>
      <c r="I8" s="272"/>
      <c r="J8" s="194"/>
      <c r="K8" s="272"/>
      <c r="L8" s="272"/>
      <c r="M8" s="272"/>
      <c r="N8" s="269"/>
      <c r="O8" s="272"/>
      <c r="P8" s="269"/>
      <c r="Q8" s="272"/>
    </row>
    <row r="9" spans="1:17" ht="14.25" customHeight="1" thickBot="1">
      <c r="A9" s="270"/>
      <c r="B9" s="270"/>
      <c r="C9" s="169" t="s">
        <v>65</v>
      </c>
      <c r="D9" s="273"/>
      <c r="E9" s="169" t="s">
        <v>62</v>
      </c>
      <c r="F9" s="270"/>
      <c r="G9" s="169" t="s">
        <v>63</v>
      </c>
      <c r="H9" s="270"/>
      <c r="I9" s="274"/>
      <c r="J9" s="170"/>
      <c r="K9" s="169" t="s">
        <v>65</v>
      </c>
      <c r="L9" s="273"/>
      <c r="M9" s="169" t="s">
        <v>62</v>
      </c>
      <c r="N9" s="270"/>
      <c r="O9" s="169" t="s">
        <v>63</v>
      </c>
      <c r="P9" s="270"/>
      <c r="Q9" s="274"/>
    </row>
    <row r="10" spans="1:17" ht="21" customHeight="1">
      <c r="A10" s="110"/>
      <c r="B10" s="143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ht="21" customHeight="1" thickBot="1">
      <c r="A11" s="171" t="s">
        <v>2</v>
      </c>
      <c r="B11" s="172"/>
      <c r="C11" s="173">
        <f>SUM(C10:C10)</f>
        <v>0</v>
      </c>
      <c r="D11" s="174" t="e">
        <f>SUM(#REF!)</f>
        <v>#REF!</v>
      </c>
      <c r="E11" s="173">
        <f>SUM(E10:E10)</f>
        <v>0</v>
      </c>
      <c r="F11" s="174" t="e">
        <f>SUM(#REF!)</f>
        <v>#REF!</v>
      </c>
      <c r="G11" s="173">
        <f>SUM(G10:G10)</f>
        <v>0</v>
      </c>
      <c r="H11" s="174" t="e">
        <f>SUM(#REF!)</f>
        <v>#REF!</v>
      </c>
      <c r="I11" s="173">
        <f>SUM(I10:I10)</f>
        <v>0</v>
      </c>
      <c r="J11" s="174" t="e">
        <f>SUM(#REF!)</f>
        <v>#REF!</v>
      </c>
      <c r="K11" s="173">
        <f>SUM(K10:K10)</f>
        <v>0</v>
      </c>
      <c r="L11" s="174" t="e">
        <f>SUM(#REF!)</f>
        <v>#REF!</v>
      </c>
      <c r="M11" s="173">
        <f>SUM(M10:M10)</f>
        <v>0</v>
      </c>
      <c r="N11" s="174" t="e">
        <f>SUM(#REF!)</f>
        <v>#REF!</v>
      </c>
      <c r="O11" s="173">
        <f>SUM(O10:O10)</f>
        <v>0</v>
      </c>
      <c r="P11" s="174" t="e">
        <f>SUM(#REF!)</f>
        <v>#REF!</v>
      </c>
      <c r="Q11" s="173">
        <f>SUM(Q10:Q10)</f>
        <v>0</v>
      </c>
    </row>
    <row r="12" spans="1:17" ht="22.5" thickTop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122" customFormat="1"/>
    <row r="14" spans="1:17" s="122" customFormat="1"/>
    <row r="15" spans="1:17" s="122" customFormat="1"/>
    <row r="17" spans="15:17">
      <c r="O17" s="175"/>
      <c r="Q17" s="175"/>
    </row>
    <row r="18" spans="15:17">
      <c r="O18" s="136"/>
      <c r="Q18" s="136"/>
    </row>
  </sheetData>
  <autoFilter ref="A9:Q9">
    <sortState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2"/>
  <sheetViews>
    <sheetView rightToLeft="1" view="pageBreakPreview" zoomScale="90" zoomScaleNormal="100" zoomScaleSheetLayoutView="90" workbookViewId="0">
      <selection activeCell="K8" sqref="K8"/>
    </sheetView>
  </sheetViews>
  <sheetFormatPr defaultColWidth="9.140625" defaultRowHeight="21.75"/>
  <cols>
    <col min="1" max="1" width="32.140625" style="25" customWidth="1"/>
    <col min="2" max="2" width="0.7109375" style="25" customWidth="1"/>
    <col min="3" max="3" width="22.85546875" style="25" customWidth="1"/>
    <col min="4" max="4" width="0.7109375" style="25" customWidth="1"/>
    <col min="5" max="5" width="18.42578125" style="124" customWidth="1"/>
    <col min="6" max="6" width="1.42578125" style="124" customWidth="1"/>
    <col min="7" max="7" width="21.7109375" style="124" customWidth="1"/>
    <col min="8" max="8" width="1.42578125" style="124" customWidth="1"/>
    <col min="9" max="9" width="26.140625" style="124" customWidth="1"/>
    <col min="10" max="10" width="1.28515625" style="25" customWidth="1"/>
    <col min="11" max="11" width="22" style="25" customWidth="1"/>
    <col min="12" max="12" width="0.7109375" style="25" customWidth="1"/>
    <col min="13" max="13" width="13.42578125" style="25" bestFit="1" customWidth="1"/>
    <col min="14" max="14" width="11.28515625" style="25" bestFit="1" customWidth="1"/>
    <col min="15" max="16384" width="9.140625" style="25"/>
  </cols>
  <sheetData>
    <row r="1" spans="1:14" ht="22.5">
      <c r="A1" s="234" t="s">
        <v>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4" ht="22.5">
      <c r="A2" s="234" t="s">
        <v>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4" ht="22.5">
      <c r="A3" s="234" t="str">
        <f>' سهام'!A3:W3</f>
        <v>برای ماه منتهی به 1401/03/31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4">
      <c r="A4" s="222" t="s">
        <v>30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5" spans="1:14" ht="22.5" thickBot="1">
      <c r="A5" s="100"/>
      <c r="B5" s="100"/>
      <c r="C5" s="100"/>
      <c r="D5" s="36"/>
      <c r="E5" s="101"/>
      <c r="F5" s="101"/>
      <c r="G5" s="101"/>
      <c r="H5" s="101"/>
      <c r="I5" s="101"/>
      <c r="J5" s="100"/>
      <c r="K5" s="100"/>
      <c r="L5" s="100"/>
    </row>
    <row r="6" spans="1:14" ht="37.5" customHeight="1" thickBot="1">
      <c r="A6" s="275" t="s">
        <v>20</v>
      </c>
      <c r="B6" s="275"/>
      <c r="C6" s="275"/>
      <c r="D6" s="202"/>
      <c r="E6" s="276" t="s">
        <v>98</v>
      </c>
      <c r="F6" s="276"/>
      <c r="G6" s="276"/>
      <c r="H6" s="276"/>
      <c r="I6" s="275" t="s">
        <v>99</v>
      </c>
      <c r="J6" s="275"/>
      <c r="K6" s="275"/>
      <c r="L6" s="275"/>
      <c r="M6" s="176"/>
    </row>
    <row r="7" spans="1:14" ht="37.5">
      <c r="A7" s="177" t="s">
        <v>16</v>
      </c>
      <c r="B7" s="202"/>
      <c r="C7" s="177" t="s">
        <v>9</v>
      </c>
      <c r="D7" s="201"/>
      <c r="E7" s="178" t="s">
        <v>17</v>
      </c>
      <c r="F7" s="179"/>
      <c r="G7" s="178" t="s">
        <v>18</v>
      </c>
      <c r="H7" s="180"/>
      <c r="I7" s="178" t="s">
        <v>17</v>
      </c>
      <c r="J7" s="203"/>
      <c r="K7" s="177" t="s">
        <v>18</v>
      </c>
      <c r="L7" s="203"/>
      <c r="M7" s="172"/>
    </row>
    <row r="8" spans="1:14" ht="27" customHeight="1" thickBot="1">
      <c r="A8" s="181" t="s">
        <v>249</v>
      </c>
      <c r="B8" s="143"/>
      <c r="C8" s="111" t="s">
        <v>91</v>
      </c>
      <c r="D8" s="143"/>
      <c r="E8" s="114">
        <v>8160883401</v>
      </c>
      <c r="F8" s="143"/>
      <c r="G8" s="182" t="s">
        <v>91</v>
      </c>
      <c r="H8" s="143"/>
      <c r="I8" s="114">
        <v>8160883401</v>
      </c>
      <c r="J8" s="143"/>
      <c r="K8" s="182" t="s">
        <v>91</v>
      </c>
      <c r="L8" s="203"/>
      <c r="M8" s="116"/>
      <c r="N8" s="136"/>
    </row>
    <row r="9" spans="1:14" ht="22.5" thickBot="1">
      <c r="A9" s="171" t="s">
        <v>2</v>
      </c>
      <c r="B9" s="172"/>
      <c r="D9" s="183"/>
      <c r="E9" s="184">
        <f>SUM(E8:E8)</f>
        <v>8160883401</v>
      </c>
      <c r="F9" s="143"/>
      <c r="G9" s="185">
        <f>SUM(G8:G8)</f>
        <v>0</v>
      </c>
      <c r="H9" s="143"/>
      <c r="I9" s="184">
        <f>SUM(I8:I8)</f>
        <v>8160883401</v>
      </c>
      <c r="J9" s="143"/>
      <c r="K9" s="185">
        <f>SUM(K8:K8)</f>
        <v>0</v>
      </c>
      <c r="L9" s="203"/>
      <c r="M9" s="172"/>
    </row>
    <row r="10" spans="1:14" ht="22.5" thickTop="1">
      <c r="F10" s="143"/>
      <c r="H10" s="143"/>
      <c r="J10" s="143"/>
    </row>
    <row r="12" spans="1:14">
      <c r="E12" s="122"/>
      <c r="I12" s="122"/>
    </row>
  </sheetData>
  <autoFilter ref="A7:M7">
    <sortState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view="pageBreakPreview" zoomScaleNormal="100" zoomScaleSheetLayoutView="100" workbookViewId="0">
      <selection activeCell="C9" sqref="C9"/>
    </sheetView>
  </sheetViews>
  <sheetFormatPr defaultColWidth="9.140625" defaultRowHeight="18"/>
  <cols>
    <col min="1" max="1" width="32.42578125" style="36" customWidth="1"/>
    <col min="2" max="2" width="1.42578125" style="36" customWidth="1"/>
    <col min="3" max="3" width="17.7109375" style="36" bestFit="1" customWidth="1"/>
    <col min="4" max="4" width="0.85546875" style="36" customWidth="1"/>
    <col min="5" max="5" width="18.140625" style="36" customWidth="1"/>
    <col min="6" max="16384" width="9.140625" style="36"/>
  </cols>
  <sheetData>
    <row r="1" spans="1:5" s="24" customFormat="1" ht="18.75">
      <c r="A1" s="219" t="s">
        <v>103</v>
      </c>
      <c r="B1" s="219"/>
      <c r="C1" s="219"/>
      <c r="D1" s="219"/>
      <c r="E1" s="219"/>
    </row>
    <row r="2" spans="1:5" s="24" customFormat="1" ht="18.75">
      <c r="A2" s="219" t="s">
        <v>57</v>
      </c>
      <c r="B2" s="219"/>
      <c r="C2" s="219"/>
      <c r="D2" s="219"/>
      <c r="E2" s="219"/>
    </row>
    <row r="3" spans="1:5" s="24" customFormat="1" ht="18.75">
      <c r="A3" s="219" t="str">
        <f>' سهام'!A3:W3</f>
        <v>برای ماه منتهی به 1401/03/31</v>
      </c>
      <c r="B3" s="219"/>
      <c r="C3" s="219"/>
      <c r="D3" s="219"/>
      <c r="E3" s="219"/>
    </row>
    <row r="4" spans="1:5" ht="18.75">
      <c r="A4" s="222" t="s">
        <v>31</v>
      </c>
      <c r="B4" s="222"/>
      <c r="C4" s="222"/>
      <c r="D4" s="222"/>
      <c r="E4" s="222"/>
    </row>
    <row r="5" spans="1:5" ht="49.5" customHeight="1" thickBot="1">
      <c r="A5" s="167"/>
      <c r="B5" s="168"/>
      <c r="C5" s="200" t="s">
        <v>98</v>
      </c>
      <c r="D5" s="203"/>
      <c r="E5" s="200" t="s">
        <v>101</v>
      </c>
    </row>
    <row r="6" spans="1:5" ht="16.5" customHeight="1">
      <c r="A6" s="268"/>
      <c r="B6" s="269"/>
      <c r="C6" s="271" t="s">
        <v>6</v>
      </c>
      <c r="D6" s="201"/>
      <c r="E6" s="271" t="s">
        <v>6</v>
      </c>
    </row>
    <row r="7" spans="1:5" ht="18.75" thickBot="1">
      <c r="A7" s="270"/>
      <c r="B7" s="270"/>
      <c r="C7" s="274"/>
      <c r="D7" s="170"/>
      <c r="E7" s="274"/>
    </row>
    <row r="8" spans="1:5" ht="25.9" customHeight="1">
      <c r="A8" s="186" t="s">
        <v>93</v>
      </c>
      <c r="B8" s="143"/>
      <c r="C8" s="114">
        <v>347722026</v>
      </c>
      <c r="D8" s="114"/>
      <c r="E8" s="114">
        <v>347722026</v>
      </c>
    </row>
    <row r="9" spans="1:5" ht="18.75" thickBot="1">
      <c r="A9" s="187" t="s">
        <v>2</v>
      </c>
      <c r="B9" s="203"/>
      <c r="C9" s="184">
        <f>SUM(C8)</f>
        <v>347722026</v>
      </c>
      <c r="D9" s="114"/>
      <c r="E9" s="184">
        <f>SUM(E8)</f>
        <v>347722026</v>
      </c>
    </row>
    <row r="10" spans="1:5" ht="18.75" thickTop="1">
      <c r="D10" s="114"/>
    </row>
    <row r="11" spans="1:5">
      <c r="D11" s="114"/>
    </row>
    <row r="12" spans="1:5">
      <c r="E12" s="118"/>
    </row>
    <row r="14" spans="1:5">
      <c r="C14" s="118"/>
      <c r="E14" s="117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7"/>
  <sheetViews>
    <sheetView rightToLeft="1" view="pageBreakPreview" topLeftCell="D1" zoomScale="60" zoomScaleNormal="100" workbookViewId="0">
      <selection activeCell="O12" sqref="O12"/>
    </sheetView>
  </sheetViews>
  <sheetFormatPr defaultColWidth="9.140625" defaultRowHeight="30.75"/>
  <cols>
    <col min="1" max="1" width="52.5703125" style="65" bestFit="1" customWidth="1"/>
    <col min="2" max="2" width="1.85546875" style="65" customWidth="1"/>
    <col min="3" max="3" width="22.5703125" style="39" bestFit="1" customWidth="1"/>
    <col min="4" max="4" width="1.140625" style="39" customWidth="1"/>
    <col min="5" max="5" width="32" style="39" bestFit="1" customWidth="1"/>
    <col min="6" max="6" width="1.42578125" style="39" customWidth="1"/>
    <col min="7" max="7" width="32.140625" style="39" customWidth="1"/>
    <col min="8" max="8" width="1.5703125" style="39" customWidth="1"/>
    <col min="9" max="9" width="20.5703125" style="39" bestFit="1" customWidth="1"/>
    <col min="10" max="10" width="29.140625" style="39" bestFit="1" customWidth="1"/>
    <col min="11" max="11" width="1.42578125" style="39" customWidth="1"/>
    <col min="12" max="12" width="20.7109375" style="39" customWidth="1"/>
    <col min="13" max="13" width="29.140625" style="39" customWidth="1"/>
    <col min="14" max="14" width="1.140625" style="39" customWidth="1"/>
    <col min="15" max="15" width="22.5703125" style="39" bestFit="1" customWidth="1"/>
    <col min="16" max="16" width="1.42578125" style="39" customWidth="1"/>
    <col min="17" max="17" width="18.7109375" style="39" customWidth="1"/>
    <col min="18" max="18" width="1.5703125" style="39" customWidth="1"/>
    <col min="19" max="19" width="32" style="39" bestFit="1" customWidth="1"/>
    <col min="20" max="20" width="1.85546875" style="39" customWidth="1"/>
    <col min="21" max="21" width="37.42578125" style="39" bestFit="1" customWidth="1"/>
    <col min="22" max="22" width="1.5703125" style="65" customWidth="1"/>
    <col min="23" max="23" width="21.85546875" style="304" customWidth="1"/>
    <col min="24" max="24" width="10.140625" style="65" bestFit="1" customWidth="1"/>
    <col min="25" max="16384" width="9.140625" style="65"/>
  </cols>
  <sheetData>
    <row r="1" spans="1:23" ht="31.5">
      <c r="A1" s="277" t="s">
        <v>102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3" ht="31.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ht="31.5">
      <c r="A3" s="277" t="s">
        <v>97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ht="31.5">
      <c r="A4" s="278" t="s">
        <v>25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3" ht="31.5">
      <c r="A5" s="278" t="s">
        <v>26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</row>
    <row r="7" spans="1:23" ht="36.75" customHeight="1" thickBot="1">
      <c r="A7" s="92"/>
      <c r="B7" s="279"/>
      <c r="C7" s="280" t="s">
        <v>94</v>
      </c>
      <c r="D7" s="280"/>
      <c r="E7" s="280"/>
      <c r="F7" s="280"/>
      <c r="G7" s="280"/>
      <c r="H7" s="281"/>
      <c r="I7" s="282" t="s">
        <v>7</v>
      </c>
      <c r="J7" s="282"/>
      <c r="K7" s="282"/>
      <c r="L7" s="282"/>
      <c r="M7" s="282"/>
      <c r="O7" s="283" t="s">
        <v>96</v>
      </c>
      <c r="P7" s="283"/>
      <c r="Q7" s="283"/>
      <c r="R7" s="283"/>
      <c r="S7" s="283"/>
      <c r="T7" s="283"/>
      <c r="U7" s="283"/>
      <c r="V7" s="283"/>
      <c r="W7" s="283"/>
    </row>
    <row r="8" spans="1:23" ht="29.25" customHeight="1">
      <c r="A8" s="284" t="s">
        <v>1</v>
      </c>
      <c r="B8" s="285"/>
      <c r="C8" s="286" t="s">
        <v>3</v>
      </c>
      <c r="D8" s="287"/>
      <c r="E8" s="286" t="s">
        <v>0</v>
      </c>
      <c r="F8" s="287"/>
      <c r="G8" s="288" t="s">
        <v>21</v>
      </c>
      <c r="H8" s="289"/>
      <c r="I8" s="290" t="s">
        <v>4</v>
      </c>
      <c r="J8" s="290"/>
      <c r="K8" s="291"/>
      <c r="L8" s="290" t="s">
        <v>5</v>
      </c>
      <c r="M8" s="290"/>
      <c r="O8" s="292" t="s">
        <v>3</v>
      </c>
      <c r="P8" s="287"/>
      <c r="Q8" s="288" t="s">
        <v>33</v>
      </c>
      <c r="R8" s="293"/>
      <c r="S8" s="292" t="s">
        <v>0</v>
      </c>
      <c r="T8" s="287"/>
      <c r="U8" s="288" t="s">
        <v>21</v>
      </c>
      <c r="V8" s="294"/>
      <c r="W8" s="295" t="s">
        <v>22</v>
      </c>
    </row>
    <row r="9" spans="1:23" ht="49.5" customHeight="1" thickBot="1">
      <c r="A9" s="296"/>
      <c r="B9" s="285"/>
      <c r="C9" s="297"/>
      <c r="D9" s="298"/>
      <c r="E9" s="297"/>
      <c r="F9" s="298"/>
      <c r="G9" s="299"/>
      <c r="H9" s="289"/>
      <c r="I9" s="300" t="s">
        <v>3</v>
      </c>
      <c r="J9" s="300" t="s">
        <v>0</v>
      </c>
      <c r="K9" s="291"/>
      <c r="L9" s="300" t="s">
        <v>3</v>
      </c>
      <c r="M9" s="300" t="s">
        <v>50</v>
      </c>
      <c r="O9" s="297"/>
      <c r="P9" s="287"/>
      <c r="Q9" s="299"/>
      <c r="R9" s="293"/>
      <c r="S9" s="297"/>
      <c r="T9" s="287"/>
      <c r="U9" s="299"/>
      <c r="V9" s="294"/>
      <c r="W9" s="301"/>
    </row>
    <row r="10" spans="1:23" ht="28.5" customHeight="1">
      <c r="A10" s="302" t="s">
        <v>107</v>
      </c>
      <c r="C10" s="39">
        <v>0</v>
      </c>
      <c r="E10" s="39">
        <v>0</v>
      </c>
      <c r="G10" s="39">
        <v>0</v>
      </c>
      <c r="I10" s="39">
        <v>6337164</v>
      </c>
      <c r="J10" s="39">
        <v>45102144090</v>
      </c>
      <c r="K10" s="90"/>
      <c r="L10" s="39">
        <v>10950</v>
      </c>
      <c r="M10" s="39">
        <v>77932097</v>
      </c>
      <c r="O10" s="39">
        <v>6326214</v>
      </c>
      <c r="Q10" s="39">
        <v>6850</v>
      </c>
      <c r="S10" s="39">
        <v>45024211993</v>
      </c>
      <c r="U10" s="39">
        <v>43083249267</v>
      </c>
      <c r="V10" s="90"/>
      <c r="W10" s="91">
        <f>U10/درآمدها!$J$5</f>
        <v>2.7439669150046257E-2</v>
      </c>
    </row>
    <row r="11" spans="1:23" ht="28.5" customHeight="1">
      <c r="A11" s="302" t="s">
        <v>108</v>
      </c>
      <c r="C11" s="39">
        <v>0</v>
      </c>
      <c r="E11" s="39">
        <v>0</v>
      </c>
      <c r="G11" s="39">
        <v>0</v>
      </c>
      <c r="I11" s="39">
        <v>790171</v>
      </c>
      <c r="J11" s="39">
        <v>23898323428</v>
      </c>
      <c r="K11" s="90"/>
      <c r="L11" s="39">
        <v>2168</v>
      </c>
      <c r="M11" s="39">
        <v>65570067</v>
      </c>
      <c r="O11" s="39">
        <v>788003</v>
      </c>
      <c r="Q11" s="39">
        <v>30550</v>
      </c>
      <c r="S11" s="39">
        <v>23832753361</v>
      </c>
      <c r="U11" s="39">
        <v>23930041107</v>
      </c>
      <c r="V11" s="90"/>
      <c r="W11" s="91">
        <f>U11/درآمدها!$J$5</f>
        <v>1.5241014127178196E-2</v>
      </c>
    </row>
    <row r="12" spans="1:23" ht="28.5" customHeight="1">
      <c r="A12" s="302" t="s">
        <v>109</v>
      </c>
      <c r="C12" s="39">
        <v>0</v>
      </c>
      <c r="E12" s="39">
        <v>0</v>
      </c>
      <c r="G12" s="39">
        <v>0</v>
      </c>
      <c r="I12" s="39">
        <v>4235039</v>
      </c>
      <c r="J12" s="39">
        <v>13854292810</v>
      </c>
      <c r="K12" s="90"/>
      <c r="L12" s="39">
        <v>26970</v>
      </c>
      <c r="M12" s="39">
        <v>88228296</v>
      </c>
      <c r="O12" s="39">
        <v>4208069</v>
      </c>
      <c r="Q12" s="39">
        <v>3236</v>
      </c>
      <c r="S12" s="39">
        <v>13766064514</v>
      </c>
      <c r="U12" s="39">
        <v>13536040916</v>
      </c>
      <c r="V12" s="90"/>
      <c r="W12" s="91">
        <f>U12/درآمدها!$J$5</f>
        <v>8.6210880250627928E-3</v>
      </c>
    </row>
    <row r="13" spans="1:23" ht="28.5" customHeight="1">
      <c r="A13" s="302" t="s">
        <v>110</v>
      </c>
      <c r="C13" s="39">
        <v>0</v>
      </c>
      <c r="E13" s="39">
        <v>0</v>
      </c>
      <c r="G13" s="39">
        <v>0</v>
      </c>
      <c r="I13" s="39">
        <v>265822</v>
      </c>
      <c r="J13" s="39">
        <v>4868304927</v>
      </c>
      <c r="K13" s="90"/>
      <c r="L13" s="39">
        <v>2510</v>
      </c>
      <c r="M13" s="39">
        <v>45968526</v>
      </c>
      <c r="O13" s="39">
        <v>263312</v>
      </c>
      <c r="Q13" s="39">
        <v>18240</v>
      </c>
      <c r="S13" s="39">
        <v>4822336401</v>
      </c>
      <c r="U13" s="39">
        <v>4775358611</v>
      </c>
      <c r="V13" s="90"/>
      <c r="W13" s="91">
        <f>U13/درآمدها!$J$5</f>
        <v>3.0414201015017523E-3</v>
      </c>
    </row>
    <row r="14" spans="1:23" ht="28.5" customHeight="1">
      <c r="A14" s="302" t="s">
        <v>111</v>
      </c>
      <c r="C14" s="39">
        <v>0</v>
      </c>
      <c r="E14" s="39">
        <v>0</v>
      </c>
      <c r="G14" s="39">
        <v>0</v>
      </c>
      <c r="I14" s="39">
        <v>4080234</v>
      </c>
      <c r="J14" s="39">
        <v>7565892640</v>
      </c>
      <c r="K14" s="90"/>
      <c r="L14" s="39">
        <v>16578</v>
      </c>
      <c r="M14" s="39">
        <v>30740239</v>
      </c>
      <c r="O14" s="39">
        <v>4063656</v>
      </c>
      <c r="Q14" s="39">
        <v>1788</v>
      </c>
      <c r="S14" s="39">
        <v>7535152401</v>
      </c>
      <c r="U14" s="39">
        <v>7223451231</v>
      </c>
      <c r="V14" s="90"/>
      <c r="W14" s="91">
        <f>U14/درآمدها!$J$5</f>
        <v>4.6006073189088451E-3</v>
      </c>
    </row>
    <row r="15" spans="1:23" ht="28.5" customHeight="1">
      <c r="A15" s="302" t="s">
        <v>112</v>
      </c>
      <c r="C15" s="39">
        <v>0</v>
      </c>
      <c r="E15" s="39">
        <v>0</v>
      </c>
      <c r="G15" s="39">
        <v>0</v>
      </c>
      <c r="I15" s="39">
        <v>908403</v>
      </c>
      <c r="J15" s="39">
        <v>16935286966</v>
      </c>
      <c r="K15" s="90"/>
      <c r="L15" s="39">
        <v>1955</v>
      </c>
      <c r="M15" s="39">
        <v>36446914</v>
      </c>
      <c r="O15" s="39">
        <v>906448</v>
      </c>
      <c r="Q15" s="39">
        <v>17340</v>
      </c>
      <c r="S15" s="39">
        <v>16898840052</v>
      </c>
      <c r="U15" s="39">
        <v>15630737801</v>
      </c>
      <c r="V15" s="90"/>
      <c r="W15" s="91">
        <f>U15/درآمدها!$J$5</f>
        <v>9.955197927912161E-3</v>
      </c>
    </row>
    <row r="16" spans="1:23" ht="28.5" customHeight="1">
      <c r="A16" s="302" t="s">
        <v>113</v>
      </c>
      <c r="C16" s="39">
        <v>0</v>
      </c>
      <c r="E16" s="39">
        <v>0</v>
      </c>
      <c r="G16" s="39">
        <v>0</v>
      </c>
      <c r="I16" s="39">
        <v>852242</v>
      </c>
      <c r="J16" s="39">
        <v>4489525399</v>
      </c>
      <c r="K16" s="90"/>
      <c r="L16" s="39">
        <v>9592</v>
      </c>
      <c r="M16" s="39">
        <v>50529694</v>
      </c>
      <c r="O16" s="39">
        <v>842650</v>
      </c>
      <c r="Q16" s="39">
        <v>5000</v>
      </c>
      <c r="S16" s="39">
        <v>4438995705</v>
      </c>
      <c r="U16" s="39">
        <v>4187571243</v>
      </c>
      <c r="V16" s="90"/>
      <c r="W16" s="91">
        <f>U16/درآمدها!$J$5</f>
        <v>2.6670590404651974E-3</v>
      </c>
    </row>
    <row r="17" spans="1:23" ht="28.5" customHeight="1">
      <c r="A17" s="302" t="s">
        <v>114</v>
      </c>
      <c r="C17" s="39">
        <v>0</v>
      </c>
      <c r="E17" s="39">
        <v>0</v>
      </c>
      <c r="G17" s="39">
        <v>0</v>
      </c>
      <c r="I17" s="39">
        <v>1514232</v>
      </c>
      <c r="J17" s="39">
        <v>17768609759</v>
      </c>
      <c r="K17" s="90"/>
      <c r="L17" s="39">
        <v>5034</v>
      </c>
      <c r="M17" s="39">
        <v>59070989</v>
      </c>
      <c r="O17" s="39">
        <v>1509198</v>
      </c>
      <c r="Q17" s="39">
        <v>11010</v>
      </c>
      <c r="S17" s="39">
        <v>17709538770</v>
      </c>
      <c r="U17" s="39">
        <v>16515504800</v>
      </c>
      <c r="V17" s="90"/>
      <c r="W17" s="91">
        <f>U17/درآمدها!$J$5</f>
        <v>1.0518704955364593E-2</v>
      </c>
    </row>
    <row r="18" spans="1:23" ht="28.5" customHeight="1">
      <c r="A18" s="302" t="s">
        <v>115</v>
      </c>
      <c r="C18" s="39">
        <v>0</v>
      </c>
      <c r="E18" s="39">
        <v>0</v>
      </c>
      <c r="G18" s="39">
        <v>0</v>
      </c>
      <c r="I18" s="39">
        <v>255184</v>
      </c>
      <c r="J18" s="39">
        <v>4946049223</v>
      </c>
      <c r="K18" s="90"/>
      <c r="L18" s="39">
        <v>2100</v>
      </c>
      <c r="M18" s="39">
        <v>40702800</v>
      </c>
      <c r="O18" s="39">
        <v>253084</v>
      </c>
      <c r="Q18" s="39">
        <v>17500</v>
      </c>
      <c r="S18" s="39">
        <v>4905346423</v>
      </c>
      <c r="U18" s="39">
        <v>4402252595</v>
      </c>
      <c r="V18" s="90"/>
      <c r="W18" s="91">
        <f>U18/درآمدها!$J$5</f>
        <v>2.8037893329057153E-3</v>
      </c>
    </row>
    <row r="19" spans="1:23" ht="28.5" customHeight="1">
      <c r="A19" s="302" t="s">
        <v>116</v>
      </c>
      <c r="C19" s="39">
        <v>0</v>
      </c>
      <c r="E19" s="39">
        <v>0</v>
      </c>
      <c r="G19" s="39">
        <v>0</v>
      </c>
      <c r="I19" s="39">
        <v>1974829</v>
      </c>
      <c r="J19" s="39">
        <v>5999187748</v>
      </c>
      <c r="K19" s="90"/>
      <c r="L19" s="39">
        <v>3707</v>
      </c>
      <c r="M19" s="39">
        <v>11261223</v>
      </c>
      <c r="O19" s="39">
        <v>1971122</v>
      </c>
      <c r="Q19" s="39">
        <v>3000</v>
      </c>
      <c r="S19" s="39">
        <v>5987926525</v>
      </c>
      <c r="U19" s="39">
        <v>5876842653</v>
      </c>
      <c r="V19" s="90"/>
      <c r="W19" s="91">
        <f>U19/درآمدها!$J$5</f>
        <v>3.7429539505210341E-3</v>
      </c>
    </row>
    <row r="20" spans="1:23" ht="28.5" customHeight="1">
      <c r="A20" s="302" t="s">
        <v>117</v>
      </c>
      <c r="C20" s="39">
        <v>0</v>
      </c>
      <c r="E20" s="39">
        <v>0</v>
      </c>
      <c r="G20" s="39">
        <v>0</v>
      </c>
      <c r="I20" s="39">
        <v>508951</v>
      </c>
      <c r="J20" s="39">
        <v>10161456168</v>
      </c>
      <c r="K20" s="90"/>
      <c r="L20" s="39">
        <v>1371</v>
      </c>
      <c r="M20" s="39">
        <v>27372687</v>
      </c>
      <c r="O20" s="39">
        <v>507580</v>
      </c>
      <c r="Q20" s="39">
        <v>20640</v>
      </c>
      <c r="S20" s="39">
        <v>10134083481</v>
      </c>
      <c r="U20" s="39">
        <v>10413631656</v>
      </c>
      <c r="V20" s="90"/>
      <c r="W20" s="91">
        <f>U20/درآمدها!$J$5</f>
        <v>6.6324293583390065E-3</v>
      </c>
    </row>
    <row r="21" spans="1:23" ht="28.5" customHeight="1">
      <c r="A21" s="302" t="s">
        <v>118</v>
      </c>
      <c r="C21" s="39">
        <v>0</v>
      </c>
      <c r="E21" s="39">
        <v>0</v>
      </c>
      <c r="G21" s="39">
        <v>0</v>
      </c>
      <c r="I21" s="39">
        <v>492243</v>
      </c>
      <c r="J21" s="39">
        <v>10055592115</v>
      </c>
      <c r="K21" s="90"/>
      <c r="L21" s="39">
        <v>1355</v>
      </c>
      <c r="M21" s="39">
        <v>27680084</v>
      </c>
      <c r="O21" s="39">
        <v>490888</v>
      </c>
      <c r="Q21" s="39">
        <v>19290</v>
      </c>
      <c r="S21" s="39">
        <v>10027912031</v>
      </c>
      <c r="U21" s="39">
        <v>9418041780</v>
      </c>
      <c r="V21" s="90"/>
      <c r="W21" s="91">
        <f>U21/درآمدها!$J$5</f>
        <v>5.9983393750772159E-3</v>
      </c>
    </row>
    <row r="22" spans="1:23" ht="28.5" customHeight="1">
      <c r="A22" s="302" t="s">
        <v>119</v>
      </c>
      <c r="C22" s="39">
        <v>0</v>
      </c>
      <c r="E22" s="39">
        <v>0</v>
      </c>
      <c r="G22" s="39">
        <v>0</v>
      </c>
      <c r="I22" s="39">
        <v>265377</v>
      </c>
      <c r="J22" s="39">
        <v>3658293595</v>
      </c>
      <c r="K22" s="90"/>
      <c r="L22" s="39">
        <v>3993</v>
      </c>
      <c r="M22" s="39">
        <v>55044583</v>
      </c>
      <c r="O22" s="39">
        <v>261384</v>
      </c>
      <c r="Q22" s="39">
        <v>12850</v>
      </c>
      <c r="S22" s="39">
        <v>3603249012</v>
      </c>
      <c r="U22" s="39">
        <v>3338358747</v>
      </c>
      <c r="V22" s="90"/>
      <c r="W22" s="91">
        <f>U22/درآمدها!$J$5</f>
        <v>2.1261966328061394E-3</v>
      </c>
    </row>
    <row r="23" spans="1:23" ht="28.5" customHeight="1">
      <c r="A23" s="302" t="s">
        <v>120</v>
      </c>
      <c r="C23" s="39">
        <v>0</v>
      </c>
      <c r="E23" s="39">
        <v>0</v>
      </c>
      <c r="G23" s="39">
        <v>0</v>
      </c>
      <c r="I23" s="39">
        <v>1085295</v>
      </c>
      <c r="J23" s="39">
        <v>4889616524</v>
      </c>
      <c r="K23" s="90"/>
      <c r="L23" s="39">
        <v>6558</v>
      </c>
      <c r="M23" s="39">
        <v>29545981</v>
      </c>
      <c r="O23" s="39">
        <v>1078737</v>
      </c>
      <c r="Q23" s="39">
        <v>4765</v>
      </c>
      <c r="S23" s="39">
        <v>4860070543</v>
      </c>
      <c r="U23" s="39">
        <v>5109257181</v>
      </c>
      <c r="V23" s="90"/>
      <c r="W23" s="91">
        <f>U23/درآمدها!$J$5</f>
        <v>3.2540796953428167E-3</v>
      </c>
    </row>
    <row r="24" spans="1:23" ht="28.5" customHeight="1">
      <c r="A24" s="302" t="s">
        <v>121</v>
      </c>
      <c r="C24" s="39">
        <v>0</v>
      </c>
      <c r="E24" s="39">
        <v>0</v>
      </c>
      <c r="G24" s="39">
        <v>0</v>
      </c>
      <c r="I24" s="39">
        <v>352301</v>
      </c>
      <c r="J24" s="39">
        <v>3366405969</v>
      </c>
      <c r="K24" s="90"/>
      <c r="L24" s="39">
        <v>5727</v>
      </c>
      <c r="M24" s="39">
        <v>54724247</v>
      </c>
      <c r="O24" s="39">
        <v>346574</v>
      </c>
      <c r="Q24" s="39">
        <v>8660</v>
      </c>
      <c r="S24" s="39">
        <v>3311681722</v>
      </c>
      <c r="U24" s="39">
        <v>2983744834</v>
      </c>
      <c r="V24" s="90"/>
      <c r="W24" s="91">
        <f>U24/درآمدها!$J$5</f>
        <v>1.9003434621592253E-3</v>
      </c>
    </row>
    <row r="25" spans="1:23" ht="28.5" customHeight="1">
      <c r="A25" s="302" t="s">
        <v>122</v>
      </c>
      <c r="C25" s="39">
        <v>0</v>
      </c>
      <c r="E25" s="39">
        <v>0</v>
      </c>
      <c r="G25" s="39">
        <v>0</v>
      </c>
      <c r="I25" s="39">
        <v>4562695</v>
      </c>
      <c r="J25" s="39">
        <v>18583627594</v>
      </c>
      <c r="K25" s="90"/>
      <c r="L25" s="39">
        <v>4402</v>
      </c>
      <c r="M25" s="39">
        <v>17929125</v>
      </c>
      <c r="O25" s="39">
        <v>4558293</v>
      </c>
      <c r="Q25" s="39">
        <v>3621</v>
      </c>
      <c r="S25" s="39">
        <v>18565698469</v>
      </c>
      <c r="U25" s="39">
        <v>16412526231</v>
      </c>
      <c r="V25" s="90"/>
      <c r="W25" s="91">
        <f>U25/درآمدها!$J$5</f>
        <v>1.0453118029796525E-2</v>
      </c>
    </row>
    <row r="26" spans="1:23" ht="28.5" customHeight="1">
      <c r="A26" s="302" t="s">
        <v>123</v>
      </c>
      <c r="C26" s="39">
        <v>0</v>
      </c>
      <c r="E26" s="39">
        <v>0</v>
      </c>
      <c r="G26" s="39">
        <v>0</v>
      </c>
      <c r="I26" s="39">
        <v>836378</v>
      </c>
      <c r="J26" s="39">
        <v>15791185934</v>
      </c>
      <c r="K26" s="90"/>
      <c r="L26" s="39">
        <v>8430</v>
      </c>
      <c r="M26" s="39">
        <v>159162122</v>
      </c>
      <c r="O26" s="39">
        <v>827948</v>
      </c>
      <c r="Q26" s="39">
        <v>21420</v>
      </c>
      <c r="S26" s="39">
        <v>15632023812</v>
      </c>
      <c r="U26" s="39">
        <v>17629424918</v>
      </c>
      <c r="V26" s="90"/>
      <c r="W26" s="91">
        <f>U26/درآمدها!$J$5</f>
        <v>1.1228159326089423E-2</v>
      </c>
    </row>
    <row r="27" spans="1:23" ht="28.5" customHeight="1">
      <c r="A27" s="302" t="s">
        <v>124</v>
      </c>
      <c r="C27" s="39">
        <v>0</v>
      </c>
      <c r="E27" s="39">
        <v>0</v>
      </c>
      <c r="G27" s="39">
        <v>0</v>
      </c>
      <c r="I27" s="39">
        <v>1308482</v>
      </c>
      <c r="J27" s="39">
        <v>4997130153</v>
      </c>
      <c r="K27" s="90"/>
      <c r="L27" s="39">
        <v>12246</v>
      </c>
      <c r="M27" s="39">
        <v>47129532</v>
      </c>
      <c r="O27" s="39">
        <v>1296236</v>
      </c>
      <c r="Q27" s="39">
        <v>3341</v>
      </c>
      <c r="S27" s="39">
        <v>4950000621</v>
      </c>
      <c r="U27" s="39">
        <v>4305364219</v>
      </c>
      <c r="V27" s="90"/>
      <c r="W27" s="91">
        <f>U27/درآمدها!$J$5</f>
        <v>2.7420812438651411E-3</v>
      </c>
    </row>
    <row r="28" spans="1:23" ht="28.5" customHeight="1">
      <c r="A28" s="302" t="s">
        <v>125</v>
      </c>
      <c r="C28" s="39">
        <v>0</v>
      </c>
      <c r="E28" s="39">
        <v>0</v>
      </c>
      <c r="G28" s="39">
        <v>0</v>
      </c>
      <c r="I28" s="39">
        <v>1056872</v>
      </c>
      <c r="J28" s="39">
        <v>20919141191</v>
      </c>
      <c r="K28" s="90"/>
      <c r="L28" s="39">
        <v>0</v>
      </c>
      <c r="M28" s="39">
        <v>0</v>
      </c>
      <c r="O28" s="39">
        <v>1056872</v>
      </c>
      <c r="Q28" s="39">
        <v>19190</v>
      </c>
      <c r="S28" s="39">
        <v>20919141191</v>
      </c>
      <c r="U28" s="39">
        <v>20159628044</v>
      </c>
      <c r="V28" s="90"/>
      <c r="W28" s="91">
        <f>U28/درآمدها!$J$5</f>
        <v>1.2839642625076152E-2</v>
      </c>
    </row>
    <row r="29" spans="1:23" ht="28.5" customHeight="1">
      <c r="A29" s="302" t="s">
        <v>126</v>
      </c>
      <c r="C29" s="39">
        <v>0</v>
      </c>
      <c r="E29" s="39">
        <v>0</v>
      </c>
      <c r="G29" s="39">
        <v>0</v>
      </c>
      <c r="I29" s="39">
        <v>191795</v>
      </c>
      <c r="J29" s="39">
        <v>5312909097</v>
      </c>
      <c r="K29" s="90"/>
      <c r="L29" s="39">
        <v>1270</v>
      </c>
      <c r="M29" s="39">
        <v>35180243</v>
      </c>
      <c r="O29" s="39">
        <v>190525</v>
      </c>
      <c r="Q29" s="39">
        <v>32400</v>
      </c>
      <c r="S29" s="39">
        <v>5277728854</v>
      </c>
      <c r="U29" s="39">
        <v>6135520916</v>
      </c>
      <c r="V29" s="90"/>
      <c r="W29" s="91">
        <f>U29/درآمدها!$J$5</f>
        <v>3.9077058221600527E-3</v>
      </c>
    </row>
    <row r="30" spans="1:23" ht="28.5" customHeight="1">
      <c r="A30" s="302" t="s">
        <v>127</v>
      </c>
      <c r="C30" s="39">
        <v>0</v>
      </c>
      <c r="E30" s="39">
        <v>0</v>
      </c>
      <c r="G30" s="39">
        <v>0</v>
      </c>
      <c r="I30" s="39">
        <v>370383</v>
      </c>
      <c r="J30" s="39">
        <v>11513291504</v>
      </c>
      <c r="K30" s="90"/>
      <c r="L30" s="39">
        <v>1600</v>
      </c>
      <c r="M30" s="39">
        <v>49735723</v>
      </c>
      <c r="O30" s="39">
        <v>368783</v>
      </c>
      <c r="Q30" s="39">
        <v>29090</v>
      </c>
      <c r="S30" s="39">
        <v>11463555781</v>
      </c>
      <c r="U30" s="39">
        <v>10664413202</v>
      </c>
      <c r="V30" s="90"/>
      <c r="W30" s="91">
        <f>U30/درآمدها!$J$5</f>
        <v>6.7921518205082644E-3</v>
      </c>
    </row>
    <row r="31" spans="1:23" ht="28.5" customHeight="1">
      <c r="A31" s="302" t="s">
        <v>128</v>
      </c>
      <c r="C31" s="39">
        <v>0</v>
      </c>
      <c r="E31" s="39">
        <v>0</v>
      </c>
      <c r="G31" s="39">
        <v>0</v>
      </c>
      <c r="I31" s="39">
        <v>741020</v>
      </c>
      <c r="J31" s="39">
        <v>1984830667</v>
      </c>
      <c r="K31" s="90"/>
      <c r="L31" s="39">
        <v>12223</v>
      </c>
      <c r="M31" s="39">
        <v>32739447</v>
      </c>
      <c r="O31" s="39">
        <v>728797</v>
      </c>
      <c r="Q31" s="39">
        <v>2279</v>
      </c>
      <c r="S31" s="39">
        <v>1952091220</v>
      </c>
      <c r="U31" s="39">
        <v>1652097857</v>
      </c>
      <c r="V31" s="90"/>
      <c r="W31" s="91">
        <f>U31/درآمدها!$J$5</f>
        <v>1.0522191192831795E-3</v>
      </c>
    </row>
    <row r="32" spans="1:23" ht="28.5" customHeight="1">
      <c r="A32" s="302" t="s">
        <v>129</v>
      </c>
      <c r="C32" s="39">
        <v>0</v>
      </c>
      <c r="E32" s="39">
        <v>0</v>
      </c>
      <c r="G32" s="39">
        <v>0</v>
      </c>
      <c r="I32" s="39">
        <v>4830082</v>
      </c>
      <c r="J32" s="39">
        <v>10111931586</v>
      </c>
      <c r="K32" s="90"/>
      <c r="L32" s="39">
        <v>10252</v>
      </c>
      <c r="M32" s="39">
        <v>21462891</v>
      </c>
      <c r="O32" s="39">
        <v>4819830</v>
      </c>
      <c r="Q32" s="39">
        <v>2177</v>
      </c>
      <c r="S32" s="39">
        <v>10090468695</v>
      </c>
      <c r="U32" s="39">
        <v>10430046066</v>
      </c>
      <c r="V32" s="90"/>
      <c r="W32" s="91">
        <f>U32/درآمدها!$J$5</f>
        <v>6.6428836761389925E-3</v>
      </c>
    </row>
    <row r="33" spans="1:23" ht="28.5" customHeight="1">
      <c r="A33" s="302" t="s">
        <v>130</v>
      </c>
      <c r="C33" s="39">
        <v>0</v>
      </c>
      <c r="E33" s="39">
        <v>0</v>
      </c>
      <c r="G33" s="39">
        <v>0</v>
      </c>
      <c r="I33" s="39">
        <v>1589914</v>
      </c>
      <c r="J33" s="39">
        <v>7239241308</v>
      </c>
      <c r="K33" s="90"/>
      <c r="L33" s="39">
        <v>7258</v>
      </c>
      <c r="M33" s="39">
        <v>33047330</v>
      </c>
      <c r="O33" s="39">
        <v>1582656</v>
      </c>
      <c r="Q33" s="39">
        <v>4535</v>
      </c>
      <c r="S33" s="39">
        <v>7206193978</v>
      </c>
      <c r="U33" s="39">
        <v>7132878362</v>
      </c>
      <c r="V33" s="90"/>
      <c r="W33" s="91">
        <f>U33/درآمدها!$J$5</f>
        <v>4.5429215686088069E-3</v>
      </c>
    </row>
    <row r="34" spans="1:23" ht="28.5" customHeight="1">
      <c r="A34" s="302" t="s">
        <v>131</v>
      </c>
      <c r="C34" s="39">
        <v>0</v>
      </c>
      <c r="E34" s="39">
        <v>0</v>
      </c>
      <c r="G34" s="39">
        <v>0</v>
      </c>
      <c r="I34" s="39">
        <v>85714</v>
      </c>
      <c r="J34" s="39">
        <v>20034624781</v>
      </c>
      <c r="K34" s="90"/>
      <c r="L34" s="39">
        <v>232</v>
      </c>
      <c r="M34" s="39">
        <v>54227232</v>
      </c>
      <c r="O34" s="39">
        <v>85482</v>
      </c>
      <c r="Q34" s="39">
        <v>223380</v>
      </c>
      <c r="S34" s="39">
        <v>19980397549</v>
      </c>
      <c r="U34" s="39">
        <v>18978811938</v>
      </c>
      <c r="V34" s="90"/>
      <c r="W34" s="91">
        <f>U34/درآمدها!$J$5</f>
        <v>1.2087582280813681E-2</v>
      </c>
    </row>
    <row r="35" spans="1:23" ht="28.5" customHeight="1">
      <c r="A35" s="302" t="s">
        <v>132</v>
      </c>
      <c r="C35" s="39">
        <v>0</v>
      </c>
      <c r="E35" s="39">
        <v>0</v>
      </c>
      <c r="G35" s="39">
        <v>0</v>
      </c>
      <c r="I35" s="39">
        <v>10045954</v>
      </c>
      <c r="J35" s="39">
        <v>15242852935</v>
      </c>
      <c r="K35" s="90"/>
      <c r="L35" s="39">
        <v>23851</v>
      </c>
      <c r="M35" s="39">
        <v>36189423</v>
      </c>
      <c r="O35" s="39">
        <v>10022103</v>
      </c>
      <c r="Q35" s="39">
        <v>1485</v>
      </c>
      <c r="S35" s="39">
        <v>15206663512</v>
      </c>
      <c r="U35" s="39">
        <v>14795389830</v>
      </c>
      <c r="V35" s="90"/>
      <c r="W35" s="91">
        <f>U35/درآمدها!$J$5</f>
        <v>9.423165819392447E-3</v>
      </c>
    </row>
    <row r="36" spans="1:23" ht="28.5" customHeight="1">
      <c r="A36" s="302" t="s">
        <v>133</v>
      </c>
      <c r="C36" s="39">
        <v>0</v>
      </c>
      <c r="E36" s="39">
        <v>0</v>
      </c>
      <c r="G36" s="39">
        <v>0</v>
      </c>
      <c r="I36" s="39">
        <v>1160139</v>
      </c>
      <c r="J36" s="39">
        <v>4848389605</v>
      </c>
      <c r="K36" s="90"/>
      <c r="L36" s="39">
        <v>6354</v>
      </c>
      <c r="M36" s="39">
        <v>26554290</v>
      </c>
      <c r="O36" s="39">
        <v>1153785</v>
      </c>
      <c r="Q36" s="39">
        <v>4055</v>
      </c>
      <c r="S36" s="39">
        <v>4821835315</v>
      </c>
      <c r="U36" s="39">
        <v>4651555063</v>
      </c>
      <c r="V36" s="90"/>
      <c r="W36" s="91">
        <f>U36/درآمدها!$J$5</f>
        <v>2.9625697720925465E-3</v>
      </c>
    </row>
    <row r="37" spans="1:23" ht="28.5" customHeight="1">
      <c r="A37" s="302" t="s">
        <v>134</v>
      </c>
      <c r="C37" s="39">
        <v>0</v>
      </c>
      <c r="E37" s="39">
        <v>0</v>
      </c>
      <c r="G37" s="39">
        <v>0</v>
      </c>
      <c r="I37" s="39">
        <v>1816553</v>
      </c>
      <c r="J37" s="39">
        <v>6215788287</v>
      </c>
      <c r="K37" s="90"/>
      <c r="L37" s="39">
        <v>5012</v>
      </c>
      <c r="M37" s="39">
        <v>17149806</v>
      </c>
      <c r="O37" s="39">
        <v>1811541</v>
      </c>
      <c r="Q37" s="39">
        <v>3102</v>
      </c>
      <c r="S37" s="39">
        <v>6198638481</v>
      </c>
      <c r="U37" s="39">
        <v>5588593963</v>
      </c>
      <c r="V37" s="90"/>
      <c r="W37" s="91">
        <f>U37/درآمدها!$J$5</f>
        <v>3.5593687098276735E-3</v>
      </c>
    </row>
    <row r="38" spans="1:23" ht="28.5" customHeight="1">
      <c r="A38" s="302" t="s">
        <v>135</v>
      </c>
      <c r="C38" s="39">
        <v>0</v>
      </c>
      <c r="E38" s="39">
        <v>0</v>
      </c>
      <c r="G38" s="39">
        <v>0</v>
      </c>
      <c r="I38" s="39">
        <v>490666</v>
      </c>
      <c r="J38" s="39">
        <v>2909826403</v>
      </c>
      <c r="K38" s="90"/>
      <c r="L38" s="39">
        <v>8204</v>
      </c>
      <c r="M38" s="39">
        <v>48652680</v>
      </c>
      <c r="O38" s="39">
        <v>482462</v>
      </c>
      <c r="Q38" s="39">
        <v>6200</v>
      </c>
      <c r="S38" s="39">
        <v>2861173723</v>
      </c>
      <c r="U38" s="39">
        <v>2974062599</v>
      </c>
      <c r="V38" s="90"/>
      <c r="W38" s="91">
        <f>U38/درآمدها!$J$5</f>
        <v>1.8941768584430916E-3</v>
      </c>
    </row>
    <row r="39" spans="1:23" ht="28.5" customHeight="1">
      <c r="A39" s="302" t="s">
        <v>136</v>
      </c>
      <c r="C39" s="39">
        <v>0</v>
      </c>
      <c r="E39" s="39">
        <v>0</v>
      </c>
      <c r="G39" s="39">
        <v>0</v>
      </c>
      <c r="I39" s="39">
        <v>2836172</v>
      </c>
      <c r="J39" s="39">
        <v>7993889980</v>
      </c>
      <c r="K39" s="90"/>
      <c r="L39" s="39">
        <v>11684</v>
      </c>
      <c r="M39" s="39">
        <v>32931927</v>
      </c>
      <c r="O39" s="39">
        <v>2824488</v>
      </c>
      <c r="Q39" s="39">
        <v>2781</v>
      </c>
      <c r="S39" s="39">
        <v>7960958053</v>
      </c>
      <c r="U39" s="39">
        <v>7809196288</v>
      </c>
      <c r="V39" s="90"/>
      <c r="W39" s="91">
        <f>U39/درآمدها!$J$5</f>
        <v>4.9736676345491044E-3</v>
      </c>
    </row>
    <row r="40" spans="1:23" ht="28.5" customHeight="1">
      <c r="A40" s="302" t="s">
        <v>137</v>
      </c>
      <c r="C40" s="39">
        <v>0</v>
      </c>
      <c r="E40" s="39">
        <v>0</v>
      </c>
      <c r="G40" s="39">
        <v>0</v>
      </c>
      <c r="I40" s="39">
        <v>1023970</v>
      </c>
      <c r="J40" s="39">
        <v>10013900236</v>
      </c>
      <c r="K40" s="90"/>
      <c r="L40" s="39">
        <v>5612</v>
      </c>
      <c r="M40" s="39">
        <v>54882475</v>
      </c>
      <c r="O40" s="39">
        <v>1018358</v>
      </c>
      <c r="Q40" s="39">
        <v>8530</v>
      </c>
      <c r="S40" s="39">
        <v>9959017761</v>
      </c>
      <c r="U40" s="39">
        <v>8639339576</v>
      </c>
      <c r="V40" s="90"/>
      <c r="W40" s="91">
        <f>U40/درآمدها!$J$5</f>
        <v>5.5023848867852129E-3</v>
      </c>
    </row>
    <row r="41" spans="1:23" ht="28.5" customHeight="1">
      <c r="A41" s="302" t="s">
        <v>138</v>
      </c>
      <c r="C41" s="39">
        <v>0</v>
      </c>
      <c r="E41" s="39">
        <v>0</v>
      </c>
      <c r="G41" s="39">
        <v>0</v>
      </c>
      <c r="I41" s="39">
        <v>2016104</v>
      </c>
      <c r="J41" s="39">
        <v>11984151627</v>
      </c>
      <c r="K41" s="90"/>
      <c r="L41" s="39">
        <v>2442</v>
      </c>
      <c r="M41" s="39">
        <v>14515768</v>
      </c>
      <c r="O41" s="39">
        <v>2013662</v>
      </c>
      <c r="Q41" s="39">
        <v>5920</v>
      </c>
      <c r="S41" s="39">
        <v>11969635859</v>
      </c>
      <c r="U41" s="39">
        <v>11849124667</v>
      </c>
      <c r="V41" s="90"/>
      <c r="W41" s="91">
        <f>U41/درآمدها!$J$5</f>
        <v>7.5466931141884158E-3</v>
      </c>
    </row>
    <row r="42" spans="1:23" ht="28.5" customHeight="1">
      <c r="A42" s="302" t="s">
        <v>139</v>
      </c>
      <c r="C42" s="39">
        <v>0</v>
      </c>
      <c r="E42" s="39">
        <v>0</v>
      </c>
      <c r="G42" s="39">
        <v>0</v>
      </c>
      <c r="I42" s="39">
        <v>268111</v>
      </c>
      <c r="J42" s="39">
        <v>11112817217</v>
      </c>
      <c r="K42" s="90"/>
      <c r="L42" s="39">
        <v>0</v>
      </c>
      <c r="M42" s="39">
        <v>0</v>
      </c>
      <c r="O42" s="39">
        <v>268111</v>
      </c>
      <c r="Q42" s="39">
        <v>35070</v>
      </c>
      <c r="S42" s="39">
        <v>11112817217</v>
      </c>
      <c r="U42" s="39">
        <v>9345577567</v>
      </c>
      <c r="V42" s="90"/>
      <c r="W42" s="91">
        <f>U42/درآمدها!$J$5</f>
        <v>5.9521870057975502E-3</v>
      </c>
    </row>
    <row r="43" spans="1:23" ht="28.5" customHeight="1">
      <c r="A43" s="302" t="s">
        <v>140</v>
      </c>
      <c r="C43" s="39">
        <v>0</v>
      </c>
      <c r="E43" s="39">
        <v>0</v>
      </c>
      <c r="G43" s="39">
        <v>0</v>
      </c>
      <c r="I43" s="39">
        <v>1514242</v>
      </c>
      <c r="J43" s="39">
        <v>24563470953</v>
      </c>
      <c r="K43" s="90"/>
      <c r="L43" s="39">
        <v>4140</v>
      </c>
      <c r="M43" s="39">
        <v>67157541</v>
      </c>
      <c r="O43" s="39">
        <v>1510102</v>
      </c>
      <c r="Q43" s="39">
        <v>16790</v>
      </c>
      <c r="S43" s="39">
        <v>24496313412</v>
      </c>
      <c r="U43" s="39">
        <v>25201994536</v>
      </c>
      <c r="V43" s="90"/>
      <c r="W43" s="91">
        <f>U43/درآمدها!$J$5</f>
        <v>1.6051119721807994E-2</v>
      </c>
    </row>
    <row r="44" spans="1:23" ht="28.5" customHeight="1">
      <c r="A44" s="302" t="s">
        <v>141</v>
      </c>
      <c r="C44" s="39">
        <v>0</v>
      </c>
      <c r="E44" s="39">
        <v>0</v>
      </c>
      <c r="G44" s="39">
        <v>0</v>
      </c>
      <c r="I44" s="39">
        <v>1523122</v>
      </c>
      <c r="J44" s="39">
        <v>10924399798</v>
      </c>
      <c r="K44" s="90"/>
      <c r="L44" s="39">
        <v>6518</v>
      </c>
      <c r="M44" s="39">
        <v>46749531</v>
      </c>
      <c r="O44" s="39">
        <v>1516604</v>
      </c>
      <c r="Q44" s="39">
        <v>7520</v>
      </c>
      <c r="S44" s="39">
        <v>10877650267</v>
      </c>
      <c r="U44" s="39">
        <v>11340561602</v>
      </c>
      <c r="V44" s="90"/>
      <c r="W44" s="91">
        <f>U44/درآمدها!$J$5</f>
        <v>7.2227899155449865E-3</v>
      </c>
    </row>
    <row r="45" spans="1:23" ht="28.5" customHeight="1">
      <c r="A45" s="302" t="s">
        <v>142</v>
      </c>
      <c r="C45" s="39">
        <v>0</v>
      </c>
      <c r="E45" s="39">
        <v>0</v>
      </c>
      <c r="G45" s="39">
        <v>0</v>
      </c>
      <c r="I45" s="39">
        <v>1766084</v>
      </c>
      <c r="J45" s="39">
        <v>14765745858</v>
      </c>
      <c r="K45" s="90"/>
      <c r="L45" s="39">
        <v>1368</v>
      </c>
      <c r="M45" s="39">
        <v>11437474</v>
      </c>
      <c r="O45" s="39">
        <v>1764716</v>
      </c>
      <c r="Q45" s="39">
        <v>8450</v>
      </c>
      <c r="S45" s="39">
        <v>14754308384</v>
      </c>
      <c r="U45" s="39">
        <v>14824980304</v>
      </c>
      <c r="V45" s="90"/>
      <c r="W45" s="91">
        <f>U45/درآمدها!$J$5</f>
        <v>9.4420119563567492E-3</v>
      </c>
    </row>
    <row r="46" spans="1:23" ht="28.5" customHeight="1">
      <c r="A46" s="302" t="s">
        <v>143</v>
      </c>
      <c r="C46" s="39">
        <v>0</v>
      </c>
      <c r="E46" s="39">
        <v>0</v>
      </c>
      <c r="G46" s="39">
        <v>0</v>
      </c>
      <c r="I46" s="39">
        <v>303380</v>
      </c>
      <c r="J46" s="39">
        <v>4944618622</v>
      </c>
      <c r="K46" s="90"/>
      <c r="L46" s="39">
        <v>2920</v>
      </c>
      <c r="M46" s="39">
        <v>47591424</v>
      </c>
      <c r="O46" s="39">
        <v>300460</v>
      </c>
      <c r="Q46" s="39">
        <v>15440</v>
      </c>
      <c r="S46" s="39">
        <v>4897027198</v>
      </c>
      <c r="U46" s="39">
        <v>4612006295</v>
      </c>
      <c r="V46" s="90"/>
      <c r="W46" s="91">
        <f>U46/درآمدها!$J$5</f>
        <v>2.9373812097701789E-3</v>
      </c>
    </row>
    <row r="47" spans="1:23" ht="28.5" customHeight="1">
      <c r="A47" s="302" t="s">
        <v>144</v>
      </c>
      <c r="C47" s="39">
        <v>0</v>
      </c>
      <c r="E47" s="39">
        <v>0</v>
      </c>
      <c r="G47" s="39">
        <v>0</v>
      </c>
      <c r="I47" s="39">
        <v>1235696</v>
      </c>
      <c r="J47" s="39">
        <v>13136159451</v>
      </c>
      <c r="K47" s="90"/>
      <c r="L47" s="39">
        <v>4864</v>
      </c>
      <c r="M47" s="39">
        <v>51707118</v>
      </c>
      <c r="O47" s="39">
        <v>1230832</v>
      </c>
      <c r="Q47" s="39">
        <v>10970</v>
      </c>
      <c r="S47" s="39">
        <v>13084452333</v>
      </c>
      <c r="U47" s="39">
        <v>13423063187</v>
      </c>
      <c r="V47" s="90"/>
      <c r="W47" s="91">
        <f>U47/درآمدها!$J$5</f>
        <v>8.5491326466308765E-3</v>
      </c>
    </row>
    <row r="48" spans="1:23" ht="28.5" customHeight="1">
      <c r="A48" s="302" t="s">
        <v>145</v>
      </c>
      <c r="C48" s="39">
        <v>0</v>
      </c>
      <c r="E48" s="39">
        <v>0</v>
      </c>
      <c r="G48" s="39">
        <v>0</v>
      </c>
      <c r="I48" s="39">
        <v>110064</v>
      </c>
      <c r="J48" s="39">
        <v>8592213014</v>
      </c>
      <c r="K48" s="90"/>
      <c r="L48" s="39">
        <v>604</v>
      </c>
      <c r="M48" s="39">
        <v>47151626</v>
      </c>
      <c r="O48" s="39">
        <v>109460</v>
      </c>
      <c r="Q48" s="39">
        <v>76290</v>
      </c>
      <c r="S48" s="39">
        <v>8545061388</v>
      </c>
      <c r="U48" s="39">
        <v>8303577099</v>
      </c>
      <c r="V48" s="90"/>
      <c r="W48" s="91">
        <f>U48/درآمدها!$J$5</f>
        <v>5.2885381728388497E-3</v>
      </c>
    </row>
    <row r="49" spans="1:23" ht="28.5" customHeight="1">
      <c r="A49" s="302" t="s">
        <v>146</v>
      </c>
      <c r="C49" s="39">
        <v>0</v>
      </c>
      <c r="E49" s="39">
        <v>0</v>
      </c>
      <c r="G49" s="39">
        <v>0</v>
      </c>
      <c r="I49" s="39">
        <v>107876</v>
      </c>
      <c r="J49" s="39">
        <v>5359590331</v>
      </c>
      <c r="K49" s="90"/>
      <c r="L49" s="39">
        <v>530</v>
      </c>
      <c r="M49" s="39">
        <v>26331927</v>
      </c>
      <c r="O49" s="39">
        <v>107346</v>
      </c>
      <c r="Q49" s="39">
        <v>48100</v>
      </c>
      <c r="S49" s="39">
        <v>5333258404</v>
      </c>
      <c r="U49" s="39">
        <v>5132178156</v>
      </c>
      <c r="V49" s="90"/>
      <c r="W49" s="91">
        <f>U49/درآمدها!$J$5</f>
        <v>3.2686780364915712E-3</v>
      </c>
    </row>
    <row r="50" spans="1:23" ht="28.5" customHeight="1">
      <c r="A50" s="302" t="s">
        <v>147</v>
      </c>
      <c r="C50" s="39">
        <v>0</v>
      </c>
      <c r="E50" s="39">
        <v>0</v>
      </c>
      <c r="G50" s="39">
        <v>0</v>
      </c>
      <c r="I50" s="39">
        <v>1785486</v>
      </c>
      <c r="J50" s="39">
        <v>5111899016</v>
      </c>
      <c r="K50" s="90"/>
      <c r="L50" s="39">
        <v>8762</v>
      </c>
      <c r="M50" s="39">
        <v>25085864</v>
      </c>
      <c r="O50" s="39">
        <v>1776724</v>
      </c>
      <c r="Q50" s="39">
        <v>2771</v>
      </c>
      <c r="S50" s="39">
        <v>5086813152</v>
      </c>
      <c r="U50" s="39">
        <v>4894676746</v>
      </c>
      <c r="V50" s="90"/>
      <c r="W50" s="91">
        <f>U50/درآمدها!$J$5</f>
        <v>3.117413676817074E-3</v>
      </c>
    </row>
    <row r="51" spans="1:23" ht="28.5" customHeight="1">
      <c r="A51" s="302" t="s">
        <v>148</v>
      </c>
      <c r="C51" s="39">
        <v>0</v>
      </c>
      <c r="E51" s="39">
        <v>0</v>
      </c>
      <c r="G51" s="39">
        <v>0</v>
      </c>
      <c r="I51" s="39">
        <v>2458241</v>
      </c>
      <c r="J51" s="39">
        <v>15125556655</v>
      </c>
      <c r="K51" s="90"/>
      <c r="L51" s="39">
        <v>7318</v>
      </c>
      <c r="M51" s="39">
        <v>45027654</v>
      </c>
      <c r="O51" s="39">
        <v>2450923</v>
      </c>
      <c r="Q51" s="39">
        <v>5960</v>
      </c>
      <c r="S51" s="39">
        <v>15080529001</v>
      </c>
      <c r="U51" s="39">
        <v>14520765855</v>
      </c>
      <c r="V51" s="90"/>
      <c r="W51" s="91">
        <f>U51/درآمدها!$J$5</f>
        <v>9.2482581431405884E-3</v>
      </c>
    </row>
    <row r="52" spans="1:23" ht="28.5" customHeight="1">
      <c r="A52" s="302" t="s">
        <v>149</v>
      </c>
      <c r="C52" s="39">
        <v>0</v>
      </c>
      <c r="E52" s="39">
        <v>0</v>
      </c>
      <c r="G52" s="39">
        <v>0</v>
      </c>
      <c r="I52" s="39">
        <v>307810</v>
      </c>
      <c r="J52" s="39">
        <v>4873487105</v>
      </c>
      <c r="K52" s="90"/>
      <c r="L52" s="39">
        <v>2232</v>
      </c>
      <c r="M52" s="39">
        <v>35338759</v>
      </c>
      <c r="O52" s="39">
        <v>305578</v>
      </c>
      <c r="Q52" s="39">
        <v>15970</v>
      </c>
      <c r="S52" s="39">
        <v>4838148346</v>
      </c>
      <c r="U52" s="39">
        <v>4850915981</v>
      </c>
      <c r="V52" s="90"/>
      <c r="W52" s="91">
        <f>U52/درآمدها!$J$5</f>
        <v>3.0895424987192636E-3</v>
      </c>
    </row>
    <row r="53" spans="1:23" ht="28.5" customHeight="1">
      <c r="A53" s="302" t="s">
        <v>150</v>
      </c>
      <c r="C53" s="39">
        <v>0</v>
      </c>
      <c r="E53" s="39">
        <v>0</v>
      </c>
      <c r="G53" s="39">
        <v>0</v>
      </c>
      <c r="I53" s="39">
        <v>3285955</v>
      </c>
      <c r="J53" s="39">
        <v>4984756685</v>
      </c>
      <c r="K53" s="90"/>
      <c r="L53" s="39">
        <v>0</v>
      </c>
      <c r="M53" s="39">
        <v>0</v>
      </c>
      <c r="O53" s="39">
        <v>3285955</v>
      </c>
      <c r="Q53" s="39">
        <v>1457</v>
      </c>
      <c r="S53" s="39">
        <v>4984756685</v>
      </c>
      <c r="U53" s="39">
        <v>4759462822</v>
      </c>
      <c r="V53" s="90"/>
      <c r="W53" s="91">
        <f>U53/درآمدها!$J$5</f>
        <v>3.031296092787E-3</v>
      </c>
    </row>
    <row r="54" spans="1:23" ht="28.5" customHeight="1">
      <c r="A54" s="302" t="s">
        <v>151</v>
      </c>
      <c r="C54" s="39">
        <v>0</v>
      </c>
      <c r="E54" s="39">
        <v>0</v>
      </c>
      <c r="G54" s="39">
        <v>0</v>
      </c>
      <c r="I54" s="39">
        <v>310888</v>
      </c>
      <c r="J54" s="39">
        <v>4486108188</v>
      </c>
      <c r="K54" s="90"/>
      <c r="L54" s="39">
        <v>3478</v>
      </c>
      <c r="M54" s="39">
        <v>50187477</v>
      </c>
      <c r="O54" s="39">
        <v>307410</v>
      </c>
      <c r="Q54" s="39">
        <v>13990</v>
      </c>
      <c r="S54" s="39">
        <v>4435920711</v>
      </c>
      <c r="U54" s="39">
        <v>4274113583</v>
      </c>
      <c r="V54" s="90"/>
      <c r="W54" s="91">
        <f>U54/درآمدها!$J$5</f>
        <v>2.7221777517386701E-3</v>
      </c>
    </row>
    <row r="55" spans="1:23" ht="28.5" customHeight="1">
      <c r="A55" s="302" t="s">
        <v>152</v>
      </c>
      <c r="C55" s="39">
        <v>0</v>
      </c>
      <c r="E55" s="39">
        <v>0</v>
      </c>
      <c r="G55" s="39">
        <v>0</v>
      </c>
      <c r="I55" s="39">
        <v>1487645</v>
      </c>
      <c r="J55" s="39">
        <v>6064783169</v>
      </c>
      <c r="K55" s="90"/>
      <c r="L55" s="39">
        <v>10158</v>
      </c>
      <c r="M55" s="39">
        <v>41411807</v>
      </c>
      <c r="O55" s="39">
        <v>1477487</v>
      </c>
      <c r="Q55" s="39">
        <v>3900</v>
      </c>
      <c r="S55" s="39">
        <v>6023371362</v>
      </c>
      <c r="U55" s="39">
        <v>5729489109</v>
      </c>
      <c r="V55" s="90"/>
      <c r="W55" s="91">
        <f>U55/درآمدها!$J$5</f>
        <v>3.649104657251879E-3</v>
      </c>
    </row>
    <row r="56" spans="1:23" ht="28.5" customHeight="1">
      <c r="A56" s="302" t="s">
        <v>153</v>
      </c>
      <c r="C56" s="39">
        <v>0</v>
      </c>
      <c r="E56" s="39">
        <v>0</v>
      </c>
      <c r="G56" s="39">
        <v>0</v>
      </c>
      <c r="I56" s="39">
        <v>839650</v>
      </c>
      <c r="J56" s="39">
        <v>7908894391</v>
      </c>
      <c r="K56" s="90"/>
      <c r="L56" s="39">
        <v>4770</v>
      </c>
      <c r="M56" s="39">
        <v>44929942</v>
      </c>
      <c r="O56" s="39">
        <v>834880</v>
      </c>
      <c r="Q56" s="39">
        <v>9140</v>
      </c>
      <c r="S56" s="39">
        <v>7863964449</v>
      </c>
      <c r="U56" s="39">
        <v>7586983224</v>
      </c>
      <c r="V56" s="90"/>
      <c r="W56" s="91">
        <f>U56/درآمدها!$J$5</f>
        <v>4.8321404038801667E-3</v>
      </c>
    </row>
    <row r="57" spans="1:23" ht="28.5" customHeight="1">
      <c r="A57" s="302" t="s">
        <v>154</v>
      </c>
      <c r="C57" s="39">
        <v>0</v>
      </c>
      <c r="E57" s="39">
        <v>0</v>
      </c>
      <c r="G57" s="39">
        <v>0</v>
      </c>
      <c r="I57" s="39">
        <v>590572</v>
      </c>
      <c r="J57" s="39">
        <v>4067684448</v>
      </c>
      <c r="K57" s="90"/>
      <c r="L57" s="39">
        <v>5048</v>
      </c>
      <c r="M57" s="39">
        <v>34769124</v>
      </c>
      <c r="O57" s="39">
        <v>585524</v>
      </c>
      <c r="Q57" s="39">
        <v>6790</v>
      </c>
      <c r="S57" s="39">
        <v>4032915324</v>
      </c>
      <c r="U57" s="39">
        <v>3952610818</v>
      </c>
      <c r="V57" s="90"/>
      <c r="W57" s="91">
        <f>U57/درآمدها!$J$5</f>
        <v>2.5174130310521479E-3</v>
      </c>
    </row>
    <row r="58" spans="1:23" ht="28.5" customHeight="1">
      <c r="A58" s="302" t="s">
        <v>155</v>
      </c>
      <c r="C58" s="39">
        <v>0</v>
      </c>
      <c r="E58" s="39">
        <v>0</v>
      </c>
      <c r="G58" s="39">
        <v>0</v>
      </c>
      <c r="I58" s="39">
        <v>1690996</v>
      </c>
      <c r="J58" s="39">
        <v>4852709789</v>
      </c>
      <c r="K58" s="90"/>
      <c r="L58" s="39">
        <v>12884</v>
      </c>
      <c r="M58" s="39">
        <v>36973661</v>
      </c>
      <c r="O58" s="39">
        <v>1678112</v>
      </c>
      <c r="Q58" s="39">
        <v>2495</v>
      </c>
      <c r="S58" s="39">
        <v>4815736128</v>
      </c>
      <c r="U58" s="39">
        <v>4163847019</v>
      </c>
      <c r="V58" s="90"/>
      <c r="W58" s="91">
        <f>U58/درآمدها!$J$5</f>
        <v>2.6519491110035816E-3</v>
      </c>
    </row>
    <row r="59" spans="1:23" ht="28.5" customHeight="1">
      <c r="A59" s="302" t="s">
        <v>156</v>
      </c>
      <c r="C59" s="39">
        <v>0</v>
      </c>
      <c r="E59" s="39">
        <v>0</v>
      </c>
      <c r="G59" s="39">
        <v>0</v>
      </c>
      <c r="I59" s="39">
        <v>231511</v>
      </c>
      <c r="J59" s="39">
        <v>4930960949</v>
      </c>
      <c r="K59" s="90"/>
      <c r="L59" s="39">
        <v>2214</v>
      </c>
      <c r="M59" s="39">
        <v>47156064</v>
      </c>
      <c r="O59" s="39">
        <v>229297</v>
      </c>
      <c r="Q59" s="39">
        <v>20780</v>
      </c>
      <c r="S59" s="39">
        <v>4883804885</v>
      </c>
      <c r="U59" s="39">
        <v>4737158581</v>
      </c>
      <c r="V59" s="90"/>
      <c r="W59" s="91">
        <f>U59/درآمدها!$J$5</f>
        <v>3.0170905487740588E-3</v>
      </c>
    </row>
    <row r="60" spans="1:23" ht="28.5" customHeight="1">
      <c r="A60" s="302" t="s">
        <v>157</v>
      </c>
      <c r="C60" s="39">
        <v>0</v>
      </c>
      <c r="E60" s="39">
        <v>0</v>
      </c>
      <c r="G60" s="39">
        <v>0</v>
      </c>
      <c r="I60" s="39">
        <v>3040665</v>
      </c>
      <c r="J60" s="39">
        <v>9529980231</v>
      </c>
      <c r="K60" s="90"/>
      <c r="L60" s="39">
        <v>11942</v>
      </c>
      <c r="M60" s="39">
        <v>37428333</v>
      </c>
      <c r="O60" s="39">
        <v>3028723</v>
      </c>
      <c r="Q60" s="39">
        <v>2956</v>
      </c>
      <c r="S60" s="39">
        <v>9492551898</v>
      </c>
      <c r="U60" s="39">
        <v>8901712965</v>
      </c>
      <c r="V60" s="90"/>
      <c r="W60" s="91">
        <f>U60/درآمدها!$J$5</f>
        <v>5.6694901796873164E-3</v>
      </c>
    </row>
    <row r="61" spans="1:23" ht="28.5" customHeight="1">
      <c r="A61" s="302" t="s">
        <v>158</v>
      </c>
      <c r="C61" s="39">
        <v>0</v>
      </c>
      <c r="E61" s="39">
        <v>0</v>
      </c>
      <c r="G61" s="39">
        <v>0</v>
      </c>
      <c r="I61" s="39">
        <v>837228</v>
      </c>
      <c r="J61" s="39">
        <v>5034851686</v>
      </c>
      <c r="K61" s="90"/>
      <c r="L61" s="39">
        <v>6064</v>
      </c>
      <c r="M61" s="39">
        <v>36467175</v>
      </c>
      <c r="O61" s="39">
        <v>831164</v>
      </c>
      <c r="Q61" s="39">
        <v>5920</v>
      </c>
      <c r="S61" s="39">
        <v>4998384511</v>
      </c>
      <c r="U61" s="39">
        <v>4891213963</v>
      </c>
      <c r="V61" s="90"/>
      <c r="W61" s="91">
        <f>U61/درآمدها!$J$5</f>
        <v>3.1152082345285979E-3</v>
      </c>
    </row>
    <row r="62" spans="1:23" ht="28.5" customHeight="1">
      <c r="A62" s="302" t="s">
        <v>159</v>
      </c>
      <c r="C62" s="39">
        <v>0</v>
      </c>
      <c r="E62" s="39">
        <v>0</v>
      </c>
      <c r="G62" s="39">
        <v>0</v>
      </c>
      <c r="I62" s="39">
        <v>5696400</v>
      </c>
      <c r="J62" s="39">
        <v>16813858688</v>
      </c>
      <c r="K62" s="90"/>
      <c r="L62" s="39">
        <v>0</v>
      </c>
      <c r="M62" s="39">
        <v>0</v>
      </c>
      <c r="O62" s="39">
        <v>5696400</v>
      </c>
      <c r="Q62" s="39">
        <v>3081</v>
      </c>
      <c r="S62" s="39">
        <v>16813858688</v>
      </c>
      <c r="U62" s="39">
        <v>17445032608</v>
      </c>
      <c r="V62" s="90"/>
      <c r="W62" s="91">
        <f>U62/درآمدها!$J$5</f>
        <v>1.1110720087724263E-2</v>
      </c>
    </row>
    <row r="63" spans="1:23" ht="28.5" customHeight="1">
      <c r="A63" s="302" t="s">
        <v>160</v>
      </c>
      <c r="C63" s="39">
        <v>0</v>
      </c>
      <c r="E63" s="39">
        <v>0</v>
      </c>
      <c r="G63" s="39">
        <v>0</v>
      </c>
      <c r="I63" s="39">
        <v>367133</v>
      </c>
      <c r="J63" s="39">
        <v>9844262987</v>
      </c>
      <c r="K63" s="90"/>
      <c r="L63" s="39">
        <v>3212</v>
      </c>
      <c r="M63" s="39">
        <v>86126207</v>
      </c>
      <c r="O63" s="39">
        <v>363921</v>
      </c>
      <c r="Q63" s="39">
        <v>33700</v>
      </c>
      <c r="S63" s="39">
        <v>9758136780</v>
      </c>
      <c r="U63" s="39">
        <v>12192714984</v>
      </c>
      <c r="V63" s="90"/>
      <c r="W63" s="91">
        <f>U63/درآمدها!$J$5</f>
        <v>7.7655253699268649E-3</v>
      </c>
    </row>
    <row r="64" spans="1:23" ht="28.5" customHeight="1">
      <c r="A64" s="302" t="s">
        <v>161</v>
      </c>
      <c r="C64" s="39">
        <v>0</v>
      </c>
      <c r="E64" s="39">
        <v>0</v>
      </c>
      <c r="G64" s="39">
        <v>0</v>
      </c>
      <c r="I64" s="39">
        <v>757464</v>
      </c>
      <c r="J64" s="39">
        <v>13255876822</v>
      </c>
      <c r="K64" s="90"/>
      <c r="L64" s="39">
        <v>2996</v>
      </c>
      <c r="M64" s="39">
        <v>52431016</v>
      </c>
      <c r="O64" s="39">
        <v>754468</v>
      </c>
      <c r="Q64" s="39">
        <v>17640</v>
      </c>
      <c r="S64" s="39">
        <v>13203445806</v>
      </c>
      <c r="U64" s="39">
        <v>13231119819</v>
      </c>
      <c r="V64" s="90"/>
      <c r="W64" s="91">
        <f>U64/درآمدها!$J$5</f>
        <v>8.4268841485933849E-3</v>
      </c>
    </row>
    <row r="65" spans="1:23" ht="28.5" customHeight="1">
      <c r="A65" s="302" t="s">
        <v>162</v>
      </c>
      <c r="C65" s="39">
        <v>0</v>
      </c>
      <c r="E65" s="39">
        <v>0</v>
      </c>
      <c r="G65" s="39">
        <v>0</v>
      </c>
      <c r="I65" s="39">
        <v>4117294</v>
      </c>
      <c r="J65" s="39">
        <v>13265571549</v>
      </c>
      <c r="K65" s="90"/>
      <c r="L65" s="39">
        <v>35046</v>
      </c>
      <c r="M65" s="39">
        <v>112915235</v>
      </c>
      <c r="O65" s="39">
        <v>4082248</v>
      </c>
      <c r="Q65" s="39">
        <v>3372</v>
      </c>
      <c r="S65" s="39">
        <v>13152656314</v>
      </c>
      <c r="U65" s="39">
        <v>13686378522</v>
      </c>
      <c r="V65" s="90"/>
      <c r="W65" s="91">
        <f>U65/درآمدها!$J$5</f>
        <v>8.7168378637967475E-3</v>
      </c>
    </row>
    <row r="66" spans="1:23" ht="28.5" customHeight="1">
      <c r="A66" s="302" t="s">
        <v>163</v>
      </c>
      <c r="C66" s="39">
        <v>0</v>
      </c>
      <c r="E66" s="39">
        <v>0</v>
      </c>
      <c r="G66" s="39">
        <v>0</v>
      </c>
      <c r="I66" s="39">
        <v>466060</v>
      </c>
      <c r="J66" s="39">
        <v>5865731083</v>
      </c>
      <c r="K66" s="90"/>
      <c r="L66" s="39">
        <v>1942</v>
      </c>
      <c r="M66" s="39">
        <v>24441595</v>
      </c>
      <c r="O66" s="39">
        <v>464118</v>
      </c>
      <c r="Q66" s="39">
        <v>11130</v>
      </c>
      <c r="S66" s="39">
        <v>5841289488</v>
      </c>
      <c r="U66" s="39">
        <v>5134944001</v>
      </c>
      <c r="V66" s="90"/>
      <c r="W66" s="91">
        <f>U66/درآمدها!$J$5</f>
        <v>3.2704395998140114E-3</v>
      </c>
    </row>
    <row r="67" spans="1:23" ht="28.5" customHeight="1">
      <c r="A67" s="302" t="s">
        <v>164</v>
      </c>
      <c r="C67" s="39">
        <v>0</v>
      </c>
      <c r="E67" s="39">
        <v>0</v>
      </c>
      <c r="G67" s="39">
        <v>0</v>
      </c>
      <c r="I67" s="39">
        <v>714278</v>
      </c>
      <c r="J67" s="39">
        <v>14611183838</v>
      </c>
      <c r="K67" s="90"/>
      <c r="L67" s="39">
        <v>2502</v>
      </c>
      <c r="M67" s="39">
        <v>51180607</v>
      </c>
      <c r="O67" s="39">
        <v>711776</v>
      </c>
      <c r="Q67" s="39">
        <v>20410</v>
      </c>
      <c r="S67" s="39">
        <v>14560003231</v>
      </c>
      <c r="U67" s="39">
        <v>14439593215</v>
      </c>
      <c r="V67" s="90"/>
      <c r="W67" s="91">
        <f>U67/درآمدها!$J$5</f>
        <v>9.1965593872776717E-3</v>
      </c>
    </row>
    <row r="68" spans="1:23" ht="28.5" customHeight="1">
      <c r="A68" s="302" t="s">
        <v>165</v>
      </c>
      <c r="C68" s="39">
        <v>0</v>
      </c>
      <c r="E68" s="39">
        <v>0</v>
      </c>
      <c r="G68" s="39">
        <v>0</v>
      </c>
      <c r="I68" s="39">
        <v>2885322</v>
      </c>
      <c r="J68" s="39">
        <v>10138993348</v>
      </c>
      <c r="K68" s="90"/>
      <c r="L68" s="39">
        <v>8208</v>
      </c>
      <c r="M68" s="39">
        <v>28842832</v>
      </c>
      <c r="O68" s="39">
        <v>2877114</v>
      </c>
      <c r="Q68" s="39">
        <v>3432</v>
      </c>
      <c r="S68" s="39">
        <v>10110150516</v>
      </c>
      <c r="U68" s="39">
        <v>9814610945</v>
      </c>
      <c r="V68" s="90"/>
      <c r="W68" s="91">
        <f>U68/درآمدها!$J$5</f>
        <v>6.2509137947843454E-3</v>
      </c>
    </row>
    <row r="69" spans="1:23" ht="28.5" customHeight="1">
      <c r="A69" s="302" t="s">
        <v>166</v>
      </c>
      <c r="C69" s="39">
        <v>0</v>
      </c>
      <c r="E69" s="39">
        <v>0</v>
      </c>
      <c r="G69" s="39">
        <v>0</v>
      </c>
      <c r="I69" s="39">
        <v>1251635</v>
      </c>
      <c r="J69" s="39">
        <v>5011192704</v>
      </c>
      <c r="K69" s="90"/>
      <c r="L69" s="39">
        <v>9050</v>
      </c>
      <c r="M69" s="39">
        <v>36233642</v>
      </c>
      <c r="O69" s="39">
        <v>1242585</v>
      </c>
      <c r="Q69" s="39">
        <v>3916</v>
      </c>
      <c r="S69" s="39">
        <v>4974959062</v>
      </c>
      <c r="U69" s="39">
        <v>4836652084</v>
      </c>
      <c r="V69" s="90"/>
      <c r="W69" s="91">
        <f>U69/درآمدها!$J$5</f>
        <v>3.0804578400380036E-3</v>
      </c>
    </row>
    <row r="70" spans="1:23" ht="28.5" customHeight="1">
      <c r="A70" s="302" t="s">
        <v>167</v>
      </c>
      <c r="C70" s="39">
        <v>0</v>
      </c>
      <c r="E70" s="39">
        <v>0</v>
      </c>
      <c r="G70" s="39">
        <v>0</v>
      </c>
      <c r="I70" s="39">
        <v>3840381</v>
      </c>
      <c r="J70" s="39">
        <v>13128540753</v>
      </c>
      <c r="K70" s="90"/>
      <c r="L70" s="39">
        <v>11752</v>
      </c>
      <c r="M70" s="39">
        <v>40174819</v>
      </c>
      <c r="O70" s="39">
        <v>3828629</v>
      </c>
      <c r="Q70" s="39">
        <v>3367</v>
      </c>
      <c r="S70" s="39">
        <v>13088365934</v>
      </c>
      <c r="U70" s="39">
        <v>12816573399</v>
      </c>
      <c r="V70" s="90"/>
      <c r="W70" s="91">
        <f>U70/درآمدها!$J$5</f>
        <v>8.1628600370032486E-3</v>
      </c>
    </row>
    <row r="71" spans="1:23" ht="28.5" customHeight="1">
      <c r="A71" s="302" t="s">
        <v>168</v>
      </c>
      <c r="C71" s="39">
        <v>0</v>
      </c>
      <c r="E71" s="39">
        <v>0</v>
      </c>
      <c r="G71" s="39">
        <v>0</v>
      </c>
      <c r="I71" s="39">
        <v>3189732</v>
      </c>
      <c r="J71" s="39">
        <v>7483795327</v>
      </c>
      <c r="K71" s="90"/>
      <c r="L71" s="39">
        <v>3814</v>
      </c>
      <c r="M71" s="39">
        <v>8948462</v>
      </c>
      <c r="O71" s="39">
        <v>3185918</v>
      </c>
      <c r="Q71" s="39">
        <v>2190</v>
      </c>
      <c r="S71" s="39">
        <v>7474846865</v>
      </c>
      <c r="U71" s="39">
        <v>6937572583</v>
      </c>
      <c r="V71" s="90"/>
      <c r="W71" s="91">
        <f>U71/درآمدها!$J$5</f>
        <v>4.4185315550877759E-3</v>
      </c>
    </row>
    <row r="72" spans="1:23" ht="28.5" customHeight="1">
      <c r="A72" s="302" t="s">
        <v>169</v>
      </c>
      <c r="C72" s="39">
        <v>0</v>
      </c>
      <c r="E72" s="39">
        <v>0</v>
      </c>
      <c r="G72" s="39">
        <v>0</v>
      </c>
      <c r="I72" s="39">
        <v>4059568</v>
      </c>
      <c r="J72" s="39">
        <v>12437545412</v>
      </c>
      <c r="K72" s="90"/>
      <c r="L72" s="39">
        <v>14923</v>
      </c>
      <c r="M72" s="39">
        <v>45720503</v>
      </c>
      <c r="O72" s="39">
        <v>4044645</v>
      </c>
      <c r="Q72" s="39">
        <v>2834</v>
      </c>
      <c r="S72" s="39">
        <v>12391824909</v>
      </c>
      <c r="U72" s="39">
        <v>11395896128</v>
      </c>
      <c r="V72" s="90"/>
      <c r="W72" s="91">
        <f>U72/درآمدها!$J$5</f>
        <v>7.2580324079717972E-3</v>
      </c>
    </row>
    <row r="73" spans="1:23" ht="28.5" customHeight="1">
      <c r="A73" s="302" t="s">
        <v>170</v>
      </c>
      <c r="C73" s="39">
        <v>0</v>
      </c>
      <c r="E73" s="39">
        <v>0</v>
      </c>
      <c r="G73" s="39">
        <v>0</v>
      </c>
      <c r="I73" s="39">
        <v>706040</v>
      </c>
      <c r="J73" s="39">
        <v>8990419008</v>
      </c>
      <c r="K73" s="90"/>
      <c r="L73" s="39">
        <v>1194</v>
      </c>
      <c r="M73" s="39">
        <v>15203898</v>
      </c>
      <c r="O73" s="39">
        <v>704846</v>
      </c>
      <c r="Q73" s="39">
        <v>13620</v>
      </c>
      <c r="S73" s="39">
        <v>8975215110</v>
      </c>
      <c r="U73" s="39">
        <v>9542336956</v>
      </c>
      <c r="V73" s="90"/>
      <c r="W73" s="91">
        <f>U73/درآمدها!$J$5</f>
        <v>6.0775028217627284E-3</v>
      </c>
    </row>
    <row r="74" spans="1:23" ht="28.5" customHeight="1">
      <c r="A74" s="302" t="s">
        <v>171</v>
      </c>
      <c r="C74" s="39">
        <v>0</v>
      </c>
      <c r="E74" s="39">
        <v>0</v>
      </c>
      <c r="G74" s="39">
        <v>0</v>
      </c>
      <c r="I74" s="39">
        <v>1390544</v>
      </c>
      <c r="J74" s="39">
        <v>9997387324</v>
      </c>
      <c r="K74" s="90"/>
      <c r="L74" s="39">
        <v>0</v>
      </c>
      <c r="M74" s="39">
        <v>0</v>
      </c>
      <c r="O74" s="39">
        <v>1390544</v>
      </c>
      <c r="Q74" s="39">
        <v>6880</v>
      </c>
      <c r="S74" s="39">
        <v>9997387324</v>
      </c>
      <c r="U74" s="39">
        <v>9511093385</v>
      </c>
      <c r="V74" s="90"/>
      <c r="W74" s="91">
        <f>U74/درآمدها!$J$5</f>
        <v>6.0576038293261797E-3</v>
      </c>
    </row>
    <row r="75" spans="1:23" ht="28.5" customHeight="1">
      <c r="A75" s="302" t="s">
        <v>172</v>
      </c>
      <c r="C75" s="39">
        <v>0</v>
      </c>
      <c r="E75" s="39">
        <v>0</v>
      </c>
      <c r="G75" s="39">
        <v>0</v>
      </c>
      <c r="I75" s="39">
        <v>363613</v>
      </c>
      <c r="J75" s="39">
        <v>6057656666</v>
      </c>
      <c r="K75" s="90"/>
      <c r="L75" s="39">
        <v>2436</v>
      </c>
      <c r="M75" s="39">
        <v>40582849</v>
      </c>
      <c r="O75" s="39">
        <v>361177</v>
      </c>
      <c r="Q75" s="39">
        <v>16540</v>
      </c>
      <c r="S75" s="39">
        <v>6017073817</v>
      </c>
      <c r="U75" s="39">
        <v>5939121571</v>
      </c>
      <c r="V75" s="90"/>
      <c r="W75" s="91">
        <f>U75/درآمدها!$J$5</f>
        <v>3.78261931778134E-3</v>
      </c>
    </row>
    <row r="76" spans="1:23" ht="28.5" customHeight="1">
      <c r="A76" s="302" t="s">
        <v>173</v>
      </c>
      <c r="C76" s="39">
        <v>0</v>
      </c>
      <c r="E76" s="39">
        <v>0</v>
      </c>
      <c r="G76" s="39">
        <v>0</v>
      </c>
      <c r="I76" s="39">
        <v>520261</v>
      </c>
      <c r="J76" s="39">
        <v>3903446896</v>
      </c>
      <c r="K76" s="90"/>
      <c r="L76" s="39">
        <v>3707</v>
      </c>
      <c r="M76" s="39">
        <v>27813113</v>
      </c>
      <c r="O76" s="39">
        <v>516554</v>
      </c>
      <c r="Q76" s="39">
        <v>6570</v>
      </c>
      <c r="S76" s="39">
        <v>3875633783</v>
      </c>
      <c r="U76" s="39">
        <v>3374495462</v>
      </c>
      <c r="V76" s="90"/>
      <c r="W76" s="91">
        <f>U76/درآمدها!$J$5</f>
        <v>2.1492120627154389E-3</v>
      </c>
    </row>
    <row r="77" spans="1:23" ht="28.5" customHeight="1">
      <c r="A77" s="302" t="s">
        <v>174</v>
      </c>
      <c r="C77" s="39">
        <v>0</v>
      </c>
      <c r="E77" s="39">
        <v>0</v>
      </c>
      <c r="G77" s="39">
        <v>0</v>
      </c>
      <c r="I77" s="39">
        <v>2760821</v>
      </c>
      <c r="J77" s="39">
        <v>15095276774</v>
      </c>
      <c r="K77" s="90"/>
      <c r="L77" s="39">
        <v>7496</v>
      </c>
      <c r="M77" s="39">
        <v>40985704</v>
      </c>
      <c r="O77" s="39">
        <v>2753325</v>
      </c>
      <c r="Q77" s="39">
        <v>5370</v>
      </c>
      <c r="S77" s="39">
        <v>15054291070</v>
      </c>
      <c r="U77" s="39">
        <v>14695904336</v>
      </c>
      <c r="V77" s="90"/>
      <c r="W77" s="91">
        <f>U77/درآمدها!$J$5</f>
        <v>9.359803629050879E-3</v>
      </c>
    </row>
    <row r="78" spans="1:23" ht="28.5" customHeight="1">
      <c r="A78" s="302" t="s">
        <v>175</v>
      </c>
      <c r="C78" s="39">
        <v>0</v>
      </c>
      <c r="E78" s="39">
        <v>0</v>
      </c>
      <c r="G78" s="39">
        <v>0</v>
      </c>
      <c r="I78" s="39">
        <v>3897469</v>
      </c>
      <c r="J78" s="39">
        <v>55788638949</v>
      </c>
      <c r="K78" s="90"/>
      <c r="L78" s="39">
        <v>10873</v>
      </c>
      <c r="M78" s="39">
        <v>155636869</v>
      </c>
      <c r="O78" s="39">
        <v>3886596</v>
      </c>
      <c r="Q78" s="39">
        <v>14590</v>
      </c>
      <c r="S78" s="39">
        <v>55633002080</v>
      </c>
      <c r="U78" s="39">
        <v>56355495248</v>
      </c>
      <c r="V78" s="90"/>
      <c r="W78" s="91">
        <f>U78/درآمدها!$J$5</f>
        <v>3.5892746501285468E-2</v>
      </c>
    </row>
    <row r="79" spans="1:23" ht="28.5" customHeight="1">
      <c r="A79" s="302" t="s">
        <v>176</v>
      </c>
      <c r="C79" s="39">
        <v>0</v>
      </c>
      <c r="E79" s="39">
        <v>0</v>
      </c>
      <c r="G79" s="39">
        <v>0</v>
      </c>
      <c r="I79" s="39">
        <v>2075666</v>
      </c>
      <c r="J79" s="39">
        <v>29885104375</v>
      </c>
      <c r="K79" s="90"/>
      <c r="L79" s="39">
        <v>9729</v>
      </c>
      <c r="M79" s="39">
        <v>140076573</v>
      </c>
      <c r="O79" s="39">
        <v>2065937</v>
      </c>
      <c r="Q79" s="39">
        <v>13800</v>
      </c>
      <c r="S79" s="39">
        <v>29745027802</v>
      </c>
      <c r="U79" s="39">
        <v>28355425805</v>
      </c>
      <c r="V79" s="90"/>
      <c r="W79" s="91">
        <f>U79/درآمدها!$J$5</f>
        <v>1.8059536268399529E-2</v>
      </c>
    </row>
    <row r="80" spans="1:23" ht="28.5" customHeight="1">
      <c r="A80" s="302" t="s">
        <v>177</v>
      </c>
      <c r="C80" s="39">
        <v>0</v>
      </c>
      <c r="E80" s="39">
        <v>0</v>
      </c>
      <c r="G80" s="39">
        <v>0</v>
      </c>
      <c r="I80" s="39">
        <v>1105842</v>
      </c>
      <c r="J80" s="39">
        <v>24008131520</v>
      </c>
      <c r="K80" s="90"/>
      <c r="L80" s="39">
        <v>3152</v>
      </c>
      <c r="M80" s="39">
        <v>68430780</v>
      </c>
      <c r="O80" s="39">
        <v>1102690</v>
      </c>
      <c r="Q80" s="39">
        <v>20870</v>
      </c>
      <c r="S80" s="39">
        <v>23939700740</v>
      </c>
      <c r="U80" s="39">
        <v>22889271319</v>
      </c>
      <c r="V80" s="90"/>
      <c r="W80" s="91">
        <f>U80/درآمدها!$J$5</f>
        <v>1.4578149112817304E-2</v>
      </c>
    </row>
    <row r="81" spans="1:23" ht="28.5" customHeight="1">
      <c r="A81" s="302" t="s">
        <v>178</v>
      </c>
      <c r="C81" s="39">
        <v>0</v>
      </c>
      <c r="E81" s="39">
        <v>0</v>
      </c>
      <c r="G81" s="39">
        <v>0</v>
      </c>
      <c r="I81" s="39">
        <v>4481717</v>
      </c>
      <c r="J81" s="39">
        <v>14008319194</v>
      </c>
      <c r="K81" s="90"/>
      <c r="L81" s="39">
        <v>6506</v>
      </c>
      <c r="M81" s="39">
        <v>20335538</v>
      </c>
      <c r="O81" s="39">
        <v>4475211</v>
      </c>
      <c r="Q81" s="39">
        <v>3138</v>
      </c>
      <c r="S81" s="39">
        <v>13987983656</v>
      </c>
      <c r="U81" s="39">
        <v>13966232099</v>
      </c>
      <c r="V81" s="90"/>
      <c r="W81" s="91">
        <f>U81/درآمدها!$J$5</f>
        <v>8.8950762672130573E-3</v>
      </c>
    </row>
    <row r="82" spans="1:23" ht="28.5" customHeight="1">
      <c r="A82" s="302" t="s">
        <v>179</v>
      </c>
      <c r="C82" s="39">
        <v>0</v>
      </c>
      <c r="E82" s="39">
        <v>0</v>
      </c>
      <c r="G82" s="39">
        <v>0</v>
      </c>
      <c r="I82" s="39">
        <v>3362438</v>
      </c>
      <c r="J82" s="39">
        <v>14218509226</v>
      </c>
      <c r="K82" s="90"/>
      <c r="L82" s="39">
        <v>34282</v>
      </c>
      <c r="M82" s="39">
        <v>144965924</v>
      </c>
      <c r="O82" s="39">
        <v>3328156</v>
      </c>
      <c r="Q82" s="39">
        <v>4890</v>
      </c>
      <c r="S82" s="39">
        <v>14073543302</v>
      </c>
      <c r="U82" s="39">
        <v>16184830695</v>
      </c>
      <c r="V82" s="90"/>
      <c r="W82" s="91">
        <f>U82/درآمدها!$J$5</f>
        <v>1.030809901936715E-2</v>
      </c>
    </row>
    <row r="83" spans="1:23" ht="28.5" customHeight="1">
      <c r="A83" s="302" t="s">
        <v>180</v>
      </c>
      <c r="C83" s="39">
        <v>0</v>
      </c>
      <c r="E83" s="39">
        <v>0</v>
      </c>
      <c r="G83" s="39">
        <v>0</v>
      </c>
      <c r="I83" s="39">
        <v>166832</v>
      </c>
      <c r="J83" s="39">
        <v>7387132421</v>
      </c>
      <c r="K83" s="90"/>
      <c r="L83" s="39">
        <v>754</v>
      </c>
      <c r="M83" s="39">
        <v>33386268</v>
      </c>
      <c r="O83" s="39">
        <v>166078</v>
      </c>
      <c r="Q83" s="39">
        <v>40200</v>
      </c>
      <c r="S83" s="39">
        <v>7353746153</v>
      </c>
      <c r="U83" s="39">
        <v>6639451402</v>
      </c>
      <c r="V83" s="90"/>
      <c r="W83" s="91">
        <f>U83/درآمدها!$J$5</f>
        <v>4.2286585368628751E-3</v>
      </c>
    </row>
    <row r="84" spans="1:23" ht="28.5" customHeight="1">
      <c r="A84" s="302" t="s">
        <v>181</v>
      </c>
      <c r="C84" s="39">
        <v>0</v>
      </c>
      <c r="E84" s="39">
        <v>0</v>
      </c>
      <c r="G84" s="39">
        <v>0</v>
      </c>
      <c r="I84" s="39">
        <v>305961</v>
      </c>
      <c r="J84" s="39">
        <v>8361845645</v>
      </c>
      <c r="K84" s="90"/>
      <c r="L84" s="39">
        <v>1238</v>
      </c>
      <c r="M84" s="39">
        <v>33834263</v>
      </c>
      <c r="O84" s="39">
        <v>304723</v>
      </c>
      <c r="Q84" s="39">
        <v>24950</v>
      </c>
      <c r="S84" s="39">
        <v>8328011382</v>
      </c>
      <c r="U84" s="39">
        <v>7556981083</v>
      </c>
      <c r="V84" s="90"/>
      <c r="W84" s="91">
        <f>U84/درآمدها!$J$5</f>
        <v>4.8130320767033764E-3</v>
      </c>
    </row>
    <row r="85" spans="1:23" ht="28.5" customHeight="1">
      <c r="A85" s="302" t="s">
        <v>182</v>
      </c>
      <c r="C85" s="39">
        <v>0</v>
      </c>
      <c r="E85" s="39">
        <v>0</v>
      </c>
      <c r="G85" s="39">
        <v>0</v>
      </c>
      <c r="I85" s="39">
        <v>106783</v>
      </c>
      <c r="J85" s="39">
        <v>4816219194</v>
      </c>
      <c r="K85" s="90"/>
      <c r="L85" s="39">
        <v>342</v>
      </c>
      <c r="M85" s="39">
        <v>15425180</v>
      </c>
      <c r="O85" s="39">
        <v>106441</v>
      </c>
      <c r="Q85" s="39">
        <v>52830</v>
      </c>
      <c r="S85" s="39">
        <v>4800794014</v>
      </c>
      <c r="U85" s="39">
        <v>5588910735</v>
      </c>
      <c r="V85" s="90"/>
      <c r="W85" s="91">
        <f>U85/درآمدها!$J$5</f>
        <v>3.5595704615298748E-3</v>
      </c>
    </row>
    <row r="86" spans="1:23" ht="28.5" customHeight="1">
      <c r="A86" s="302" t="s">
        <v>183</v>
      </c>
      <c r="C86" s="39">
        <v>0</v>
      </c>
      <c r="E86" s="39">
        <v>0</v>
      </c>
      <c r="G86" s="39">
        <v>0</v>
      </c>
      <c r="I86" s="39">
        <v>141593</v>
      </c>
      <c r="J86" s="39">
        <v>9333731644</v>
      </c>
      <c r="K86" s="90"/>
      <c r="L86" s="39">
        <v>520</v>
      </c>
      <c r="M86" s="39">
        <v>34278110</v>
      </c>
      <c r="O86" s="39">
        <v>141073</v>
      </c>
      <c r="Q86" s="39">
        <v>63740</v>
      </c>
      <c r="S86" s="39">
        <v>9299453534</v>
      </c>
      <c r="U86" s="39">
        <v>8939754726</v>
      </c>
      <c r="V86" s="90"/>
      <c r="W86" s="91">
        <f>U86/درآمدها!$J$5</f>
        <v>5.6937189310810668E-3</v>
      </c>
    </row>
    <row r="87" spans="1:23" ht="28.5" customHeight="1">
      <c r="A87" s="302" t="s">
        <v>184</v>
      </c>
      <c r="C87" s="39">
        <v>0</v>
      </c>
      <c r="E87" s="39">
        <v>0</v>
      </c>
      <c r="G87" s="39">
        <v>0</v>
      </c>
      <c r="I87" s="39">
        <v>533352</v>
      </c>
      <c r="J87" s="39">
        <v>4986130468</v>
      </c>
      <c r="K87" s="90"/>
      <c r="L87" s="39">
        <v>3959</v>
      </c>
      <c r="M87" s="39">
        <v>37011374</v>
      </c>
      <c r="O87" s="39">
        <v>529393</v>
      </c>
      <c r="Q87" s="39">
        <v>8470</v>
      </c>
      <c r="S87" s="39">
        <v>4949119094</v>
      </c>
      <c r="U87" s="39">
        <v>4458579097</v>
      </c>
      <c r="V87" s="90"/>
      <c r="W87" s="91">
        <f>U87/درآمدها!$J$5</f>
        <v>2.8396636136425505E-3</v>
      </c>
    </row>
    <row r="88" spans="1:23" ht="28.5" customHeight="1">
      <c r="A88" s="302" t="s">
        <v>185</v>
      </c>
      <c r="C88" s="39">
        <v>0</v>
      </c>
      <c r="E88" s="39">
        <v>0</v>
      </c>
      <c r="G88" s="39">
        <v>0</v>
      </c>
      <c r="I88" s="39">
        <v>222012</v>
      </c>
      <c r="J88" s="39">
        <v>7742017103</v>
      </c>
      <c r="K88" s="90"/>
      <c r="L88" s="39">
        <v>1246</v>
      </c>
      <c r="M88" s="39">
        <v>43450594</v>
      </c>
      <c r="O88" s="39">
        <v>220766</v>
      </c>
      <c r="Q88" s="39">
        <v>35430</v>
      </c>
      <c r="S88" s="39">
        <v>7698566509</v>
      </c>
      <c r="U88" s="39">
        <v>7772318569</v>
      </c>
      <c r="V88" s="90"/>
      <c r="W88" s="91">
        <f>U88/درآمدها!$J$5</f>
        <v>4.950180260091871E-3</v>
      </c>
    </row>
    <row r="89" spans="1:23" ht="28.5" customHeight="1">
      <c r="A89" s="302" t="s">
        <v>186</v>
      </c>
      <c r="C89" s="39">
        <v>0</v>
      </c>
      <c r="E89" s="39">
        <v>0</v>
      </c>
      <c r="G89" s="39">
        <v>0</v>
      </c>
      <c r="I89" s="39">
        <v>1211494</v>
      </c>
      <c r="J89" s="39">
        <v>5036221646</v>
      </c>
      <c r="K89" s="90"/>
      <c r="L89" s="39">
        <v>6146</v>
      </c>
      <c r="M89" s="39">
        <v>25549130</v>
      </c>
      <c r="O89" s="39">
        <v>1205348</v>
      </c>
      <c r="Q89" s="39">
        <v>3898</v>
      </c>
      <c r="S89" s="39">
        <v>5010672516</v>
      </c>
      <c r="U89" s="39">
        <v>4672817941</v>
      </c>
      <c r="V89" s="90"/>
      <c r="W89" s="91">
        <f>U89/درآمدها!$J$5</f>
        <v>2.9761120732751246E-3</v>
      </c>
    </row>
    <row r="90" spans="1:23" ht="28.5" customHeight="1">
      <c r="A90" s="302" t="s">
        <v>187</v>
      </c>
      <c r="C90" s="39">
        <v>0</v>
      </c>
      <c r="E90" s="39">
        <v>0</v>
      </c>
      <c r="G90" s="39">
        <v>0</v>
      </c>
      <c r="I90" s="39">
        <v>4428007</v>
      </c>
      <c r="J90" s="39">
        <v>4961214486</v>
      </c>
      <c r="K90" s="90"/>
      <c r="L90" s="39">
        <v>0</v>
      </c>
      <c r="M90" s="39">
        <v>0</v>
      </c>
      <c r="O90" s="39">
        <v>4428007</v>
      </c>
      <c r="Q90" s="39">
        <v>1000</v>
      </c>
      <c r="S90" s="39">
        <v>4961214486</v>
      </c>
      <c r="U90" s="39">
        <v>4403346542</v>
      </c>
      <c r="V90" s="90"/>
      <c r="W90" s="91">
        <f>U90/درآمدها!$J$5</f>
        <v>2.8044860664218356E-3</v>
      </c>
    </row>
    <row r="91" spans="1:23" ht="28.5" customHeight="1">
      <c r="A91" s="302" t="s">
        <v>188</v>
      </c>
      <c r="C91" s="39">
        <v>0</v>
      </c>
      <c r="E91" s="39">
        <v>0</v>
      </c>
      <c r="G91" s="39">
        <v>0</v>
      </c>
      <c r="I91" s="39">
        <v>4441165</v>
      </c>
      <c r="J91" s="39">
        <v>14420636658</v>
      </c>
      <c r="K91" s="90"/>
      <c r="L91" s="39">
        <v>8894</v>
      </c>
      <c r="M91" s="39">
        <v>28879166</v>
      </c>
      <c r="O91" s="39">
        <v>4432271</v>
      </c>
      <c r="Q91" s="39">
        <v>3080</v>
      </c>
      <c r="S91" s="39">
        <v>14391757492</v>
      </c>
      <c r="U91" s="39">
        <v>13572297544</v>
      </c>
      <c r="V91" s="90"/>
      <c r="W91" s="91">
        <f>U91/درآمدها!$J$5</f>
        <v>8.6441798274162034E-3</v>
      </c>
    </row>
    <row r="92" spans="1:23" ht="28.5" customHeight="1">
      <c r="A92" s="302" t="s">
        <v>189</v>
      </c>
      <c r="C92" s="39">
        <v>0</v>
      </c>
      <c r="E92" s="39">
        <v>0</v>
      </c>
      <c r="G92" s="39">
        <v>0</v>
      </c>
      <c r="I92" s="39">
        <v>360717</v>
      </c>
      <c r="J92" s="39">
        <v>4965347145</v>
      </c>
      <c r="K92" s="90"/>
      <c r="L92" s="39">
        <v>2608</v>
      </c>
      <c r="M92" s="39">
        <v>35899682</v>
      </c>
      <c r="O92" s="39">
        <v>358109</v>
      </c>
      <c r="Q92" s="39">
        <v>13870</v>
      </c>
      <c r="S92" s="39">
        <v>4929447463</v>
      </c>
      <c r="U92" s="39">
        <v>4937117968</v>
      </c>
      <c r="V92" s="90"/>
      <c r="W92" s="91">
        <f>U92/درآمدها!$J$5</f>
        <v>3.1444444395802643E-3</v>
      </c>
    </row>
    <row r="93" spans="1:23" ht="28.5" customHeight="1">
      <c r="A93" s="302" t="s">
        <v>190</v>
      </c>
      <c r="C93" s="39">
        <v>0</v>
      </c>
      <c r="E93" s="39">
        <v>0</v>
      </c>
      <c r="G93" s="39">
        <v>0</v>
      </c>
      <c r="I93" s="39">
        <v>3419799</v>
      </c>
      <c r="J93" s="39">
        <v>14830665816</v>
      </c>
      <c r="K93" s="90"/>
      <c r="L93" s="39">
        <v>11323</v>
      </c>
      <c r="M93" s="39">
        <v>49104532</v>
      </c>
      <c r="O93" s="39">
        <v>3408476</v>
      </c>
      <c r="Q93" s="39">
        <v>4234</v>
      </c>
      <c r="S93" s="39">
        <v>14781561284</v>
      </c>
      <c r="U93" s="39">
        <v>14351194932</v>
      </c>
      <c r="V93" s="90"/>
      <c r="W93" s="91">
        <f>U93/درآمدها!$J$5</f>
        <v>9.1402586281608307E-3</v>
      </c>
    </row>
    <row r="94" spans="1:23" ht="28.5" customHeight="1">
      <c r="A94" s="302" t="s">
        <v>191</v>
      </c>
      <c r="C94" s="39">
        <v>0</v>
      </c>
      <c r="E94" s="39">
        <v>0</v>
      </c>
      <c r="G94" s="39">
        <v>0</v>
      </c>
      <c r="I94" s="39">
        <v>1524154</v>
      </c>
      <c r="J94" s="39">
        <v>15325240020</v>
      </c>
      <c r="K94" s="90"/>
      <c r="L94" s="39">
        <v>2302</v>
      </c>
      <c r="M94" s="39">
        <v>23146416</v>
      </c>
      <c r="O94" s="39">
        <v>1521852</v>
      </c>
      <c r="Q94" s="39">
        <v>9870</v>
      </c>
      <c r="S94" s="39">
        <v>15302093604</v>
      </c>
      <c r="U94" s="39">
        <v>14931610725</v>
      </c>
      <c r="V94" s="90"/>
      <c r="W94" s="91">
        <f>U94/درآمدها!$J$5</f>
        <v>9.5099247420298398E-3</v>
      </c>
    </row>
    <row r="95" spans="1:23" ht="28.5" customHeight="1">
      <c r="A95" s="302" t="s">
        <v>192</v>
      </c>
      <c r="C95" s="39">
        <v>0</v>
      </c>
      <c r="E95" s="39">
        <v>0</v>
      </c>
      <c r="G95" s="39">
        <v>0</v>
      </c>
      <c r="I95" s="39">
        <v>1972727</v>
      </c>
      <c r="J95" s="39">
        <v>14966553983</v>
      </c>
      <c r="K95" s="90"/>
      <c r="L95" s="39">
        <v>7444</v>
      </c>
      <c r="M95" s="39">
        <v>56475644</v>
      </c>
      <c r="O95" s="39">
        <v>1965283</v>
      </c>
      <c r="Q95" s="39">
        <v>7190</v>
      </c>
      <c r="S95" s="39">
        <v>14910078339</v>
      </c>
      <c r="U95" s="39">
        <v>14047912147</v>
      </c>
      <c r="V95" s="90"/>
      <c r="W95" s="91">
        <f>U95/درآمدها!$J$5</f>
        <v>8.9470981906151215E-3</v>
      </c>
    </row>
    <row r="96" spans="1:23" ht="28.5" customHeight="1">
      <c r="A96" s="302" t="s">
        <v>193</v>
      </c>
      <c r="C96" s="39">
        <v>0</v>
      </c>
      <c r="E96" s="39">
        <v>0</v>
      </c>
      <c r="G96" s="39">
        <v>0</v>
      </c>
      <c r="I96" s="39">
        <v>4017141</v>
      </c>
      <c r="J96" s="39">
        <v>5974664901</v>
      </c>
      <c r="K96" s="90"/>
      <c r="L96" s="39">
        <v>13586</v>
      </c>
      <c r="M96" s="39">
        <v>20206360</v>
      </c>
      <c r="O96" s="39">
        <v>4003555</v>
      </c>
      <c r="Q96" s="39">
        <v>1630</v>
      </c>
      <c r="S96" s="39">
        <v>5954458541</v>
      </c>
      <c r="U96" s="39">
        <v>6487990945</v>
      </c>
      <c r="V96" s="90"/>
      <c r="W96" s="91">
        <f>U96/درآمدها!$J$5</f>
        <v>4.1321935556902934E-3</v>
      </c>
    </row>
    <row r="97" spans="1:23" ht="28.5" customHeight="1">
      <c r="A97" s="302" t="s">
        <v>194</v>
      </c>
      <c r="C97" s="39">
        <v>0</v>
      </c>
      <c r="E97" s="39">
        <v>0</v>
      </c>
      <c r="G97" s="39">
        <v>0</v>
      </c>
      <c r="I97" s="39">
        <v>152386</v>
      </c>
      <c r="J97" s="39">
        <v>5255413499</v>
      </c>
      <c r="K97" s="90"/>
      <c r="L97" s="39">
        <v>203</v>
      </c>
      <c r="M97" s="39">
        <v>7000964</v>
      </c>
      <c r="O97" s="39">
        <v>152183</v>
      </c>
      <c r="Q97" s="39">
        <v>34000</v>
      </c>
      <c r="S97" s="39">
        <v>5248412535</v>
      </c>
      <c r="U97" s="39">
        <v>5143852463</v>
      </c>
      <c r="V97" s="90"/>
      <c r="W97" s="91">
        <f>U97/درآمدها!$J$5</f>
        <v>3.2761133884458963E-3</v>
      </c>
    </row>
    <row r="98" spans="1:23" ht="28.5" customHeight="1">
      <c r="A98" s="302" t="s">
        <v>195</v>
      </c>
      <c r="C98" s="39">
        <v>0</v>
      </c>
      <c r="E98" s="39">
        <v>0</v>
      </c>
      <c r="G98" s="39">
        <v>0</v>
      </c>
      <c r="I98" s="39">
        <v>596170</v>
      </c>
      <c r="J98" s="39">
        <v>6564330806</v>
      </c>
      <c r="K98" s="90"/>
      <c r="L98" s="39">
        <v>3962</v>
      </c>
      <c r="M98" s="39">
        <v>43624937</v>
      </c>
      <c r="O98" s="39">
        <v>592208</v>
      </c>
      <c r="Q98" s="39">
        <v>10280</v>
      </c>
      <c r="S98" s="39">
        <v>6520705869</v>
      </c>
      <c r="U98" s="39">
        <v>6054170153</v>
      </c>
      <c r="V98" s="90"/>
      <c r="W98" s="91">
        <f>U98/درآمدها!$J$5</f>
        <v>3.8558936199746987E-3</v>
      </c>
    </row>
    <row r="99" spans="1:23" ht="28.5" customHeight="1">
      <c r="A99" s="302" t="s">
        <v>196</v>
      </c>
      <c r="C99" s="39">
        <v>0</v>
      </c>
      <c r="E99" s="39">
        <v>0</v>
      </c>
      <c r="G99" s="39">
        <v>0</v>
      </c>
      <c r="I99" s="39">
        <v>1110361</v>
      </c>
      <c r="J99" s="39">
        <v>13653000653</v>
      </c>
      <c r="K99" s="90"/>
      <c r="L99" s="39">
        <v>3276</v>
      </c>
      <c r="M99" s="39">
        <v>40281701</v>
      </c>
      <c r="O99" s="39">
        <v>1107085</v>
      </c>
      <c r="Q99" s="39">
        <v>11810</v>
      </c>
      <c r="S99" s="39">
        <v>13612718952</v>
      </c>
      <c r="U99" s="39">
        <v>12997912816</v>
      </c>
      <c r="V99" s="90"/>
      <c r="W99" s="91">
        <f>U99/درآمدها!$J$5</f>
        <v>8.2783548915232753E-3</v>
      </c>
    </row>
    <row r="100" spans="1:23" ht="28.5" customHeight="1">
      <c r="A100" s="302" t="s">
        <v>197</v>
      </c>
      <c r="C100" s="39">
        <v>0</v>
      </c>
      <c r="E100" s="39">
        <v>0</v>
      </c>
      <c r="G100" s="39">
        <v>0</v>
      </c>
      <c r="I100" s="39">
        <v>107372</v>
      </c>
      <c r="J100" s="39">
        <v>1337469503</v>
      </c>
      <c r="K100" s="90"/>
      <c r="L100" s="39">
        <v>1729</v>
      </c>
      <c r="M100" s="39">
        <v>21537130</v>
      </c>
      <c r="O100" s="39">
        <v>105643</v>
      </c>
      <c r="Q100" s="39">
        <v>11400</v>
      </c>
      <c r="S100" s="39">
        <v>1315932373</v>
      </c>
      <c r="U100" s="39">
        <v>1197285304</v>
      </c>
      <c r="V100" s="90"/>
      <c r="W100" s="91">
        <f>U100/درآمدها!$J$5</f>
        <v>7.6254955647313922E-4</v>
      </c>
    </row>
    <row r="101" spans="1:23" ht="28.5" customHeight="1">
      <c r="A101" s="302" t="s">
        <v>198</v>
      </c>
      <c r="C101" s="39">
        <v>0</v>
      </c>
      <c r="E101" s="39">
        <v>0</v>
      </c>
      <c r="G101" s="39">
        <v>0</v>
      </c>
      <c r="I101" s="39">
        <v>590438</v>
      </c>
      <c r="J101" s="39">
        <v>14707404298</v>
      </c>
      <c r="K101" s="90"/>
      <c r="L101" s="39">
        <v>2216</v>
      </c>
      <c r="M101" s="39">
        <v>55199035</v>
      </c>
      <c r="O101" s="39">
        <v>588222</v>
      </c>
      <c r="Q101" s="39">
        <v>24500</v>
      </c>
      <c r="S101" s="39">
        <v>14652205263</v>
      </c>
      <c r="U101" s="39">
        <v>14326813682</v>
      </c>
      <c r="V101" s="90"/>
      <c r="W101" s="91">
        <f>U101/درآمدها!$J$5</f>
        <v>9.1247302396375227E-3</v>
      </c>
    </row>
    <row r="102" spans="1:23" ht="28.5" customHeight="1">
      <c r="A102" s="302" t="s">
        <v>199</v>
      </c>
      <c r="C102" s="39">
        <v>0</v>
      </c>
      <c r="E102" s="39">
        <v>0</v>
      </c>
      <c r="G102" s="39">
        <v>0</v>
      </c>
      <c r="I102" s="39">
        <v>226432</v>
      </c>
      <c r="J102" s="39">
        <v>5033101937</v>
      </c>
      <c r="K102" s="90"/>
      <c r="L102" s="39">
        <v>809</v>
      </c>
      <c r="M102" s="39">
        <v>17982350</v>
      </c>
      <c r="O102" s="39">
        <v>225623</v>
      </c>
      <c r="Q102" s="39">
        <v>22600</v>
      </c>
      <c r="S102" s="39">
        <v>5015119587</v>
      </c>
      <c r="U102" s="39">
        <v>5068793600</v>
      </c>
      <c r="V102" s="90"/>
      <c r="W102" s="91">
        <f>U102/درآمدها!$J$5</f>
        <v>3.228308489731439E-3</v>
      </c>
    </row>
    <row r="103" spans="1:23" ht="28.5" customHeight="1">
      <c r="A103" s="302" t="s">
        <v>200</v>
      </c>
      <c r="C103" s="39">
        <v>0</v>
      </c>
      <c r="E103" s="39">
        <v>0</v>
      </c>
      <c r="G103" s="39">
        <v>0</v>
      </c>
      <c r="I103" s="39">
        <v>130235</v>
      </c>
      <c r="J103" s="39">
        <v>3044080898</v>
      </c>
      <c r="K103" s="90"/>
      <c r="L103" s="39">
        <v>1384</v>
      </c>
      <c r="M103" s="39">
        <v>32349276</v>
      </c>
      <c r="O103" s="39">
        <v>128851</v>
      </c>
      <c r="Q103" s="39">
        <v>24770</v>
      </c>
      <c r="S103" s="39">
        <v>3011731622</v>
      </c>
      <c r="U103" s="39">
        <v>3168196203</v>
      </c>
      <c r="V103" s="90"/>
      <c r="W103" s="91">
        <f>U103/درآمدها!$J$5</f>
        <v>2.0178203151297795E-3</v>
      </c>
    </row>
    <row r="104" spans="1:23" ht="28.5" customHeight="1">
      <c r="A104" s="302" t="s">
        <v>201</v>
      </c>
      <c r="C104" s="39">
        <v>0</v>
      </c>
      <c r="E104" s="39">
        <v>0</v>
      </c>
      <c r="G104" s="39">
        <v>0</v>
      </c>
      <c r="I104" s="39">
        <v>931123</v>
      </c>
      <c r="J104" s="39">
        <v>20393227901</v>
      </c>
      <c r="K104" s="90"/>
      <c r="L104" s="39">
        <v>1371</v>
      </c>
      <c r="M104" s="39">
        <v>30027306</v>
      </c>
      <c r="O104" s="39">
        <v>929752</v>
      </c>
      <c r="Q104" s="39">
        <v>21750</v>
      </c>
      <c r="S104" s="39">
        <v>20363200595</v>
      </c>
      <c r="U104" s="39">
        <v>20103058718</v>
      </c>
      <c r="V104" s="90"/>
      <c r="W104" s="91">
        <f>U104/درآمدها!$J$5</f>
        <v>1.2803613690028534E-2</v>
      </c>
    </row>
    <row r="105" spans="1:23" ht="28.5" customHeight="1">
      <c r="A105" s="302" t="s">
        <v>202</v>
      </c>
      <c r="C105" s="39">
        <v>0</v>
      </c>
      <c r="E105" s="39">
        <v>0</v>
      </c>
      <c r="G105" s="39">
        <v>0</v>
      </c>
      <c r="I105" s="39">
        <v>922501</v>
      </c>
      <c r="J105" s="39">
        <v>5101727670</v>
      </c>
      <c r="K105" s="90"/>
      <c r="L105" s="39">
        <v>6630</v>
      </c>
      <c r="M105" s="39">
        <v>36666036</v>
      </c>
      <c r="O105" s="39">
        <v>915871</v>
      </c>
      <c r="Q105" s="39">
        <v>5430</v>
      </c>
      <c r="S105" s="39">
        <v>5065061634</v>
      </c>
      <c r="U105" s="39">
        <v>4944631262</v>
      </c>
      <c r="V105" s="90"/>
      <c r="W105" s="91">
        <f>U105/درآمدها!$J$5</f>
        <v>3.1492296474068464E-3</v>
      </c>
    </row>
    <row r="106" spans="1:23" ht="28.5" customHeight="1">
      <c r="A106" s="302" t="s">
        <v>203</v>
      </c>
      <c r="C106" s="39">
        <v>0</v>
      </c>
      <c r="E106" s="39">
        <v>0</v>
      </c>
      <c r="G106" s="39">
        <v>0</v>
      </c>
      <c r="I106" s="39">
        <v>871562</v>
      </c>
      <c r="J106" s="39">
        <v>8017589412</v>
      </c>
      <c r="K106" s="90"/>
      <c r="L106" s="39">
        <v>2138</v>
      </c>
      <c r="M106" s="39">
        <v>19667684</v>
      </c>
      <c r="O106" s="39">
        <v>869424</v>
      </c>
      <c r="Q106" s="39">
        <v>8800</v>
      </c>
      <c r="S106" s="39">
        <v>7997921728</v>
      </c>
      <c r="U106" s="39">
        <v>7605417539</v>
      </c>
      <c r="V106" s="90"/>
      <c r="W106" s="91">
        <f>U106/درآمدها!$J$5</f>
        <v>4.8438811967222509E-3</v>
      </c>
    </row>
    <row r="107" spans="1:23" ht="28.5" customHeight="1">
      <c r="A107" s="302" t="s">
        <v>204</v>
      </c>
      <c r="C107" s="39">
        <v>0</v>
      </c>
      <c r="E107" s="39">
        <v>0</v>
      </c>
      <c r="G107" s="39">
        <v>0</v>
      </c>
      <c r="I107" s="39">
        <v>235978</v>
      </c>
      <c r="J107" s="39">
        <v>5021286055</v>
      </c>
      <c r="K107" s="90"/>
      <c r="L107" s="39">
        <v>1192</v>
      </c>
      <c r="M107" s="39">
        <v>25364114</v>
      </c>
      <c r="O107" s="39">
        <v>234786</v>
      </c>
      <c r="Q107" s="39">
        <v>20230</v>
      </c>
      <c r="S107" s="39">
        <v>4995921941</v>
      </c>
      <c r="U107" s="39">
        <v>4721571593</v>
      </c>
      <c r="V107" s="90"/>
      <c r="W107" s="91">
        <f>U107/درآمدها!$J$5</f>
        <v>3.0071632150412862E-3</v>
      </c>
    </row>
    <row r="108" spans="1:23" ht="28.5" customHeight="1">
      <c r="A108" s="302" t="s">
        <v>205</v>
      </c>
      <c r="C108" s="39">
        <v>0</v>
      </c>
      <c r="E108" s="39">
        <v>0</v>
      </c>
      <c r="G108" s="39">
        <v>0</v>
      </c>
      <c r="I108" s="39">
        <v>1147511</v>
      </c>
      <c r="J108" s="39">
        <v>25833889327</v>
      </c>
      <c r="K108" s="90"/>
      <c r="L108" s="39">
        <v>3250</v>
      </c>
      <c r="M108" s="39">
        <v>73167177</v>
      </c>
      <c r="O108" s="39">
        <v>1144261</v>
      </c>
      <c r="Q108" s="39">
        <v>21080</v>
      </c>
      <c r="S108" s="39">
        <v>25760722150</v>
      </c>
      <c r="U108" s="39">
        <v>23980028343</v>
      </c>
      <c r="V108" s="90"/>
      <c r="W108" s="91">
        <f>U108/درآمدها!$J$5</f>
        <v>1.5272850937096242E-2</v>
      </c>
    </row>
    <row r="109" spans="1:23" ht="28.5" customHeight="1">
      <c r="A109" s="302" t="s">
        <v>206</v>
      </c>
      <c r="C109" s="39">
        <v>0</v>
      </c>
      <c r="E109" s="39">
        <v>0</v>
      </c>
      <c r="G109" s="39">
        <v>0</v>
      </c>
      <c r="I109" s="39">
        <v>991871</v>
      </c>
      <c r="J109" s="39">
        <v>11575303151</v>
      </c>
      <c r="K109" s="90"/>
      <c r="L109" s="39">
        <v>3546</v>
      </c>
      <c r="M109" s="39">
        <v>41382422</v>
      </c>
      <c r="O109" s="39">
        <v>988325</v>
      </c>
      <c r="Q109" s="39">
        <v>13010</v>
      </c>
      <c r="S109" s="39">
        <v>11533920729</v>
      </c>
      <c r="U109" s="39">
        <v>12777243270</v>
      </c>
      <c r="V109" s="90"/>
      <c r="W109" s="91">
        <f>U109/درآمدها!$J$5</f>
        <v>8.137810725594526E-3</v>
      </c>
    </row>
    <row r="110" spans="1:23" ht="28.5" customHeight="1">
      <c r="A110" s="302" t="s">
        <v>207</v>
      </c>
      <c r="C110" s="39">
        <v>0</v>
      </c>
      <c r="E110" s="39">
        <v>0</v>
      </c>
      <c r="G110" s="39">
        <v>0</v>
      </c>
      <c r="I110" s="39">
        <v>546159</v>
      </c>
      <c r="J110" s="39">
        <v>25345712104</v>
      </c>
      <c r="K110" s="90"/>
      <c r="L110" s="39">
        <v>1490</v>
      </c>
      <c r="M110" s="39">
        <v>69146734</v>
      </c>
      <c r="O110" s="39">
        <v>544669</v>
      </c>
      <c r="Q110" s="39">
        <v>45900</v>
      </c>
      <c r="S110" s="39">
        <v>25276565370</v>
      </c>
      <c r="U110" s="39">
        <v>24850876370</v>
      </c>
      <c r="V110" s="90"/>
      <c r="W110" s="91">
        <f>U110/درآمدها!$J$5</f>
        <v>1.5827492988181133E-2</v>
      </c>
    </row>
    <row r="111" spans="1:23" ht="28.5" customHeight="1">
      <c r="A111" s="302" t="s">
        <v>208</v>
      </c>
      <c r="C111" s="39">
        <v>0</v>
      </c>
      <c r="E111" s="39">
        <v>0</v>
      </c>
      <c r="G111" s="39">
        <v>0</v>
      </c>
      <c r="I111" s="39">
        <v>368595</v>
      </c>
      <c r="J111" s="39">
        <v>10400948341</v>
      </c>
      <c r="K111" s="90"/>
      <c r="L111" s="39">
        <v>1162</v>
      </c>
      <c r="M111" s="39">
        <v>32789109</v>
      </c>
      <c r="O111" s="39">
        <v>367433</v>
      </c>
      <c r="Q111" s="39">
        <v>30400</v>
      </c>
      <c r="S111" s="39">
        <v>10368159232</v>
      </c>
      <c r="U111" s="39">
        <v>11098727902</v>
      </c>
      <c r="V111" s="90"/>
      <c r="W111" s="91">
        <f>U111/درآمدها!$J$5</f>
        <v>7.0687663256293965E-3</v>
      </c>
    </row>
    <row r="112" spans="1:23" ht="28.5" customHeight="1">
      <c r="A112" s="302" t="s">
        <v>209</v>
      </c>
      <c r="C112" s="39">
        <v>0</v>
      </c>
      <c r="E112" s="39">
        <v>0</v>
      </c>
      <c r="G112" s="39">
        <v>0</v>
      </c>
      <c r="I112" s="39">
        <v>1362068</v>
      </c>
      <c r="J112" s="39">
        <v>39738820534</v>
      </c>
      <c r="K112" s="90"/>
      <c r="L112" s="39">
        <v>3034</v>
      </c>
      <c r="M112" s="39">
        <v>88518034</v>
      </c>
      <c r="O112" s="39">
        <v>1359034</v>
      </c>
      <c r="Q112" s="39">
        <v>31870</v>
      </c>
      <c r="S112" s="39">
        <v>39650302500</v>
      </c>
      <c r="U112" s="39">
        <v>43050799767</v>
      </c>
      <c r="V112" s="90"/>
      <c r="W112" s="91">
        <f>U112/درآمدها!$J$5</f>
        <v>2.7419002102893743E-2</v>
      </c>
    </row>
    <row r="113" spans="1:23" ht="28.5" customHeight="1">
      <c r="A113" s="302" t="s">
        <v>210</v>
      </c>
      <c r="C113" s="39">
        <v>0</v>
      </c>
      <c r="E113" s="39">
        <v>0</v>
      </c>
      <c r="G113" s="39">
        <v>0</v>
      </c>
      <c r="I113" s="39">
        <v>6492752</v>
      </c>
      <c r="J113" s="39">
        <v>14379576319</v>
      </c>
      <c r="K113" s="90"/>
      <c r="L113" s="39">
        <v>13068</v>
      </c>
      <c r="M113" s="39">
        <v>28941858</v>
      </c>
      <c r="O113" s="39">
        <v>6479684</v>
      </c>
      <c r="Q113" s="39">
        <v>2047</v>
      </c>
      <c r="S113" s="39">
        <v>14350634461</v>
      </c>
      <c r="U113" s="39">
        <v>13189281011</v>
      </c>
      <c r="V113" s="90"/>
      <c r="W113" s="91">
        <f>U113/درآمدها!$J$5</f>
        <v>8.4002370625753942E-3</v>
      </c>
    </row>
    <row r="114" spans="1:23" ht="28.5" customHeight="1">
      <c r="A114" s="302" t="s">
        <v>211</v>
      </c>
      <c r="C114" s="39">
        <v>0</v>
      </c>
      <c r="E114" s="39">
        <v>0</v>
      </c>
      <c r="G114" s="39">
        <v>0</v>
      </c>
      <c r="I114" s="39">
        <v>1749494</v>
      </c>
      <c r="J114" s="39">
        <v>20022533963</v>
      </c>
      <c r="K114" s="90"/>
      <c r="L114" s="39">
        <v>5274</v>
      </c>
      <c r="M114" s="39">
        <v>60359649</v>
      </c>
      <c r="O114" s="39">
        <v>1744220</v>
      </c>
      <c r="Q114" s="39">
        <v>11480</v>
      </c>
      <c r="S114" s="39">
        <v>19962174314</v>
      </c>
      <c r="U114" s="39">
        <v>19903001084</v>
      </c>
      <c r="V114" s="90"/>
      <c r="W114" s="91">
        <f>U114/درآمدها!$J$5</f>
        <v>1.2676197225827312E-2</v>
      </c>
    </row>
    <row r="115" spans="1:23" ht="28.5" customHeight="1">
      <c r="A115" s="302" t="s">
        <v>212</v>
      </c>
      <c r="C115" s="39">
        <v>0</v>
      </c>
      <c r="E115" s="39">
        <v>0</v>
      </c>
      <c r="G115" s="39">
        <v>0</v>
      </c>
      <c r="I115" s="39">
        <v>301153</v>
      </c>
      <c r="J115" s="39">
        <v>6523191794</v>
      </c>
      <c r="K115" s="90"/>
      <c r="L115" s="39">
        <v>2004</v>
      </c>
      <c r="M115" s="39">
        <v>43408089</v>
      </c>
      <c r="O115" s="39">
        <v>299149</v>
      </c>
      <c r="Q115" s="39">
        <v>19840</v>
      </c>
      <c r="S115" s="39">
        <v>6479783705</v>
      </c>
      <c r="U115" s="39">
        <v>5901259499</v>
      </c>
      <c r="V115" s="90"/>
      <c r="W115" s="91">
        <f>U115/درآمدها!$J$5</f>
        <v>3.7585050100935255E-3</v>
      </c>
    </row>
    <row r="116" spans="1:23" ht="28.5" customHeight="1">
      <c r="A116" s="302" t="s">
        <v>213</v>
      </c>
      <c r="C116" s="39">
        <v>0</v>
      </c>
      <c r="E116" s="39">
        <v>0</v>
      </c>
      <c r="G116" s="39">
        <v>0</v>
      </c>
      <c r="I116" s="39">
        <v>350082</v>
      </c>
      <c r="J116" s="39">
        <v>9942106110</v>
      </c>
      <c r="K116" s="90"/>
      <c r="L116" s="39">
        <v>1770</v>
      </c>
      <c r="M116" s="39">
        <v>50266874</v>
      </c>
      <c r="O116" s="39">
        <v>348312</v>
      </c>
      <c r="Q116" s="39">
        <v>26590</v>
      </c>
      <c r="S116" s="39">
        <v>9891839236</v>
      </c>
      <c r="U116" s="39">
        <v>9205989893</v>
      </c>
      <c r="V116" s="90"/>
      <c r="W116" s="91">
        <f>U116/درآمدها!$J$5</f>
        <v>5.8632837857027203E-3</v>
      </c>
    </row>
    <row r="117" spans="1:23" ht="28.5" customHeight="1">
      <c r="A117" s="302" t="s">
        <v>214</v>
      </c>
      <c r="C117" s="39">
        <v>0</v>
      </c>
      <c r="E117" s="39">
        <v>0</v>
      </c>
      <c r="G117" s="39">
        <v>0</v>
      </c>
      <c r="I117" s="39">
        <v>456753</v>
      </c>
      <c r="J117" s="39">
        <v>10030833969</v>
      </c>
      <c r="K117" s="90"/>
      <c r="L117" s="39">
        <v>1992</v>
      </c>
      <c r="M117" s="39">
        <v>43746666</v>
      </c>
      <c r="O117" s="39">
        <v>454761</v>
      </c>
      <c r="Q117" s="39">
        <v>23110</v>
      </c>
      <c r="S117" s="39">
        <v>9987087303</v>
      </c>
      <c r="U117" s="39">
        <v>10448577092</v>
      </c>
      <c r="V117" s="90"/>
      <c r="W117" s="91">
        <f>U117/درآمدها!$J$5</f>
        <v>6.6546860640995581E-3</v>
      </c>
    </row>
    <row r="118" spans="1:23" ht="28.5" customHeight="1">
      <c r="A118" s="302" t="s">
        <v>215</v>
      </c>
      <c r="C118" s="39">
        <v>0</v>
      </c>
      <c r="E118" s="39">
        <v>0</v>
      </c>
      <c r="G118" s="39">
        <v>0</v>
      </c>
      <c r="I118" s="39">
        <v>148873</v>
      </c>
      <c r="J118" s="39">
        <v>6537561118</v>
      </c>
      <c r="K118" s="90"/>
      <c r="L118" s="39">
        <v>964</v>
      </c>
      <c r="M118" s="39">
        <v>42332787</v>
      </c>
      <c r="O118" s="39">
        <v>147909</v>
      </c>
      <c r="Q118" s="39">
        <v>44400</v>
      </c>
      <c r="S118" s="39">
        <v>6495228331</v>
      </c>
      <c r="U118" s="39">
        <v>6527933333</v>
      </c>
      <c r="V118" s="90"/>
      <c r="W118" s="91">
        <f>U118/درآمدها!$J$5</f>
        <v>4.1576328141127604E-3</v>
      </c>
    </row>
    <row r="119" spans="1:23" ht="28.5" customHeight="1">
      <c r="A119" s="302" t="s">
        <v>216</v>
      </c>
      <c r="C119" s="39">
        <v>0</v>
      </c>
      <c r="E119" s="39">
        <v>0</v>
      </c>
      <c r="G119" s="39">
        <v>0</v>
      </c>
      <c r="I119" s="39">
        <v>299369</v>
      </c>
      <c r="J119" s="39">
        <v>4990381817</v>
      </c>
      <c r="K119" s="90"/>
      <c r="L119" s="39">
        <v>810</v>
      </c>
      <c r="M119" s="39">
        <v>13502431</v>
      </c>
      <c r="O119" s="39">
        <v>298559</v>
      </c>
      <c r="Q119" s="39">
        <v>16900</v>
      </c>
      <c r="S119" s="39">
        <v>4976879386</v>
      </c>
      <c r="U119" s="39">
        <v>5016427059</v>
      </c>
      <c r="V119" s="90"/>
      <c r="W119" s="91">
        <f>U119/درآمدها!$J$5</f>
        <v>3.1949563033476474E-3</v>
      </c>
    </row>
    <row r="120" spans="1:23" ht="28.5" customHeight="1">
      <c r="A120" s="302" t="s">
        <v>217</v>
      </c>
      <c r="C120" s="39">
        <v>0</v>
      </c>
      <c r="E120" s="39">
        <v>0</v>
      </c>
      <c r="G120" s="39">
        <v>0</v>
      </c>
      <c r="I120" s="39">
        <v>728292</v>
      </c>
      <c r="J120" s="39">
        <v>19133727245</v>
      </c>
      <c r="K120" s="90"/>
      <c r="L120" s="39">
        <v>3665</v>
      </c>
      <c r="M120" s="39">
        <v>96287080</v>
      </c>
      <c r="O120" s="39">
        <v>724627</v>
      </c>
      <c r="Q120" s="39">
        <v>27090</v>
      </c>
      <c r="S120" s="39">
        <v>19037440165</v>
      </c>
      <c r="U120" s="39">
        <v>19509393565</v>
      </c>
      <c r="V120" s="90"/>
      <c r="W120" s="91">
        <f>U120/درآمدها!$J$5</f>
        <v>1.2425509074861799E-2</v>
      </c>
    </row>
    <row r="121" spans="1:23" ht="28.5" customHeight="1">
      <c r="A121" s="302" t="s">
        <v>218</v>
      </c>
      <c r="C121" s="39">
        <v>0</v>
      </c>
      <c r="E121" s="39">
        <v>0</v>
      </c>
      <c r="G121" s="39">
        <v>0</v>
      </c>
      <c r="I121" s="39">
        <v>181902</v>
      </c>
      <c r="J121" s="39">
        <v>773803309</v>
      </c>
      <c r="K121" s="90"/>
      <c r="L121" s="39">
        <v>616</v>
      </c>
      <c r="M121" s="39">
        <v>33448868</v>
      </c>
      <c r="O121" s="39">
        <v>181286</v>
      </c>
      <c r="Q121" s="39">
        <v>61740</v>
      </c>
      <c r="S121" s="39">
        <v>9843849761</v>
      </c>
      <c r="U121" s="39">
        <v>11123935541</v>
      </c>
      <c r="V121" s="90"/>
      <c r="W121" s="91">
        <f>U121/درآمدها!$J$5</f>
        <v>7.0848210403034731E-3</v>
      </c>
    </row>
    <row r="122" spans="1:23" ht="28.5" customHeight="1">
      <c r="A122" s="302" t="s">
        <v>219</v>
      </c>
      <c r="C122" s="39">
        <v>0</v>
      </c>
      <c r="E122" s="39">
        <v>0</v>
      </c>
      <c r="G122" s="39">
        <v>0</v>
      </c>
      <c r="I122" s="39">
        <v>3301417</v>
      </c>
      <c r="J122" s="39">
        <v>15037937174</v>
      </c>
      <c r="K122" s="90"/>
      <c r="L122" s="39">
        <v>5678</v>
      </c>
      <c r="M122" s="39">
        <v>25863260</v>
      </c>
      <c r="O122" s="39">
        <v>3295739</v>
      </c>
      <c r="Q122" s="39">
        <v>4676</v>
      </c>
      <c r="S122" s="39">
        <v>15012073914</v>
      </c>
      <c r="U122" s="39">
        <v>15310719866</v>
      </c>
      <c r="V122" s="90"/>
      <c r="W122" s="91">
        <f>U122/درآمدها!$J$5</f>
        <v>9.7513788936498813E-3</v>
      </c>
    </row>
    <row r="123" spans="1:23" ht="28.5" customHeight="1">
      <c r="A123" s="302" t="s">
        <v>220</v>
      </c>
      <c r="C123" s="39">
        <v>0</v>
      </c>
      <c r="E123" s="39">
        <v>0</v>
      </c>
      <c r="G123" s="39">
        <v>0</v>
      </c>
      <c r="I123" s="39">
        <v>3381294</v>
      </c>
      <c r="J123" s="39">
        <v>13707111345</v>
      </c>
      <c r="K123" s="90"/>
      <c r="L123" s="39">
        <v>0</v>
      </c>
      <c r="M123" s="39">
        <v>0</v>
      </c>
      <c r="O123" s="39">
        <v>3381294</v>
      </c>
      <c r="Q123" s="39">
        <v>3830</v>
      </c>
      <c r="S123" s="39">
        <v>13707111345</v>
      </c>
      <c r="U123" s="39">
        <v>12876330404</v>
      </c>
      <c r="V123" s="90"/>
      <c r="W123" s="91">
        <f>U123/درآمدها!$J$5</f>
        <v>8.2009192009357516E-3</v>
      </c>
    </row>
    <row r="124" spans="1:23" ht="28.5" customHeight="1">
      <c r="A124" s="302" t="s">
        <v>221</v>
      </c>
      <c r="C124" s="39">
        <v>0</v>
      </c>
      <c r="E124" s="39">
        <v>0</v>
      </c>
      <c r="G124" s="39">
        <v>0</v>
      </c>
      <c r="I124" s="39">
        <v>2123515</v>
      </c>
      <c r="J124" s="39">
        <v>7476320749</v>
      </c>
      <c r="K124" s="90"/>
      <c r="L124" s="39">
        <v>8800</v>
      </c>
      <c r="M124" s="39">
        <v>30982415</v>
      </c>
      <c r="O124" s="39">
        <v>2114715</v>
      </c>
      <c r="Q124" s="39">
        <v>3738</v>
      </c>
      <c r="S124" s="39">
        <v>7445338334</v>
      </c>
      <c r="U124" s="39">
        <v>7856974441</v>
      </c>
      <c r="V124" s="90"/>
      <c r="W124" s="91">
        <f>U124/درآمدها!$J$5</f>
        <v>5.0040974821865362E-3</v>
      </c>
    </row>
    <row r="125" spans="1:23" ht="28.5" customHeight="1">
      <c r="A125" s="302" t="s">
        <v>222</v>
      </c>
      <c r="C125" s="39">
        <v>0</v>
      </c>
      <c r="E125" s="39">
        <v>0</v>
      </c>
      <c r="G125" s="39">
        <v>0</v>
      </c>
      <c r="I125" s="39">
        <v>778378</v>
      </c>
      <c r="J125" s="39">
        <v>4467685847</v>
      </c>
      <c r="K125" s="90"/>
      <c r="L125" s="39">
        <v>9076</v>
      </c>
      <c r="M125" s="39">
        <v>52093863</v>
      </c>
      <c r="O125" s="39">
        <v>769302</v>
      </c>
      <c r="Q125" s="39">
        <v>5060</v>
      </c>
      <c r="S125" s="39">
        <v>4415591984</v>
      </c>
      <c r="U125" s="39">
        <v>3869985429</v>
      </c>
      <c r="V125" s="90"/>
      <c r="W125" s="91">
        <f>U125/درآمدها!$J$5</f>
        <v>2.4647890211149386E-3</v>
      </c>
    </row>
    <row r="126" spans="1:23" ht="28.5" customHeight="1">
      <c r="A126" s="302" t="s">
        <v>223</v>
      </c>
      <c r="C126" s="39">
        <v>0</v>
      </c>
      <c r="E126" s="39">
        <v>0</v>
      </c>
      <c r="G126" s="39">
        <v>0</v>
      </c>
      <c r="I126" s="39">
        <v>107851</v>
      </c>
      <c r="J126" s="39">
        <v>4018003572</v>
      </c>
      <c r="K126" s="90"/>
      <c r="L126" s="39">
        <v>718</v>
      </c>
      <c r="M126" s="39">
        <v>26749187</v>
      </c>
      <c r="O126" s="39">
        <v>107133</v>
      </c>
      <c r="Q126" s="39">
        <v>37190</v>
      </c>
      <c r="S126" s="39">
        <v>3991254385</v>
      </c>
      <c r="U126" s="39">
        <v>3961032096</v>
      </c>
      <c r="V126" s="90"/>
      <c r="W126" s="91">
        <f>U126/درآمدها!$J$5</f>
        <v>2.5227765327859308E-3</v>
      </c>
    </row>
    <row r="127" spans="1:23" ht="28.5" customHeight="1">
      <c r="A127" s="302" t="s">
        <v>224</v>
      </c>
      <c r="C127" s="39">
        <v>0</v>
      </c>
      <c r="E127" s="39">
        <v>0</v>
      </c>
      <c r="G127" s="39">
        <v>0</v>
      </c>
      <c r="I127" s="39">
        <v>1824879</v>
      </c>
      <c r="J127" s="39">
        <v>8011468054</v>
      </c>
      <c r="K127" s="90"/>
      <c r="L127" s="39">
        <v>10346</v>
      </c>
      <c r="M127" s="39">
        <v>45420353</v>
      </c>
      <c r="O127" s="39">
        <v>1814533</v>
      </c>
      <c r="Q127" s="39">
        <v>4241</v>
      </c>
      <c r="S127" s="39">
        <v>7966047701</v>
      </c>
      <c r="U127" s="39">
        <v>7650051130</v>
      </c>
      <c r="V127" s="90"/>
      <c r="W127" s="91">
        <f>U127/درآمدها!$J$5</f>
        <v>4.872308276639749E-3</v>
      </c>
    </row>
    <row r="128" spans="1:23" ht="28.5" customHeight="1">
      <c r="A128" s="302" t="s">
        <v>225</v>
      </c>
      <c r="C128" s="39">
        <v>0</v>
      </c>
      <c r="E128" s="39">
        <v>0</v>
      </c>
      <c r="G128" s="39">
        <v>0</v>
      </c>
      <c r="I128" s="39">
        <v>1302355</v>
      </c>
      <c r="J128" s="39">
        <v>9977745283</v>
      </c>
      <c r="K128" s="90"/>
      <c r="L128" s="39">
        <v>6574</v>
      </c>
      <c r="M128" s="39">
        <v>50365452</v>
      </c>
      <c r="O128" s="39">
        <v>1295781</v>
      </c>
      <c r="Q128" s="39">
        <v>7290</v>
      </c>
      <c r="S128" s="39">
        <v>9927379831</v>
      </c>
      <c r="U128" s="39">
        <v>9389418206</v>
      </c>
      <c r="V128" s="90"/>
      <c r="W128" s="91">
        <f>U128/درآمدها!$J$5</f>
        <v>5.9801090555489846E-3</v>
      </c>
    </row>
    <row r="129" spans="1:23" ht="28.5" customHeight="1">
      <c r="A129" s="302" t="s">
        <v>226</v>
      </c>
      <c r="C129" s="39">
        <v>0</v>
      </c>
      <c r="E129" s="39">
        <v>0</v>
      </c>
      <c r="G129" s="39">
        <v>0</v>
      </c>
      <c r="I129" s="39">
        <v>2292220</v>
      </c>
      <c r="J129" s="39">
        <v>15021336565</v>
      </c>
      <c r="K129" s="90"/>
      <c r="L129" s="39">
        <v>1710</v>
      </c>
      <c r="M129" s="39">
        <v>11205943</v>
      </c>
      <c r="O129" s="39">
        <v>2290510</v>
      </c>
      <c r="Q129" s="39">
        <v>6360</v>
      </c>
      <c r="S129" s="39">
        <v>15010130622</v>
      </c>
      <c r="U129" s="39">
        <v>14478725669</v>
      </c>
      <c r="V129" s="90"/>
      <c r="W129" s="91">
        <f>U129/درآمدها!$J$5</f>
        <v>9.2214827997188931E-3</v>
      </c>
    </row>
    <row r="130" spans="1:23" ht="28.5" customHeight="1">
      <c r="A130" s="302" t="s">
        <v>227</v>
      </c>
      <c r="C130" s="39">
        <v>0</v>
      </c>
      <c r="E130" s="39">
        <v>0</v>
      </c>
      <c r="G130" s="39">
        <v>0</v>
      </c>
      <c r="I130" s="39">
        <v>333286</v>
      </c>
      <c r="J130" s="39">
        <v>5868357489</v>
      </c>
      <c r="K130" s="90"/>
      <c r="L130" s="39">
        <v>2320</v>
      </c>
      <c r="M130" s="39">
        <v>40849569</v>
      </c>
      <c r="O130" s="39">
        <v>330966</v>
      </c>
      <c r="Q130" s="39">
        <v>16070</v>
      </c>
      <c r="S130" s="39">
        <v>5827507920</v>
      </c>
      <c r="U130" s="39">
        <v>5287235354</v>
      </c>
      <c r="V130" s="90"/>
      <c r="W130" s="91">
        <f>U130/درآمدها!$J$5</f>
        <v>3.3674337776401883E-3</v>
      </c>
    </row>
    <row r="131" spans="1:23" ht="28.5" customHeight="1">
      <c r="A131" s="302" t="s">
        <v>228</v>
      </c>
      <c r="C131" s="39">
        <v>0</v>
      </c>
      <c r="E131" s="39">
        <v>0</v>
      </c>
      <c r="G131" s="39">
        <v>0</v>
      </c>
      <c r="I131" s="39">
        <v>654983</v>
      </c>
      <c r="J131" s="39">
        <v>5112034912</v>
      </c>
      <c r="K131" s="90"/>
      <c r="L131" s="39">
        <v>3562</v>
      </c>
      <c r="M131" s="39">
        <v>27800826</v>
      </c>
      <c r="O131" s="39">
        <v>651421</v>
      </c>
      <c r="Q131" s="39">
        <v>7720</v>
      </c>
      <c r="S131" s="39">
        <v>5084234086</v>
      </c>
      <c r="U131" s="39">
        <v>4999878514</v>
      </c>
      <c r="V131" s="90"/>
      <c r="W131" s="91">
        <f>U131/درآمدها!$J$5</f>
        <v>3.1844165551290177E-3</v>
      </c>
    </row>
    <row r="132" spans="1:23" ht="28.5" customHeight="1">
      <c r="A132" s="302" t="s">
        <v>229</v>
      </c>
      <c r="C132" s="39">
        <v>0</v>
      </c>
      <c r="E132" s="39">
        <v>0</v>
      </c>
      <c r="G132" s="39">
        <v>0</v>
      </c>
      <c r="I132" s="39">
        <v>254851</v>
      </c>
      <c r="J132" s="39">
        <v>5005640024</v>
      </c>
      <c r="K132" s="90"/>
      <c r="L132" s="39">
        <v>0</v>
      </c>
      <c r="M132" s="39">
        <v>0</v>
      </c>
      <c r="O132" s="39">
        <v>254851</v>
      </c>
      <c r="Q132" s="39">
        <v>17780</v>
      </c>
      <c r="S132" s="39">
        <v>5005640024</v>
      </c>
      <c r="U132" s="39">
        <v>4504340353</v>
      </c>
      <c r="V132" s="90"/>
      <c r="W132" s="91">
        <f>U132/درآمدها!$J$5</f>
        <v>2.8688089020294308E-3</v>
      </c>
    </row>
    <row r="133" spans="1:23" ht="28.5" customHeight="1">
      <c r="A133" s="302" t="s">
        <v>230</v>
      </c>
      <c r="C133" s="39">
        <v>0</v>
      </c>
      <c r="E133" s="39">
        <v>0</v>
      </c>
      <c r="G133" s="39">
        <v>0</v>
      </c>
      <c r="I133" s="39">
        <v>70402</v>
      </c>
      <c r="J133" s="39">
        <v>2942910188</v>
      </c>
      <c r="K133" s="90"/>
      <c r="L133" s="39">
        <v>643</v>
      </c>
      <c r="M133" s="39">
        <v>26878374</v>
      </c>
      <c r="O133" s="39">
        <v>69759</v>
      </c>
      <c r="Q133" s="39">
        <v>40660</v>
      </c>
      <c r="S133" s="39">
        <v>2916031814</v>
      </c>
      <c r="U133" s="39">
        <v>2819829918</v>
      </c>
      <c r="V133" s="90"/>
      <c r="W133" s="91">
        <f>U133/درآمدها!$J$5</f>
        <v>1.7959462511707139E-3</v>
      </c>
    </row>
    <row r="134" spans="1:23" ht="28.5" customHeight="1">
      <c r="A134" s="302" t="s">
        <v>231</v>
      </c>
      <c r="C134" s="39">
        <v>0</v>
      </c>
      <c r="E134" s="39">
        <v>0</v>
      </c>
      <c r="G134" s="39">
        <v>0</v>
      </c>
      <c r="I134" s="39">
        <v>741295</v>
      </c>
      <c r="J134" s="39">
        <v>5042744209</v>
      </c>
      <c r="K134" s="90"/>
      <c r="L134" s="39">
        <v>7260</v>
      </c>
      <c r="M134" s="39">
        <v>49386982</v>
      </c>
      <c r="O134" s="39">
        <v>734035</v>
      </c>
      <c r="Q134" s="39">
        <v>7120</v>
      </c>
      <c r="S134" s="39">
        <v>4993357227</v>
      </c>
      <c r="U134" s="39">
        <v>5195012211</v>
      </c>
      <c r="V134" s="90"/>
      <c r="W134" s="91">
        <f>U134/درآمدها!$J$5</f>
        <v>3.3086969698331754E-3</v>
      </c>
    </row>
    <row r="135" spans="1:23" ht="28.5" customHeight="1">
      <c r="A135" s="302" t="s">
        <v>232</v>
      </c>
      <c r="C135" s="39">
        <v>0</v>
      </c>
      <c r="E135" s="39">
        <v>0</v>
      </c>
      <c r="G135" s="39">
        <v>0</v>
      </c>
      <c r="I135" s="39">
        <v>7852280</v>
      </c>
      <c r="J135" s="39">
        <v>43431378266</v>
      </c>
      <c r="K135" s="90"/>
      <c r="L135" s="39">
        <v>17701</v>
      </c>
      <c r="M135" s="39">
        <v>97905172</v>
      </c>
      <c r="O135" s="39">
        <v>7834579</v>
      </c>
      <c r="Q135" s="39">
        <v>5570</v>
      </c>
      <c r="S135" s="39">
        <v>43333473094</v>
      </c>
      <c r="U135" s="39">
        <v>43382747061</v>
      </c>
      <c r="V135" s="90"/>
      <c r="W135" s="91">
        <f>U135/درآمدها!$J$5</f>
        <v>2.7630418931419487E-2</v>
      </c>
    </row>
    <row r="136" spans="1:23" ht="28.5" customHeight="1">
      <c r="A136" s="302" t="s">
        <v>233</v>
      </c>
      <c r="C136" s="39">
        <v>0</v>
      </c>
      <c r="E136" s="39">
        <v>0</v>
      </c>
      <c r="G136" s="39">
        <v>0</v>
      </c>
      <c r="I136" s="39">
        <v>1162481</v>
      </c>
      <c r="J136" s="39">
        <v>24429885623</v>
      </c>
      <c r="K136" s="90"/>
      <c r="L136" s="39">
        <v>3244</v>
      </c>
      <c r="M136" s="39">
        <v>68173629</v>
      </c>
      <c r="O136" s="39">
        <v>1159237</v>
      </c>
      <c r="Q136" s="39">
        <v>20480</v>
      </c>
      <c r="S136" s="39">
        <v>24361711994</v>
      </c>
      <c r="U136" s="39">
        <v>23603798601</v>
      </c>
      <c r="V136" s="90"/>
      <c r="W136" s="91">
        <f>U136/درآمدها!$J$5</f>
        <v>1.5033230671203374E-2</v>
      </c>
    </row>
    <row r="137" spans="1:23" ht="28.5" customHeight="1">
      <c r="A137" s="302" t="s">
        <v>234</v>
      </c>
      <c r="C137" s="39">
        <v>0</v>
      </c>
      <c r="E137" s="39">
        <v>0</v>
      </c>
      <c r="G137" s="39">
        <v>0</v>
      </c>
      <c r="I137" s="39">
        <v>623907</v>
      </c>
      <c r="J137" s="39">
        <v>14376934370</v>
      </c>
      <c r="K137" s="90"/>
      <c r="L137" s="39">
        <v>1356</v>
      </c>
      <c r="M137" s="39">
        <v>31246841</v>
      </c>
      <c r="O137" s="39">
        <v>622551</v>
      </c>
      <c r="Q137" s="39">
        <v>24750</v>
      </c>
      <c r="S137" s="39">
        <v>14345687529</v>
      </c>
      <c r="U137" s="39">
        <v>15310231683</v>
      </c>
      <c r="V137" s="90"/>
      <c r="W137" s="91">
        <f>U137/درآمدها!$J$5</f>
        <v>9.751067970489892E-3</v>
      </c>
    </row>
    <row r="138" spans="1:23" ht="28.5" customHeight="1">
      <c r="A138" s="302" t="s">
        <v>235</v>
      </c>
      <c r="C138" s="39">
        <v>0</v>
      </c>
      <c r="E138" s="39">
        <v>0</v>
      </c>
      <c r="G138" s="39">
        <v>0</v>
      </c>
      <c r="I138" s="39">
        <v>2503628</v>
      </c>
      <c r="J138" s="39">
        <v>45180164864</v>
      </c>
      <c r="K138" s="90"/>
      <c r="L138" s="39">
        <v>5239</v>
      </c>
      <c r="M138" s="39">
        <v>94542353</v>
      </c>
      <c r="O138" s="39">
        <v>2498389</v>
      </c>
      <c r="Q138" s="39">
        <v>17800</v>
      </c>
      <c r="S138" s="39">
        <v>45085622511</v>
      </c>
      <c r="U138" s="39">
        <v>44197351209</v>
      </c>
      <c r="V138" s="90"/>
      <c r="W138" s="91">
        <f>U138/درآمدها!$J$5</f>
        <v>2.8149239324255931E-2</v>
      </c>
    </row>
    <row r="139" spans="1:23" ht="28.5" customHeight="1">
      <c r="A139" s="302" t="s">
        <v>236</v>
      </c>
      <c r="C139" s="39">
        <v>0</v>
      </c>
      <c r="E139" s="39">
        <v>0</v>
      </c>
      <c r="G139" s="39">
        <v>0</v>
      </c>
      <c r="I139" s="39">
        <v>7594183</v>
      </c>
      <c r="J139" s="39">
        <v>14090983201</v>
      </c>
      <c r="K139" s="90"/>
      <c r="L139" s="39">
        <v>15248</v>
      </c>
      <c r="M139" s="39">
        <v>28292617</v>
      </c>
      <c r="O139" s="39">
        <v>7578935</v>
      </c>
      <c r="Q139" s="39">
        <v>1800</v>
      </c>
      <c r="S139" s="39">
        <v>14062690584</v>
      </c>
      <c r="U139" s="39">
        <v>13558725296</v>
      </c>
      <c r="V139" s="90"/>
      <c r="W139" s="91">
        <f>U139/درآمدها!$J$5</f>
        <v>8.6355356791433004E-3</v>
      </c>
    </row>
    <row r="140" spans="1:23" ht="28.5" customHeight="1">
      <c r="A140" s="302" t="s">
        <v>237</v>
      </c>
      <c r="C140" s="39">
        <v>0</v>
      </c>
      <c r="E140" s="39">
        <v>0</v>
      </c>
      <c r="G140" s="39">
        <v>0</v>
      </c>
      <c r="I140" s="39">
        <v>892101</v>
      </c>
      <c r="J140" s="39">
        <v>4676159980</v>
      </c>
      <c r="K140" s="90"/>
      <c r="L140" s="39">
        <v>6592</v>
      </c>
      <c r="M140" s="39">
        <v>34553538</v>
      </c>
      <c r="O140" s="39">
        <v>885509</v>
      </c>
      <c r="Q140" s="39">
        <v>5200</v>
      </c>
      <c r="S140" s="39">
        <v>4641606442</v>
      </c>
      <c r="U140" s="39">
        <v>4575973758</v>
      </c>
      <c r="V140" s="90"/>
      <c r="W140" s="91">
        <f>U140/درآمدها!$J$5</f>
        <v>2.9144321307025952E-3</v>
      </c>
    </row>
    <row r="141" spans="1:23" ht="28.5" customHeight="1">
      <c r="A141" s="302" t="s">
        <v>238</v>
      </c>
      <c r="C141" s="39">
        <v>0</v>
      </c>
      <c r="E141" s="39">
        <v>0</v>
      </c>
      <c r="G141" s="39">
        <v>0</v>
      </c>
      <c r="I141" s="39">
        <v>2126764</v>
      </c>
      <c r="J141" s="39">
        <v>10945544441</v>
      </c>
      <c r="K141" s="90"/>
      <c r="L141" s="39">
        <v>6814</v>
      </c>
      <c r="M141" s="39">
        <v>35068743</v>
      </c>
      <c r="O141" s="39">
        <v>2119950</v>
      </c>
      <c r="Q141" s="39">
        <v>5040</v>
      </c>
      <c r="S141" s="39">
        <v>10910475698</v>
      </c>
      <c r="U141" s="39">
        <v>10621960393</v>
      </c>
      <c r="V141" s="90"/>
      <c r="W141" s="91">
        <f>U141/درآمدها!$J$5</f>
        <v>6.7651136779988425E-3</v>
      </c>
    </row>
    <row r="142" spans="1:23" ht="28.5" customHeight="1">
      <c r="A142" s="302" t="s">
        <v>239</v>
      </c>
      <c r="C142" s="39">
        <v>0</v>
      </c>
      <c r="E142" s="39">
        <v>0</v>
      </c>
      <c r="G142" s="39">
        <v>0</v>
      </c>
      <c r="I142" s="39">
        <v>858880</v>
      </c>
      <c r="J142" s="39">
        <v>10022118919</v>
      </c>
      <c r="K142" s="90"/>
      <c r="L142" s="39">
        <v>3306</v>
      </c>
      <c r="M142" s="39">
        <v>38577130</v>
      </c>
      <c r="O142" s="39">
        <v>855574</v>
      </c>
      <c r="Q142" s="39">
        <v>11690</v>
      </c>
      <c r="S142" s="39">
        <v>9983541789</v>
      </c>
      <c r="U142" s="39">
        <v>9942200067</v>
      </c>
      <c r="V142" s="90"/>
      <c r="W142" s="91">
        <f>U142/درآمدها!$J$5</f>
        <v>6.3321751516780206E-3</v>
      </c>
    </row>
    <row r="143" spans="1:23" ht="28.5" customHeight="1">
      <c r="A143" s="302" t="s">
        <v>240</v>
      </c>
      <c r="C143" s="39">
        <v>0</v>
      </c>
      <c r="E143" s="39">
        <v>0</v>
      </c>
      <c r="G143" s="39">
        <v>0</v>
      </c>
      <c r="I143" s="39">
        <v>278096</v>
      </c>
      <c r="J143" s="39">
        <v>13089403611</v>
      </c>
      <c r="K143" s="90"/>
      <c r="L143" s="39">
        <v>918</v>
      </c>
      <c r="M143" s="39">
        <v>43208362</v>
      </c>
      <c r="O143" s="39">
        <v>277178</v>
      </c>
      <c r="Q143" s="39">
        <v>44300</v>
      </c>
      <c r="S143" s="39">
        <v>13046195249</v>
      </c>
      <c r="U143" s="39">
        <v>12203958688</v>
      </c>
      <c r="V143" s="90"/>
      <c r="W143" s="91">
        <f>U143/درآمدها!$J$5</f>
        <v>7.7726864713532932E-3</v>
      </c>
    </row>
    <row r="144" spans="1:23" ht="28.5" customHeight="1">
      <c r="A144" s="302" t="s">
        <v>241</v>
      </c>
      <c r="C144" s="39">
        <v>0</v>
      </c>
      <c r="E144" s="39">
        <v>0</v>
      </c>
      <c r="G144" s="39">
        <v>0</v>
      </c>
      <c r="I144" s="39">
        <v>207458</v>
      </c>
      <c r="J144" s="39">
        <v>4901497935</v>
      </c>
      <c r="K144" s="90"/>
      <c r="L144" s="39">
        <v>1034</v>
      </c>
      <c r="M144" s="39">
        <v>24429758</v>
      </c>
      <c r="O144" s="39">
        <v>206424</v>
      </c>
      <c r="Q144" s="39">
        <v>24140</v>
      </c>
      <c r="S144" s="39">
        <v>4877068177</v>
      </c>
      <c r="U144" s="39">
        <v>4953722093</v>
      </c>
      <c r="V144" s="90"/>
      <c r="W144" s="91">
        <f>U144/درآمدها!$J$5</f>
        <v>3.1550195866334135E-3</v>
      </c>
    </row>
    <row r="145" spans="1:23" ht="28.5" customHeight="1">
      <c r="A145" s="302" t="s">
        <v>242</v>
      </c>
      <c r="C145" s="39">
        <v>0</v>
      </c>
      <c r="E145" s="39">
        <v>0</v>
      </c>
      <c r="G145" s="39">
        <v>0</v>
      </c>
      <c r="I145" s="39">
        <v>1815309</v>
      </c>
      <c r="J145" s="39">
        <v>9931568742</v>
      </c>
      <c r="K145" s="90"/>
      <c r="L145" s="39">
        <v>9184</v>
      </c>
      <c r="M145" s="39">
        <v>50245731</v>
      </c>
      <c r="O145" s="39">
        <v>1806125</v>
      </c>
      <c r="Q145" s="39">
        <v>5110</v>
      </c>
      <c r="S145" s="39">
        <v>9881323011</v>
      </c>
      <c r="U145" s="39">
        <v>9179125972</v>
      </c>
      <c r="V145" s="90"/>
      <c r="W145" s="91">
        <f>U145/درآمدها!$J$5</f>
        <v>5.8461741870337643E-3</v>
      </c>
    </row>
    <row r="146" spans="1:23" ht="28.5" customHeight="1">
      <c r="A146" s="302" t="s">
        <v>243</v>
      </c>
      <c r="C146" s="39">
        <v>0</v>
      </c>
      <c r="E146" s="39">
        <v>0</v>
      </c>
      <c r="G146" s="39">
        <v>0</v>
      </c>
      <c r="I146" s="39">
        <v>504504</v>
      </c>
      <c r="J146" s="39">
        <v>4489268990</v>
      </c>
      <c r="K146" s="90"/>
      <c r="L146" s="39">
        <v>5642</v>
      </c>
      <c r="M146" s="39">
        <v>50204668</v>
      </c>
      <c r="O146" s="39">
        <v>498862</v>
      </c>
      <c r="Q146" s="39">
        <v>8420</v>
      </c>
      <c r="S146" s="39">
        <v>4439064322</v>
      </c>
      <c r="U146" s="39">
        <v>4176458786</v>
      </c>
      <c r="V146" s="90"/>
      <c r="W146" s="91">
        <f>U146/درآمدها!$J$5</f>
        <v>2.6599815300937207E-3</v>
      </c>
    </row>
    <row r="147" spans="1:23" ht="28.5" customHeight="1">
      <c r="A147" s="302" t="s">
        <v>244</v>
      </c>
      <c r="C147" s="39">
        <v>0</v>
      </c>
      <c r="E147" s="39">
        <v>0</v>
      </c>
      <c r="G147" s="39">
        <v>0</v>
      </c>
      <c r="I147" s="39">
        <v>1408200</v>
      </c>
      <c r="J147" s="39">
        <v>4036534457</v>
      </c>
      <c r="K147" s="90"/>
      <c r="L147" s="39">
        <v>17700</v>
      </c>
      <c r="M147" s="39">
        <v>50736160</v>
      </c>
      <c r="O147" s="39">
        <v>1390500</v>
      </c>
      <c r="Q147" s="39">
        <v>3411</v>
      </c>
      <c r="S147" s="39">
        <v>3985798297</v>
      </c>
      <c r="U147" s="39">
        <v>4713594051</v>
      </c>
      <c r="V147" s="90"/>
      <c r="W147" s="91">
        <f>U147/درآمدها!$J$5</f>
        <v>3.0020823282271556E-3</v>
      </c>
    </row>
    <row r="148" spans="1:23" ht="28.5" customHeight="1">
      <c r="A148" s="302" t="s">
        <v>245</v>
      </c>
      <c r="C148" s="39">
        <v>0</v>
      </c>
      <c r="E148" s="39">
        <v>0</v>
      </c>
      <c r="G148" s="39">
        <v>0</v>
      </c>
      <c r="I148" s="39">
        <v>9589747</v>
      </c>
      <c r="J148" s="39">
        <v>15139718692</v>
      </c>
      <c r="K148" s="90"/>
      <c r="L148" s="39">
        <v>18944</v>
      </c>
      <c r="M148" s="39">
        <v>29907654</v>
      </c>
      <c r="O148" s="39">
        <v>9570803</v>
      </c>
      <c r="Q148" s="39">
        <v>1510</v>
      </c>
      <c r="S148" s="39">
        <v>15109811038</v>
      </c>
      <c r="U148" s="39">
        <v>14367339848</v>
      </c>
      <c r="V148" s="90"/>
      <c r="W148" s="91">
        <f>U148/درآمدها!$J$5</f>
        <v>9.1505413055594145E-3</v>
      </c>
    </row>
    <row r="149" spans="1:23" ht="28.5" customHeight="1">
      <c r="A149" s="302" t="s">
        <v>246</v>
      </c>
      <c r="C149" s="39">
        <v>0</v>
      </c>
      <c r="E149" s="39">
        <v>0</v>
      </c>
      <c r="G149" s="39">
        <v>0</v>
      </c>
      <c r="I149" s="39">
        <v>1094837</v>
      </c>
      <c r="J149" s="39">
        <v>4845373989</v>
      </c>
      <c r="K149" s="90"/>
      <c r="L149" s="39">
        <v>5608</v>
      </c>
      <c r="M149" s="39">
        <v>24819090</v>
      </c>
      <c r="O149" s="39">
        <v>1089229</v>
      </c>
      <c r="Q149" s="39">
        <v>4224</v>
      </c>
      <c r="S149" s="39">
        <v>4820554899</v>
      </c>
      <c r="U149" s="39">
        <v>4573411233</v>
      </c>
      <c r="V149" s="90"/>
      <c r="W149" s="91">
        <f>U149/درآمدها!$J$5</f>
        <v>2.9128000616413002E-3</v>
      </c>
    </row>
    <row r="150" spans="1:23" ht="28.5" customHeight="1">
      <c r="A150" s="302" t="s">
        <v>247</v>
      </c>
      <c r="C150" s="39">
        <v>0</v>
      </c>
      <c r="E150" s="39">
        <v>0</v>
      </c>
      <c r="G150" s="39">
        <v>0</v>
      </c>
      <c r="I150" s="39">
        <v>212884</v>
      </c>
      <c r="J150" s="39">
        <v>4904892341</v>
      </c>
      <c r="K150" s="90"/>
      <c r="L150" s="39">
        <v>924</v>
      </c>
      <c r="M150" s="39">
        <v>21289155</v>
      </c>
      <c r="O150" s="39">
        <v>211960</v>
      </c>
      <c r="Q150" s="39">
        <v>25010</v>
      </c>
      <c r="S150" s="39">
        <v>4883603186</v>
      </c>
      <c r="U150" s="39">
        <v>5271030645</v>
      </c>
      <c r="V150" s="90"/>
      <c r="W150" s="91">
        <f>U150/درآمدها!$J$5</f>
        <v>3.3571130181525013E-3</v>
      </c>
    </row>
    <row r="151" spans="1:23" ht="28.5" customHeight="1" thickBot="1">
      <c r="A151" s="302" t="s">
        <v>248</v>
      </c>
      <c r="C151" s="39">
        <v>0</v>
      </c>
      <c r="E151" s="39">
        <v>0</v>
      </c>
      <c r="G151" s="39">
        <v>0</v>
      </c>
      <c r="I151" s="39">
        <v>868403</v>
      </c>
      <c r="J151" s="39">
        <v>3764027286</v>
      </c>
      <c r="K151" s="90"/>
      <c r="L151" s="39">
        <v>8864</v>
      </c>
      <c r="M151" s="39">
        <v>38420339</v>
      </c>
      <c r="O151" s="39">
        <v>859539</v>
      </c>
      <c r="Q151" s="39">
        <v>4520</v>
      </c>
      <c r="S151" s="39">
        <v>3725606947</v>
      </c>
      <c r="U151" s="39">
        <v>3862343920</v>
      </c>
      <c r="V151" s="90"/>
      <c r="W151" s="91">
        <f>U151/درآمدها!$J$5</f>
        <v>2.4599221533105247E-3</v>
      </c>
    </row>
    <row r="152" spans="1:23" ht="42" customHeight="1" thickBot="1">
      <c r="A152" s="65" t="s">
        <v>2</v>
      </c>
      <c r="B152" s="285"/>
      <c r="D152" s="38">
        <f>SUM(D151:D151)</f>
        <v>0</v>
      </c>
      <c r="E152" s="38">
        <f>SUM(E10:E151)</f>
        <v>0</v>
      </c>
      <c r="G152" s="38">
        <f>SUM(G10:G151)</f>
        <v>0</v>
      </c>
      <c r="J152" s="38">
        <f>SUM(J10:J151)</f>
        <v>1577845218229</v>
      </c>
      <c r="M152" s="38">
        <f>SUM(M10:M151)</f>
        <v>5889119302</v>
      </c>
      <c r="S152" s="38">
        <f>SUM(S10:S151)</f>
        <v>1581059594247</v>
      </c>
      <c r="U152" s="38">
        <f>SUM(U10:U151)</f>
        <v>1555393211050</v>
      </c>
      <c r="W152" s="303">
        <f>SUM(W10:W151)</f>
        <v>0.99062804768838053</v>
      </c>
    </row>
    <row r="153" spans="1:23" ht="31.5" thickTop="1"/>
    <row r="155" spans="1:23">
      <c r="E155" s="97"/>
      <c r="G155" s="97"/>
    </row>
    <row r="156" spans="1:23">
      <c r="S156" s="97"/>
      <c r="U156" s="97"/>
    </row>
    <row r="157" spans="1:23">
      <c r="E157" s="97"/>
      <c r="G157" s="97"/>
    </row>
  </sheetData>
  <autoFilter ref="A9:W9">
    <sortState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rightToLeft="1" view="pageBreakPreview" topLeftCell="H1" zoomScale="60" zoomScaleNormal="100" workbookViewId="0">
      <selection activeCell="AG10" sqref="AG10"/>
    </sheetView>
  </sheetViews>
  <sheetFormatPr defaultColWidth="9.140625" defaultRowHeight="15.75"/>
  <cols>
    <col min="1" max="1" width="45.7109375" style="77" customWidth="1"/>
    <col min="2" max="2" width="0.5703125" style="77" customWidth="1"/>
    <col min="3" max="3" width="12.5703125" style="77" customWidth="1"/>
    <col min="4" max="4" width="0.5703125" style="77" customWidth="1"/>
    <col min="5" max="5" width="29.140625" style="77" customWidth="1"/>
    <col min="6" max="6" width="0.5703125" style="77" customWidth="1"/>
    <col min="7" max="7" width="15.42578125" style="77" bestFit="1" customWidth="1"/>
    <col min="8" max="8" width="0.5703125" style="77" customWidth="1"/>
    <col min="9" max="9" width="18.42578125" style="77" bestFit="1" customWidth="1"/>
    <col min="10" max="10" width="0.42578125" style="77" customWidth="1"/>
    <col min="11" max="11" width="20.42578125" style="77" bestFit="1" customWidth="1"/>
    <col min="12" max="12" width="0.7109375" style="77" customWidth="1"/>
    <col min="13" max="13" width="15.85546875" style="77" bestFit="1" customWidth="1"/>
    <col min="14" max="14" width="1.140625" style="77" customWidth="1"/>
    <col min="15" max="15" width="29.42578125" style="77" bestFit="1" customWidth="1"/>
    <col min="16" max="16" width="0.5703125" style="77" customWidth="1"/>
    <col min="17" max="17" width="29.42578125" style="77" bestFit="1" customWidth="1"/>
    <col min="18" max="18" width="0.5703125" style="77" customWidth="1"/>
    <col min="19" max="19" width="13.7109375" style="77" bestFit="1" customWidth="1"/>
    <col min="20" max="20" width="25.42578125" style="77" bestFit="1" customWidth="1"/>
    <col min="21" max="21" width="0.5703125" style="77" customWidth="1"/>
    <col min="22" max="22" width="13.85546875" style="77" bestFit="1" customWidth="1"/>
    <col min="23" max="23" width="27.42578125" style="77" bestFit="1" customWidth="1"/>
    <col min="24" max="24" width="0.5703125" style="77" customWidth="1"/>
    <col min="25" max="25" width="15.85546875" style="77" bestFit="1" customWidth="1"/>
    <col min="26" max="26" width="0.42578125" style="77" customWidth="1"/>
    <col min="27" max="27" width="23" style="77" bestFit="1" customWidth="1"/>
    <col min="28" max="28" width="0.7109375" style="77" customWidth="1"/>
    <col min="29" max="29" width="29.42578125" style="77" bestFit="1" customWidth="1"/>
    <col min="30" max="30" width="0.7109375" style="77" customWidth="1"/>
    <col min="31" max="31" width="29.42578125" style="77" bestFit="1" customWidth="1"/>
    <col min="32" max="32" width="0.7109375" style="77" customWidth="1"/>
    <col min="33" max="33" width="16.5703125" style="77" customWidth="1"/>
    <col min="34" max="34" width="20.42578125" style="77" customWidth="1"/>
    <col min="35" max="35" width="25.42578125" style="77" bestFit="1" customWidth="1"/>
    <col min="36" max="36" width="14.5703125" style="77" bestFit="1" customWidth="1"/>
    <col min="37" max="16384" width="9.140625" style="77"/>
  </cols>
  <sheetData>
    <row r="1" spans="1:36" s="25" customFormat="1" ht="24.75">
      <c r="A1" s="210" t="s">
        <v>103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</row>
    <row r="2" spans="1:36" s="25" customFormat="1" ht="24.75">
      <c r="A2" s="210" t="s">
        <v>51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</row>
    <row r="3" spans="1:36" s="25" customFormat="1" ht="24.75">
      <c r="A3" s="210" t="str">
        <f>' سهام'!A3:W3</f>
        <v>برای ماه منتهی به 1401/03/31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</row>
    <row r="4" spans="1:36" ht="24.75">
      <c r="A4" s="217" t="s">
        <v>66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</row>
    <row r="5" spans="1:36" ht="24.7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</row>
    <row r="6" spans="1:36" ht="27.75" customHeight="1" thickBot="1">
      <c r="A6" s="209" t="s">
        <v>67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 t="s">
        <v>94</v>
      </c>
      <c r="N6" s="209"/>
      <c r="O6" s="209"/>
      <c r="P6" s="209"/>
      <c r="Q6" s="209"/>
      <c r="R6" s="78"/>
      <c r="S6" s="218" t="s">
        <v>7</v>
      </c>
      <c r="T6" s="218"/>
      <c r="U6" s="218"/>
      <c r="V6" s="218"/>
      <c r="W6" s="218"/>
      <c r="X6" s="191"/>
      <c r="Y6" s="209" t="s">
        <v>96</v>
      </c>
      <c r="Z6" s="209"/>
      <c r="AA6" s="209"/>
      <c r="AB6" s="209"/>
      <c r="AC6" s="209"/>
      <c r="AD6" s="209"/>
      <c r="AE6" s="209"/>
      <c r="AF6" s="209"/>
      <c r="AG6" s="209"/>
    </row>
    <row r="7" spans="1:36" ht="26.25" customHeight="1">
      <c r="A7" s="207" t="s">
        <v>68</v>
      </c>
      <c r="B7" s="190"/>
      <c r="C7" s="213" t="s">
        <v>69</v>
      </c>
      <c r="D7" s="192"/>
      <c r="E7" s="215" t="s">
        <v>74</v>
      </c>
      <c r="F7" s="192"/>
      <c r="G7" s="208" t="s">
        <v>70</v>
      </c>
      <c r="H7" s="192"/>
      <c r="I7" s="213" t="s">
        <v>23</v>
      </c>
      <c r="J7" s="192"/>
      <c r="K7" s="215" t="s">
        <v>71</v>
      </c>
      <c r="L7" s="79"/>
      <c r="M7" s="211" t="s">
        <v>3</v>
      </c>
      <c r="N7" s="208"/>
      <c r="O7" s="208" t="s">
        <v>0</v>
      </c>
      <c r="P7" s="208"/>
      <c r="Q7" s="208" t="s">
        <v>21</v>
      </c>
      <c r="R7" s="192"/>
      <c r="S7" s="210" t="s">
        <v>4</v>
      </c>
      <c r="T7" s="210"/>
      <c r="U7" s="80"/>
      <c r="V7" s="210" t="s">
        <v>5</v>
      </c>
      <c r="W7" s="210"/>
      <c r="X7" s="191"/>
      <c r="Y7" s="211" t="s">
        <v>3</v>
      </c>
      <c r="Z7" s="207"/>
      <c r="AA7" s="208" t="s">
        <v>72</v>
      </c>
      <c r="AB7" s="190"/>
      <c r="AC7" s="208" t="s">
        <v>0</v>
      </c>
      <c r="AD7" s="207"/>
      <c r="AE7" s="208" t="s">
        <v>21</v>
      </c>
      <c r="AF7" s="81"/>
      <c r="AG7" s="208" t="s">
        <v>22</v>
      </c>
    </row>
    <row r="8" spans="1:36" s="86" customFormat="1" ht="55.5" customHeight="1" thickBot="1">
      <c r="A8" s="209"/>
      <c r="B8" s="190"/>
      <c r="C8" s="214"/>
      <c r="D8" s="192"/>
      <c r="E8" s="214"/>
      <c r="F8" s="192"/>
      <c r="G8" s="209"/>
      <c r="H8" s="192"/>
      <c r="I8" s="214"/>
      <c r="J8" s="192"/>
      <c r="K8" s="214"/>
      <c r="L8" s="78"/>
      <c r="M8" s="212"/>
      <c r="N8" s="216"/>
      <c r="O8" s="209"/>
      <c r="P8" s="216"/>
      <c r="Q8" s="209"/>
      <c r="R8" s="192"/>
      <c r="S8" s="82" t="s">
        <v>3</v>
      </c>
      <c r="T8" s="82" t="s">
        <v>0</v>
      </c>
      <c r="U8" s="83"/>
      <c r="V8" s="82" t="s">
        <v>3</v>
      </c>
      <c r="W8" s="82" t="s">
        <v>50</v>
      </c>
      <c r="X8" s="84"/>
      <c r="Y8" s="212"/>
      <c r="Z8" s="207"/>
      <c r="AA8" s="209"/>
      <c r="AB8" s="190"/>
      <c r="AC8" s="209"/>
      <c r="AD8" s="207"/>
      <c r="AE8" s="209"/>
      <c r="AF8" s="81"/>
      <c r="AG8" s="209"/>
      <c r="AH8" s="85"/>
      <c r="AJ8" s="85"/>
    </row>
    <row r="9" spans="1:36" s="86" customFormat="1" ht="55.5" customHeight="1" thickBot="1">
      <c r="A9" s="87"/>
      <c r="B9" s="190"/>
      <c r="C9" s="88"/>
      <c r="D9" s="65"/>
      <c r="E9" s="88"/>
      <c r="F9" s="65"/>
      <c r="G9" s="88"/>
      <c r="H9" s="65"/>
      <c r="I9" s="88"/>
      <c r="J9" s="88"/>
      <c r="K9" s="89"/>
      <c r="L9" s="78"/>
      <c r="M9" s="39"/>
      <c r="N9" s="90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188"/>
      <c r="AB9" s="39"/>
      <c r="AC9" s="39"/>
      <c r="AD9" s="39"/>
      <c r="AE9" s="39"/>
      <c r="AG9" s="91">
        <f>AE9/درآمدها!$J$5</f>
        <v>0</v>
      </c>
      <c r="AH9" s="85"/>
      <c r="AI9" s="39"/>
      <c r="AJ9" s="85"/>
    </row>
    <row r="10" spans="1:36" s="86" customFormat="1" ht="55.5" customHeight="1" thickBot="1">
      <c r="A10" s="92" t="s">
        <v>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77"/>
      <c r="N10" s="77"/>
      <c r="O10" s="75">
        <f>SUM(O9:O9)</f>
        <v>0</v>
      </c>
      <c r="P10" s="77"/>
      <c r="Q10" s="75">
        <f>SUM(Q9:Q9)</f>
        <v>0</v>
      </c>
      <c r="R10" s="77"/>
      <c r="S10" s="77"/>
      <c r="T10" s="75">
        <f>SUM(T9:T9)</f>
        <v>0</v>
      </c>
      <c r="U10" s="77"/>
      <c r="V10" s="77"/>
      <c r="W10" s="75">
        <f>SUM(W9:W9)</f>
        <v>0</v>
      </c>
      <c r="X10" s="77"/>
      <c r="Y10" s="77"/>
      <c r="Z10" s="77"/>
      <c r="AA10" s="77"/>
      <c r="AB10" s="77"/>
      <c r="AC10" s="75">
        <f>SUM(AC9:AC9)</f>
        <v>0</v>
      </c>
      <c r="AD10" s="77"/>
      <c r="AE10" s="75">
        <f>SUM(AE9:AE9)</f>
        <v>0</v>
      </c>
      <c r="AF10" s="77"/>
      <c r="AG10" s="94">
        <f>SUM(AG9:AG9)</f>
        <v>0</v>
      </c>
      <c r="AH10" s="85"/>
      <c r="AI10" s="39"/>
      <c r="AJ10" s="85"/>
    </row>
    <row r="11" spans="1:36" s="86" customFormat="1" ht="55.5" customHeight="1" thickTop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7"/>
      <c r="N11" s="77"/>
      <c r="O11" s="96"/>
      <c r="P11" s="77"/>
      <c r="Q11" s="96"/>
      <c r="R11" s="77"/>
      <c r="S11" s="77"/>
      <c r="T11" s="96"/>
      <c r="U11" s="77"/>
      <c r="V11" s="77"/>
      <c r="W11" s="96"/>
      <c r="X11" s="77"/>
      <c r="Y11" s="77"/>
      <c r="Z11" s="77"/>
      <c r="AA11" s="77"/>
      <c r="AB11" s="77"/>
      <c r="AC11" s="96"/>
      <c r="AD11" s="77"/>
      <c r="AE11" s="96"/>
      <c r="AF11" s="77"/>
      <c r="AG11" s="96"/>
      <c r="AH11" s="85"/>
      <c r="AJ11" s="85"/>
    </row>
    <row r="12" spans="1:36" s="86" customFormat="1" ht="55.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85"/>
      <c r="AI12" s="39"/>
      <c r="AJ12" s="85"/>
    </row>
    <row r="13" spans="1:36" s="95" customFormat="1" ht="30.7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91"/>
      <c r="AJ13" s="85"/>
    </row>
    <row r="14" spans="1:36" s="96" customFormat="1" ht="31.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91"/>
      <c r="AD14" s="39"/>
      <c r="AE14" s="39"/>
      <c r="AF14" s="39"/>
      <c r="AG14" s="91"/>
    </row>
    <row r="15" spans="1:36" s="39" customFormat="1" ht="30.75">
      <c r="AC15" s="91"/>
      <c r="AG15" s="91"/>
    </row>
    <row r="16" spans="1:36" s="39" customFormat="1" ht="30.75">
      <c r="AC16" s="91"/>
      <c r="AG16" s="97"/>
    </row>
    <row r="17" spans="1:33" s="39" customFormat="1" ht="30.75"/>
    <row r="18" spans="1:33" s="39" customFormat="1" ht="30.75"/>
    <row r="19" spans="1:33" s="39" customFormat="1" ht="30.75"/>
    <row r="20" spans="1:33" s="39" customFormat="1" ht="30.75"/>
    <row r="21" spans="1:33" s="39" customFormat="1" ht="30.75"/>
    <row r="22" spans="1:33" s="39" customFormat="1" ht="30.75"/>
    <row r="23" spans="1:33" s="39" customFormat="1" ht="30.7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</row>
    <row r="24" spans="1:33" s="39" customFormat="1" ht="30.7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</row>
    <row r="25" spans="1:33" s="39" customFormat="1" ht="30.7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rightToLeft="1" view="pageBreakPreview" zoomScale="90" zoomScaleNormal="100" zoomScaleSheetLayoutView="90" workbookViewId="0">
      <selection activeCell="M9" sqref="M9"/>
    </sheetView>
  </sheetViews>
  <sheetFormatPr defaultColWidth="9.140625" defaultRowHeight="15"/>
  <cols>
    <col min="1" max="1" width="39.140625" style="98" bestFit="1" customWidth="1"/>
    <col min="2" max="2" width="0.7109375" style="98" customWidth="1"/>
    <col min="3" max="3" width="24.28515625" style="98" customWidth="1"/>
    <col min="4" max="4" width="0.7109375" style="98" customWidth="1"/>
    <col min="5" max="5" width="9.5703125" style="98" bestFit="1" customWidth="1"/>
    <col min="6" max="6" width="0.7109375" style="98" customWidth="1"/>
    <col min="7" max="7" width="15.85546875" style="98" bestFit="1" customWidth="1"/>
    <col min="8" max="8" width="0.7109375" style="98" customWidth="1"/>
    <col min="9" max="9" width="9.28515625" style="98" customWidth="1"/>
    <col min="10" max="10" width="0.5703125" style="98" customWidth="1"/>
    <col min="11" max="11" width="21.28515625" style="121" customWidth="1"/>
    <col min="12" max="12" width="0.7109375" style="98" customWidth="1"/>
    <col min="13" max="13" width="21.85546875" style="98" customWidth="1"/>
    <col min="14" max="14" width="0.42578125" style="98" customWidth="1"/>
    <col min="15" max="15" width="22.140625" style="98" customWidth="1"/>
    <col min="16" max="16" width="0.42578125" style="98" customWidth="1"/>
    <col min="17" max="17" width="18.42578125" style="98" customWidth="1"/>
    <col min="18" max="18" width="0.5703125" style="98" customWidth="1"/>
    <col min="19" max="19" width="12.140625" style="98" customWidth="1"/>
    <col min="20" max="16384" width="9.140625" style="98"/>
  </cols>
  <sheetData>
    <row r="1" spans="1:21" ht="18.75">
      <c r="A1" s="219" t="s">
        <v>103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21" ht="18.75">
      <c r="A2" s="219" t="s">
        <v>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21" ht="18.75">
      <c r="A3" s="219" t="str">
        <f>' سهام'!A3:W3</f>
        <v>برای ماه منتهی به 1401/03/31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</row>
    <row r="4" spans="1:21" s="99" customFormat="1" ht="18.75">
      <c r="A4" s="222" t="s">
        <v>52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21" ht="18.75" thickBot="1">
      <c r="A5" s="36"/>
      <c r="B5" s="36"/>
      <c r="C5" s="100"/>
      <c r="D5" s="100"/>
      <c r="E5" s="100"/>
      <c r="F5" s="100"/>
      <c r="G5" s="100"/>
      <c r="H5" s="100"/>
      <c r="I5" s="100"/>
      <c r="J5" s="100"/>
      <c r="K5" s="101"/>
      <c r="L5" s="100"/>
      <c r="M5" s="100"/>
      <c r="N5" s="100"/>
      <c r="O5" s="100"/>
      <c r="P5" s="100"/>
      <c r="Q5" s="100"/>
      <c r="R5" s="100"/>
      <c r="S5" s="100"/>
    </row>
    <row r="6" spans="1:21" ht="18.75" customHeight="1" thickBot="1">
      <c r="A6" s="102"/>
      <c r="B6" s="36"/>
      <c r="C6" s="223" t="s">
        <v>11</v>
      </c>
      <c r="D6" s="223"/>
      <c r="E6" s="223"/>
      <c r="F6" s="223"/>
      <c r="G6" s="223"/>
      <c r="H6" s="223"/>
      <c r="I6" s="223"/>
      <c r="J6" s="103"/>
      <c r="K6" s="104" t="s">
        <v>94</v>
      </c>
      <c r="L6" s="203"/>
      <c r="M6" s="228" t="s">
        <v>7</v>
      </c>
      <c r="N6" s="228"/>
      <c r="O6" s="228"/>
      <c r="P6" s="36"/>
      <c r="Q6" s="223" t="s">
        <v>96</v>
      </c>
      <c r="R6" s="223"/>
      <c r="S6" s="223"/>
    </row>
    <row r="7" spans="1:21" ht="24" customHeight="1">
      <c r="A7" s="224" t="s">
        <v>8</v>
      </c>
      <c r="B7" s="105"/>
      <c r="C7" s="227" t="s">
        <v>9</v>
      </c>
      <c r="D7" s="106"/>
      <c r="E7" s="227" t="s">
        <v>10</v>
      </c>
      <c r="F7" s="106"/>
      <c r="G7" s="227" t="s">
        <v>34</v>
      </c>
      <c r="H7" s="106"/>
      <c r="I7" s="227" t="s">
        <v>87</v>
      </c>
      <c r="J7" s="224"/>
      <c r="K7" s="305" t="s">
        <v>6</v>
      </c>
      <c r="L7" s="105"/>
      <c r="M7" s="306" t="s">
        <v>36</v>
      </c>
      <c r="N7" s="107"/>
      <c r="O7" s="306" t="s">
        <v>37</v>
      </c>
      <c r="P7" s="36"/>
      <c r="Q7" s="307" t="s">
        <v>6</v>
      </c>
      <c r="R7" s="224"/>
      <c r="S7" s="220" t="s">
        <v>22</v>
      </c>
    </row>
    <row r="8" spans="1:21" ht="18.75" thickBot="1">
      <c r="A8" s="225"/>
      <c r="B8" s="105"/>
      <c r="C8" s="221"/>
      <c r="D8" s="108"/>
      <c r="E8" s="221"/>
      <c r="F8" s="108"/>
      <c r="G8" s="221"/>
      <c r="H8" s="108"/>
      <c r="I8" s="221"/>
      <c r="J8" s="226"/>
      <c r="K8" s="308"/>
      <c r="L8" s="105"/>
      <c r="M8" s="309"/>
      <c r="N8" s="109"/>
      <c r="O8" s="309"/>
      <c r="P8" s="36"/>
      <c r="Q8" s="310"/>
      <c r="R8" s="224"/>
      <c r="S8" s="221"/>
    </row>
    <row r="9" spans="1:21" s="36" customFormat="1" ht="18.75" thickBot="1">
      <c r="A9" s="110" t="s">
        <v>249</v>
      </c>
      <c r="C9" s="111" t="s">
        <v>250</v>
      </c>
      <c r="E9" s="112" t="s">
        <v>90</v>
      </c>
      <c r="G9" s="111" t="s">
        <v>91</v>
      </c>
      <c r="I9" s="113" t="s">
        <v>91</v>
      </c>
      <c r="J9" s="114"/>
      <c r="K9" s="114">
        <v>75000000000</v>
      </c>
      <c r="L9" s="114"/>
      <c r="M9" s="114">
        <v>1678366323401</v>
      </c>
      <c r="N9" s="114"/>
      <c r="O9" s="114">
        <v>1753364549999</v>
      </c>
      <c r="P9" s="114"/>
      <c r="Q9" s="114">
        <v>1773402</v>
      </c>
      <c r="S9" s="115">
        <f>Q9/درآمدها!$J$5</f>
        <v>1.1294775806824554E-6</v>
      </c>
      <c r="T9" s="116"/>
      <c r="U9" s="117"/>
    </row>
    <row r="10" spans="1:21" s="36" customFormat="1" ht="18.75" thickBot="1">
      <c r="A10" s="105" t="s">
        <v>2</v>
      </c>
      <c r="B10" s="105"/>
      <c r="C10" s="105"/>
      <c r="D10" s="105"/>
      <c r="E10" s="105"/>
      <c r="F10" s="105"/>
      <c r="G10" s="105"/>
      <c r="H10" s="105"/>
      <c r="I10" s="105"/>
      <c r="J10" s="199"/>
      <c r="K10" s="119">
        <f>SUM(K9:K9)</f>
        <v>75000000000</v>
      </c>
      <c r="M10" s="119">
        <f>SUM(M9:M9)</f>
        <v>1678366323401</v>
      </c>
      <c r="O10" s="119">
        <f>SUM(O9:O9)</f>
        <v>1753364549999</v>
      </c>
      <c r="Q10" s="119">
        <f>SUM(Q9:Q9)</f>
        <v>1773402</v>
      </c>
      <c r="S10" s="120">
        <f>SUM(S9:S9)</f>
        <v>1.1294775806824554E-6</v>
      </c>
      <c r="T10" s="116"/>
      <c r="U10" s="117"/>
    </row>
    <row r="11" spans="1:21" s="36" customFormat="1" ht="18.75" thickTop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121"/>
      <c r="M11" s="98"/>
      <c r="O11" s="98"/>
      <c r="Q11" s="98"/>
      <c r="S11" s="98"/>
      <c r="T11" s="118"/>
      <c r="U11" s="117"/>
    </row>
    <row r="12" spans="1:21" s="36" customFormat="1" ht="24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121"/>
      <c r="M12" s="98"/>
      <c r="O12" s="98"/>
      <c r="Q12" s="98"/>
      <c r="S12" s="98"/>
    </row>
    <row r="13" spans="1:21" ht="21.75">
      <c r="K13" s="122"/>
      <c r="L13" s="122"/>
      <c r="M13" s="122"/>
      <c r="N13" s="25"/>
      <c r="O13" s="122"/>
      <c r="P13" s="122"/>
      <c r="Q13" s="122"/>
    </row>
    <row r="14" spans="1:21" ht="21.75">
      <c r="K14" s="122"/>
      <c r="L14" s="122"/>
      <c r="M14" s="122"/>
      <c r="N14" s="25"/>
      <c r="O14" s="122"/>
      <c r="P14" s="122"/>
      <c r="Q14" s="122"/>
    </row>
    <row r="15" spans="1:21" ht="21.75">
      <c r="K15" s="122"/>
      <c r="M15" s="122"/>
      <c r="O15" s="122"/>
      <c r="Q15" s="122"/>
    </row>
    <row r="16" spans="1:21" ht="21.75">
      <c r="K16" s="122"/>
      <c r="L16" s="122"/>
      <c r="M16" s="122"/>
      <c r="N16" s="25"/>
      <c r="O16" s="122"/>
      <c r="P16" s="122"/>
      <c r="Q16" s="122"/>
    </row>
    <row r="17" spans="11:17" ht="21.75">
      <c r="K17" s="122"/>
      <c r="M17" s="122"/>
      <c r="O17" s="122"/>
      <c r="Q17" s="122"/>
    </row>
    <row r="18" spans="11:17">
      <c r="Q18" s="123"/>
    </row>
  </sheetData>
  <autoFilter ref="A8:S8">
    <sortState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L38"/>
  <sheetViews>
    <sheetView rightToLeft="1" view="pageBreakPreview" zoomScaleNormal="100" zoomScaleSheetLayoutView="100" workbookViewId="0">
      <selection activeCell="J10" sqref="J10"/>
    </sheetView>
  </sheetViews>
  <sheetFormatPr defaultColWidth="9.140625" defaultRowHeight="18"/>
  <cols>
    <col min="1" max="1" width="60.140625" style="18" customWidth="1"/>
    <col min="2" max="2" width="1" style="18" customWidth="1"/>
    <col min="3" max="3" width="9.140625" style="2"/>
    <col min="4" max="4" width="1.140625" style="2" customWidth="1"/>
    <col min="5" max="5" width="25.28515625" style="19" bestFit="1" customWidth="1"/>
    <col min="6" max="6" width="1" style="2" customWidth="1"/>
    <col min="7" max="7" width="19.7109375" style="2" customWidth="1"/>
    <col min="8" max="8" width="0.42578125" style="2" customWidth="1"/>
    <col min="9" max="9" width="24.5703125" style="2" customWidth="1"/>
    <col min="10" max="10" width="21.28515625" style="33" bestFit="1" customWidth="1"/>
    <col min="11" max="11" width="24" style="33" bestFit="1" customWidth="1"/>
    <col min="12" max="16384" width="9.140625" style="2"/>
  </cols>
  <sheetData>
    <row r="1" spans="1:12" ht="21">
      <c r="A1" s="230" t="s">
        <v>103</v>
      </c>
      <c r="B1" s="230"/>
      <c r="C1" s="230"/>
      <c r="D1" s="230"/>
      <c r="E1" s="230"/>
      <c r="F1" s="230"/>
      <c r="G1" s="230"/>
      <c r="H1" s="230"/>
      <c r="I1" s="230"/>
      <c r="J1" s="32"/>
      <c r="K1" s="32"/>
    </row>
    <row r="2" spans="1:12" ht="21">
      <c r="A2" s="230" t="s">
        <v>51</v>
      </c>
      <c r="B2" s="230"/>
      <c r="C2" s="230"/>
      <c r="D2" s="230"/>
      <c r="E2" s="230"/>
      <c r="F2" s="230"/>
      <c r="G2" s="230"/>
      <c r="H2" s="230"/>
      <c r="I2" s="230"/>
      <c r="J2" s="71"/>
      <c r="K2" s="32"/>
    </row>
    <row r="3" spans="1:12" ht="21.75" thickBot="1">
      <c r="A3" s="230" t="str">
        <f>سپرده!A3</f>
        <v>برای ماه منتهی به 1401/03/31</v>
      </c>
      <c r="B3" s="230"/>
      <c r="C3" s="230"/>
      <c r="D3" s="230"/>
      <c r="E3" s="230"/>
      <c r="F3" s="230"/>
      <c r="G3" s="230"/>
      <c r="H3" s="230"/>
      <c r="I3" s="230"/>
      <c r="J3" s="32"/>
      <c r="K3" s="32"/>
    </row>
    <row r="4" spans="1:12" ht="21.75" thickBot="1">
      <c r="A4" s="59" t="s">
        <v>27</v>
      </c>
      <c r="B4" s="14"/>
      <c r="C4" s="14"/>
      <c r="D4" s="14"/>
      <c r="E4" s="14"/>
      <c r="F4" s="14"/>
      <c r="G4" s="14"/>
      <c r="H4" s="14"/>
      <c r="I4" s="14"/>
      <c r="J4" s="72">
        <v>-8118179829</v>
      </c>
      <c r="K4" s="34" t="s">
        <v>89</v>
      </c>
    </row>
    <row r="5" spans="1:12" ht="21.75" customHeight="1" thickBot="1">
      <c r="A5" s="5"/>
      <c r="B5" s="5"/>
      <c r="C5" s="5"/>
      <c r="D5" s="5"/>
      <c r="E5" s="229" t="s">
        <v>96</v>
      </c>
      <c r="F5" s="229"/>
      <c r="G5" s="229"/>
      <c r="H5" s="229"/>
      <c r="I5" s="229"/>
      <c r="J5" s="72">
        <v>1570108190132</v>
      </c>
      <c r="K5" s="34" t="s">
        <v>88</v>
      </c>
    </row>
    <row r="6" spans="1:12" ht="21.75" customHeight="1" thickBot="1">
      <c r="A6" s="6" t="s">
        <v>38</v>
      </c>
      <c r="B6" s="7"/>
      <c r="C6" s="8" t="s">
        <v>39</v>
      </c>
      <c r="D6" s="9"/>
      <c r="E6" s="10" t="s">
        <v>6</v>
      </c>
      <c r="F6" s="9"/>
      <c r="G6" s="8" t="s">
        <v>19</v>
      </c>
      <c r="H6" s="4"/>
      <c r="I6" s="11" t="s">
        <v>86</v>
      </c>
      <c r="J6" s="205"/>
      <c r="K6" s="205"/>
      <c r="L6" s="205"/>
    </row>
    <row r="7" spans="1:12" ht="21" customHeight="1">
      <c r="A7" s="12" t="s">
        <v>47</v>
      </c>
      <c r="B7" s="12"/>
      <c r="C7" s="13" t="s">
        <v>53</v>
      </c>
      <c r="D7" s="14"/>
      <c r="E7" s="28">
        <f>'درآمد سرمایه گذاری در سهام '!S154</f>
        <v>-17453811609</v>
      </c>
      <c r="F7" s="14"/>
      <c r="G7" s="27">
        <f>E7/$E$11*100</f>
        <v>195.1191649905337</v>
      </c>
      <c r="H7" s="15"/>
      <c r="I7" s="27">
        <f>E7/$J$5*100</f>
        <v>-1.111631142280243</v>
      </c>
      <c r="J7" s="205"/>
      <c r="K7" s="205"/>
      <c r="L7" s="205"/>
    </row>
    <row r="8" spans="1:12" ht="18.75" customHeight="1">
      <c r="A8" s="12" t="s">
        <v>48</v>
      </c>
      <c r="B8" s="12"/>
      <c r="C8" s="13" t="s">
        <v>54</v>
      </c>
      <c r="D8" s="14"/>
      <c r="E8" s="28">
        <f>'درآمد سرمایه گذاری در اوراق بها'!Q11</f>
        <v>0</v>
      </c>
      <c r="F8" s="14"/>
      <c r="G8" s="27">
        <f>E8/$E$11*100</f>
        <v>0</v>
      </c>
      <c r="H8" s="27"/>
      <c r="I8" s="27">
        <f>E8/$J$5*100</f>
        <v>0</v>
      </c>
      <c r="J8" s="205"/>
      <c r="K8" s="205"/>
      <c r="L8" s="205"/>
    </row>
    <row r="9" spans="1:12" ht="18.75" customHeight="1">
      <c r="A9" s="12" t="s">
        <v>49</v>
      </c>
      <c r="B9" s="12"/>
      <c r="C9" s="13" t="s">
        <v>55</v>
      </c>
      <c r="D9" s="14"/>
      <c r="E9" s="28">
        <f>'درآمد سپرده بانکی'!I9</f>
        <v>8160883401</v>
      </c>
      <c r="F9" s="14"/>
      <c r="G9" s="27">
        <f t="shared" ref="G9:G10" si="0">E9/$E$11*100</f>
        <v>-91.231920594762201</v>
      </c>
      <c r="H9" s="27"/>
      <c r="I9" s="27">
        <f>E9/$J$5*100</f>
        <v>0.51976567298294962</v>
      </c>
      <c r="J9" s="205"/>
      <c r="K9" s="205"/>
      <c r="L9" s="205"/>
    </row>
    <row r="10" spans="1:12" ht="19.5" customHeight="1" thickBot="1">
      <c r="A10" s="12" t="s">
        <v>32</v>
      </c>
      <c r="B10" s="12"/>
      <c r="C10" s="13" t="s">
        <v>56</v>
      </c>
      <c r="D10" s="14"/>
      <c r="E10" s="29">
        <f>'سایر درآمدها'!E9</f>
        <v>347722026</v>
      </c>
      <c r="F10" s="14"/>
      <c r="G10" s="27">
        <f t="shared" si="0"/>
        <v>-3.8872443957714915</v>
      </c>
      <c r="H10" s="27"/>
      <c r="I10" s="27">
        <f>E10/$J$5*100</f>
        <v>2.2146373618417134E-2</v>
      </c>
      <c r="J10" s="205"/>
      <c r="K10" s="205"/>
      <c r="L10" s="205"/>
    </row>
    <row r="11" spans="1:12" ht="19.5" customHeight="1" thickBot="1">
      <c r="A11" s="12" t="s">
        <v>2</v>
      </c>
      <c r="B11" s="16"/>
      <c r="C11" s="3"/>
      <c r="D11" s="3"/>
      <c r="E11" s="58">
        <f>SUM(E7:E10)</f>
        <v>-8945206182</v>
      </c>
      <c r="F11" s="3"/>
      <c r="G11" s="30">
        <f>SUM(G7:G10)</f>
        <v>100.00000000000001</v>
      </c>
      <c r="H11" s="17"/>
      <c r="I11" s="30">
        <f>SUM(I7:I10)</f>
        <v>-0.56971909567887624</v>
      </c>
      <c r="J11" s="205"/>
      <c r="K11" s="205"/>
      <c r="L11" s="205"/>
    </row>
    <row r="12" spans="1:12" ht="18.75" customHeight="1" thickTop="1">
      <c r="J12" s="205"/>
      <c r="K12" s="205"/>
      <c r="L12" s="205"/>
    </row>
    <row r="13" spans="1:12" ht="18" customHeight="1">
      <c r="E13" s="70"/>
      <c r="F13" s="70"/>
      <c r="G13" s="70"/>
      <c r="J13" s="205"/>
      <c r="K13" s="205"/>
      <c r="L13" s="205"/>
    </row>
    <row r="14" spans="1:12" ht="18" customHeight="1">
      <c r="E14" s="70"/>
      <c r="F14" s="70"/>
      <c r="G14" s="70"/>
      <c r="J14" s="205"/>
      <c r="K14" s="205"/>
      <c r="L14" s="205"/>
    </row>
    <row r="15" spans="1:12" ht="18" customHeight="1">
      <c r="E15" s="70"/>
      <c r="F15" s="70"/>
      <c r="G15" s="76"/>
      <c r="J15" s="205"/>
      <c r="K15" s="205"/>
      <c r="L15" s="205"/>
    </row>
    <row r="16" spans="1:12" ht="18" customHeight="1">
      <c r="E16" s="70"/>
      <c r="F16" s="70"/>
      <c r="G16" s="70"/>
      <c r="J16" s="73"/>
      <c r="K16" s="73"/>
    </row>
    <row r="17" spans="1:11" ht="17.45" customHeight="1">
      <c r="E17" s="70"/>
      <c r="F17" s="70"/>
      <c r="G17" s="70"/>
      <c r="J17" s="73"/>
      <c r="K17" s="73"/>
    </row>
    <row r="18" spans="1:11" ht="17.45" customHeight="1">
      <c r="E18" s="70"/>
      <c r="F18" s="70"/>
      <c r="G18" s="70"/>
    </row>
    <row r="19" spans="1:11" ht="17.45" customHeight="1"/>
    <row r="21" spans="1:11">
      <c r="A21" s="18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rightToLeft="1" view="pageBreakPreview" zoomScale="80" zoomScaleNormal="100" zoomScaleSheetLayoutView="80" workbookViewId="0">
      <selection activeCell="K7" sqref="K7"/>
    </sheetView>
  </sheetViews>
  <sheetFormatPr defaultColWidth="9.140625" defaultRowHeight="21.75"/>
  <cols>
    <col min="1" max="1" width="50.85546875" style="36" customWidth="1"/>
    <col min="2" max="2" width="0.85546875" style="36" customWidth="1"/>
    <col min="3" max="3" width="14" style="36" bestFit="1" customWidth="1"/>
    <col min="4" max="4" width="1.28515625" style="36" customWidth="1"/>
    <col min="5" max="5" width="12.42578125" style="36" customWidth="1"/>
    <col min="6" max="6" width="1" style="36" customWidth="1"/>
    <col min="7" max="7" width="25" style="142" bestFit="1" customWidth="1"/>
    <col min="8" max="8" width="0.85546875" style="142" customWidth="1"/>
    <col min="9" max="9" width="25" style="142" bestFit="1" customWidth="1"/>
    <col min="10" max="10" width="0.7109375" style="142" customWidth="1"/>
    <col min="11" max="11" width="23.140625" style="142" bestFit="1" customWidth="1"/>
    <col min="12" max="12" width="0.7109375" style="142" customWidth="1"/>
    <col min="13" max="13" width="23.140625" style="142" bestFit="1" customWidth="1"/>
    <col min="14" max="14" width="0.5703125" style="142" customWidth="1"/>
    <col min="15" max="15" width="17" style="142" bestFit="1" customWidth="1"/>
    <col min="16" max="16" width="0.5703125" style="142" customWidth="1"/>
    <col min="17" max="17" width="23.140625" style="142" bestFit="1" customWidth="1"/>
    <col min="18" max="18" width="13.5703125" style="36" bestFit="1" customWidth="1"/>
    <col min="19" max="19" width="17.85546875" style="36" bestFit="1" customWidth="1"/>
    <col min="20" max="20" width="21.28515625" style="36" bestFit="1" customWidth="1"/>
    <col min="21" max="21" width="17.85546875" style="124" bestFit="1" customWidth="1"/>
    <col min="22" max="22" width="9.140625" style="124"/>
    <col min="23" max="16384" width="9.140625" style="36"/>
  </cols>
  <sheetData>
    <row r="1" spans="1:22" ht="24.75">
      <c r="A1" s="210" t="s">
        <v>103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22" ht="24.75">
      <c r="A2" s="210" t="s">
        <v>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22" ht="24.75">
      <c r="A3" s="210" t="str">
        <f>' سهام'!A3:W3</f>
        <v>برای ماه منتهی به 1401/03/31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22" ht="24.75">
      <c r="A4" s="217" t="s">
        <v>64</v>
      </c>
      <c r="B4" s="217"/>
      <c r="C4" s="217"/>
      <c r="D4" s="217"/>
      <c r="E4" s="217"/>
      <c r="F4" s="217"/>
      <c r="G4" s="217"/>
      <c r="H4" s="125"/>
      <c r="I4" s="126"/>
      <c r="J4" s="126"/>
      <c r="K4" s="126"/>
      <c r="L4" s="126"/>
      <c r="M4" s="126"/>
      <c r="N4" s="126"/>
      <c r="O4" s="126"/>
      <c r="P4" s="126"/>
      <c r="Q4" s="126"/>
    </row>
    <row r="5" spans="1:22" ht="24.75" customHeight="1" thickBot="1">
      <c r="A5" s="127"/>
      <c r="B5" s="231"/>
      <c r="C5" s="231"/>
      <c r="D5" s="231"/>
      <c r="E5" s="231"/>
      <c r="F5" s="128"/>
      <c r="G5" s="232" t="s">
        <v>98</v>
      </c>
      <c r="H5" s="232"/>
      <c r="I5" s="232"/>
      <c r="J5" s="232"/>
      <c r="K5" s="232"/>
      <c r="L5" s="126"/>
      <c r="M5" s="232" t="s">
        <v>99</v>
      </c>
      <c r="N5" s="232"/>
      <c r="O5" s="232"/>
      <c r="P5" s="232"/>
      <c r="Q5" s="232"/>
    </row>
    <row r="6" spans="1:22" ht="46.5" customHeight="1" thickBot="1">
      <c r="A6" s="129" t="s">
        <v>38</v>
      </c>
      <c r="B6" s="130"/>
      <c r="C6" s="131" t="s">
        <v>23</v>
      </c>
      <c r="D6" s="130"/>
      <c r="E6" s="131" t="s">
        <v>35</v>
      </c>
      <c r="F6" s="130"/>
      <c r="G6" s="132" t="s">
        <v>58</v>
      </c>
      <c r="H6" s="133"/>
      <c r="I6" s="132" t="s">
        <v>40</v>
      </c>
      <c r="J6" s="133"/>
      <c r="K6" s="132" t="s">
        <v>41</v>
      </c>
      <c r="L6" s="126"/>
      <c r="M6" s="132" t="s">
        <v>58</v>
      </c>
      <c r="N6" s="133"/>
      <c r="O6" s="132" t="s">
        <v>40</v>
      </c>
      <c r="P6" s="133"/>
      <c r="Q6" s="132" t="s">
        <v>41</v>
      </c>
    </row>
    <row r="7" spans="1:22" s="25" customFormat="1" ht="46.5" customHeight="1">
      <c r="A7" s="112" t="s">
        <v>249</v>
      </c>
      <c r="B7" s="134"/>
      <c r="C7" s="135" t="s">
        <v>91</v>
      </c>
      <c r="E7" s="189" t="s">
        <v>91</v>
      </c>
      <c r="G7" s="122">
        <v>8160883401</v>
      </c>
      <c r="H7" s="122"/>
      <c r="I7" s="122">
        <v>0</v>
      </c>
      <c r="J7" s="122"/>
      <c r="K7" s="122">
        <v>8160883401</v>
      </c>
      <c r="L7" s="122"/>
      <c r="M7" s="122">
        <v>8160883401</v>
      </c>
      <c r="N7" s="122"/>
      <c r="O7" s="122">
        <v>0</v>
      </c>
      <c r="P7" s="122"/>
      <c r="Q7" s="122">
        <v>8160883401</v>
      </c>
      <c r="R7" s="116"/>
      <c r="S7" s="136"/>
      <c r="U7" s="124"/>
      <c r="V7" s="124"/>
    </row>
    <row r="8" spans="1:22" s="25" customFormat="1" ht="46.5" customHeight="1" thickBot="1">
      <c r="A8" s="112"/>
      <c r="B8" s="137"/>
      <c r="C8" s="137"/>
      <c r="D8" s="137"/>
      <c r="E8" s="137"/>
      <c r="F8" s="137"/>
      <c r="G8" s="138">
        <f>SUM(G7:G7)</f>
        <v>8160883401</v>
      </c>
      <c r="H8" s="139"/>
      <c r="I8" s="138">
        <f>SUM(I7:I7)</f>
        <v>0</v>
      </c>
      <c r="J8" s="139"/>
      <c r="K8" s="138">
        <f>SUM(K7:K7)</f>
        <v>8160883401</v>
      </c>
      <c r="L8" s="139"/>
      <c r="M8" s="138">
        <f>SUM(M7:M7)</f>
        <v>8160883401</v>
      </c>
      <c r="N8" s="139"/>
      <c r="O8" s="138">
        <f>SUM(O7:O7)</f>
        <v>0</v>
      </c>
      <c r="P8" s="140" t="e">
        <f>SUM(#REF!)</f>
        <v>#REF!</v>
      </c>
      <c r="Q8" s="138">
        <f>SUM(Q7:Q7)</f>
        <v>8160883401</v>
      </c>
      <c r="R8" s="116"/>
      <c r="S8" s="136"/>
      <c r="U8" s="124"/>
      <c r="V8" s="124"/>
    </row>
    <row r="9" spans="1:22" s="25" customFormat="1" ht="46.5" customHeight="1" thickTop="1">
      <c r="A9" s="36"/>
      <c r="B9" s="36"/>
      <c r="C9" s="36"/>
      <c r="D9" s="36"/>
      <c r="E9" s="36"/>
      <c r="F9" s="36"/>
      <c r="G9" s="142"/>
      <c r="I9" s="142"/>
      <c r="K9" s="142"/>
      <c r="M9" s="142"/>
      <c r="O9" s="142"/>
      <c r="P9" s="142"/>
      <c r="Q9" s="142"/>
      <c r="R9" s="116"/>
      <c r="S9" s="136"/>
      <c r="T9" s="124"/>
      <c r="U9" s="124"/>
      <c r="V9" s="124"/>
    </row>
    <row r="10" spans="1:22" s="25" customFormat="1" ht="46.5" customHeight="1">
      <c r="A10" s="36"/>
      <c r="B10" s="36"/>
      <c r="C10" s="36"/>
      <c r="D10" s="36"/>
      <c r="E10" s="36"/>
      <c r="F10" s="36"/>
      <c r="G10" s="142"/>
      <c r="I10" s="142"/>
      <c r="K10" s="142"/>
      <c r="M10" s="142"/>
      <c r="O10" s="142"/>
      <c r="P10" s="142"/>
      <c r="Q10" s="142"/>
      <c r="R10" s="116"/>
      <c r="S10" s="136"/>
      <c r="U10" s="124"/>
      <c r="V10" s="124"/>
    </row>
    <row r="11" spans="1:22" s="25" customFormat="1" ht="46.5" customHeight="1">
      <c r="A11" s="36"/>
      <c r="B11" s="36"/>
      <c r="C11" s="36"/>
      <c r="D11" s="36"/>
      <c r="E11" s="36"/>
      <c r="F11" s="36"/>
      <c r="G11" s="142"/>
      <c r="I11" s="142"/>
      <c r="K11" s="142"/>
      <c r="M11" s="142"/>
      <c r="N11" s="142"/>
      <c r="O11" s="142"/>
      <c r="P11" s="142"/>
      <c r="Q11" s="142"/>
      <c r="R11" s="116"/>
      <c r="S11" s="136"/>
      <c r="U11" s="124"/>
      <c r="V11" s="124"/>
    </row>
    <row r="12" spans="1:22" ht="47.45" customHeight="1">
      <c r="A12" s="143"/>
      <c r="B12" s="143"/>
      <c r="C12" s="143"/>
      <c r="D12" s="143"/>
      <c r="E12" s="143"/>
      <c r="F12" s="143"/>
      <c r="G12" s="122"/>
      <c r="H12" s="143"/>
      <c r="I12" s="143"/>
      <c r="J12" s="143"/>
      <c r="K12" s="114"/>
      <c r="L12" s="143"/>
      <c r="M12" s="122"/>
      <c r="N12" s="143"/>
      <c r="O12" s="143"/>
      <c r="P12" s="143"/>
      <c r="Q12" s="114"/>
      <c r="R12" s="141"/>
      <c r="S12" s="118"/>
    </row>
    <row r="13" spans="1:22">
      <c r="A13" s="143"/>
      <c r="B13" s="143"/>
      <c r="C13" s="143"/>
      <c r="D13" s="143"/>
      <c r="E13" s="143"/>
      <c r="F13" s="143"/>
      <c r="G13" s="144"/>
      <c r="H13" s="145"/>
      <c r="I13" s="143"/>
      <c r="J13" s="143"/>
      <c r="K13" s="114"/>
      <c r="L13" s="143"/>
      <c r="M13" s="144"/>
      <c r="N13" s="143"/>
      <c r="O13" s="145"/>
      <c r="P13" s="143"/>
      <c r="Q13" s="114"/>
      <c r="S13" s="117"/>
    </row>
    <row r="14" spans="1:22">
      <c r="G14" s="122"/>
      <c r="H14" s="25"/>
      <c r="J14" s="25"/>
      <c r="K14" s="114"/>
      <c r="M14" s="122"/>
      <c r="Q14" s="114"/>
    </row>
    <row r="15" spans="1:22">
      <c r="G15" s="144"/>
      <c r="J15" s="25"/>
      <c r="K15" s="114"/>
      <c r="M15" s="144"/>
      <c r="Q15" s="114"/>
    </row>
    <row r="16" spans="1:22" s="143" customFormat="1">
      <c r="A16" s="36"/>
      <c r="B16" s="36"/>
      <c r="C16" s="36"/>
      <c r="D16" s="36"/>
      <c r="E16" s="36"/>
      <c r="F16" s="36"/>
      <c r="G16" s="142"/>
      <c r="H16" s="142"/>
      <c r="I16" s="142"/>
      <c r="J16" s="142"/>
      <c r="K16" s="114"/>
      <c r="L16" s="142"/>
      <c r="M16" s="142"/>
      <c r="N16" s="142"/>
      <c r="O16" s="142"/>
      <c r="P16" s="142"/>
      <c r="Q16" s="114"/>
      <c r="U16" s="124"/>
      <c r="V16" s="124"/>
    </row>
    <row r="17" spans="1:22" s="143" customFormat="1">
      <c r="A17" s="36"/>
      <c r="B17" s="36"/>
      <c r="C17" s="36"/>
      <c r="D17" s="36"/>
      <c r="E17" s="36"/>
      <c r="F17" s="36"/>
      <c r="G17" s="142"/>
      <c r="H17" s="142"/>
      <c r="I17" s="142"/>
      <c r="J17" s="142"/>
      <c r="K17" s="114"/>
      <c r="L17" s="142"/>
      <c r="M17" s="142"/>
      <c r="N17" s="142"/>
      <c r="O17" s="142"/>
      <c r="P17" s="142"/>
      <c r="Q17" s="114"/>
      <c r="U17" s="124"/>
      <c r="V17" s="124"/>
    </row>
    <row r="18" spans="1:22">
      <c r="K18" s="114"/>
      <c r="Q18" s="114"/>
    </row>
    <row r="19" spans="1:22">
      <c r="K19" s="114"/>
      <c r="Q19" s="114"/>
    </row>
  </sheetData>
  <autoFilter ref="A6:Q6">
    <sortState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view="pageBreakPreview" zoomScale="80" zoomScaleNormal="100" zoomScaleSheetLayoutView="80" workbookViewId="0">
      <selection activeCell="O9" sqref="O9"/>
    </sheetView>
  </sheetViews>
  <sheetFormatPr defaultColWidth="9.140625" defaultRowHeight="17.25"/>
  <cols>
    <col min="1" max="1" width="30.7109375" style="143" bestFit="1" customWidth="1"/>
    <col min="2" max="2" width="0.5703125" style="143" customWidth="1"/>
    <col min="3" max="3" width="15" style="143" customWidth="1"/>
    <col min="4" max="4" width="0.85546875" style="143" customWidth="1"/>
    <col min="5" max="5" width="15.28515625" style="143" bestFit="1" customWidth="1"/>
    <col min="6" max="6" width="1.140625" style="143" customWidth="1"/>
    <col min="7" max="7" width="9.42578125" style="143" bestFit="1" customWidth="1"/>
    <col min="8" max="8" width="0.5703125" style="143" customWidth="1"/>
    <col min="9" max="9" width="19.42578125" style="143" customWidth="1"/>
    <col min="10" max="10" width="1" style="143" customWidth="1"/>
    <col min="11" max="11" width="15.28515625" style="143" customWidth="1"/>
    <col min="12" max="12" width="1.140625" style="143" customWidth="1"/>
    <col min="13" max="13" width="18.28515625" style="143" customWidth="1"/>
    <col min="14" max="14" width="1" style="143" customWidth="1"/>
    <col min="15" max="15" width="19.42578125" style="143" bestFit="1" customWidth="1"/>
    <col min="16" max="16" width="1.140625" style="143" customWidth="1"/>
    <col min="17" max="17" width="16" style="143" bestFit="1" customWidth="1"/>
    <col min="18" max="18" width="1.140625" style="143" customWidth="1"/>
    <col min="19" max="19" width="21.140625" style="143" bestFit="1" customWidth="1"/>
    <col min="20" max="20" width="2.85546875" style="143" customWidth="1"/>
    <col min="21" max="21" width="34.42578125" style="143" bestFit="1" customWidth="1"/>
    <col min="22" max="22" width="12.28515625" style="143" bestFit="1" customWidth="1"/>
    <col min="23" max="16384" width="9.140625" style="143"/>
  </cols>
  <sheetData>
    <row r="1" spans="1:22" ht="22.5">
      <c r="A1" s="234" t="s">
        <v>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</row>
    <row r="2" spans="1:22" ht="22.5">
      <c r="A2" s="234" t="s">
        <v>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22" ht="22.5">
      <c r="A3" s="234" t="s">
        <v>92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1:22" ht="22.5">
      <c r="A4" s="240" t="s">
        <v>75</v>
      </c>
      <c r="B4" s="240"/>
      <c r="C4" s="240"/>
      <c r="D4" s="240"/>
      <c r="E4" s="240"/>
      <c r="F4" s="240"/>
      <c r="G4" s="240"/>
      <c r="H4" s="240"/>
      <c r="I4" s="241"/>
      <c r="J4" s="241"/>
      <c r="K4" s="241"/>
      <c r="L4" s="241"/>
      <c r="M4" s="241"/>
      <c r="N4" s="241"/>
      <c r="O4" s="241"/>
      <c r="P4" s="241"/>
      <c r="Q4" s="240"/>
      <c r="R4" s="240"/>
      <c r="S4" s="240"/>
    </row>
    <row r="6" spans="1:22" ht="18.75">
      <c r="C6" s="311" t="s">
        <v>76</v>
      </c>
      <c r="D6" s="233"/>
      <c r="E6" s="233"/>
      <c r="F6" s="233"/>
      <c r="G6" s="233"/>
      <c r="I6" s="311" t="s">
        <v>77</v>
      </c>
      <c r="J6" s="233"/>
      <c r="K6" s="233"/>
      <c r="L6" s="233"/>
      <c r="M6" s="233"/>
      <c r="O6" s="311" t="s">
        <v>100</v>
      </c>
      <c r="P6" s="233"/>
      <c r="Q6" s="233"/>
      <c r="R6" s="233"/>
      <c r="S6" s="233"/>
    </row>
    <row r="7" spans="1:22" ht="56.25">
      <c r="A7" s="312" t="s">
        <v>78</v>
      </c>
      <c r="C7" s="313" t="s">
        <v>79</v>
      </c>
      <c r="E7" s="313" t="s">
        <v>80</v>
      </c>
      <c r="G7" s="313" t="s">
        <v>81</v>
      </c>
      <c r="I7" s="313" t="s">
        <v>82</v>
      </c>
      <c r="K7" s="313" t="s">
        <v>83</v>
      </c>
      <c r="M7" s="313" t="s">
        <v>84</v>
      </c>
      <c r="O7" s="313" t="s">
        <v>82</v>
      </c>
      <c r="Q7" s="313" t="s">
        <v>83</v>
      </c>
      <c r="S7" s="313" t="s">
        <v>84</v>
      </c>
    </row>
    <row r="8" spans="1:22" ht="21.75">
      <c r="A8" s="162" t="s">
        <v>235</v>
      </c>
      <c r="B8" s="314"/>
      <c r="C8" s="315" t="s">
        <v>251</v>
      </c>
      <c r="D8" s="316"/>
      <c r="E8" s="315">
        <v>790000</v>
      </c>
      <c r="F8" s="316"/>
      <c r="G8" s="317">
        <v>1800</v>
      </c>
      <c r="H8" s="316"/>
      <c r="I8" s="114">
        <v>1422000000</v>
      </c>
      <c r="J8" s="114"/>
      <c r="K8" s="114">
        <v>-86015444</v>
      </c>
      <c r="L8" s="114"/>
      <c r="M8" s="114">
        <v>1335984556</v>
      </c>
      <c r="N8" s="114"/>
      <c r="O8" s="114">
        <v>1422000000</v>
      </c>
      <c r="P8" s="114"/>
      <c r="Q8" s="114">
        <v>-86015444</v>
      </c>
      <c r="R8" s="114"/>
      <c r="S8" s="114">
        <v>1335984556</v>
      </c>
      <c r="U8" s="145"/>
      <c r="V8" s="145"/>
    </row>
    <row r="9" spans="1:22" ht="21.75">
      <c r="A9" s="162" t="s">
        <v>178</v>
      </c>
      <c r="B9" s="314"/>
      <c r="C9" s="315" t="s">
        <v>252</v>
      </c>
      <c r="D9" s="316"/>
      <c r="E9" s="315">
        <v>4481717</v>
      </c>
      <c r="F9" s="316"/>
      <c r="G9" s="317">
        <v>31</v>
      </c>
      <c r="H9" s="316"/>
      <c r="I9" s="114">
        <v>138933227</v>
      </c>
      <c r="J9" s="114"/>
      <c r="K9" s="114">
        <v>-17032679</v>
      </c>
      <c r="L9" s="114"/>
      <c r="M9" s="114">
        <v>121900548</v>
      </c>
      <c r="N9" s="114"/>
      <c r="O9" s="114">
        <v>138933227</v>
      </c>
      <c r="P9" s="114"/>
      <c r="Q9" s="114">
        <v>-17032679</v>
      </c>
      <c r="R9" s="114"/>
      <c r="S9" s="114">
        <v>121900548</v>
      </c>
      <c r="U9" s="145"/>
      <c r="V9" s="145"/>
    </row>
    <row r="10" spans="1:22" ht="21.75">
      <c r="A10" s="162" t="s">
        <v>137</v>
      </c>
      <c r="B10" s="314"/>
      <c r="C10" s="315" t="s">
        <v>253</v>
      </c>
      <c r="D10" s="316"/>
      <c r="E10" s="315">
        <v>1023970</v>
      </c>
      <c r="F10" s="316"/>
      <c r="G10" s="317">
        <v>590</v>
      </c>
      <c r="H10" s="316"/>
      <c r="I10" s="114">
        <v>604142300</v>
      </c>
      <c r="J10" s="114"/>
      <c r="K10" s="114">
        <v>-12957476</v>
      </c>
      <c r="L10" s="114"/>
      <c r="M10" s="114">
        <v>591184824</v>
      </c>
      <c r="N10" s="114"/>
      <c r="O10" s="114">
        <v>604142300</v>
      </c>
      <c r="P10" s="114"/>
      <c r="Q10" s="114">
        <v>-12957476</v>
      </c>
      <c r="R10" s="114"/>
      <c r="S10" s="114">
        <v>591184824</v>
      </c>
      <c r="U10" s="145"/>
      <c r="V10" s="145"/>
    </row>
    <row r="11" spans="1:22" ht="21.75">
      <c r="A11" s="162" t="s">
        <v>217</v>
      </c>
      <c r="B11" s="314"/>
      <c r="C11" s="315" t="s">
        <v>254</v>
      </c>
      <c r="D11" s="316"/>
      <c r="E11" s="315">
        <v>338268</v>
      </c>
      <c r="F11" s="316"/>
      <c r="G11" s="317">
        <v>3120</v>
      </c>
      <c r="H11" s="316"/>
      <c r="I11" s="114">
        <v>1055396160</v>
      </c>
      <c r="J11" s="114"/>
      <c r="K11" s="114">
        <v>-142553510</v>
      </c>
      <c r="L11" s="114"/>
      <c r="M11" s="114">
        <v>912842650</v>
      </c>
      <c r="N11" s="114"/>
      <c r="O11" s="114">
        <v>1055396160</v>
      </c>
      <c r="P11" s="114"/>
      <c r="Q11" s="114">
        <v>-142553510</v>
      </c>
      <c r="R11" s="114"/>
      <c r="S11" s="114">
        <v>912842650</v>
      </c>
      <c r="U11" s="145"/>
      <c r="V11" s="145"/>
    </row>
    <row r="12" spans="1:22" ht="21.75">
      <c r="A12" s="162" t="s">
        <v>163</v>
      </c>
      <c r="B12" s="314"/>
      <c r="C12" s="315" t="s">
        <v>255</v>
      </c>
      <c r="D12" s="316"/>
      <c r="E12" s="315">
        <v>466060</v>
      </c>
      <c r="F12" s="316"/>
      <c r="G12" s="317">
        <v>1410</v>
      </c>
      <c r="H12" s="316"/>
      <c r="I12" s="114">
        <v>657144600</v>
      </c>
      <c r="J12" s="114"/>
      <c r="K12" s="114">
        <v>-84007733</v>
      </c>
      <c r="L12" s="114"/>
      <c r="M12" s="114">
        <v>573136867</v>
      </c>
      <c r="N12" s="114"/>
      <c r="O12" s="114">
        <v>657144600</v>
      </c>
      <c r="P12" s="114"/>
      <c r="Q12" s="114">
        <v>-84007733</v>
      </c>
      <c r="R12" s="114"/>
      <c r="S12" s="114">
        <v>573136867</v>
      </c>
      <c r="U12" s="145"/>
      <c r="V12" s="145"/>
    </row>
    <row r="13" spans="1:22" ht="21.75">
      <c r="A13" s="162" t="s">
        <v>190</v>
      </c>
      <c r="B13" s="314"/>
      <c r="C13" s="315" t="s">
        <v>255</v>
      </c>
      <c r="D13" s="316"/>
      <c r="E13" s="315">
        <v>3419799</v>
      </c>
      <c r="F13" s="316"/>
      <c r="G13" s="317">
        <v>50</v>
      </c>
      <c r="H13" s="316"/>
      <c r="I13" s="114">
        <v>170989950</v>
      </c>
      <c r="J13" s="114"/>
      <c r="K13" s="114">
        <v>-20237941</v>
      </c>
      <c r="L13" s="114"/>
      <c r="M13" s="114">
        <v>150752009</v>
      </c>
      <c r="N13" s="114"/>
      <c r="O13" s="114">
        <v>170989950</v>
      </c>
      <c r="P13" s="114"/>
      <c r="Q13" s="114">
        <v>-20237941</v>
      </c>
      <c r="R13" s="114"/>
      <c r="S13" s="114">
        <v>150752009</v>
      </c>
      <c r="U13" s="145"/>
      <c r="V13" s="145"/>
    </row>
    <row r="14" spans="1:22" ht="21.75">
      <c r="A14" s="162" t="s">
        <v>220</v>
      </c>
      <c r="B14" s="314"/>
      <c r="C14" s="315" t="s">
        <v>256</v>
      </c>
      <c r="D14" s="316"/>
      <c r="E14" s="315">
        <v>3381294</v>
      </c>
      <c r="F14" s="316"/>
      <c r="G14" s="317">
        <v>40</v>
      </c>
      <c r="H14" s="316"/>
      <c r="I14" s="114">
        <v>135251760</v>
      </c>
      <c r="J14" s="114"/>
      <c r="K14" s="114">
        <v>-19162654</v>
      </c>
      <c r="L14" s="114"/>
      <c r="M14" s="114">
        <v>116089106</v>
      </c>
      <c r="N14" s="114"/>
      <c r="O14" s="114">
        <v>135251760</v>
      </c>
      <c r="P14" s="114"/>
      <c r="Q14" s="114">
        <v>-19162654</v>
      </c>
      <c r="R14" s="114"/>
      <c r="S14" s="114">
        <v>116089106</v>
      </c>
      <c r="U14" s="145"/>
      <c r="V14" s="145"/>
    </row>
    <row r="15" spans="1:22" ht="21.75">
      <c r="A15" s="162" t="s">
        <v>216</v>
      </c>
      <c r="B15" s="314"/>
      <c r="C15" s="315" t="s">
        <v>257</v>
      </c>
      <c r="D15" s="316"/>
      <c r="E15" s="315">
        <v>299369</v>
      </c>
      <c r="F15" s="316"/>
      <c r="G15" s="317">
        <v>1200</v>
      </c>
      <c r="H15" s="316"/>
      <c r="I15" s="114">
        <v>359242800</v>
      </c>
      <c r="J15" s="114"/>
      <c r="K15" s="114">
        <v>-35879984</v>
      </c>
      <c r="L15" s="114"/>
      <c r="M15" s="114">
        <v>323362816</v>
      </c>
      <c r="N15" s="114"/>
      <c r="O15" s="114">
        <v>359242800</v>
      </c>
      <c r="P15" s="114"/>
      <c r="Q15" s="114">
        <v>-35879984</v>
      </c>
      <c r="R15" s="114"/>
      <c r="S15" s="114">
        <v>323362816</v>
      </c>
      <c r="U15" s="145"/>
      <c r="V15" s="145"/>
    </row>
    <row r="16" spans="1:22" ht="21.75">
      <c r="A16" s="162" t="s">
        <v>125</v>
      </c>
      <c r="B16" s="314"/>
      <c r="C16" s="315" t="s">
        <v>257</v>
      </c>
      <c r="D16" s="316"/>
      <c r="E16" s="315">
        <v>1056872</v>
      </c>
      <c r="F16" s="316"/>
      <c r="G16" s="317">
        <v>2400</v>
      </c>
      <c r="H16" s="316"/>
      <c r="I16" s="114">
        <v>2536492800</v>
      </c>
      <c r="J16" s="114"/>
      <c r="K16" s="114">
        <v>-198563830</v>
      </c>
      <c r="L16" s="114"/>
      <c r="M16" s="114">
        <v>2337928970</v>
      </c>
      <c r="N16" s="114"/>
      <c r="O16" s="114">
        <v>2536492800</v>
      </c>
      <c r="P16" s="114"/>
      <c r="Q16" s="114">
        <v>-198563830</v>
      </c>
      <c r="R16" s="114"/>
      <c r="S16" s="114">
        <v>2337928970</v>
      </c>
      <c r="U16" s="145"/>
      <c r="V16" s="145"/>
    </row>
    <row r="17" spans="1:22" ht="21.75">
      <c r="A17" s="162" t="s">
        <v>139</v>
      </c>
      <c r="B17" s="314"/>
      <c r="C17" s="315" t="s">
        <v>96</v>
      </c>
      <c r="D17" s="316"/>
      <c r="E17" s="315">
        <v>268111</v>
      </c>
      <c r="F17" s="316"/>
      <c r="G17" s="317">
        <v>5610</v>
      </c>
      <c r="H17" s="316"/>
      <c r="I17" s="114">
        <v>1504102710</v>
      </c>
      <c r="J17" s="114"/>
      <c r="K17" s="114">
        <v>-192280753</v>
      </c>
      <c r="L17" s="114"/>
      <c r="M17" s="114">
        <v>1311821957</v>
      </c>
      <c r="N17" s="114"/>
      <c r="O17" s="114">
        <v>1504102710</v>
      </c>
      <c r="P17" s="114"/>
      <c r="Q17" s="114">
        <v>-192280753</v>
      </c>
      <c r="R17" s="114"/>
      <c r="S17" s="114">
        <v>1311821957</v>
      </c>
      <c r="U17" s="145"/>
      <c r="V17" s="145"/>
    </row>
    <row r="18" spans="1:22" ht="21.75">
      <c r="A18" s="162" t="s">
        <v>159</v>
      </c>
      <c r="B18" s="314"/>
      <c r="C18" s="315" t="s">
        <v>96</v>
      </c>
      <c r="D18" s="316"/>
      <c r="E18" s="315">
        <v>4500787</v>
      </c>
      <c r="F18" s="316"/>
      <c r="G18" s="317">
        <v>100</v>
      </c>
      <c r="H18" s="316"/>
      <c r="I18" s="114">
        <v>450078700</v>
      </c>
      <c r="J18" s="114"/>
      <c r="K18" s="114">
        <v>-18334349</v>
      </c>
      <c r="L18" s="114"/>
      <c r="M18" s="114">
        <v>431744351</v>
      </c>
      <c r="N18" s="114"/>
      <c r="O18" s="114">
        <v>450078700</v>
      </c>
      <c r="P18" s="114"/>
      <c r="Q18" s="114">
        <v>-18334349</v>
      </c>
      <c r="R18" s="114"/>
      <c r="S18" s="114">
        <v>431744351</v>
      </c>
      <c r="U18" s="145"/>
      <c r="V18" s="145"/>
    </row>
    <row r="19" spans="1:22" ht="18.75" thickBot="1">
      <c r="A19" s="318" t="s">
        <v>85</v>
      </c>
      <c r="I19" s="319">
        <f>SUM(I8:I18)</f>
        <v>9033775007</v>
      </c>
      <c r="J19" s="318" t="e">
        <f>SUM(#REF!)</f>
        <v>#REF!</v>
      </c>
      <c r="K19" s="319">
        <f>SUM(K8:K18)</f>
        <v>-827026353</v>
      </c>
      <c r="L19" s="318" t="e">
        <f>SUM(#REF!)</f>
        <v>#REF!</v>
      </c>
      <c r="M19" s="319">
        <f>SUM(M8:M18)</f>
        <v>8206748654</v>
      </c>
      <c r="N19" s="318" t="e">
        <f>SUM(#REF!)</f>
        <v>#REF!</v>
      </c>
      <c r="O19" s="319">
        <f>SUM(O8:O18)</f>
        <v>9033775007</v>
      </c>
      <c r="P19" s="318" t="e">
        <f>SUM(#REF!)</f>
        <v>#REF!</v>
      </c>
      <c r="Q19" s="319">
        <f>SUM(Q8:Q18)</f>
        <v>-827026353</v>
      </c>
      <c r="R19" s="318" t="e">
        <f>SUM(#REF!)</f>
        <v>#REF!</v>
      </c>
      <c r="S19" s="319">
        <f>SUM(S8:S18)</f>
        <v>8206748654</v>
      </c>
      <c r="V19" s="145"/>
    </row>
    <row r="20" spans="1:22" ht="18.75" thickTop="1">
      <c r="I20" s="320"/>
      <c r="K20" s="320"/>
      <c r="M20" s="320"/>
      <c r="O20" s="320"/>
      <c r="Q20" s="320"/>
      <c r="S20" s="320"/>
    </row>
    <row r="21" spans="1:22" ht="16.5" customHeight="1"/>
    <row r="22" spans="1:22" s="114" customFormat="1" ht="18"/>
    <row r="23" spans="1:22" s="114" customFormat="1" ht="18"/>
    <row r="24" spans="1:22" s="114" customFormat="1" ht="18"/>
    <row r="25" spans="1:22" s="114" customFormat="1" ht="18"/>
    <row r="26" spans="1:22" s="114" customFormat="1" ht="18"/>
    <row r="27" spans="1:22" s="114" customFormat="1" ht="18"/>
    <row r="28" spans="1:22" s="114" customFormat="1" ht="18"/>
    <row r="29" spans="1:22" s="114" customFormat="1" ht="18"/>
    <row r="30" spans="1:22" s="114" customFormat="1" ht="18"/>
  </sheetData>
  <autoFilter ref="A7:S7">
    <sortState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57"/>
  <sheetViews>
    <sheetView rightToLeft="1" view="pageBreakPreview" zoomScale="80" zoomScaleNormal="100" zoomScaleSheetLayoutView="80" workbookViewId="0">
      <selection activeCell="I12" sqref="I12"/>
    </sheetView>
  </sheetViews>
  <sheetFormatPr defaultColWidth="9.140625" defaultRowHeight="17.25"/>
  <cols>
    <col min="1" max="1" width="41.140625" style="143" bestFit="1" customWidth="1"/>
    <col min="2" max="2" width="1.28515625" style="143" customWidth="1"/>
    <col min="3" max="3" width="17.28515625" style="143" bestFit="1" customWidth="1"/>
    <col min="4" max="4" width="0.85546875" style="143" customWidth="1"/>
    <col min="5" max="5" width="24.5703125" style="157" bestFit="1" customWidth="1"/>
    <col min="6" max="6" width="0.5703125" style="157" customWidth="1"/>
    <col min="7" max="7" width="22.5703125" style="157" bestFit="1" customWidth="1"/>
    <col min="8" max="8" width="0.85546875" style="157" customWidth="1"/>
    <col min="9" max="9" width="22" style="158" bestFit="1" customWidth="1"/>
    <col min="10" max="10" width="0.5703125" style="158" customWidth="1"/>
    <col min="11" max="11" width="19" style="158" bestFit="1" customWidth="1"/>
    <col min="12" max="12" width="0.42578125" style="158" customWidth="1"/>
    <col min="13" max="13" width="26.28515625" style="158" bestFit="1" customWidth="1"/>
    <col min="14" max="14" width="0.42578125" style="158" customWidth="1"/>
    <col min="15" max="15" width="24.28515625" style="158" bestFit="1" customWidth="1"/>
    <col min="16" max="16" width="0.5703125" style="158" customWidth="1"/>
    <col min="17" max="17" width="24.28515625" style="158" bestFit="1" customWidth="1"/>
    <col min="18" max="18" width="17.140625" style="143" bestFit="1" customWidth="1"/>
    <col min="19" max="19" width="9.140625" style="143"/>
    <col min="20" max="20" width="5" style="143" bestFit="1" customWidth="1"/>
    <col min="21" max="21" width="6.5703125" style="143" bestFit="1" customWidth="1"/>
    <col min="22" max="16384" width="9.140625" style="143"/>
  </cols>
  <sheetData>
    <row r="1" spans="1:21" ht="22.5">
      <c r="A1" s="234" t="s">
        <v>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1" ht="22.5">
      <c r="A2" s="234" t="s">
        <v>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21" ht="22.5">
      <c r="A3" s="234" t="str">
        <f>' سهام'!A3:W3</f>
        <v>برای ماه منتهی به 1401/03/31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21" ht="22.5">
      <c r="A4" s="240" t="s">
        <v>104</v>
      </c>
      <c r="B4" s="240"/>
      <c r="C4" s="240"/>
      <c r="D4" s="240"/>
      <c r="E4" s="240"/>
      <c r="F4" s="240"/>
      <c r="G4" s="240"/>
      <c r="H4" s="240"/>
      <c r="I4" s="240"/>
      <c r="J4" s="241"/>
      <c r="K4" s="241"/>
      <c r="L4" s="241"/>
      <c r="M4" s="241"/>
      <c r="N4" s="241"/>
      <c r="O4" s="241"/>
      <c r="P4" s="241"/>
      <c r="Q4" s="241"/>
    </row>
    <row r="5" spans="1:21" ht="15.75" customHeight="1" thickBot="1">
      <c r="A5" s="25"/>
      <c r="B5" s="25"/>
      <c r="C5" s="238" t="s">
        <v>98</v>
      </c>
      <c r="D5" s="238"/>
      <c r="E5" s="238"/>
      <c r="F5" s="238"/>
      <c r="G5" s="238"/>
      <c r="H5" s="238"/>
      <c r="I5" s="238"/>
      <c r="J5" s="23"/>
      <c r="K5" s="239" t="s">
        <v>99</v>
      </c>
      <c r="L5" s="239"/>
      <c r="M5" s="239"/>
      <c r="N5" s="239"/>
      <c r="O5" s="239"/>
      <c r="P5" s="239"/>
      <c r="Q5" s="239"/>
    </row>
    <row r="6" spans="1:21" ht="22.5" thickBot="1">
      <c r="A6" s="146" t="s">
        <v>38</v>
      </c>
      <c r="B6" s="146"/>
      <c r="C6" s="321" t="s">
        <v>3</v>
      </c>
      <c r="D6" s="146"/>
      <c r="E6" s="322" t="s">
        <v>45</v>
      </c>
      <c r="F6" s="147"/>
      <c r="G6" s="195" t="s">
        <v>42</v>
      </c>
      <c r="H6" s="147"/>
      <c r="I6" s="196" t="s">
        <v>46</v>
      </c>
      <c r="J6" s="23"/>
      <c r="K6" s="197" t="s">
        <v>3</v>
      </c>
      <c r="L6" s="148"/>
      <c r="M6" s="196" t="s">
        <v>21</v>
      </c>
      <c r="N6" s="148"/>
      <c r="O6" s="197" t="s">
        <v>42</v>
      </c>
      <c r="P6" s="148"/>
      <c r="Q6" s="198" t="s">
        <v>46</v>
      </c>
    </row>
    <row r="7" spans="1:21" ht="30.75">
      <c r="A7" s="149" t="s">
        <v>137</v>
      </c>
      <c r="B7" s="150"/>
      <c r="C7" s="151">
        <v>5612</v>
      </c>
      <c r="D7" s="150"/>
      <c r="E7" s="151">
        <v>47443224</v>
      </c>
      <c r="F7" s="122"/>
      <c r="G7" s="122">
        <v>54577785</v>
      </c>
      <c r="H7" s="122"/>
      <c r="I7" s="122">
        <v>-7134561</v>
      </c>
      <c r="J7" s="152"/>
      <c r="K7" s="151">
        <v>5612</v>
      </c>
      <c r="L7" s="150"/>
      <c r="M7" s="151">
        <v>47443224</v>
      </c>
      <c r="N7" s="122"/>
      <c r="O7" s="122">
        <v>54577785</v>
      </c>
      <c r="P7" s="122"/>
      <c r="Q7" s="122">
        <v>-7134561</v>
      </c>
      <c r="R7" s="39"/>
      <c r="S7" s="323"/>
      <c r="T7" s="145"/>
      <c r="U7" s="204"/>
    </row>
    <row r="8" spans="1:21" ht="30.75">
      <c r="A8" s="149" t="s">
        <v>210</v>
      </c>
      <c r="B8" s="150"/>
      <c r="C8" s="151">
        <v>13068</v>
      </c>
      <c r="D8" s="150"/>
      <c r="E8" s="151">
        <v>26604029</v>
      </c>
      <c r="F8" s="122"/>
      <c r="G8" s="122">
        <v>28773992</v>
      </c>
      <c r="H8" s="122"/>
      <c r="I8" s="122">
        <v>-2169963</v>
      </c>
      <c r="J8" s="152"/>
      <c r="K8" s="151">
        <v>13068</v>
      </c>
      <c r="L8" s="150"/>
      <c r="M8" s="151">
        <v>26604029</v>
      </c>
      <c r="N8" s="122"/>
      <c r="O8" s="122">
        <v>28773992</v>
      </c>
      <c r="P8" s="122"/>
      <c r="Q8" s="122">
        <v>-2169963</v>
      </c>
      <c r="R8" s="39"/>
      <c r="S8" s="323"/>
      <c r="T8" s="145"/>
      <c r="U8" s="204"/>
    </row>
    <row r="9" spans="1:21" ht="30.75">
      <c r="A9" s="149" t="s">
        <v>128</v>
      </c>
      <c r="B9" s="150"/>
      <c r="C9" s="151">
        <v>12223</v>
      </c>
      <c r="D9" s="150"/>
      <c r="E9" s="151">
        <v>29221644</v>
      </c>
      <c r="F9" s="122"/>
      <c r="G9" s="122">
        <v>32548917</v>
      </c>
      <c r="H9" s="122"/>
      <c r="I9" s="122">
        <v>-3327273</v>
      </c>
      <c r="J9" s="152"/>
      <c r="K9" s="151">
        <v>12223</v>
      </c>
      <c r="L9" s="150"/>
      <c r="M9" s="151">
        <v>29221644</v>
      </c>
      <c r="N9" s="122"/>
      <c r="O9" s="122">
        <v>32548917</v>
      </c>
      <c r="P9" s="122"/>
      <c r="Q9" s="122">
        <v>-3327273</v>
      </c>
      <c r="R9" s="39"/>
      <c r="S9" s="323"/>
      <c r="T9" s="145"/>
      <c r="U9" s="204"/>
    </row>
    <row r="10" spans="1:21" ht="30.75">
      <c r="A10" s="149" t="s">
        <v>192</v>
      </c>
      <c r="B10" s="150"/>
      <c r="C10" s="151">
        <v>7444</v>
      </c>
      <c r="D10" s="150"/>
      <c r="E10" s="151">
        <v>53567234</v>
      </c>
      <c r="F10" s="122"/>
      <c r="G10" s="122">
        <v>56150034</v>
      </c>
      <c r="H10" s="122"/>
      <c r="I10" s="122">
        <v>-2582800</v>
      </c>
      <c r="J10" s="152"/>
      <c r="K10" s="151">
        <v>7444</v>
      </c>
      <c r="L10" s="150"/>
      <c r="M10" s="151">
        <v>53567234</v>
      </c>
      <c r="N10" s="122"/>
      <c r="O10" s="122">
        <v>56150034</v>
      </c>
      <c r="P10" s="122"/>
      <c r="Q10" s="122">
        <v>-2582800</v>
      </c>
      <c r="R10" s="39"/>
      <c r="S10" s="323"/>
      <c r="T10" s="145"/>
      <c r="U10" s="204"/>
    </row>
    <row r="11" spans="1:21" ht="30.75">
      <c r="A11" s="149" t="s">
        <v>231</v>
      </c>
      <c r="B11" s="150"/>
      <c r="C11" s="151">
        <v>7260</v>
      </c>
      <c r="D11" s="150"/>
      <c r="E11" s="151">
        <v>50099020</v>
      </c>
      <c r="F11" s="122"/>
      <c r="G11" s="122">
        <v>49089102</v>
      </c>
      <c r="H11" s="122"/>
      <c r="I11" s="122">
        <v>1009918</v>
      </c>
      <c r="J11" s="152"/>
      <c r="K11" s="151">
        <v>7260</v>
      </c>
      <c r="L11" s="150"/>
      <c r="M11" s="151">
        <v>50099020</v>
      </c>
      <c r="N11" s="122"/>
      <c r="O11" s="122">
        <v>49089102</v>
      </c>
      <c r="P11" s="122"/>
      <c r="Q11" s="122">
        <v>1009918</v>
      </c>
      <c r="R11" s="39"/>
      <c r="S11" s="323"/>
      <c r="T11" s="145"/>
      <c r="U11" s="204"/>
    </row>
    <row r="12" spans="1:21" ht="30.75">
      <c r="A12" s="149" t="s">
        <v>118</v>
      </c>
      <c r="B12" s="150"/>
      <c r="C12" s="151">
        <v>1355</v>
      </c>
      <c r="D12" s="150"/>
      <c r="E12" s="151">
        <v>26529263</v>
      </c>
      <c r="F12" s="122"/>
      <c r="G12" s="122">
        <v>27507717</v>
      </c>
      <c r="H12" s="122"/>
      <c r="I12" s="122">
        <v>-978454</v>
      </c>
      <c r="J12" s="152"/>
      <c r="K12" s="151">
        <v>1355</v>
      </c>
      <c r="L12" s="150"/>
      <c r="M12" s="151">
        <v>26529263</v>
      </c>
      <c r="N12" s="122"/>
      <c r="O12" s="122">
        <v>27507717</v>
      </c>
      <c r="P12" s="122"/>
      <c r="Q12" s="122">
        <v>-978454</v>
      </c>
      <c r="R12" s="39"/>
      <c r="S12" s="323"/>
      <c r="T12" s="145"/>
      <c r="U12" s="204"/>
    </row>
    <row r="13" spans="1:21" ht="30.75">
      <c r="A13" s="149" t="s">
        <v>148</v>
      </c>
      <c r="B13" s="150"/>
      <c r="C13" s="151">
        <v>7318</v>
      </c>
      <c r="D13" s="150"/>
      <c r="E13" s="151">
        <v>43181825</v>
      </c>
      <c r="F13" s="122"/>
      <c r="G13" s="122">
        <v>44768518</v>
      </c>
      <c r="H13" s="122"/>
      <c r="I13" s="122">
        <v>-1586693</v>
      </c>
      <c r="J13" s="152"/>
      <c r="K13" s="151">
        <v>7318</v>
      </c>
      <c r="L13" s="150"/>
      <c r="M13" s="151">
        <v>43181825</v>
      </c>
      <c r="N13" s="122"/>
      <c r="O13" s="122">
        <v>44768518</v>
      </c>
      <c r="P13" s="122"/>
      <c r="Q13" s="122">
        <v>-1586693</v>
      </c>
      <c r="R13" s="39"/>
      <c r="S13" s="323"/>
      <c r="T13" s="145"/>
      <c r="U13" s="204"/>
    </row>
    <row r="14" spans="1:21" ht="30.75">
      <c r="A14" s="149" t="s">
        <v>232</v>
      </c>
      <c r="B14" s="150"/>
      <c r="C14" s="151">
        <v>17701</v>
      </c>
      <c r="D14" s="150"/>
      <c r="E14" s="151">
        <v>96912207</v>
      </c>
      <c r="F14" s="122"/>
      <c r="G14" s="122">
        <v>97317859</v>
      </c>
      <c r="H14" s="122"/>
      <c r="I14" s="122">
        <v>-405652</v>
      </c>
      <c r="J14" s="152"/>
      <c r="K14" s="151">
        <v>17701</v>
      </c>
      <c r="L14" s="150"/>
      <c r="M14" s="151">
        <v>96912207</v>
      </c>
      <c r="N14" s="122"/>
      <c r="O14" s="122">
        <v>97317859</v>
      </c>
      <c r="P14" s="122"/>
      <c r="Q14" s="122">
        <v>-405652</v>
      </c>
      <c r="R14" s="39"/>
      <c r="S14" s="323"/>
      <c r="T14" s="145"/>
      <c r="U14" s="204"/>
    </row>
    <row r="15" spans="1:21" ht="30.75">
      <c r="A15" s="149" t="s">
        <v>129</v>
      </c>
      <c r="B15" s="150"/>
      <c r="C15" s="151">
        <v>10252</v>
      </c>
      <c r="D15" s="150"/>
      <c r="E15" s="151">
        <v>22236772</v>
      </c>
      <c r="F15" s="122"/>
      <c r="G15" s="122">
        <v>21330420</v>
      </c>
      <c r="H15" s="122"/>
      <c r="I15" s="122">
        <v>906352</v>
      </c>
      <c r="J15" s="152"/>
      <c r="K15" s="151">
        <v>10252</v>
      </c>
      <c r="L15" s="150"/>
      <c r="M15" s="151">
        <v>22236772</v>
      </c>
      <c r="N15" s="122"/>
      <c r="O15" s="122">
        <v>21330420</v>
      </c>
      <c r="P15" s="122"/>
      <c r="Q15" s="122">
        <v>906352</v>
      </c>
      <c r="R15" s="39"/>
      <c r="S15" s="323"/>
      <c r="T15" s="145"/>
      <c r="U15" s="204"/>
    </row>
    <row r="16" spans="1:21" ht="30.75">
      <c r="A16" s="149" t="s">
        <v>241</v>
      </c>
      <c r="B16" s="150"/>
      <c r="C16" s="151">
        <v>1034</v>
      </c>
      <c r="D16" s="150"/>
      <c r="E16" s="151">
        <v>24433190</v>
      </c>
      <c r="F16" s="122"/>
      <c r="G16" s="122">
        <v>24282279</v>
      </c>
      <c r="H16" s="122"/>
      <c r="I16" s="122">
        <v>150911</v>
      </c>
      <c r="J16" s="152"/>
      <c r="K16" s="151">
        <v>1034</v>
      </c>
      <c r="L16" s="150"/>
      <c r="M16" s="151">
        <v>24433190</v>
      </c>
      <c r="N16" s="122"/>
      <c r="O16" s="122">
        <v>24282279</v>
      </c>
      <c r="P16" s="122"/>
      <c r="Q16" s="122">
        <v>150911</v>
      </c>
      <c r="R16" s="39"/>
      <c r="S16" s="323"/>
      <c r="T16" s="145"/>
      <c r="U16" s="204"/>
    </row>
    <row r="17" spans="1:21" ht="30.75">
      <c r="A17" s="149" t="s">
        <v>132</v>
      </c>
      <c r="B17" s="150"/>
      <c r="C17" s="151">
        <v>23851</v>
      </c>
      <c r="D17" s="150"/>
      <c r="E17" s="151">
        <v>34944807</v>
      </c>
      <c r="F17" s="122"/>
      <c r="G17" s="122">
        <v>35977349</v>
      </c>
      <c r="H17" s="122"/>
      <c r="I17" s="122">
        <v>-1032542</v>
      </c>
      <c r="J17" s="152"/>
      <c r="K17" s="151">
        <v>23851</v>
      </c>
      <c r="L17" s="150"/>
      <c r="M17" s="151">
        <v>34944807</v>
      </c>
      <c r="N17" s="122"/>
      <c r="O17" s="122">
        <v>35977349</v>
      </c>
      <c r="P17" s="122"/>
      <c r="Q17" s="122">
        <v>-1032542</v>
      </c>
      <c r="R17" s="39"/>
      <c r="S17" s="323"/>
      <c r="T17" s="145"/>
      <c r="U17" s="204"/>
    </row>
    <row r="18" spans="1:21" ht="30.75">
      <c r="A18" s="149" t="s">
        <v>168</v>
      </c>
      <c r="B18" s="150"/>
      <c r="C18" s="151">
        <v>3814</v>
      </c>
      <c r="D18" s="150"/>
      <c r="E18" s="151">
        <v>8272636</v>
      </c>
      <c r="F18" s="122"/>
      <c r="G18" s="122">
        <v>8896646</v>
      </c>
      <c r="H18" s="122"/>
      <c r="I18" s="122">
        <v>-624010</v>
      </c>
      <c r="J18" s="152"/>
      <c r="K18" s="151">
        <v>3814</v>
      </c>
      <c r="L18" s="150"/>
      <c r="M18" s="151">
        <v>8272636</v>
      </c>
      <c r="N18" s="122"/>
      <c r="O18" s="122">
        <v>8896646</v>
      </c>
      <c r="P18" s="122"/>
      <c r="Q18" s="122">
        <v>-624010</v>
      </c>
      <c r="R18" s="39"/>
      <c r="S18" s="323"/>
      <c r="T18" s="145"/>
      <c r="U18" s="204"/>
    </row>
    <row r="19" spans="1:21" ht="30.75">
      <c r="A19" s="149" t="s">
        <v>111</v>
      </c>
      <c r="B19" s="150"/>
      <c r="C19" s="151">
        <v>16578</v>
      </c>
      <c r="D19" s="150"/>
      <c r="E19" s="151">
        <v>29401013</v>
      </c>
      <c r="F19" s="122"/>
      <c r="G19" s="122">
        <v>30560999</v>
      </c>
      <c r="H19" s="122"/>
      <c r="I19" s="122">
        <v>-1159986</v>
      </c>
      <c r="J19" s="152"/>
      <c r="K19" s="151">
        <v>16578</v>
      </c>
      <c r="L19" s="150"/>
      <c r="M19" s="151">
        <v>29401013</v>
      </c>
      <c r="N19" s="122"/>
      <c r="O19" s="122">
        <v>30560999</v>
      </c>
      <c r="P19" s="122"/>
      <c r="Q19" s="122">
        <v>-1159986</v>
      </c>
      <c r="R19" s="39"/>
      <c r="S19" s="323"/>
      <c r="T19" s="145"/>
      <c r="U19" s="204"/>
    </row>
    <row r="20" spans="1:21" ht="30.75">
      <c r="A20" s="149" t="s">
        <v>221</v>
      </c>
      <c r="B20" s="150"/>
      <c r="C20" s="151">
        <v>8800</v>
      </c>
      <c r="D20" s="150"/>
      <c r="E20" s="151">
        <v>32009304</v>
      </c>
      <c r="F20" s="122"/>
      <c r="G20" s="122">
        <v>30793630</v>
      </c>
      <c r="H20" s="122"/>
      <c r="I20" s="122">
        <v>1215674</v>
      </c>
      <c r="J20" s="152"/>
      <c r="K20" s="151">
        <v>8800</v>
      </c>
      <c r="L20" s="150"/>
      <c r="M20" s="151">
        <v>32009304</v>
      </c>
      <c r="N20" s="122"/>
      <c r="O20" s="122">
        <v>30793630</v>
      </c>
      <c r="P20" s="122"/>
      <c r="Q20" s="122">
        <v>1215674</v>
      </c>
      <c r="R20" s="39"/>
      <c r="S20" s="323"/>
      <c r="T20" s="145"/>
      <c r="U20" s="204"/>
    </row>
    <row r="21" spans="1:21" ht="30.75">
      <c r="A21" s="149" t="s">
        <v>130</v>
      </c>
      <c r="B21" s="150"/>
      <c r="C21" s="151">
        <v>7258</v>
      </c>
      <c r="D21" s="150"/>
      <c r="E21" s="151">
        <v>32796385</v>
      </c>
      <c r="F21" s="122"/>
      <c r="G21" s="122">
        <v>32859251</v>
      </c>
      <c r="H21" s="122"/>
      <c r="I21" s="122">
        <v>-62866</v>
      </c>
      <c r="J21" s="152"/>
      <c r="K21" s="151">
        <v>7258</v>
      </c>
      <c r="L21" s="150"/>
      <c r="M21" s="151">
        <v>32796385</v>
      </c>
      <c r="N21" s="122"/>
      <c r="O21" s="122">
        <v>32859251</v>
      </c>
      <c r="P21" s="122"/>
      <c r="Q21" s="122">
        <v>-62866</v>
      </c>
      <c r="R21" s="39"/>
      <c r="S21" s="323"/>
      <c r="T21" s="145"/>
      <c r="U21" s="204"/>
    </row>
    <row r="22" spans="1:21" ht="30.75">
      <c r="A22" s="149" t="s">
        <v>127</v>
      </c>
      <c r="B22" s="150"/>
      <c r="C22" s="151">
        <v>1600</v>
      </c>
      <c r="D22" s="150"/>
      <c r="E22" s="151">
        <v>46983469</v>
      </c>
      <c r="F22" s="122"/>
      <c r="G22" s="122">
        <v>49451917</v>
      </c>
      <c r="H22" s="122"/>
      <c r="I22" s="122">
        <v>-2468448</v>
      </c>
      <c r="J22" s="152"/>
      <c r="K22" s="151">
        <v>1600</v>
      </c>
      <c r="L22" s="150"/>
      <c r="M22" s="151">
        <v>46983469</v>
      </c>
      <c r="N22" s="122"/>
      <c r="O22" s="122">
        <v>49451917</v>
      </c>
      <c r="P22" s="122"/>
      <c r="Q22" s="122">
        <v>-2468448</v>
      </c>
      <c r="R22" s="39"/>
      <c r="S22" s="323"/>
      <c r="T22" s="145"/>
      <c r="U22" s="204"/>
    </row>
    <row r="23" spans="1:21" ht="30.75">
      <c r="A23" s="149" t="s">
        <v>135</v>
      </c>
      <c r="B23" s="150"/>
      <c r="C23" s="151">
        <v>8204</v>
      </c>
      <c r="D23" s="150"/>
      <c r="E23" s="151">
        <v>50745696</v>
      </c>
      <c r="F23" s="122"/>
      <c r="G23" s="122">
        <v>48341836</v>
      </c>
      <c r="H23" s="122"/>
      <c r="I23" s="122">
        <v>2403860</v>
      </c>
      <c r="J23" s="152"/>
      <c r="K23" s="151">
        <v>8204</v>
      </c>
      <c r="L23" s="150"/>
      <c r="M23" s="151">
        <v>50745696</v>
      </c>
      <c r="N23" s="122"/>
      <c r="O23" s="122">
        <v>48341836</v>
      </c>
      <c r="P23" s="122"/>
      <c r="Q23" s="122">
        <v>2403860</v>
      </c>
      <c r="R23" s="39"/>
      <c r="S23" s="323"/>
      <c r="T23" s="145"/>
      <c r="U23" s="204"/>
    </row>
    <row r="24" spans="1:21" ht="30.75">
      <c r="A24" s="149" t="s">
        <v>107</v>
      </c>
      <c r="B24" s="150"/>
      <c r="C24" s="151">
        <v>10950</v>
      </c>
      <c r="D24" s="150"/>
      <c r="E24" s="151">
        <v>74397940</v>
      </c>
      <c r="F24" s="122"/>
      <c r="G24" s="122">
        <v>77475514</v>
      </c>
      <c r="H24" s="122"/>
      <c r="I24" s="122">
        <v>-3077574</v>
      </c>
      <c r="J24" s="152"/>
      <c r="K24" s="151">
        <v>10950</v>
      </c>
      <c r="L24" s="150"/>
      <c r="M24" s="151">
        <v>74397940</v>
      </c>
      <c r="N24" s="122"/>
      <c r="O24" s="122">
        <v>77475514</v>
      </c>
      <c r="P24" s="122"/>
      <c r="Q24" s="122">
        <v>-3077574</v>
      </c>
      <c r="R24" s="39"/>
      <c r="S24" s="323"/>
      <c r="T24" s="145"/>
      <c r="U24" s="204"/>
    </row>
    <row r="25" spans="1:21" ht="30.75">
      <c r="A25" s="149" t="s">
        <v>202</v>
      </c>
      <c r="B25" s="150"/>
      <c r="C25" s="151">
        <v>6630</v>
      </c>
      <c r="D25" s="150"/>
      <c r="E25" s="151">
        <v>36050838</v>
      </c>
      <c r="F25" s="122"/>
      <c r="G25" s="122">
        <v>36443519</v>
      </c>
      <c r="H25" s="122"/>
      <c r="I25" s="122">
        <v>-392681</v>
      </c>
      <c r="J25" s="152"/>
      <c r="K25" s="151">
        <v>6630</v>
      </c>
      <c r="L25" s="150"/>
      <c r="M25" s="151">
        <v>36050838</v>
      </c>
      <c r="N25" s="122"/>
      <c r="O25" s="122">
        <v>36443519</v>
      </c>
      <c r="P25" s="122"/>
      <c r="Q25" s="122">
        <v>-392681</v>
      </c>
      <c r="R25" s="39"/>
      <c r="S25" s="323"/>
      <c r="T25" s="145"/>
      <c r="U25" s="204"/>
    </row>
    <row r="26" spans="1:21" ht="30.75">
      <c r="A26" s="149" t="s">
        <v>207</v>
      </c>
      <c r="B26" s="150"/>
      <c r="C26" s="151">
        <v>1490</v>
      </c>
      <c r="D26" s="150"/>
      <c r="E26" s="151">
        <v>68227067</v>
      </c>
      <c r="F26" s="122"/>
      <c r="G26" s="122">
        <v>68740084</v>
      </c>
      <c r="H26" s="122"/>
      <c r="I26" s="122">
        <v>-513017</v>
      </c>
      <c r="J26" s="152"/>
      <c r="K26" s="151">
        <v>1490</v>
      </c>
      <c r="L26" s="150"/>
      <c r="M26" s="151">
        <v>68227067</v>
      </c>
      <c r="N26" s="122"/>
      <c r="O26" s="122">
        <v>68740084</v>
      </c>
      <c r="P26" s="122"/>
      <c r="Q26" s="122">
        <v>-513017</v>
      </c>
      <c r="R26" s="39"/>
      <c r="S26" s="323"/>
      <c r="T26" s="145"/>
      <c r="U26" s="204"/>
    </row>
    <row r="27" spans="1:21" ht="30.75">
      <c r="A27" s="149" t="s">
        <v>240</v>
      </c>
      <c r="B27" s="150"/>
      <c r="C27" s="151">
        <v>918</v>
      </c>
      <c r="D27" s="150"/>
      <c r="E27" s="151">
        <v>40489073</v>
      </c>
      <c r="F27" s="122"/>
      <c r="G27" s="122">
        <v>42974250</v>
      </c>
      <c r="H27" s="122"/>
      <c r="I27" s="122">
        <v>-2485177</v>
      </c>
      <c r="J27" s="152"/>
      <c r="K27" s="151">
        <v>918</v>
      </c>
      <c r="L27" s="150"/>
      <c r="M27" s="151">
        <v>40489073</v>
      </c>
      <c r="N27" s="122"/>
      <c r="O27" s="122">
        <v>42974250</v>
      </c>
      <c r="P27" s="122"/>
      <c r="Q27" s="122">
        <v>-2485177</v>
      </c>
      <c r="R27" s="39"/>
      <c r="S27" s="323"/>
      <c r="T27" s="145"/>
      <c r="U27" s="204"/>
    </row>
    <row r="28" spans="1:21" ht="30.75">
      <c r="A28" s="149" t="s">
        <v>145</v>
      </c>
      <c r="B28" s="150"/>
      <c r="C28" s="151">
        <v>604</v>
      </c>
      <c r="D28" s="150"/>
      <c r="E28" s="151">
        <v>46234467</v>
      </c>
      <c r="F28" s="122"/>
      <c r="G28" s="122">
        <v>46862124</v>
      </c>
      <c r="H28" s="122"/>
      <c r="I28" s="122">
        <v>-627657</v>
      </c>
      <c r="J28" s="152"/>
      <c r="K28" s="151">
        <v>604</v>
      </c>
      <c r="L28" s="150"/>
      <c r="M28" s="151">
        <v>46234467</v>
      </c>
      <c r="N28" s="122"/>
      <c r="O28" s="122">
        <v>46862124</v>
      </c>
      <c r="P28" s="122"/>
      <c r="Q28" s="122">
        <v>-627657</v>
      </c>
      <c r="R28" s="39"/>
      <c r="S28" s="323"/>
      <c r="T28" s="145"/>
      <c r="U28" s="204"/>
    </row>
    <row r="29" spans="1:21" ht="30.75">
      <c r="A29" s="149" t="s">
        <v>205</v>
      </c>
      <c r="B29" s="150"/>
      <c r="C29" s="151">
        <v>3250</v>
      </c>
      <c r="D29" s="150"/>
      <c r="E29" s="151">
        <v>68177112</v>
      </c>
      <c r="F29" s="122"/>
      <c r="G29" s="122">
        <v>72753495</v>
      </c>
      <c r="H29" s="122"/>
      <c r="I29" s="122">
        <v>-4576383</v>
      </c>
      <c r="J29" s="152"/>
      <c r="K29" s="151">
        <v>3250</v>
      </c>
      <c r="L29" s="150"/>
      <c r="M29" s="151">
        <v>68177112</v>
      </c>
      <c r="N29" s="122"/>
      <c r="O29" s="122">
        <v>72753495</v>
      </c>
      <c r="P29" s="122"/>
      <c r="Q29" s="122">
        <v>-4576383</v>
      </c>
      <c r="R29" s="39"/>
      <c r="S29" s="323"/>
      <c r="T29" s="145"/>
      <c r="U29" s="204"/>
    </row>
    <row r="30" spans="1:21" ht="30.75">
      <c r="A30" s="149" t="s">
        <v>200</v>
      </c>
      <c r="B30" s="150"/>
      <c r="C30" s="151">
        <v>1384</v>
      </c>
      <c r="D30" s="150"/>
      <c r="E30" s="151">
        <v>34170871</v>
      </c>
      <c r="F30" s="122"/>
      <c r="G30" s="122">
        <v>32189259</v>
      </c>
      <c r="H30" s="122"/>
      <c r="I30" s="122">
        <v>1981612</v>
      </c>
      <c r="J30" s="152"/>
      <c r="K30" s="151">
        <v>1384</v>
      </c>
      <c r="L30" s="150"/>
      <c r="M30" s="151">
        <v>34170871</v>
      </c>
      <c r="N30" s="122"/>
      <c r="O30" s="122">
        <v>32189259</v>
      </c>
      <c r="P30" s="122"/>
      <c r="Q30" s="122">
        <v>1981612</v>
      </c>
      <c r="R30" s="39"/>
      <c r="S30" s="323"/>
      <c r="T30" s="145"/>
      <c r="U30" s="204"/>
    </row>
    <row r="31" spans="1:21" ht="30.75">
      <c r="A31" s="149" t="s">
        <v>244</v>
      </c>
      <c r="B31" s="150"/>
      <c r="C31" s="151">
        <v>17700</v>
      </c>
      <c r="D31" s="150"/>
      <c r="E31" s="151">
        <v>58533776</v>
      </c>
      <c r="F31" s="122"/>
      <c r="G31" s="122">
        <v>50399908</v>
      </c>
      <c r="H31" s="122"/>
      <c r="I31" s="122">
        <v>8133868</v>
      </c>
      <c r="J31" s="152"/>
      <c r="K31" s="151">
        <v>17700</v>
      </c>
      <c r="L31" s="150"/>
      <c r="M31" s="151">
        <v>58533776</v>
      </c>
      <c r="N31" s="122"/>
      <c r="O31" s="122">
        <v>50399908</v>
      </c>
      <c r="P31" s="122"/>
      <c r="Q31" s="122">
        <v>8133868</v>
      </c>
      <c r="R31" s="39"/>
      <c r="S31" s="323"/>
      <c r="T31" s="145"/>
      <c r="U31" s="204"/>
    </row>
    <row r="32" spans="1:21" ht="30.75">
      <c r="A32" s="149" t="s">
        <v>165</v>
      </c>
      <c r="B32" s="150"/>
      <c r="C32" s="151">
        <v>8208</v>
      </c>
      <c r="D32" s="150"/>
      <c r="E32" s="151">
        <v>28014173</v>
      </c>
      <c r="F32" s="122"/>
      <c r="G32" s="122">
        <v>28677493</v>
      </c>
      <c r="H32" s="122"/>
      <c r="I32" s="122">
        <v>-663320</v>
      </c>
      <c r="J32" s="152"/>
      <c r="K32" s="151">
        <v>8208</v>
      </c>
      <c r="L32" s="150"/>
      <c r="M32" s="151">
        <v>28014173</v>
      </c>
      <c r="N32" s="122"/>
      <c r="O32" s="122">
        <v>28677493</v>
      </c>
      <c r="P32" s="122"/>
      <c r="Q32" s="122">
        <v>-663320</v>
      </c>
      <c r="R32" s="39"/>
      <c r="S32" s="323"/>
      <c r="T32" s="145"/>
      <c r="U32" s="204"/>
    </row>
    <row r="33" spans="1:21" ht="30.75">
      <c r="A33" s="149" t="s">
        <v>219</v>
      </c>
      <c r="B33" s="150"/>
      <c r="C33" s="151">
        <v>5678</v>
      </c>
      <c r="D33" s="150"/>
      <c r="E33" s="151">
        <v>26357850</v>
      </c>
      <c r="F33" s="122"/>
      <c r="G33" s="122">
        <v>25719469</v>
      </c>
      <c r="H33" s="122"/>
      <c r="I33" s="122">
        <v>638381</v>
      </c>
      <c r="J33" s="152"/>
      <c r="K33" s="151">
        <v>5678</v>
      </c>
      <c r="L33" s="150"/>
      <c r="M33" s="151">
        <v>26357850</v>
      </c>
      <c r="N33" s="122"/>
      <c r="O33" s="122">
        <v>25719469</v>
      </c>
      <c r="P33" s="122"/>
      <c r="Q33" s="122">
        <v>638381</v>
      </c>
      <c r="R33" s="39"/>
      <c r="S33" s="323"/>
      <c r="T33" s="145"/>
      <c r="U33" s="204"/>
    </row>
    <row r="34" spans="1:21" ht="30.75">
      <c r="A34" s="149" t="s">
        <v>174</v>
      </c>
      <c r="B34" s="150"/>
      <c r="C34" s="151">
        <v>7496</v>
      </c>
      <c r="D34" s="150"/>
      <c r="E34" s="151">
        <v>40008442</v>
      </c>
      <c r="F34" s="122"/>
      <c r="G34" s="122">
        <v>40749893</v>
      </c>
      <c r="H34" s="122"/>
      <c r="I34" s="122">
        <v>-741451</v>
      </c>
      <c r="J34" s="152"/>
      <c r="K34" s="151">
        <v>7496</v>
      </c>
      <c r="L34" s="150"/>
      <c r="M34" s="151">
        <v>40008442</v>
      </c>
      <c r="N34" s="122"/>
      <c r="O34" s="122">
        <v>40749893</v>
      </c>
      <c r="P34" s="122"/>
      <c r="Q34" s="122">
        <v>-741451</v>
      </c>
      <c r="R34" s="39"/>
      <c r="S34" s="323"/>
      <c r="T34" s="145"/>
      <c r="U34" s="204"/>
    </row>
    <row r="35" spans="1:21" ht="30.75">
      <c r="A35" s="149" t="s">
        <v>112</v>
      </c>
      <c r="B35" s="150"/>
      <c r="C35" s="151">
        <v>1955</v>
      </c>
      <c r="D35" s="150"/>
      <c r="E35" s="151">
        <v>33949313</v>
      </c>
      <c r="F35" s="122"/>
      <c r="G35" s="122">
        <v>36230555</v>
      </c>
      <c r="H35" s="122"/>
      <c r="I35" s="122">
        <v>-2281242</v>
      </c>
      <c r="J35" s="152"/>
      <c r="K35" s="151">
        <v>1955</v>
      </c>
      <c r="L35" s="150"/>
      <c r="M35" s="151">
        <v>33949313</v>
      </c>
      <c r="N35" s="122"/>
      <c r="O35" s="122">
        <v>36230555</v>
      </c>
      <c r="P35" s="122"/>
      <c r="Q35" s="122">
        <v>-2281242</v>
      </c>
      <c r="R35" s="39"/>
      <c r="S35" s="323"/>
      <c r="T35" s="145"/>
      <c r="U35" s="204"/>
    </row>
    <row r="36" spans="1:21" ht="30.75">
      <c r="A36" s="149" t="s">
        <v>235</v>
      </c>
      <c r="B36" s="150"/>
      <c r="C36" s="151">
        <v>5239</v>
      </c>
      <c r="D36" s="150"/>
      <c r="E36" s="151">
        <v>94130481</v>
      </c>
      <c r="F36" s="122"/>
      <c r="G36" s="122">
        <v>93999055</v>
      </c>
      <c r="H36" s="122"/>
      <c r="I36" s="122">
        <v>131426</v>
      </c>
      <c r="J36" s="152"/>
      <c r="K36" s="151">
        <v>5239</v>
      </c>
      <c r="L36" s="150"/>
      <c r="M36" s="151">
        <v>94130481</v>
      </c>
      <c r="N36" s="122"/>
      <c r="O36" s="122">
        <v>93999055</v>
      </c>
      <c r="P36" s="122"/>
      <c r="Q36" s="122">
        <v>131426</v>
      </c>
      <c r="R36" s="39"/>
      <c r="S36" s="323"/>
      <c r="T36" s="145"/>
      <c r="U36" s="204"/>
    </row>
    <row r="37" spans="1:21" ht="30.75">
      <c r="A37" s="149" t="s">
        <v>245</v>
      </c>
      <c r="B37" s="150"/>
      <c r="C37" s="151">
        <v>18944</v>
      </c>
      <c r="D37" s="150"/>
      <c r="E37" s="151">
        <v>28755381</v>
      </c>
      <c r="F37" s="122"/>
      <c r="G37" s="122">
        <v>29732749</v>
      </c>
      <c r="H37" s="122"/>
      <c r="I37" s="122">
        <v>-977368</v>
      </c>
      <c r="J37" s="152"/>
      <c r="K37" s="151">
        <v>18944</v>
      </c>
      <c r="L37" s="150"/>
      <c r="M37" s="151">
        <v>28755381</v>
      </c>
      <c r="N37" s="122"/>
      <c r="O37" s="122">
        <v>29732749</v>
      </c>
      <c r="P37" s="122"/>
      <c r="Q37" s="122">
        <v>-977368</v>
      </c>
      <c r="R37" s="39"/>
      <c r="S37" s="323"/>
      <c r="T37" s="145"/>
      <c r="U37" s="204"/>
    </row>
    <row r="38" spans="1:21" ht="30.75">
      <c r="A38" s="149" t="s">
        <v>180</v>
      </c>
      <c r="B38" s="150"/>
      <c r="C38" s="151">
        <v>754</v>
      </c>
      <c r="D38" s="150"/>
      <c r="E38" s="151">
        <v>30042990</v>
      </c>
      <c r="F38" s="122"/>
      <c r="G38" s="122">
        <v>33192581</v>
      </c>
      <c r="H38" s="122"/>
      <c r="I38" s="122">
        <v>-3149591</v>
      </c>
      <c r="J38" s="152"/>
      <c r="K38" s="151">
        <v>754</v>
      </c>
      <c r="L38" s="150"/>
      <c r="M38" s="151">
        <v>30042990</v>
      </c>
      <c r="N38" s="122"/>
      <c r="O38" s="122">
        <v>33192581</v>
      </c>
      <c r="P38" s="122"/>
      <c r="Q38" s="122">
        <v>-3149591</v>
      </c>
      <c r="R38" s="39"/>
      <c r="S38" s="323"/>
      <c r="T38" s="145"/>
      <c r="U38" s="204"/>
    </row>
    <row r="39" spans="1:21" ht="30.75">
      <c r="A39" s="149" t="s">
        <v>149</v>
      </c>
      <c r="B39" s="150"/>
      <c r="C39" s="151">
        <v>2232</v>
      </c>
      <c r="D39" s="150"/>
      <c r="E39" s="151">
        <v>35334603</v>
      </c>
      <c r="F39" s="122"/>
      <c r="G39" s="122">
        <v>35128212</v>
      </c>
      <c r="H39" s="122"/>
      <c r="I39" s="122">
        <v>206391</v>
      </c>
      <c r="J39" s="152"/>
      <c r="K39" s="151">
        <v>2232</v>
      </c>
      <c r="L39" s="150"/>
      <c r="M39" s="151">
        <v>35334603</v>
      </c>
      <c r="N39" s="122"/>
      <c r="O39" s="122">
        <v>35128212</v>
      </c>
      <c r="P39" s="122"/>
      <c r="Q39" s="122">
        <v>206391</v>
      </c>
      <c r="R39" s="39"/>
      <c r="S39" s="323"/>
      <c r="T39" s="145"/>
      <c r="U39" s="204"/>
    </row>
    <row r="40" spans="1:21" ht="30.75">
      <c r="A40" s="149" t="s">
        <v>122</v>
      </c>
      <c r="B40" s="150"/>
      <c r="C40" s="151">
        <v>4402</v>
      </c>
      <c r="D40" s="150"/>
      <c r="E40" s="151">
        <v>16019838</v>
      </c>
      <c r="F40" s="122"/>
      <c r="G40" s="122">
        <v>17828266</v>
      </c>
      <c r="H40" s="122"/>
      <c r="I40" s="122">
        <v>-1808428</v>
      </c>
      <c r="J40" s="152"/>
      <c r="K40" s="151">
        <v>4402</v>
      </c>
      <c r="L40" s="150"/>
      <c r="M40" s="151">
        <v>16019838</v>
      </c>
      <c r="N40" s="122"/>
      <c r="O40" s="122">
        <v>17828266</v>
      </c>
      <c r="P40" s="122"/>
      <c r="Q40" s="122">
        <v>-1808428</v>
      </c>
      <c r="R40" s="39"/>
      <c r="S40" s="323"/>
      <c r="T40" s="145"/>
      <c r="U40" s="204"/>
    </row>
    <row r="41" spans="1:21" ht="30.75">
      <c r="A41" s="149" t="s">
        <v>151</v>
      </c>
      <c r="B41" s="150"/>
      <c r="C41" s="151">
        <v>3478</v>
      </c>
      <c r="D41" s="150"/>
      <c r="E41" s="151">
        <v>48463599</v>
      </c>
      <c r="F41" s="122"/>
      <c r="G41" s="122">
        <v>49903774</v>
      </c>
      <c r="H41" s="122"/>
      <c r="I41" s="122">
        <v>-1440175</v>
      </c>
      <c r="J41" s="152"/>
      <c r="K41" s="151">
        <v>3478</v>
      </c>
      <c r="L41" s="150"/>
      <c r="M41" s="151">
        <v>48463599</v>
      </c>
      <c r="N41" s="122"/>
      <c r="O41" s="122">
        <v>49903774</v>
      </c>
      <c r="P41" s="122"/>
      <c r="Q41" s="122">
        <v>-1440175</v>
      </c>
      <c r="R41" s="39"/>
      <c r="S41" s="323"/>
      <c r="T41" s="145"/>
      <c r="U41" s="204"/>
    </row>
    <row r="42" spans="1:21" ht="30.75">
      <c r="A42" s="149" t="s">
        <v>166</v>
      </c>
      <c r="B42" s="150"/>
      <c r="C42" s="151">
        <v>9050</v>
      </c>
      <c r="D42" s="150"/>
      <c r="E42" s="151">
        <v>35760218</v>
      </c>
      <c r="F42" s="122"/>
      <c r="G42" s="122">
        <v>36023048</v>
      </c>
      <c r="H42" s="122"/>
      <c r="I42" s="122">
        <v>-262830</v>
      </c>
      <c r="J42" s="152"/>
      <c r="K42" s="151">
        <v>9050</v>
      </c>
      <c r="L42" s="150"/>
      <c r="M42" s="151">
        <v>35760218</v>
      </c>
      <c r="N42" s="122"/>
      <c r="O42" s="122">
        <v>36023048</v>
      </c>
      <c r="P42" s="122"/>
      <c r="Q42" s="122">
        <v>-262830</v>
      </c>
      <c r="R42" s="39"/>
      <c r="S42" s="323"/>
      <c r="T42" s="145"/>
      <c r="U42" s="204"/>
    </row>
    <row r="43" spans="1:21" ht="30.75">
      <c r="A43" s="149" t="s">
        <v>204</v>
      </c>
      <c r="B43" s="150"/>
      <c r="C43" s="151">
        <v>1192</v>
      </c>
      <c r="D43" s="150"/>
      <c r="E43" s="151">
        <v>24363382</v>
      </c>
      <c r="F43" s="122"/>
      <c r="G43" s="122">
        <v>25218407</v>
      </c>
      <c r="H43" s="122"/>
      <c r="I43" s="122">
        <v>-855025</v>
      </c>
      <c r="J43" s="152"/>
      <c r="K43" s="151">
        <v>1192</v>
      </c>
      <c r="L43" s="150"/>
      <c r="M43" s="151">
        <v>24363382</v>
      </c>
      <c r="N43" s="122"/>
      <c r="O43" s="122">
        <v>25218407</v>
      </c>
      <c r="P43" s="122"/>
      <c r="Q43" s="122">
        <v>-855025</v>
      </c>
      <c r="R43" s="39"/>
      <c r="S43" s="323"/>
      <c r="T43" s="145"/>
      <c r="U43" s="204"/>
    </row>
    <row r="44" spans="1:21" ht="30.75">
      <c r="A44" s="149" t="s">
        <v>147</v>
      </c>
      <c r="B44" s="150"/>
      <c r="C44" s="151">
        <v>8762</v>
      </c>
      <c r="D44" s="150"/>
      <c r="E44" s="151">
        <v>24429349</v>
      </c>
      <c r="F44" s="122"/>
      <c r="G44" s="122">
        <v>24937473</v>
      </c>
      <c r="H44" s="122"/>
      <c r="I44" s="122">
        <v>-508124</v>
      </c>
      <c r="J44" s="152"/>
      <c r="K44" s="151">
        <v>8762</v>
      </c>
      <c r="L44" s="150"/>
      <c r="M44" s="151">
        <v>24429349</v>
      </c>
      <c r="N44" s="122"/>
      <c r="O44" s="122">
        <v>24937473</v>
      </c>
      <c r="P44" s="122"/>
      <c r="Q44" s="122">
        <v>-508124</v>
      </c>
      <c r="R44" s="39"/>
      <c r="S44" s="323"/>
      <c r="T44" s="145"/>
      <c r="U44" s="204"/>
    </row>
    <row r="45" spans="1:21" ht="30.75">
      <c r="A45" s="149" t="s">
        <v>195</v>
      </c>
      <c r="B45" s="150"/>
      <c r="C45" s="151">
        <v>3962</v>
      </c>
      <c r="D45" s="150"/>
      <c r="E45" s="151">
        <v>41067080</v>
      </c>
      <c r="F45" s="122"/>
      <c r="G45" s="122">
        <v>43363004</v>
      </c>
      <c r="H45" s="122"/>
      <c r="I45" s="122">
        <v>-2295924</v>
      </c>
      <c r="J45" s="152"/>
      <c r="K45" s="151">
        <v>3962</v>
      </c>
      <c r="L45" s="150"/>
      <c r="M45" s="151">
        <v>41067080</v>
      </c>
      <c r="N45" s="122"/>
      <c r="O45" s="122">
        <v>43363004</v>
      </c>
      <c r="P45" s="122"/>
      <c r="Q45" s="122">
        <v>-2295924</v>
      </c>
      <c r="R45" s="39"/>
      <c r="S45" s="323"/>
      <c r="T45" s="145"/>
      <c r="U45" s="204"/>
    </row>
    <row r="46" spans="1:21" ht="30.75">
      <c r="A46" s="149" t="s">
        <v>198</v>
      </c>
      <c r="B46" s="150"/>
      <c r="C46" s="151">
        <v>2216</v>
      </c>
      <c r="D46" s="150"/>
      <c r="E46" s="151">
        <v>54294514</v>
      </c>
      <c r="F46" s="122"/>
      <c r="G46" s="122">
        <v>54870479</v>
      </c>
      <c r="H46" s="122"/>
      <c r="I46" s="122">
        <v>-575965</v>
      </c>
      <c r="J46" s="152"/>
      <c r="K46" s="151">
        <v>2216</v>
      </c>
      <c r="L46" s="150"/>
      <c r="M46" s="151">
        <v>54294514</v>
      </c>
      <c r="N46" s="122"/>
      <c r="O46" s="122">
        <v>54870479</v>
      </c>
      <c r="P46" s="122"/>
      <c r="Q46" s="122">
        <v>-575965</v>
      </c>
      <c r="R46" s="39"/>
      <c r="S46" s="323"/>
      <c r="T46" s="145"/>
      <c r="U46" s="204"/>
    </row>
    <row r="47" spans="1:21" ht="30.75">
      <c r="A47" s="149" t="s">
        <v>163</v>
      </c>
      <c r="B47" s="150"/>
      <c r="C47" s="151">
        <v>1942</v>
      </c>
      <c r="D47" s="150"/>
      <c r="E47" s="151">
        <v>21614463</v>
      </c>
      <c r="F47" s="122"/>
      <c r="G47" s="122">
        <v>24315268</v>
      </c>
      <c r="H47" s="122"/>
      <c r="I47" s="122">
        <v>-2700805</v>
      </c>
      <c r="J47" s="152"/>
      <c r="K47" s="151">
        <v>1942</v>
      </c>
      <c r="L47" s="150"/>
      <c r="M47" s="151">
        <v>21614463</v>
      </c>
      <c r="N47" s="122"/>
      <c r="O47" s="122">
        <v>24315268</v>
      </c>
      <c r="P47" s="122"/>
      <c r="Q47" s="122">
        <v>-2700805</v>
      </c>
      <c r="R47" s="39"/>
      <c r="S47" s="323"/>
      <c r="T47" s="145"/>
      <c r="U47" s="204"/>
    </row>
    <row r="48" spans="1:21" ht="30.75">
      <c r="A48" s="149" t="s">
        <v>185</v>
      </c>
      <c r="B48" s="150"/>
      <c r="C48" s="151">
        <v>1246</v>
      </c>
      <c r="D48" s="150"/>
      <c r="E48" s="151">
        <v>44178626</v>
      </c>
      <c r="F48" s="122"/>
      <c r="G48" s="122">
        <v>43204113</v>
      </c>
      <c r="H48" s="122"/>
      <c r="I48" s="122">
        <v>974513</v>
      </c>
      <c r="J48" s="152"/>
      <c r="K48" s="151">
        <v>1246</v>
      </c>
      <c r="L48" s="150"/>
      <c r="M48" s="151">
        <v>44178626</v>
      </c>
      <c r="N48" s="122"/>
      <c r="O48" s="122">
        <v>43204113</v>
      </c>
      <c r="P48" s="122"/>
      <c r="Q48" s="122">
        <v>974513</v>
      </c>
      <c r="R48" s="39"/>
      <c r="S48" s="323"/>
      <c r="T48" s="145"/>
      <c r="U48" s="204"/>
    </row>
    <row r="49" spans="1:21" ht="30.75">
      <c r="A49" s="149" t="s">
        <v>154</v>
      </c>
      <c r="B49" s="150"/>
      <c r="C49" s="151">
        <v>5048</v>
      </c>
      <c r="D49" s="150"/>
      <c r="E49" s="151">
        <v>35459053</v>
      </c>
      <c r="F49" s="122"/>
      <c r="G49" s="122">
        <v>34555995</v>
      </c>
      <c r="H49" s="122"/>
      <c r="I49" s="122">
        <v>903058</v>
      </c>
      <c r="J49" s="152"/>
      <c r="K49" s="151">
        <v>5048</v>
      </c>
      <c r="L49" s="150"/>
      <c r="M49" s="151">
        <v>35459053</v>
      </c>
      <c r="N49" s="122"/>
      <c r="O49" s="122">
        <v>34555995</v>
      </c>
      <c r="P49" s="122"/>
      <c r="Q49" s="122">
        <v>903058</v>
      </c>
      <c r="R49" s="39"/>
      <c r="S49" s="323"/>
      <c r="T49" s="145"/>
      <c r="U49" s="204"/>
    </row>
    <row r="50" spans="1:21" ht="30.75">
      <c r="A50" s="149" t="s">
        <v>199</v>
      </c>
      <c r="B50" s="150"/>
      <c r="C50" s="151">
        <v>809</v>
      </c>
      <c r="D50" s="150"/>
      <c r="E50" s="151">
        <v>18278500</v>
      </c>
      <c r="F50" s="122"/>
      <c r="G50" s="122">
        <v>17873340</v>
      </c>
      <c r="H50" s="122"/>
      <c r="I50" s="122">
        <v>405160</v>
      </c>
      <c r="J50" s="152"/>
      <c r="K50" s="151">
        <v>809</v>
      </c>
      <c r="L50" s="150"/>
      <c r="M50" s="151">
        <v>18278500</v>
      </c>
      <c r="N50" s="122"/>
      <c r="O50" s="122">
        <v>17873340</v>
      </c>
      <c r="P50" s="122"/>
      <c r="Q50" s="122">
        <v>405160</v>
      </c>
      <c r="R50" s="39"/>
      <c r="S50" s="323"/>
      <c r="T50" s="145"/>
      <c r="U50" s="204"/>
    </row>
    <row r="51" spans="1:21" ht="30.75">
      <c r="A51" s="149" t="s">
        <v>136</v>
      </c>
      <c r="B51" s="150"/>
      <c r="C51" s="151">
        <v>11684</v>
      </c>
      <c r="D51" s="150"/>
      <c r="E51" s="151">
        <v>32281628</v>
      </c>
      <c r="F51" s="122"/>
      <c r="G51" s="122">
        <v>32734775</v>
      </c>
      <c r="H51" s="122"/>
      <c r="I51" s="122">
        <v>-453147</v>
      </c>
      <c r="J51" s="152"/>
      <c r="K51" s="151">
        <v>11684</v>
      </c>
      <c r="L51" s="150"/>
      <c r="M51" s="151">
        <v>32281628</v>
      </c>
      <c r="N51" s="122"/>
      <c r="O51" s="122">
        <v>32734775</v>
      </c>
      <c r="P51" s="122"/>
      <c r="Q51" s="122">
        <v>-453147</v>
      </c>
      <c r="R51" s="39"/>
      <c r="S51" s="323"/>
      <c r="T51" s="145"/>
      <c r="U51" s="204"/>
    </row>
    <row r="52" spans="1:21" ht="30.75">
      <c r="A52" s="149" t="s">
        <v>109</v>
      </c>
      <c r="B52" s="150"/>
      <c r="C52" s="151">
        <v>26970</v>
      </c>
      <c r="D52" s="150"/>
      <c r="E52" s="151">
        <v>83497131</v>
      </c>
      <c r="F52" s="122"/>
      <c r="G52" s="122">
        <v>87723315</v>
      </c>
      <c r="H52" s="122"/>
      <c r="I52" s="122">
        <v>-4226184</v>
      </c>
      <c r="J52" s="152"/>
      <c r="K52" s="151">
        <v>26970</v>
      </c>
      <c r="L52" s="150"/>
      <c r="M52" s="151">
        <v>83497131</v>
      </c>
      <c r="N52" s="122"/>
      <c r="O52" s="122">
        <v>87723315</v>
      </c>
      <c r="P52" s="122"/>
      <c r="Q52" s="122">
        <v>-4226184</v>
      </c>
      <c r="R52" s="39"/>
      <c r="S52" s="323"/>
      <c r="T52" s="145"/>
      <c r="U52" s="204"/>
    </row>
    <row r="53" spans="1:21" ht="30.75">
      <c r="A53" s="149" t="s">
        <v>233</v>
      </c>
      <c r="B53" s="150"/>
      <c r="C53" s="151">
        <v>3244</v>
      </c>
      <c r="D53" s="150"/>
      <c r="E53" s="151">
        <v>65143781</v>
      </c>
      <c r="F53" s="122"/>
      <c r="G53" s="122">
        <v>67774007</v>
      </c>
      <c r="H53" s="122"/>
      <c r="I53" s="122">
        <v>-2630226</v>
      </c>
      <c r="J53" s="152"/>
      <c r="K53" s="151">
        <v>3244</v>
      </c>
      <c r="L53" s="150"/>
      <c r="M53" s="151">
        <v>65143781</v>
      </c>
      <c r="N53" s="122"/>
      <c r="O53" s="122">
        <v>67774007</v>
      </c>
      <c r="P53" s="122"/>
      <c r="Q53" s="122">
        <v>-2630226</v>
      </c>
      <c r="R53" s="39"/>
      <c r="S53" s="323"/>
      <c r="T53" s="145"/>
      <c r="U53" s="204"/>
    </row>
    <row r="54" spans="1:21" ht="30.75">
      <c r="A54" s="149" t="s">
        <v>162</v>
      </c>
      <c r="B54" s="150"/>
      <c r="C54" s="151">
        <v>35046</v>
      </c>
      <c r="D54" s="150"/>
      <c r="E54" s="151">
        <v>119736418</v>
      </c>
      <c r="F54" s="122"/>
      <c r="G54" s="122">
        <v>112171234</v>
      </c>
      <c r="H54" s="122"/>
      <c r="I54" s="122">
        <v>7565184</v>
      </c>
      <c r="J54" s="152"/>
      <c r="K54" s="151">
        <v>35046</v>
      </c>
      <c r="L54" s="150"/>
      <c r="M54" s="151">
        <v>119736418</v>
      </c>
      <c r="N54" s="122"/>
      <c r="O54" s="122">
        <v>112171234</v>
      </c>
      <c r="P54" s="122"/>
      <c r="Q54" s="122">
        <v>7565184</v>
      </c>
      <c r="R54" s="39"/>
      <c r="S54" s="323"/>
      <c r="T54" s="145"/>
      <c r="U54" s="204"/>
    </row>
    <row r="55" spans="1:21" ht="30.75">
      <c r="A55" s="149" t="s">
        <v>246</v>
      </c>
      <c r="B55" s="150"/>
      <c r="C55" s="151">
        <v>5608</v>
      </c>
      <c r="D55" s="150"/>
      <c r="E55" s="151">
        <v>23833468</v>
      </c>
      <c r="F55" s="122"/>
      <c r="G55" s="122">
        <v>24676481</v>
      </c>
      <c r="H55" s="122"/>
      <c r="I55" s="122">
        <v>-843013</v>
      </c>
      <c r="J55" s="152"/>
      <c r="K55" s="151">
        <v>5608</v>
      </c>
      <c r="L55" s="150"/>
      <c r="M55" s="151">
        <v>23833468</v>
      </c>
      <c r="N55" s="122"/>
      <c r="O55" s="122">
        <v>24676481</v>
      </c>
      <c r="P55" s="122"/>
      <c r="Q55" s="122">
        <v>-843013</v>
      </c>
      <c r="R55" s="39"/>
      <c r="S55" s="323"/>
      <c r="T55" s="145"/>
      <c r="U55" s="204"/>
    </row>
    <row r="56" spans="1:21" ht="30.75">
      <c r="A56" s="149" t="s">
        <v>226</v>
      </c>
      <c r="B56" s="150"/>
      <c r="C56" s="151">
        <v>1710</v>
      </c>
      <c r="D56" s="150"/>
      <c r="E56" s="151">
        <v>11184860</v>
      </c>
      <c r="F56" s="122"/>
      <c r="G56" s="122">
        <v>11140472</v>
      </c>
      <c r="H56" s="122"/>
      <c r="I56" s="122">
        <v>44388</v>
      </c>
      <c r="J56" s="152"/>
      <c r="K56" s="151">
        <v>1710</v>
      </c>
      <c r="L56" s="150"/>
      <c r="M56" s="151">
        <v>11184860</v>
      </c>
      <c r="N56" s="122"/>
      <c r="O56" s="122">
        <v>11140472</v>
      </c>
      <c r="P56" s="122"/>
      <c r="Q56" s="122">
        <v>44388</v>
      </c>
      <c r="R56" s="39"/>
      <c r="S56" s="323"/>
      <c r="T56" s="145"/>
      <c r="U56" s="204"/>
    </row>
    <row r="57" spans="1:21" ht="30.75">
      <c r="A57" s="149" t="s">
        <v>203</v>
      </c>
      <c r="B57" s="150"/>
      <c r="C57" s="151">
        <v>2138</v>
      </c>
      <c r="D57" s="150"/>
      <c r="E57" s="151">
        <v>18845903</v>
      </c>
      <c r="F57" s="122"/>
      <c r="G57" s="122">
        <v>19553088</v>
      </c>
      <c r="H57" s="122"/>
      <c r="I57" s="122">
        <v>-707185</v>
      </c>
      <c r="J57" s="152"/>
      <c r="K57" s="151">
        <v>2138</v>
      </c>
      <c r="L57" s="150"/>
      <c r="M57" s="151">
        <v>18845903</v>
      </c>
      <c r="N57" s="122"/>
      <c r="O57" s="122">
        <v>19553088</v>
      </c>
      <c r="P57" s="122"/>
      <c r="Q57" s="122">
        <v>-707185</v>
      </c>
      <c r="R57" s="39"/>
      <c r="S57" s="323"/>
      <c r="T57" s="145"/>
      <c r="U57" s="204"/>
    </row>
    <row r="58" spans="1:21" ht="30.75">
      <c r="A58" s="149" t="s">
        <v>224</v>
      </c>
      <c r="B58" s="150"/>
      <c r="C58" s="151">
        <v>10346</v>
      </c>
      <c r="D58" s="150"/>
      <c r="E58" s="151">
        <v>43680747</v>
      </c>
      <c r="F58" s="122"/>
      <c r="G58" s="122">
        <v>45157109</v>
      </c>
      <c r="H58" s="122"/>
      <c r="I58" s="122">
        <v>-1476362</v>
      </c>
      <c r="J58" s="152"/>
      <c r="K58" s="151">
        <v>10346</v>
      </c>
      <c r="L58" s="150"/>
      <c r="M58" s="151">
        <v>43680747</v>
      </c>
      <c r="N58" s="122"/>
      <c r="O58" s="122">
        <v>45157109</v>
      </c>
      <c r="P58" s="122"/>
      <c r="Q58" s="122">
        <v>-1476362</v>
      </c>
      <c r="R58" s="39"/>
      <c r="S58" s="323"/>
      <c r="T58" s="145"/>
      <c r="U58" s="204"/>
    </row>
    <row r="59" spans="1:21" ht="30.75">
      <c r="A59" s="149" t="s">
        <v>177</v>
      </c>
      <c r="B59" s="150"/>
      <c r="C59" s="151">
        <v>3152</v>
      </c>
      <c r="D59" s="150"/>
      <c r="E59" s="151">
        <v>65760153</v>
      </c>
      <c r="F59" s="122"/>
      <c r="G59" s="122">
        <v>68001502</v>
      </c>
      <c r="H59" s="122"/>
      <c r="I59" s="122">
        <v>-2241349</v>
      </c>
      <c r="J59" s="152"/>
      <c r="K59" s="151">
        <v>3152</v>
      </c>
      <c r="L59" s="150"/>
      <c r="M59" s="151">
        <v>65760153</v>
      </c>
      <c r="N59" s="122"/>
      <c r="O59" s="122">
        <v>68001502</v>
      </c>
      <c r="P59" s="122"/>
      <c r="Q59" s="122">
        <v>-2241349</v>
      </c>
      <c r="R59" s="39"/>
      <c r="S59" s="323"/>
      <c r="T59" s="145"/>
      <c r="U59" s="204"/>
    </row>
    <row r="60" spans="1:21" ht="30.75">
      <c r="A60" s="149" t="s">
        <v>179</v>
      </c>
      <c r="B60" s="150"/>
      <c r="C60" s="151">
        <v>34282</v>
      </c>
      <c r="D60" s="150"/>
      <c r="E60" s="151">
        <v>168958858</v>
      </c>
      <c r="F60" s="122"/>
      <c r="G60" s="122">
        <v>143884592</v>
      </c>
      <c r="H60" s="122"/>
      <c r="I60" s="122">
        <v>25074266</v>
      </c>
      <c r="J60" s="152"/>
      <c r="K60" s="151">
        <v>34282</v>
      </c>
      <c r="L60" s="150"/>
      <c r="M60" s="151">
        <v>168958858</v>
      </c>
      <c r="N60" s="122"/>
      <c r="O60" s="122">
        <v>143884592</v>
      </c>
      <c r="P60" s="122"/>
      <c r="Q60" s="122">
        <v>25074266</v>
      </c>
      <c r="R60" s="39"/>
      <c r="S60" s="323"/>
      <c r="T60" s="145"/>
      <c r="U60" s="204"/>
    </row>
    <row r="61" spans="1:21" ht="30.75">
      <c r="A61" s="149" t="s">
        <v>142</v>
      </c>
      <c r="B61" s="150"/>
      <c r="C61" s="151">
        <v>1368</v>
      </c>
      <c r="D61" s="150"/>
      <c r="E61" s="151">
        <v>11918143</v>
      </c>
      <c r="F61" s="122"/>
      <c r="G61" s="122">
        <v>11365929</v>
      </c>
      <c r="H61" s="122"/>
      <c r="I61" s="122">
        <v>552214</v>
      </c>
      <c r="J61" s="152"/>
      <c r="K61" s="151">
        <v>1368</v>
      </c>
      <c r="L61" s="150"/>
      <c r="M61" s="151">
        <v>11918143</v>
      </c>
      <c r="N61" s="122"/>
      <c r="O61" s="122">
        <v>11365929</v>
      </c>
      <c r="P61" s="122"/>
      <c r="Q61" s="122">
        <v>552214</v>
      </c>
      <c r="R61" s="39"/>
      <c r="S61" s="323"/>
      <c r="T61" s="145"/>
      <c r="U61" s="204"/>
    </row>
    <row r="62" spans="1:21" ht="30.75">
      <c r="A62" s="149" t="s">
        <v>216</v>
      </c>
      <c r="B62" s="150"/>
      <c r="C62" s="151">
        <v>810</v>
      </c>
      <c r="D62" s="150"/>
      <c r="E62" s="151">
        <v>13221070</v>
      </c>
      <c r="F62" s="122"/>
      <c r="G62" s="122">
        <v>13421132</v>
      </c>
      <c r="H62" s="122"/>
      <c r="I62" s="122">
        <v>-200062</v>
      </c>
      <c r="J62" s="152"/>
      <c r="K62" s="151">
        <v>810</v>
      </c>
      <c r="L62" s="150"/>
      <c r="M62" s="151">
        <v>13221070</v>
      </c>
      <c r="N62" s="122"/>
      <c r="O62" s="122">
        <v>13421132</v>
      </c>
      <c r="P62" s="122"/>
      <c r="Q62" s="122">
        <v>-200062</v>
      </c>
      <c r="R62" s="39"/>
      <c r="S62" s="323"/>
      <c r="T62" s="145"/>
      <c r="U62" s="204"/>
    </row>
    <row r="63" spans="1:21" ht="30.75">
      <c r="A63" s="149" t="s">
        <v>144</v>
      </c>
      <c r="B63" s="150"/>
      <c r="C63" s="151">
        <v>4864</v>
      </c>
      <c r="D63" s="150"/>
      <c r="E63" s="151">
        <v>53217278</v>
      </c>
      <c r="F63" s="122"/>
      <c r="G63" s="122">
        <v>51385956</v>
      </c>
      <c r="H63" s="122"/>
      <c r="I63" s="122">
        <v>1831322</v>
      </c>
      <c r="J63" s="152"/>
      <c r="K63" s="151">
        <v>4864</v>
      </c>
      <c r="L63" s="150"/>
      <c r="M63" s="151">
        <v>53217278</v>
      </c>
      <c r="N63" s="122"/>
      <c r="O63" s="122">
        <v>51385956</v>
      </c>
      <c r="P63" s="122"/>
      <c r="Q63" s="122">
        <v>1831322</v>
      </c>
      <c r="R63" s="39"/>
      <c r="S63" s="323"/>
      <c r="T63" s="145"/>
      <c r="U63" s="204"/>
    </row>
    <row r="64" spans="1:21" ht="30.75">
      <c r="A64" s="149" t="s">
        <v>176</v>
      </c>
      <c r="B64" s="150"/>
      <c r="C64" s="151">
        <v>9729</v>
      </c>
      <c r="D64" s="150"/>
      <c r="E64" s="151">
        <v>133537043</v>
      </c>
      <c r="F64" s="122"/>
      <c r="G64" s="122">
        <v>139204957</v>
      </c>
      <c r="H64" s="122"/>
      <c r="I64" s="122">
        <v>-5667914</v>
      </c>
      <c r="J64" s="152"/>
      <c r="K64" s="151">
        <v>9729</v>
      </c>
      <c r="L64" s="150"/>
      <c r="M64" s="151">
        <v>133537043</v>
      </c>
      <c r="N64" s="122"/>
      <c r="O64" s="122">
        <v>139204957</v>
      </c>
      <c r="P64" s="122"/>
      <c r="Q64" s="122">
        <v>-5667914</v>
      </c>
      <c r="R64" s="39"/>
      <c r="S64" s="323"/>
      <c r="T64" s="145"/>
      <c r="U64" s="204"/>
    </row>
    <row r="65" spans="1:21" ht="30.75">
      <c r="A65" s="149" t="s">
        <v>175</v>
      </c>
      <c r="B65" s="150"/>
      <c r="C65" s="151">
        <v>10873</v>
      </c>
      <c r="D65" s="150"/>
      <c r="E65" s="151">
        <v>158672743</v>
      </c>
      <c r="F65" s="122"/>
      <c r="G65" s="122">
        <v>154722124</v>
      </c>
      <c r="H65" s="122"/>
      <c r="I65" s="122">
        <v>3950619</v>
      </c>
      <c r="J65" s="152"/>
      <c r="K65" s="151">
        <v>10873</v>
      </c>
      <c r="L65" s="150"/>
      <c r="M65" s="151">
        <v>158672743</v>
      </c>
      <c r="N65" s="122"/>
      <c r="O65" s="122">
        <v>154722124</v>
      </c>
      <c r="P65" s="122"/>
      <c r="Q65" s="122">
        <v>3950619</v>
      </c>
      <c r="R65" s="39"/>
      <c r="S65" s="323"/>
      <c r="T65" s="145"/>
      <c r="U65" s="204"/>
    </row>
    <row r="66" spans="1:21" ht="30.75">
      <c r="A66" s="149" t="s">
        <v>153</v>
      </c>
      <c r="B66" s="150"/>
      <c r="C66" s="151">
        <v>4770</v>
      </c>
      <c r="D66" s="150"/>
      <c r="E66" s="151">
        <v>43441216</v>
      </c>
      <c r="F66" s="122"/>
      <c r="G66" s="122">
        <v>44661109</v>
      </c>
      <c r="H66" s="122"/>
      <c r="I66" s="122">
        <v>-1219893</v>
      </c>
      <c r="J66" s="152"/>
      <c r="K66" s="151">
        <v>4770</v>
      </c>
      <c r="L66" s="150"/>
      <c r="M66" s="151">
        <v>43441216</v>
      </c>
      <c r="N66" s="122"/>
      <c r="O66" s="122">
        <v>44661109</v>
      </c>
      <c r="P66" s="122"/>
      <c r="Q66" s="122">
        <v>-1219893</v>
      </c>
      <c r="R66" s="39"/>
      <c r="S66" s="323"/>
      <c r="T66" s="145"/>
      <c r="U66" s="204"/>
    </row>
    <row r="67" spans="1:21" ht="30.75">
      <c r="A67" s="149" t="s">
        <v>140</v>
      </c>
      <c r="B67" s="150"/>
      <c r="C67" s="151">
        <v>4140</v>
      </c>
      <c r="D67" s="150"/>
      <c r="E67" s="151">
        <v>68543517</v>
      </c>
      <c r="F67" s="122"/>
      <c r="G67" s="122">
        <v>66752424</v>
      </c>
      <c r="H67" s="122"/>
      <c r="I67" s="122">
        <v>1791093</v>
      </c>
      <c r="J67" s="152"/>
      <c r="K67" s="151">
        <v>4140</v>
      </c>
      <c r="L67" s="150"/>
      <c r="M67" s="151">
        <v>68543517</v>
      </c>
      <c r="N67" s="122"/>
      <c r="O67" s="122">
        <v>66752424</v>
      </c>
      <c r="P67" s="122"/>
      <c r="Q67" s="122">
        <v>1791093</v>
      </c>
      <c r="R67" s="39"/>
      <c r="S67" s="323"/>
      <c r="T67" s="145"/>
      <c r="U67" s="204"/>
    </row>
    <row r="68" spans="1:21" ht="30.75">
      <c r="A68" s="149" t="s">
        <v>141</v>
      </c>
      <c r="B68" s="150"/>
      <c r="C68" s="151">
        <v>6518</v>
      </c>
      <c r="D68" s="150"/>
      <c r="E68" s="151">
        <v>48823405</v>
      </c>
      <c r="F68" s="122"/>
      <c r="G68" s="122">
        <v>46439903</v>
      </c>
      <c r="H68" s="122"/>
      <c r="I68" s="122">
        <v>2383502</v>
      </c>
      <c r="J68" s="152"/>
      <c r="K68" s="151">
        <v>6518</v>
      </c>
      <c r="L68" s="150"/>
      <c r="M68" s="151">
        <v>48823405</v>
      </c>
      <c r="N68" s="122"/>
      <c r="O68" s="122">
        <v>46439903</v>
      </c>
      <c r="P68" s="122"/>
      <c r="Q68" s="122">
        <v>2383502</v>
      </c>
      <c r="R68" s="39"/>
      <c r="S68" s="323"/>
      <c r="T68" s="145"/>
      <c r="U68" s="204"/>
    </row>
    <row r="69" spans="1:21" ht="30.75">
      <c r="A69" s="149" t="s">
        <v>126</v>
      </c>
      <c r="B69" s="150"/>
      <c r="C69" s="151">
        <v>1270</v>
      </c>
      <c r="D69" s="150"/>
      <c r="E69" s="151">
        <v>40851381</v>
      </c>
      <c r="F69" s="122"/>
      <c r="G69" s="122">
        <v>34940501</v>
      </c>
      <c r="H69" s="122"/>
      <c r="I69" s="122">
        <v>5910880</v>
      </c>
      <c r="J69" s="152"/>
      <c r="K69" s="151">
        <v>1270</v>
      </c>
      <c r="L69" s="150"/>
      <c r="M69" s="151">
        <v>40851381</v>
      </c>
      <c r="N69" s="122"/>
      <c r="O69" s="122">
        <v>34940501</v>
      </c>
      <c r="P69" s="122"/>
      <c r="Q69" s="122">
        <v>5910880</v>
      </c>
      <c r="R69" s="39"/>
      <c r="S69" s="323"/>
      <c r="T69" s="145"/>
      <c r="U69" s="204"/>
    </row>
    <row r="70" spans="1:21" ht="30.75">
      <c r="A70" s="149" t="s">
        <v>215</v>
      </c>
      <c r="B70" s="150"/>
      <c r="C70" s="151">
        <v>964</v>
      </c>
      <c r="D70" s="150"/>
      <c r="E70" s="151">
        <v>42674231</v>
      </c>
      <c r="F70" s="122"/>
      <c r="G70" s="122">
        <v>42078573</v>
      </c>
      <c r="H70" s="122"/>
      <c r="I70" s="122">
        <v>595658</v>
      </c>
      <c r="J70" s="152"/>
      <c r="K70" s="151">
        <v>964</v>
      </c>
      <c r="L70" s="150"/>
      <c r="M70" s="151">
        <v>42674231</v>
      </c>
      <c r="N70" s="122"/>
      <c r="O70" s="122">
        <v>42078573</v>
      </c>
      <c r="P70" s="122"/>
      <c r="Q70" s="122">
        <v>595658</v>
      </c>
      <c r="R70" s="39"/>
      <c r="S70" s="323"/>
      <c r="T70" s="145"/>
      <c r="U70" s="204"/>
    </row>
    <row r="71" spans="1:21" ht="30.75">
      <c r="A71" s="149" t="s">
        <v>160</v>
      </c>
      <c r="B71" s="150"/>
      <c r="C71" s="151">
        <v>3212</v>
      </c>
      <c r="D71" s="150"/>
      <c r="E71" s="151">
        <v>106355150</v>
      </c>
      <c r="F71" s="122"/>
      <c r="G71" s="122">
        <v>85476086</v>
      </c>
      <c r="H71" s="122"/>
      <c r="I71" s="122">
        <v>20879064</v>
      </c>
      <c r="J71" s="152"/>
      <c r="K71" s="151">
        <v>3212</v>
      </c>
      <c r="L71" s="150"/>
      <c r="M71" s="151">
        <v>106355150</v>
      </c>
      <c r="N71" s="122"/>
      <c r="O71" s="122">
        <v>85476086</v>
      </c>
      <c r="P71" s="122"/>
      <c r="Q71" s="122">
        <v>20879064</v>
      </c>
      <c r="R71" s="39"/>
      <c r="S71" s="323"/>
      <c r="T71" s="145"/>
      <c r="U71" s="204"/>
    </row>
    <row r="72" spans="1:21" ht="30.75">
      <c r="A72" s="149" t="s">
        <v>218</v>
      </c>
      <c r="B72" s="150"/>
      <c r="C72" s="151">
        <v>616</v>
      </c>
      <c r="D72" s="150"/>
      <c r="E72" s="151">
        <v>37951958</v>
      </c>
      <c r="F72" s="122"/>
      <c r="G72" s="122">
        <v>33223416</v>
      </c>
      <c r="H72" s="122"/>
      <c r="I72" s="122">
        <v>4728542</v>
      </c>
      <c r="J72" s="152"/>
      <c r="K72" s="151">
        <v>616</v>
      </c>
      <c r="L72" s="150"/>
      <c r="M72" s="151">
        <v>37951958</v>
      </c>
      <c r="N72" s="122"/>
      <c r="O72" s="122">
        <v>33223416</v>
      </c>
      <c r="P72" s="122"/>
      <c r="Q72" s="122">
        <v>4728542</v>
      </c>
      <c r="R72" s="39"/>
      <c r="S72" s="323"/>
      <c r="T72" s="145"/>
      <c r="U72" s="204"/>
    </row>
    <row r="73" spans="1:21" ht="30.75">
      <c r="A73" s="149" t="s">
        <v>234</v>
      </c>
      <c r="B73" s="150"/>
      <c r="C73" s="151">
        <v>1356</v>
      </c>
      <c r="D73" s="150"/>
      <c r="E73" s="151">
        <v>34288375</v>
      </c>
      <c r="F73" s="122"/>
      <c r="G73" s="122">
        <v>31052488</v>
      </c>
      <c r="H73" s="122"/>
      <c r="I73" s="122">
        <v>3235887</v>
      </c>
      <c r="J73" s="152"/>
      <c r="K73" s="151">
        <v>1356</v>
      </c>
      <c r="L73" s="150"/>
      <c r="M73" s="151">
        <v>34288375</v>
      </c>
      <c r="N73" s="122"/>
      <c r="O73" s="122">
        <v>31052488</v>
      </c>
      <c r="P73" s="122"/>
      <c r="Q73" s="122">
        <v>3235887</v>
      </c>
      <c r="R73" s="39"/>
      <c r="S73" s="323"/>
      <c r="T73" s="145"/>
      <c r="U73" s="204"/>
    </row>
    <row r="74" spans="1:21" ht="30.75">
      <c r="A74" s="149" t="s">
        <v>214</v>
      </c>
      <c r="B74" s="150"/>
      <c r="C74" s="151">
        <v>1992</v>
      </c>
      <c r="D74" s="150"/>
      <c r="E74" s="151">
        <v>45757410</v>
      </c>
      <c r="F74" s="122"/>
      <c r="G74" s="122">
        <v>43462863</v>
      </c>
      <c r="H74" s="122"/>
      <c r="I74" s="122">
        <v>2294547</v>
      </c>
      <c r="J74" s="152"/>
      <c r="K74" s="151">
        <v>1992</v>
      </c>
      <c r="L74" s="150"/>
      <c r="M74" s="151">
        <v>45757410</v>
      </c>
      <c r="N74" s="122"/>
      <c r="O74" s="122">
        <v>43462863</v>
      </c>
      <c r="P74" s="122"/>
      <c r="Q74" s="122">
        <v>2294547</v>
      </c>
      <c r="R74" s="39"/>
      <c r="S74" s="323"/>
      <c r="T74" s="145"/>
      <c r="U74" s="204"/>
    </row>
    <row r="75" spans="1:21" ht="30.75">
      <c r="A75" s="149" t="s">
        <v>123</v>
      </c>
      <c r="B75" s="150"/>
      <c r="C75" s="151">
        <v>8430</v>
      </c>
      <c r="D75" s="150"/>
      <c r="E75" s="151">
        <v>179420318</v>
      </c>
      <c r="F75" s="122"/>
      <c r="G75" s="122">
        <v>158084391</v>
      </c>
      <c r="H75" s="122"/>
      <c r="I75" s="122">
        <v>21335927</v>
      </c>
      <c r="J75" s="152"/>
      <c r="K75" s="151">
        <v>8430</v>
      </c>
      <c r="L75" s="150"/>
      <c r="M75" s="151">
        <v>179420318</v>
      </c>
      <c r="N75" s="122"/>
      <c r="O75" s="122">
        <v>158084391</v>
      </c>
      <c r="P75" s="122"/>
      <c r="Q75" s="122">
        <v>21335927</v>
      </c>
      <c r="R75" s="39"/>
      <c r="S75" s="323"/>
      <c r="T75" s="145"/>
      <c r="U75" s="204"/>
    </row>
    <row r="76" spans="1:21" ht="30.75">
      <c r="A76" s="149" t="s">
        <v>110</v>
      </c>
      <c r="B76" s="150"/>
      <c r="C76" s="151">
        <v>2510</v>
      </c>
      <c r="D76" s="150"/>
      <c r="E76" s="151">
        <v>46791632</v>
      </c>
      <c r="F76" s="122"/>
      <c r="G76" s="122">
        <v>45676390</v>
      </c>
      <c r="H76" s="122"/>
      <c r="I76" s="122">
        <v>1115242</v>
      </c>
      <c r="J76" s="152"/>
      <c r="K76" s="151">
        <v>2510</v>
      </c>
      <c r="L76" s="150"/>
      <c r="M76" s="151">
        <v>46791632</v>
      </c>
      <c r="N76" s="122"/>
      <c r="O76" s="122">
        <v>45676390</v>
      </c>
      <c r="P76" s="122"/>
      <c r="Q76" s="122">
        <v>1115242</v>
      </c>
      <c r="R76" s="39"/>
      <c r="S76" s="323"/>
      <c r="T76" s="145"/>
      <c r="U76" s="204"/>
    </row>
    <row r="77" spans="1:21" ht="30.75">
      <c r="A77" s="149" t="s">
        <v>206</v>
      </c>
      <c r="B77" s="150"/>
      <c r="C77" s="151">
        <v>3546</v>
      </c>
      <c r="D77" s="150"/>
      <c r="E77" s="151">
        <v>45621494</v>
      </c>
      <c r="F77" s="122"/>
      <c r="G77" s="122">
        <v>41124869</v>
      </c>
      <c r="H77" s="122"/>
      <c r="I77" s="122">
        <v>4496625</v>
      </c>
      <c r="J77" s="152"/>
      <c r="K77" s="151">
        <v>3546</v>
      </c>
      <c r="L77" s="150"/>
      <c r="M77" s="151">
        <v>45621494</v>
      </c>
      <c r="N77" s="122"/>
      <c r="O77" s="122">
        <v>41124869</v>
      </c>
      <c r="P77" s="122"/>
      <c r="Q77" s="122">
        <v>4496625</v>
      </c>
      <c r="R77" s="39"/>
      <c r="S77" s="323"/>
      <c r="T77" s="145"/>
      <c r="U77" s="204"/>
    </row>
    <row r="78" spans="1:21" ht="30.75">
      <c r="A78" s="149" t="s">
        <v>208</v>
      </c>
      <c r="B78" s="150"/>
      <c r="C78" s="151">
        <v>1162</v>
      </c>
      <c r="D78" s="150"/>
      <c r="E78" s="151">
        <v>35217478</v>
      </c>
      <c r="F78" s="122"/>
      <c r="G78" s="122">
        <v>32592865</v>
      </c>
      <c r="H78" s="122"/>
      <c r="I78" s="122">
        <v>2624613</v>
      </c>
      <c r="J78" s="152"/>
      <c r="K78" s="151">
        <v>1162</v>
      </c>
      <c r="L78" s="150"/>
      <c r="M78" s="151">
        <v>35217478</v>
      </c>
      <c r="N78" s="122"/>
      <c r="O78" s="122">
        <v>32592865</v>
      </c>
      <c r="P78" s="122"/>
      <c r="Q78" s="122">
        <v>2624613</v>
      </c>
      <c r="R78" s="39"/>
      <c r="S78" s="323"/>
      <c r="T78" s="145"/>
      <c r="U78" s="204"/>
    </row>
    <row r="79" spans="1:21" ht="30.75">
      <c r="A79" s="149" t="s">
        <v>237</v>
      </c>
      <c r="B79" s="150"/>
      <c r="C79" s="151">
        <v>6592</v>
      </c>
      <c r="D79" s="150"/>
      <c r="E79" s="151">
        <v>34010395</v>
      </c>
      <c r="F79" s="122"/>
      <c r="G79" s="122">
        <v>34360862</v>
      </c>
      <c r="H79" s="122"/>
      <c r="I79" s="122">
        <v>-350467</v>
      </c>
      <c r="J79" s="152"/>
      <c r="K79" s="151">
        <v>6592</v>
      </c>
      <c r="L79" s="150"/>
      <c r="M79" s="151">
        <v>34010395</v>
      </c>
      <c r="N79" s="122"/>
      <c r="O79" s="122">
        <v>34360862</v>
      </c>
      <c r="P79" s="122"/>
      <c r="Q79" s="122">
        <v>-350467</v>
      </c>
      <c r="R79" s="39"/>
      <c r="S79" s="323"/>
      <c r="T79" s="145"/>
      <c r="U79" s="204"/>
    </row>
    <row r="80" spans="1:21" ht="30.75">
      <c r="A80" s="149" t="s">
        <v>239</v>
      </c>
      <c r="B80" s="150"/>
      <c r="C80" s="151">
        <v>3306</v>
      </c>
      <c r="D80" s="150"/>
      <c r="E80" s="151">
        <v>38539356</v>
      </c>
      <c r="F80" s="122"/>
      <c r="G80" s="122">
        <v>38347490</v>
      </c>
      <c r="H80" s="122"/>
      <c r="I80" s="122">
        <v>191866</v>
      </c>
      <c r="J80" s="152"/>
      <c r="K80" s="151">
        <v>3306</v>
      </c>
      <c r="L80" s="150"/>
      <c r="M80" s="151">
        <v>38539356</v>
      </c>
      <c r="N80" s="122"/>
      <c r="O80" s="122">
        <v>38347490</v>
      </c>
      <c r="P80" s="122"/>
      <c r="Q80" s="122">
        <v>191866</v>
      </c>
      <c r="R80" s="39"/>
      <c r="S80" s="323"/>
      <c r="T80" s="145"/>
      <c r="U80" s="204"/>
    </row>
    <row r="81" spans="1:21" ht="30.75">
      <c r="A81" s="149" t="s">
        <v>217</v>
      </c>
      <c r="B81" s="150"/>
      <c r="C81" s="151">
        <v>3665</v>
      </c>
      <c r="D81" s="150"/>
      <c r="E81" s="151">
        <v>97535107</v>
      </c>
      <c r="F81" s="122"/>
      <c r="G81" s="122">
        <v>95723639</v>
      </c>
      <c r="H81" s="122"/>
      <c r="I81" s="122">
        <v>1811468</v>
      </c>
      <c r="J81" s="152"/>
      <c r="K81" s="151">
        <v>3665</v>
      </c>
      <c r="L81" s="150"/>
      <c r="M81" s="151">
        <v>97535107</v>
      </c>
      <c r="N81" s="122"/>
      <c r="O81" s="122">
        <v>95723639</v>
      </c>
      <c r="P81" s="122"/>
      <c r="Q81" s="122">
        <v>1811468</v>
      </c>
      <c r="R81" s="39"/>
      <c r="S81" s="323"/>
      <c r="T81" s="145"/>
      <c r="U81" s="204"/>
    </row>
    <row r="82" spans="1:21" ht="30.75">
      <c r="A82" s="149" t="s">
        <v>183</v>
      </c>
      <c r="B82" s="150"/>
      <c r="C82" s="151">
        <v>520</v>
      </c>
      <c r="D82" s="150"/>
      <c r="E82" s="151">
        <v>33166774</v>
      </c>
      <c r="F82" s="122"/>
      <c r="G82" s="122">
        <v>34075084</v>
      </c>
      <c r="H82" s="122"/>
      <c r="I82" s="122">
        <v>-908310</v>
      </c>
      <c r="J82" s="152"/>
      <c r="K82" s="151">
        <v>520</v>
      </c>
      <c r="L82" s="150"/>
      <c r="M82" s="151">
        <v>33166774</v>
      </c>
      <c r="N82" s="122"/>
      <c r="O82" s="122">
        <v>34075084</v>
      </c>
      <c r="P82" s="122"/>
      <c r="Q82" s="122">
        <v>-908310</v>
      </c>
      <c r="R82" s="39"/>
      <c r="S82" s="323"/>
      <c r="T82" s="145"/>
      <c r="U82" s="204"/>
    </row>
    <row r="83" spans="1:21" ht="30.75">
      <c r="A83" s="149" t="s">
        <v>188</v>
      </c>
      <c r="B83" s="150"/>
      <c r="C83" s="151">
        <v>8894</v>
      </c>
      <c r="D83" s="150"/>
      <c r="E83" s="151">
        <v>27239376</v>
      </c>
      <c r="F83" s="122"/>
      <c r="G83" s="122">
        <v>28711865</v>
      </c>
      <c r="H83" s="122"/>
      <c r="I83" s="122">
        <v>-1472489</v>
      </c>
      <c r="J83" s="152"/>
      <c r="K83" s="151">
        <v>8894</v>
      </c>
      <c r="L83" s="150"/>
      <c r="M83" s="151">
        <v>27239376</v>
      </c>
      <c r="N83" s="122"/>
      <c r="O83" s="122">
        <v>28711865</v>
      </c>
      <c r="P83" s="122"/>
      <c r="Q83" s="122">
        <v>-1472489</v>
      </c>
      <c r="R83" s="39"/>
      <c r="S83" s="323"/>
      <c r="T83" s="145"/>
      <c r="U83" s="204"/>
    </row>
    <row r="84" spans="1:21" ht="30.75">
      <c r="A84" s="149" t="s">
        <v>164</v>
      </c>
      <c r="B84" s="150"/>
      <c r="C84" s="151">
        <v>2502</v>
      </c>
      <c r="D84" s="150"/>
      <c r="E84" s="151">
        <v>51032186</v>
      </c>
      <c r="F84" s="122"/>
      <c r="G84" s="122">
        <v>50879528</v>
      </c>
      <c r="H84" s="122"/>
      <c r="I84" s="122">
        <v>152658</v>
      </c>
      <c r="J84" s="152"/>
      <c r="K84" s="151">
        <v>2502</v>
      </c>
      <c r="L84" s="150"/>
      <c r="M84" s="151">
        <v>51032186</v>
      </c>
      <c r="N84" s="122"/>
      <c r="O84" s="122">
        <v>50879528</v>
      </c>
      <c r="P84" s="122"/>
      <c r="Q84" s="122">
        <v>152658</v>
      </c>
      <c r="R84" s="39"/>
      <c r="S84" s="323"/>
      <c r="T84" s="145"/>
      <c r="U84" s="204"/>
    </row>
    <row r="85" spans="1:21" ht="30.75">
      <c r="A85" s="149" t="s">
        <v>230</v>
      </c>
      <c r="B85" s="150"/>
      <c r="C85" s="151">
        <v>643</v>
      </c>
      <c r="D85" s="150"/>
      <c r="E85" s="151">
        <v>26074010</v>
      </c>
      <c r="F85" s="122"/>
      <c r="G85" s="122">
        <v>26719760</v>
      </c>
      <c r="H85" s="122"/>
      <c r="I85" s="122">
        <v>-645750</v>
      </c>
      <c r="J85" s="152"/>
      <c r="K85" s="151">
        <v>643</v>
      </c>
      <c r="L85" s="150"/>
      <c r="M85" s="151">
        <v>26074010</v>
      </c>
      <c r="N85" s="122"/>
      <c r="O85" s="122">
        <v>26719760</v>
      </c>
      <c r="P85" s="122"/>
      <c r="Q85" s="122">
        <v>-645750</v>
      </c>
      <c r="R85" s="39"/>
      <c r="S85" s="323"/>
      <c r="T85" s="145"/>
      <c r="U85" s="204"/>
    </row>
    <row r="86" spans="1:21" ht="30.75">
      <c r="A86" s="149" t="s">
        <v>143</v>
      </c>
      <c r="B86" s="150"/>
      <c r="C86" s="151">
        <v>2920</v>
      </c>
      <c r="D86" s="150"/>
      <c r="E86" s="151">
        <v>45525259</v>
      </c>
      <c r="F86" s="122"/>
      <c r="G86" s="122">
        <v>47312961</v>
      </c>
      <c r="H86" s="122"/>
      <c r="I86" s="122">
        <v>-1787702</v>
      </c>
      <c r="J86" s="152"/>
      <c r="K86" s="151">
        <v>2920</v>
      </c>
      <c r="L86" s="150"/>
      <c r="M86" s="151">
        <v>45525259</v>
      </c>
      <c r="N86" s="122"/>
      <c r="O86" s="122">
        <v>47312961</v>
      </c>
      <c r="P86" s="122"/>
      <c r="Q86" s="122">
        <v>-1787702</v>
      </c>
      <c r="R86" s="39"/>
      <c r="S86" s="323"/>
      <c r="T86" s="145"/>
      <c r="U86" s="204"/>
    </row>
    <row r="87" spans="1:21" ht="30.75">
      <c r="A87" s="149" t="s">
        <v>124</v>
      </c>
      <c r="B87" s="150"/>
      <c r="C87" s="151">
        <v>12246</v>
      </c>
      <c r="D87" s="150"/>
      <c r="E87" s="151">
        <v>42566087</v>
      </c>
      <c r="F87" s="122"/>
      <c r="G87" s="122">
        <v>46868269</v>
      </c>
      <c r="H87" s="122"/>
      <c r="I87" s="122">
        <v>-4302182</v>
      </c>
      <c r="J87" s="152"/>
      <c r="K87" s="151">
        <v>12246</v>
      </c>
      <c r="L87" s="150"/>
      <c r="M87" s="151">
        <v>42566087</v>
      </c>
      <c r="N87" s="122"/>
      <c r="O87" s="122">
        <v>46868269</v>
      </c>
      <c r="P87" s="122"/>
      <c r="Q87" s="122">
        <v>-4302182</v>
      </c>
      <c r="R87" s="39"/>
      <c r="S87" s="323"/>
      <c r="T87" s="145"/>
      <c r="U87" s="204"/>
    </row>
    <row r="88" spans="1:21" ht="30.75">
      <c r="A88" s="149" t="s">
        <v>172</v>
      </c>
      <c r="B88" s="150"/>
      <c r="C88" s="151">
        <v>2436</v>
      </c>
      <c r="D88" s="150"/>
      <c r="E88" s="151">
        <v>40329984</v>
      </c>
      <c r="F88" s="122"/>
      <c r="G88" s="122">
        <v>40338106</v>
      </c>
      <c r="H88" s="122"/>
      <c r="I88" s="122">
        <v>-8122</v>
      </c>
      <c r="J88" s="152"/>
      <c r="K88" s="151">
        <v>2436</v>
      </c>
      <c r="L88" s="150"/>
      <c r="M88" s="151">
        <v>40329984</v>
      </c>
      <c r="N88" s="122"/>
      <c r="O88" s="122">
        <v>40338106</v>
      </c>
      <c r="P88" s="122"/>
      <c r="Q88" s="122">
        <v>-8122</v>
      </c>
      <c r="R88" s="39"/>
      <c r="S88" s="323"/>
      <c r="T88" s="145"/>
      <c r="U88" s="204"/>
    </row>
    <row r="89" spans="1:21" ht="30.75">
      <c r="A89" s="149" t="s">
        <v>117</v>
      </c>
      <c r="B89" s="150"/>
      <c r="C89" s="151">
        <v>1371</v>
      </c>
      <c r="D89" s="150"/>
      <c r="E89" s="151">
        <v>28293135</v>
      </c>
      <c r="F89" s="122"/>
      <c r="G89" s="122">
        <v>27204795</v>
      </c>
      <c r="H89" s="122"/>
      <c r="I89" s="122">
        <v>1088340</v>
      </c>
      <c r="J89" s="152"/>
      <c r="K89" s="151">
        <v>1371</v>
      </c>
      <c r="L89" s="150"/>
      <c r="M89" s="151">
        <v>28293135</v>
      </c>
      <c r="N89" s="122"/>
      <c r="O89" s="122">
        <v>27204795</v>
      </c>
      <c r="P89" s="122"/>
      <c r="Q89" s="122">
        <v>1088340</v>
      </c>
      <c r="R89" s="39"/>
      <c r="S89" s="323"/>
      <c r="T89" s="145"/>
      <c r="U89" s="204"/>
    </row>
    <row r="90" spans="1:21" ht="30.75">
      <c r="A90" s="149" t="s">
        <v>248</v>
      </c>
      <c r="B90" s="150"/>
      <c r="C90" s="151">
        <v>8864</v>
      </c>
      <c r="D90" s="150"/>
      <c r="E90" s="151">
        <v>40487170</v>
      </c>
      <c r="F90" s="122"/>
      <c r="G90" s="122">
        <v>38180340</v>
      </c>
      <c r="H90" s="122"/>
      <c r="I90" s="122">
        <v>2306830</v>
      </c>
      <c r="J90" s="152"/>
      <c r="K90" s="151">
        <v>8864</v>
      </c>
      <c r="L90" s="150"/>
      <c r="M90" s="151">
        <v>40487170</v>
      </c>
      <c r="N90" s="122"/>
      <c r="O90" s="122">
        <v>38180340</v>
      </c>
      <c r="P90" s="122"/>
      <c r="Q90" s="122">
        <v>2306830</v>
      </c>
      <c r="R90" s="39"/>
      <c r="S90" s="323"/>
      <c r="T90" s="145"/>
      <c r="U90" s="204"/>
    </row>
    <row r="91" spans="1:21" ht="30.75">
      <c r="A91" s="149" t="s">
        <v>121</v>
      </c>
      <c r="B91" s="150"/>
      <c r="C91" s="151">
        <v>5727</v>
      </c>
      <c r="D91" s="150"/>
      <c r="E91" s="151">
        <v>49507755</v>
      </c>
      <c r="F91" s="122"/>
      <c r="G91" s="122">
        <v>54424109</v>
      </c>
      <c r="H91" s="122"/>
      <c r="I91" s="122">
        <v>-4916354</v>
      </c>
      <c r="J91" s="152"/>
      <c r="K91" s="151">
        <v>5727</v>
      </c>
      <c r="L91" s="150"/>
      <c r="M91" s="151">
        <v>49507755</v>
      </c>
      <c r="N91" s="122"/>
      <c r="O91" s="122">
        <v>54424109</v>
      </c>
      <c r="P91" s="122"/>
      <c r="Q91" s="122">
        <v>-4916354</v>
      </c>
      <c r="R91" s="39"/>
      <c r="S91" s="323"/>
      <c r="T91" s="145"/>
      <c r="U91" s="204"/>
    </row>
    <row r="92" spans="1:21" ht="30.75">
      <c r="A92" s="149" t="s">
        <v>119</v>
      </c>
      <c r="B92" s="150"/>
      <c r="C92" s="151">
        <v>3993</v>
      </c>
      <c r="D92" s="150"/>
      <c r="E92" s="151">
        <v>52096258</v>
      </c>
      <c r="F92" s="122"/>
      <c r="G92" s="122">
        <v>54738201</v>
      </c>
      <c r="H92" s="122"/>
      <c r="I92" s="122">
        <v>-2641943</v>
      </c>
      <c r="J92" s="152"/>
      <c r="K92" s="151">
        <v>3993</v>
      </c>
      <c r="L92" s="150"/>
      <c r="M92" s="151">
        <v>52096258</v>
      </c>
      <c r="N92" s="122"/>
      <c r="O92" s="122">
        <v>54738201</v>
      </c>
      <c r="P92" s="122"/>
      <c r="Q92" s="122">
        <v>-2641943</v>
      </c>
      <c r="R92" s="39"/>
      <c r="S92" s="323"/>
      <c r="T92" s="145"/>
      <c r="U92" s="204"/>
    </row>
    <row r="93" spans="1:21" ht="30.75">
      <c r="A93" s="149" t="s">
        <v>182</v>
      </c>
      <c r="B93" s="150"/>
      <c r="C93" s="151">
        <v>342</v>
      </c>
      <c r="D93" s="150"/>
      <c r="E93" s="151">
        <v>17842550</v>
      </c>
      <c r="F93" s="122"/>
      <c r="G93" s="122">
        <v>15321524</v>
      </c>
      <c r="H93" s="122"/>
      <c r="I93" s="122">
        <v>2521026</v>
      </c>
      <c r="J93" s="152"/>
      <c r="K93" s="151">
        <v>342</v>
      </c>
      <c r="L93" s="150"/>
      <c r="M93" s="151">
        <v>17842550</v>
      </c>
      <c r="N93" s="122"/>
      <c r="O93" s="122">
        <v>15321524</v>
      </c>
      <c r="P93" s="122"/>
      <c r="Q93" s="122">
        <v>2521026</v>
      </c>
      <c r="R93" s="39"/>
      <c r="S93" s="323"/>
      <c r="T93" s="145"/>
      <c r="U93" s="204"/>
    </row>
    <row r="94" spans="1:21" ht="30.75">
      <c r="A94" s="149" t="s">
        <v>227</v>
      </c>
      <c r="B94" s="150"/>
      <c r="C94" s="151">
        <v>2320</v>
      </c>
      <c r="D94" s="150"/>
      <c r="E94" s="151">
        <v>37886013</v>
      </c>
      <c r="F94" s="122"/>
      <c r="G94" s="122">
        <v>40621275</v>
      </c>
      <c r="H94" s="122"/>
      <c r="I94" s="122">
        <v>-2735262</v>
      </c>
      <c r="J94" s="152"/>
      <c r="K94" s="151">
        <v>2320</v>
      </c>
      <c r="L94" s="150"/>
      <c r="M94" s="151">
        <v>37886013</v>
      </c>
      <c r="N94" s="122"/>
      <c r="O94" s="122">
        <v>40621275</v>
      </c>
      <c r="P94" s="122"/>
      <c r="Q94" s="122">
        <v>-2735262</v>
      </c>
      <c r="R94" s="39"/>
      <c r="S94" s="323"/>
      <c r="T94" s="145"/>
      <c r="U94" s="204"/>
    </row>
    <row r="95" spans="1:21" ht="30.75">
      <c r="A95" s="149" t="s">
        <v>120</v>
      </c>
      <c r="B95" s="150"/>
      <c r="C95" s="151">
        <v>6558</v>
      </c>
      <c r="D95" s="150"/>
      <c r="E95" s="151">
        <v>30384969</v>
      </c>
      <c r="F95" s="122"/>
      <c r="G95" s="122">
        <v>29364492</v>
      </c>
      <c r="H95" s="122"/>
      <c r="I95" s="122">
        <v>1020477</v>
      </c>
      <c r="J95" s="152"/>
      <c r="K95" s="151">
        <v>6558</v>
      </c>
      <c r="L95" s="150"/>
      <c r="M95" s="151">
        <v>30384969</v>
      </c>
      <c r="N95" s="122"/>
      <c r="O95" s="122">
        <v>29364492</v>
      </c>
      <c r="P95" s="122"/>
      <c r="Q95" s="122">
        <v>1020477</v>
      </c>
      <c r="R95" s="39"/>
      <c r="S95" s="323"/>
      <c r="T95" s="145"/>
      <c r="U95" s="204"/>
    </row>
    <row r="96" spans="1:21" ht="30.75">
      <c r="A96" s="149" t="s">
        <v>138</v>
      </c>
      <c r="B96" s="150"/>
      <c r="C96" s="151">
        <v>2442</v>
      </c>
      <c r="D96" s="150"/>
      <c r="E96" s="151">
        <v>14305764</v>
      </c>
      <c r="F96" s="122"/>
      <c r="G96" s="122">
        <v>14431151</v>
      </c>
      <c r="H96" s="122"/>
      <c r="I96" s="122">
        <v>-125387</v>
      </c>
      <c r="J96" s="152"/>
      <c r="K96" s="151">
        <v>2442</v>
      </c>
      <c r="L96" s="150"/>
      <c r="M96" s="151">
        <v>14305764</v>
      </c>
      <c r="N96" s="122"/>
      <c r="O96" s="122">
        <v>14431151</v>
      </c>
      <c r="P96" s="122"/>
      <c r="Q96" s="122">
        <v>-125387</v>
      </c>
      <c r="R96" s="39"/>
      <c r="S96" s="323"/>
      <c r="T96" s="145"/>
      <c r="U96" s="204"/>
    </row>
    <row r="97" spans="1:21" ht="30.75">
      <c r="A97" s="149" t="s">
        <v>211</v>
      </c>
      <c r="B97" s="150"/>
      <c r="C97" s="151">
        <v>5274</v>
      </c>
      <c r="D97" s="150"/>
      <c r="E97" s="151">
        <v>60425114</v>
      </c>
      <c r="F97" s="122"/>
      <c r="G97" s="122">
        <v>60002634</v>
      </c>
      <c r="H97" s="122"/>
      <c r="I97" s="122">
        <v>422480</v>
      </c>
      <c r="J97" s="152"/>
      <c r="K97" s="151">
        <v>5274</v>
      </c>
      <c r="L97" s="150"/>
      <c r="M97" s="151">
        <v>60425114</v>
      </c>
      <c r="N97" s="122"/>
      <c r="O97" s="122">
        <v>60002634</v>
      </c>
      <c r="P97" s="122"/>
      <c r="Q97" s="122">
        <v>422480</v>
      </c>
      <c r="R97" s="39"/>
      <c r="S97" s="323"/>
      <c r="T97" s="145"/>
      <c r="U97" s="204"/>
    </row>
    <row r="98" spans="1:21" ht="30.75">
      <c r="A98" s="149" t="s">
        <v>156</v>
      </c>
      <c r="B98" s="150"/>
      <c r="C98" s="151">
        <v>2214</v>
      </c>
      <c r="D98" s="150"/>
      <c r="E98" s="151">
        <v>45926911</v>
      </c>
      <c r="F98" s="122"/>
      <c r="G98" s="122">
        <v>46874519</v>
      </c>
      <c r="H98" s="122"/>
      <c r="I98" s="122">
        <v>-947608</v>
      </c>
      <c r="J98" s="152"/>
      <c r="K98" s="151">
        <v>2214</v>
      </c>
      <c r="L98" s="150"/>
      <c r="M98" s="151">
        <v>45926911</v>
      </c>
      <c r="N98" s="122"/>
      <c r="O98" s="122">
        <v>46874519</v>
      </c>
      <c r="P98" s="122"/>
      <c r="Q98" s="122">
        <v>-947608</v>
      </c>
      <c r="R98" s="39"/>
      <c r="S98" s="323"/>
      <c r="T98" s="145"/>
      <c r="U98" s="204"/>
    </row>
    <row r="99" spans="1:21" ht="30.75">
      <c r="A99" s="149" t="s">
        <v>178</v>
      </c>
      <c r="B99" s="150"/>
      <c r="C99" s="151">
        <v>6506</v>
      </c>
      <c r="D99" s="150"/>
      <c r="E99" s="151">
        <v>20844086</v>
      </c>
      <c r="F99" s="122"/>
      <c r="G99" s="122">
        <v>20203171</v>
      </c>
      <c r="H99" s="122"/>
      <c r="I99" s="122">
        <v>640915</v>
      </c>
      <c r="J99" s="152"/>
      <c r="K99" s="151">
        <v>6506</v>
      </c>
      <c r="L99" s="150"/>
      <c r="M99" s="151">
        <v>20844086</v>
      </c>
      <c r="N99" s="122"/>
      <c r="O99" s="122">
        <v>20203171</v>
      </c>
      <c r="P99" s="122"/>
      <c r="Q99" s="122">
        <v>640915</v>
      </c>
      <c r="R99" s="39"/>
      <c r="S99" s="323"/>
      <c r="T99" s="145"/>
      <c r="U99" s="204"/>
    </row>
    <row r="100" spans="1:21" ht="30.75">
      <c r="A100" s="149" t="s">
        <v>157</v>
      </c>
      <c r="B100" s="150"/>
      <c r="C100" s="151">
        <v>11942</v>
      </c>
      <c r="D100" s="150"/>
      <c r="E100" s="151">
        <v>35437395</v>
      </c>
      <c r="F100" s="122"/>
      <c r="G100" s="122">
        <v>37211076</v>
      </c>
      <c r="H100" s="122"/>
      <c r="I100" s="122">
        <v>-1773681</v>
      </c>
      <c r="J100" s="152"/>
      <c r="K100" s="151">
        <v>11942</v>
      </c>
      <c r="L100" s="150"/>
      <c r="M100" s="151">
        <v>35437395</v>
      </c>
      <c r="N100" s="122"/>
      <c r="O100" s="122">
        <v>37211076</v>
      </c>
      <c r="P100" s="122"/>
      <c r="Q100" s="122">
        <v>-1773681</v>
      </c>
      <c r="R100" s="39"/>
      <c r="S100" s="323"/>
      <c r="T100" s="145"/>
      <c r="U100" s="204"/>
    </row>
    <row r="101" spans="1:21" ht="30.75">
      <c r="A101" s="149" t="s">
        <v>242</v>
      </c>
      <c r="B101" s="150"/>
      <c r="C101" s="151">
        <v>9184</v>
      </c>
      <c r="D101" s="150"/>
      <c r="E101" s="151">
        <v>47443829</v>
      </c>
      <c r="F101" s="122"/>
      <c r="G101" s="122">
        <v>49939635</v>
      </c>
      <c r="H101" s="122"/>
      <c r="I101" s="122">
        <v>-2495806</v>
      </c>
      <c r="J101" s="152"/>
      <c r="K101" s="151">
        <v>9184</v>
      </c>
      <c r="L101" s="150"/>
      <c r="M101" s="151">
        <v>47443829</v>
      </c>
      <c r="N101" s="122"/>
      <c r="O101" s="122">
        <v>49939635</v>
      </c>
      <c r="P101" s="122"/>
      <c r="Q101" s="122">
        <v>-2495806</v>
      </c>
      <c r="R101" s="39"/>
      <c r="S101" s="323"/>
      <c r="T101" s="145"/>
      <c r="U101" s="204"/>
    </row>
    <row r="102" spans="1:21" ht="30.75">
      <c r="A102" s="149" t="s">
        <v>247</v>
      </c>
      <c r="B102" s="150"/>
      <c r="C102" s="151">
        <v>924</v>
      </c>
      <c r="D102" s="150"/>
      <c r="E102" s="151">
        <v>23821251</v>
      </c>
      <c r="F102" s="122"/>
      <c r="G102" s="122">
        <v>21144221</v>
      </c>
      <c r="H102" s="122"/>
      <c r="I102" s="122">
        <v>2677030</v>
      </c>
      <c r="J102" s="152"/>
      <c r="K102" s="151">
        <v>924</v>
      </c>
      <c r="L102" s="150"/>
      <c r="M102" s="151">
        <v>23821251</v>
      </c>
      <c r="N102" s="122"/>
      <c r="O102" s="122">
        <v>21144221</v>
      </c>
      <c r="P102" s="122"/>
      <c r="Q102" s="122">
        <v>2677030</v>
      </c>
      <c r="R102" s="39"/>
      <c r="S102" s="323"/>
      <c r="T102" s="145"/>
      <c r="U102" s="204"/>
    </row>
    <row r="103" spans="1:21" ht="30.75">
      <c r="A103" s="149" t="s">
        <v>228</v>
      </c>
      <c r="B103" s="150"/>
      <c r="C103" s="151">
        <v>3562</v>
      </c>
      <c r="D103" s="150"/>
      <c r="E103" s="151">
        <v>27003444</v>
      </c>
      <c r="F103" s="122"/>
      <c r="G103" s="122">
        <v>27639078</v>
      </c>
      <c r="H103" s="122"/>
      <c r="I103" s="122">
        <v>-635634</v>
      </c>
      <c r="J103" s="152"/>
      <c r="K103" s="151">
        <v>3562</v>
      </c>
      <c r="L103" s="150"/>
      <c r="M103" s="151">
        <v>27003444</v>
      </c>
      <c r="N103" s="122"/>
      <c r="O103" s="122">
        <v>27639078</v>
      </c>
      <c r="P103" s="122"/>
      <c r="Q103" s="122">
        <v>-635634</v>
      </c>
      <c r="R103" s="39"/>
      <c r="S103" s="323"/>
      <c r="T103" s="145"/>
      <c r="U103" s="204"/>
    </row>
    <row r="104" spans="1:21" ht="30.75">
      <c r="A104" s="149" t="s">
        <v>133</v>
      </c>
      <c r="B104" s="150"/>
      <c r="C104" s="151">
        <v>6354</v>
      </c>
      <c r="D104" s="150"/>
      <c r="E104" s="151">
        <v>24906392</v>
      </c>
      <c r="F104" s="122"/>
      <c r="G104" s="122">
        <v>26400169</v>
      </c>
      <c r="H104" s="122"/>
      <c r="I104" s="122">
        <v>-1493777</v>
      </c>
      <c r="J104" s="152"/>
      <c r="K104" s="151">
        <v>6354</v>
      </c>
      <c r="L104" s="150"/>
      <c r="M104" s="151">
        <v>24906392</v>
      </c>
      <c r="N104" s="122"/>
      <c r="O104" s="122">
        <v>26400169</v>
      </c>
      <c r="P104" s="122"/>
      <c r="Q104" s="122">
        <v>-1493777</v>
      </c>
      <c r="R104" s="39"/>
      <c r="S104" s="323"/>
      <c r="T104" s="145"/>
      <c r="U104" s="204"/>
    </row>
    <row r="105" spans="1:21" ht="30.75">
      <c r="A105" s="149" t="s">
        <v>181</v>
      </c>
      <c r="B105" s="150"/>
      <c r="C105" s="151">
        <v>1238</v>
      </c>
      <c r="D105" s="150"/>
      <c r="E105" s="151">
        <v>31159732</v>
      </c>
      <c r="F105" s="122"/>
      <c r="G105" s="122">
        <v>33651990</v>
      </c>
      <c r="H105" s="122"/>
      <c r="I105" s="122">
        <v>-2492258</v>
      </c>
      <c r="J105" s="152"/>
      <c r="K105" s="151">
        <v>1238</v>
      </c>
      <c r="L105" s="150"/>
      <c r="M105" s="151">
        <v>31159732</v>
      </c>
      <c r="N105" s="122"/>
      <c r="O105" s="122">
        <v>33651990</v>
      </c>
      <c r="P105" s="122"/>
      <c r="Q105" s="122">
        <v>-2492258</v>
      </c>
      <c r="R105" s="39"/>
      <c r="S105" s="323"/>
      <c r="T105" s="145"/>
      <c r="U105" s="204"/>
    </row>
    <row r="106" spans="1:21" ht="30.75">
      <c r="A106" s="149" t="s">
        <v>184</v>
      </c>
      <c r="B106" s="150"/>
      <c r="C106" s="151">
        <v>3959</v>
      </c>
      <c r="D106" s="150"/>
      <c r="E106" s="151">
        <v>34242628</v>
      </c>
      <c r="F106" s="122"/>
      <c r="G106" s="122">
        <v>36797952</v>
      </c>
      <c r="H106" s="122"/>
      <c r="I106" s="122">
        <v>-2555324</v>
      </c>
      <c r="J106" s="152"/>
      <c r="K106" s="151">
        <v>3959</v>
      </c>
      <c r="L106" s="150"/>
      <c r="M106" s="151">
        <v>34242628</v>
      </c>
      <c r="N106" s="122"/>
      <c r="O106" s="122">
        <v>36797952</v>
      </c>
      <c r="P106" s="122"/>
      <c r="Q106" s="122">
        <v>-2555324</v>
      </c>
      <c r="R106" s="39"/>
      <c r="S106" s="323"/>
      <c r="T106" s="145"/>
      <c r="U106" s="204"/>
    </row>
    <row r="107" spans="1:21" ht="30.75">
      <c r="A107" s="149" t="s">
        <v>113</v>
      </c>
      <c r="B107" s="150"/>
      <c r="C107" s="151">
        <v>9592</v>
      </c>
      <c r="D107" s="150"/>
      <c r="E107" s="151">
        <v>48466949</v>
      </c>
      <c r="F107" s="122"/>
      <c r="G107" s="122">
        <v>50249840</v>
      </c>
      <c r="H107" s="122"/>
      <c r="I107" s="122">
        <v>-1782891</v>
      </c>
      <c r="J107" s="152"/>
      <c r="K107" s="151">
        <v>9592</v>
      </c>
      <c r="L107" s="150"/>
      <c r="M107" s="151">
        <v>48466949</v>
      </c>
      <c r="N107" s="122"/>
      <c r="O107" s="122">
        <v>50249840</v>
      </c>
      <c r="P107" s="122"/>
      <c r="Q107" s="122">
        <v>-1782891</v>
      </c>
      <c r="R107" s="39"/>
      <c r="S107" s="323"/>
      <c r="T107" s="145"/>
      <c r="U107" s="204"/>
    </row>
    <row r="108" spans="1:21" ht="30.75">
      <c r="A108" s="149" t="s">
        <v>243</v>
      </c>
      <c r="B108" s="150"/>
      <c r="C108" s="151">
        <v>5642</v>
      </c>
      <c r="D108" s="150"/>
      <c r="E108" s="151">
        <v>48888452</v>
      </c>
      <c r="F108" s="122"/>
      <c r="G108" s="122">
        <v>49898049</v>
      </c>
      <c r="H108" s="122"/>
      <c r="I108" s="122">
        <v>-1009597</v>
      </c>
      <c r="J108" s="152"/>
      <c r="K108" s="151">
        <v>5642</v>
      </c>
      <c r="L108" s="150"/>
      <c r="M108" s="151">
        <v>48888452</v>
      </c>
      <c r="N108" s="122"/>
      <c r="O108" s="122">
        <v>49898049</v>
      </c>
      <c r="P108" s="122"/>
      <c r="Q108" s="122">
        <v>-1009597</v>
      </c>
      <c r="R108" s="39"/>
      <c r="S108" s="323"/>
      <c r="T108" s="145"/>
      <c r="U108" s="204"/>
    </row>
    <row r="109" spans="1:21" ht="30.75">
      <c r="A109" s="149" t="s">
        <v>146</v>
      </c>
      <c r="B109" s="150"/>
      <c r="C109" s="151">
        <v>530</v>
      </c>
      <c r="D109" s="150"/>
      <c r="E109" s="151">
        <v>25457544</v>
      </c>
      <c r="F109" s="122"/>
      <c r="G109" s="122">
        <v>26181402</v>
      </c>
      <c r="H109" s="122"/>
      <c r="I109" s="122">
        <v>-723858</v>
      </c>
      <c r="J109" s="152"/>
      <c r="K109" s="151">
        <v>530</v>
      </c>
      <c r="L109" s="150"/>
      <c r="M109" s="151">
        <v>25457544</v>
      </c>
      <c r="N109" s="122"/>
      <c r="O109" s="122">
        <v>26181402</v>
      </c>
      <c r="P109" s="122"/>
      <c r="Q109" s="122">
        <v>-723858</v>
      </c>
      <c r="R109" s="39"/>
      <c r="S109" s="323"/>
      <c r="T109" s="145"/>
      <c r="U109" s="204"/>
    </row>
    <row r="110" spans="1:21" ht="30.75">
      <c r="A110" s="149" t="s">
        <v>169</v>
      </c>
      <c r="B110" s="150"/>
      <c r="C110" s="151">
        <v>14923</v>
      </c>
      <c r="D110" s="150"/>
      <c r="E110" s="151">
        <v>43090748</v>
      </c>
      <c r="F110" s="122"/>
      <c r="G110" s="122">
        <v>45457880</v>
      </c>
      <c r="H110" s="122"/>
      <c r="I110" s="122">
        <v>-2367132</v>
      </c>
      <c r="J110" s="152"/>
      <c r="K110" s="151">
        <v>14923</v>
      </c>
      <c r="L110" s="150"/>
      <c r="M110" s="151">
        <v>43090748</v>
      </c>
      <c r="N110" s="122"/>
      <c r="O110" s="122">
        <v>45457880</v>
      </c>
      <c r="P110" s="122"/>
      <c r="Q110" s="122">
        <v>-2367132</v>
      </c>
      <c r="R110" s="39"/>
      <c r="S110" s="323"/>
      <c r="T110" s="145"/>
      <c r="U110" s="204"/>
    </row>
    <row r="111" spans="1:21" ht="30.75">
      <c r="A111" s="149" t="s">
        <v>201</v>
      </c>
      <c r="B111" s="150"/>
      <c r="C111" s="151">
        <v>1371</v>
      </c>
      <c r="D111" s="150"/>
      <c r="E111" s="151">
        <v>29490638</v>
      </c>
      <c r="F111" s="122"/>
      <c r="G111" s="122">
        <v>29848918</v>
      </c>
      <c r="H111" s="122"/>
      <c r="I111" s="122">
        <v>-358280</v>
      </c>
      <c r="J111" s="152"/>
      <c r="K111" s="151">
        <v>1371</v>
      </c>
      <c r="L111" s="150"/>
      <c r="M111" s="151">
        <v>29490638</v>
      </c>
      <c r="N111" s="122"/>
      <c r="O111" s="122">
        <v>29848918</v>
      </c>
      <c r="P111" s="122"/>
      <c r="Q111" s="122">
        <v>-358280</v>
      </c>
      <c r="R111" s="39"/>
      <c r="S111" s="323"/>
      <c r="T111" s="145"/>
      <c r="U111" s="204"/>
    </row>
    <row r="112" spans="1:21" ht="30.75">
      <c r="A112" s="149" t="s">
        <v>197</v>
      </c>
      <c r="B112" s="150"/>
      <c r="C112" s="151">
        <v>1729</v>
      </c>
      <c r="D112" s="150"/>
      <c r="E112" s="151">
        <v>19981269</v>
      </c>
      <c r="F112" s="122"/>
      <c r="G112" s="122">
        <v>21416102</v>
      </c>
      <c r="H112" s="122"/>
      <c r="I112" s="122">
        <v>-1434833</v>
      </c>
      <c r="J112" s="152"/>
      <c r="K112" s="151">
        <v>1729</v>
      </c>
      <c r="L112" s="150"/>
      <c r="M112" s="151">
        <v>19981269</v>
      </c>
      <c r="N112" s="122"/>
      <c r="O112" s="122">
        <v>21416102</v>
      </c>
      <c r="P112" s="122"/>
      <c r="Q112" s="122">
        <v>-1434833</v>
      </c>
      <c r="R112" s="39"/>
      <c r="S112" s="323"/>
      <c r="T112" s="145"/>
      <c r="U112" s="204"/>
    </row>
    <row r="113" spans="1:21" ht="30.75">
      <c r="A113" s="149" t="s">
        <v>238</v>
      </c>
      <c r="B113" s="150"/>
      <c r="C113" s="151">
        <v>6814</v>
      </c>
      <c r="D113" s="150"/>
      <c r="E113" s="151">
        <v>34138236</v>
      </c>
      <c r="F113" s="122"/>
      <c r="G113" s="122">
        <v>34861538</v>
      </c>
      <c r="H113" s="122"/>
      <c r="I113" s="122">
        <v>-723302</v>
      </c>
      <c r="J113" s="152"/>
      <c r="K113" s="151">
        <v>6814</v>
      </c>
      <c r="L113" s="150"/>
      <c r="M113" s="151">
        <v>34138236</v>
      </c>
      <c r="N113" s="122"/>
      <c r="O113" s="122">
        <v>34861538</v>
      </c>
      <c r="P113" s="122"/>
      <c r="Q113" s="122">
        <v>-723302</v>
      </c>
      <c r="R113" s="39"/>
      <c r="S113" s="323"/>
      <c r="T113" s="145"/>
      <c r="U113" s="204"/>
    </row>
    <row r="114" spans="1:21" ht="30.75">
      <c r="A114" s="149" t="s">
        <v>212</v>
      </c>
      <c r="B114" s="150"/>
      <c r="C114" s="151">
        <v>2004</v>
      </c>
      <c r="D114" s="150"/>
      <c r="E114" s="151">
        <v>40809487</v>
      </c>
      <c r="F114" s="122"/>
      <c r="G114" s="122">
        <v>43154148</v>
      </c>
      <c r="H114" s="122"/>
      <c r="I114" s="122">
        <v>-2344661</v>
      </c>
      <c r="J114" s="152"/>
      <c r="K114" s="151">
        <v>2004</v>
      </c>
      <c r="L114" s="150"/>
      <c r="M114" s="151">
        <v>40809487</v>
      </c>
      <c r="N114" s="122"/>
      <c r="O114" s="122">
        <v>43154148</v>
      </c>
      <c r="P114" s="122"/>
      <c r="Q114" s="122">
        <v>-2344661</v>
      </c>
      <c r="R114" s="39"/>
      <c r="S114" s="323"/>
      <c r="T114" s="145"/>
      <c r="U114" s="204"/>
    </row>
    <row r="115" spans="1:21" ht="30.75">
      <c r="A115" s="149" t="s">
        <v>236</v>
      </c>
      <c r="B115" s="150"/>
      <c r="C115" s="151">
        <v>15248</v>
      </c>
      <c r="D115" s="150"/>
      <c r="E115" s="151">
        <v>26919324</v>
      </c>
      <c r="F115" s="122"/>
      <c r="G115" s="122">
        <v>28135885</v>
      </c>
      <c r="H115" s="122"/>
      <c r="I115" s="122">
        <v>-1216561</v>
      </c>
      <c r="J115" s="152"/>
      <c r="K115" s="151">
        <v>15248</v>
      </c>
      <c r="L115" s="150"/>
      <c r="M115" s="151">
        <v>26919324</v>
      </c>
      <c r="N115" s="122"/>
      <c r="O115" s="122">
        <v>28135885</v>
      </c>
      <c r="P115" s="122"/>
      <c r="Q115" s="122">
        <v>-1216561</v>
      </c>
      <c r="R115" s="39"/>
      <c r="S115" s="323"/>
      <c r="T115" s="145"/>
      <c r="U115" s="204"/>
    </row>
    <row r="116" spans="1:21" ht="30.75">
      <c r="A116" s="149" t="s">
        <v>161</v>
      </c>
      <c r="B116" s="150"/>
      <c r="C116" s="151">
        <v>2996</v>
      </c>
      <c r="D116" s="150"/>
      <c r="E116" s="151">
        <v>52381491</v>
      </c>
      <c r="F116" s="122"/>
      <c r="G116" s="122">
        <v>52113013</v>
      </c>
      <c r="H116" s="122"/>
      <c r="I116" s="122">
        <v>268478</v>
      </c>
      <c r="J116" s="152"/>
      <c r="K116" s="151">
        <v>2996</v>
      </c>
      <c r="L116" s="150"/>
      <c r="M116" s="151">
        <v>52381491</v>
      </c>
      <c r="N116" s="122"/>
      <c r="O116" s="122">
        <v>52113013</v>
      </c>
      <c r="P116" s="122"/>
      <c r="Q116" s="122">
        <v>268478</v>
      </c>
      <c r="R116" s="39"/>
      <c r="S116" s="323"/>
      <c r="T116" s="145"/>
      <c r="U116" s="204"/>
    </row>
    <row r="117" spans="1:21" ht="30.75">
      <c r="A117" s="149" t="s">
        <v>108</v>
      </c>
      <c r="B117" s="150"/>
      <c r="C117" s="151">
        <v>2168</v>
      </c>
      <c r="D117" s="150"/>
      <c r="E117" s="151">
        <v>66137602</v>
      </c>
      <c r="F117" s="122"/>
      <c r="G117" s="122">
        <v>65174881</v>
      </c>
      <c r="H117" s="122"/>
      <c r="I117" s="122">
        <v>962721</v>
      </c>
      <c r="J117" s="152"/>
      <c r="K117" s="151">
        <v>2168</v>
      </c>
      <c r="L117" s="150"/>
      <c r="M117" s="151">
        <v>66137602</v>
      </c>
      <c r="N117" s="122"/>
      <c r="O117" s="122">
        <v>65174881</v>
      </c>
      <c r="P117" s="122"/>
      <c r="Q117" s="122">
        <v>962721</v>
      </c>
      <c r="R117" s="39"/>
      <c r="S117" s="323"/>
      <c r="T117" s="145"/>
      <c r="U117" s="204"/>
    </row>
    <row r="118" spans="1:21" ht="30.75">
      <c r="A118" s="149" t="s">
        <v>189</v>
      </c>
      <c r="B118" s="150"/>
      <c r="C118" s="151">
        <v>2608</v>
      </c>
      <c r="D118" s="150"/>
      <c r="E118" s="151">
        <v>35726788</v>
      </c>
      <c r="F118" s="122"/>
      <c r="G118" s="122">
        <v>35687925</v>
      </c>
      <c r="H118" s="122"/>
      <c r="I118" s="122">
        <v>38863</v>
      </c>
      <c r="J118" s="152"/>
      <c r="K118" s="151">
        <v>2608</v>
      </c>
      <c r="L118" s="150"/>
      <c r="M118" s="151">
        <v>35726788</v>
      </c>
      <c r="N118" s="122"/>
      <c r="O118" s="122">
        <v>35687925</v>
      </c>
      <c r="P118" s="122"/>
      <c r="Q118" s="122">
        <v>38863</v>
      </c>
      <c r="R118" s="39"/>
      <c r="S118" s="323"/>
      <c r="T118" s="145"/>
      <c r="U118" s="204"/>
    </row>
    <row r="119" spans="1:21" ht="30.75">
      <c r="A119" s="149" t="s">
        <v>223</v>
      </c>
      <c r="B119" s="150"/>
      <c r="C119" s="151">
        <v>718</v>
      </c>
      <c r="D119" s="150"/>
      <c r="E119" s="151">
        <v>26747912</v>
      </c>
      <c r="F119" s="122"/>
      <c r="G119" s="122">
        <v>26585788</v>
      </c>
      <c r="H119" s="122"/>
      <c r="I119" s="122">
        <v>162124</v>
      </c>
      <c r="J119" s="152"/>
      <c r="K119" s="151">
        <v>718</v>
      </c>
      <c r="L119" s="150"/>
      <c r="M119" s="151">
        <v>26747912</v>
      </c>
      <c r="N119" s="122"/>
      <c r="O119" s="122">
        <v>26585788</v>
      </c>
      <c r="P119" s="122"/>
      <c r="Q119" s="122">
        <v>162124</v>
      </c>
      <c r="R119" s="39"/>
      <c r="S119" s="323"/>
      <c r="T119" s="145"/>
      <c r="U119" s="204"/>
    </row>
    <row r="120" spans="1:21" ht="30.75">
      <c r="A120" s="149" t="s">
        <v>191</v>
      </c>
      <c r="B120" s="150"/>
      <c r="C120" s="151">
        <v>2302</v>
      </c>
      <c r="D120" s="150"/>
      <c r="E120" s="151">
        <v>23512078</v>
      </c>
      <c r="F120" s="122"/>
      <c r="G120" s="122">
        <v>23006739</v>
      </c>
      <c r="H120" s="122"/>
      <c r="I120" s="122">
        <v>505339</v>
      </c>
      <c r="J120" s="152"/>
      <c r="K120" s="151">
        <v>2302</v>
      </c>
      <c r="L120" s="150"/>
      <c r="M120" s="151">
        <v>23512078</v>
      </c>
      <c r="N120" s="122"/>
      <c r="O120" s="122">
        <v>23006739</v>
      </c>
      <c r="P120" s="122"/>
      <c r="Q120" s="122">
        <v>505339</v>
      </c>
      <c r="R120" s="39"/>
      <c r="S120" s="323"/>
      <c r="T120" s="145"/>
      <c r="U120" s="204"/>
    </row>
    <row r="121" spans="1:21" ht="30.75">
      <c r="A121" s="149" t="s">
        <v>222</v>
      </c>
      <c r="B121" s="150"/>
      <c r="C121" s="151">
        <v>9076</v>
      </c>
      <c r="D121" s="150"/>
      <c r="E121" s="151">
        <v>46716596</v>
      </c>
      <c r="F121" s="122"/>
      <c r="G121" s="122">
        <v>51808677</v>
      </c>
      <c r="H121" s="122"/>
      <c r="I121" s="122">
        <v>-5092081</v>
      </c>
      <c r="J121" s="152"/>
      <c r="K121" s="151">
        <v>9076</v>
      </c>
      <c r="L121" s="150"/>
      <c r="M121" s="151">
        <v>46716596</v>
      </c>
      <c r="N121" s="122"/>
      <c r="O121" s="122">
        <v>51808677</v>
      </c>
      <c r="P121" s="122"/>
      <c r="Q121" s="122">
        <v>-5092081</v>
      </c>
      <c r="R121" s="39"/>
      <c r="S121" s="323"/>
      <c r="T121" s="145"/>
      <c r="U121" s="204"/>
    </row>
    <row r="122" spans="1:21" ht="30.75">
      <c r="A122" s="149" t="s">
        <v>134</v>
      </c>
      <c r="B122" s="150"/>
      <c r="C122" s="151">
        <v>5012</v>
      </c>
      <c r="D122" s="150"/>
      <c r="E122" s="151">
        <v>15427075</v>
      </c>
      <c r="F122" s="122"/>
      <c r="G122" s="122">
        <v>17050335</v>
      </c>
      <c r="H122" s="122"/>
      <c r="I122" s="122">
        <v>-1623260</v>
      </c>
      <c r="J122" s="152"/>
      <c r="K122" s="151">
        <v>5012</v>
      </c>
      <c r="L122" s="150"/>
      <c r="M122" s="151">
        <v>15427075</v>
      </c>
      <c r="N122" s="122"/>
      <c r="O122" s="122">
        <v>17050335</v>
      </c>
      <c r="P122" s="122"/>
      <c r="Q122" s="122">
        <v>-1623260</v>
      </c>
      <c r="R122" s="39"/>
      <c r="S122" s="323"/>
      <c r="T122" s="145"/>
      <c r="U122" s="204"/>
    </row>
    <row r="123" spans="1:21" ht="30.75">
      <c r="A123" s="149" t="s">
        <v>193</v>
      </c>
      <c r="B123" s="150"/>
      <c r="C123" s="151">
        <v>13586</v>
      </c>
      <c r="D123" s="150"/>
      <c r="E123" s="151">
        <v>21771433</v>
      </c>
      <c r="F123" s="122"/>
      <c r="G123" s="122">
        <v>20072991</v>
      </c>
      <c r="H123" s="122"/>
      <c r="I123" s="122">
        <v>1698442</v>
      </c>
      <c r="J123" s="152"/>
      <c r="K123" s="151">
        <v>13586</v>
      </c>
      <c r="L123" s="150"/>
      <c r="M123" s="151">
        <v>21771433</v>
      </c>
      <c r="N123" s="122"/>
      <c r="O123" s="122">
        <v>20072991</v>
      </c>
      <c r="P123" s="122"/>
      <c r="Q123" s="122">
        <v>1698442</v>
      </c>
      <c r="R123" s="39"/>
      <c r="S123" s="323"/>
      <c r="T123" s="145"/>
      <c r="U123" s="204"/>
    </row>
    <row r="124" spans="1:21" ht="30.75">
      <c r="A124" s="149" t="s">
        <v>116</v>
      </c>
      <c r="B124" s="150"/>
      <c r="C124" s="151">
        <v>3707</v>
      </c>
      <c r="D124" s="150"/>
      <c r="E124" s="151">
        <v>10917962</v>
      </c>
      <c r="F124" s="122"/>
      <c r="G124" s="122">
        <v>11197693</v>
      </c>
      <c r="H124" s="122"/>
      <c r="I124" s="122">
        <v>-279731</v>
      </c>
      <c r="J124" s="152"/>
      <c r="K124" s="151">
        <v>3707</v>
      </c>
      <c r="L124" s="150"/>
      <c r="M124" s="151">
        <v>10917962</v>
      </c>
      <c r="N124" s="122"/>
      <c r="O124" s="122">
        <v>11197693</v>
      </c>
      <c r="P124" s="122"/>
      <c r="Q124" s="122">
        <v>-279731</v>
      </c>
      <c r="R124" s="39"/>
      <c r="S124" s="323"/>
      <c r="T124" s="145"/>
      <c r="U124" s="204"/>
    </row>
    <row r="125" spans="1:21" ht="30.75">
      <c r="A125" s="149" t="s">
        <v>173</v>
      </c>
      <c r="B125" s="150"/>
      <c r="C125" s="151">
        <v>3707</v>
      </c>
      <c r="D125" s="150"/>
      <c r="E125" s="151">
        <v>24511084</v>
      </c>
      <c r="F125" s="122"/>
      <c r="G125" s="122">
        <v>27659921</v>
      </c>
      <c r="H125" s="122"/>
      <c r="I125" s="122">
        <v>-3148837</v>
      </c>
      <c r="J125" s="152"/>
      <c r="K125" s="151">
        <v>3707</v>
      </c>
      <c r="L125" s="150"/>
      <c r="M125" s="151">
        <v>24511084</v>
      </c>
      <c r="N125" s="122"/>
      <c r="O125" s="122">
        <v>27659921</v>
      </c>
      <c r="P125" s="122"/>
      <c r="Q125" s="122">
        <v>-3148837</v>
      </c>
      <c r="R125" s="39"/>
      <c r="S125" s="323"/>
      <c r="T125" s="145"/>
      <c r="U125" s="204"/>
    </row>
    <row r="126" spans="1:21" ht="30.75">
      <c r="A126" s="149" t="s">
        <v>155</v>
      </c>
      <c r="B126" s="150"/>
      <c r="C126" s="151">
        <v>12884</v>
      </c>
      <c r="D126" s="150"/>
      <c r="E126" s="151">
        <v>33015402</v>
      </c>
      <c r="F126" s="122"/>
      <c r="G126" s="122">
        <v>36763647</v>
      </c>
      <c r="H126" s="122"/>
      <c r="I126" s="122">
        <v>-3748245</v>
      </c>
      <c r="J126" s="152"/>
      <c r="K126" s="151">
        <v>12884</v>
      </c>
      <c r="L126" s="150"/>
      <c r="M126" s="151">
        <v>33015402</v>
      </c>
      <c r="N126" s="122"/>
      <c r="O126" s="122">
        <v>36763647</v>
      </c>
      <c r="P126" s="122"/>
      <c r="Q126" s="122">
        <v>-3748245</v>
      </c>
      <c r="R126" s="39"/>
      <c r="S126" s="323"/>
      <c r="T126" s="145"/>
      <c r="U126" s="204"/>
    </row>
    <row r="127" spans="1:21" ht="30.75">
      <c r="A127" s="149" t="s">
        <v>209</v>
      </c>
      <c r="B127" s="150"/>
      <c r="C127" s="151">
        <v>3034</v>
      </c>
      <c r="D127" s="150"/>
      <c r="E127" s="151">
        <v>96303587</v>
      </c>
      <c r="F127" s="122"/>
      <c r="G127" s="122">
        <v>87950724</v>
      </c>
      <c r="H127" s="122"/>
      <c r="I127" s="122">
        <v>8352863</v>
      </c>
      <c r="J127" s="152"/>
      <c r="K127" s="151">
        <v>3034</v>
      </c>
      <c r="L127" s="150"/>
      <c r="M127" s="151">
        <v>96303587</v>
      </c>
      <c r="N127" s="122"/>
      <c r="O127" s="122">
        <v>87950724</v>
      </c>
      <c r="P127" s="122"/>
      <c r="Q127" s="122">
        <v>8352863</v>
      </c>
      <c r="R127" s="39"/>
      <c r="S127" s="323"/>
      <c r="T127" s="145"/>
      <c r="U127" s="204"/>
    </row>
    <row r="128" spans="1:21" ht="30.75">
      <c r="A128" s="149" t="s">
        <v>115</v>
      </c>
      <c r="B128" s="150"/>
      <c r="C128" s="151">
        <v>2100</v>
      </c>
      <c r="D128" s="150"/>
      <c r="E128" s="151">
        <v>37048696</v>
      </c>
      <c r="F128" s="122"/>
      <c r="G128" s="122">
        <v>40484679</v>
      </c>
      <c r="H128" s="122"/>
      <c r="I128" s="122">
        <v>-3435983</v>
      </c>
      <c r="J128" s="152"/>
      <c r="K128" s="151">
        <v>2100</v>
      </c>
      <c r="L128" s="150"/>
      <c r="M128" s="151">
        <v>37048696</v>
      </c>
      <c r="N128" s="122"/>
      <c r="O128" s="122">
        <v>40484679</v>
      </c>
      <c r="P128" s="122"/>
      <c r="Q128" s="122">
        <v>-3435983</v>
      </c>
      <c r="R128" s="39"/>
      <c r="S128" s="323"/>
      <c r="T128" s="145"/>
      <c r="U128" s="204"/>
    </row>
    <row r="129" spans="1:21" ht="30.75">
      <c r="A129" s="149" t="s">
        <v>213</v>
      </c>
      <c r="B129" s="150"/>
      <c r="C129" s="151">
        <v>1770</v>
      </c>
      <c r="D129" s="150"/>
      <c r="E129" s="151">
        <v>47459693</v>
      </c>
      <c r="F129" s="122"/>
      <c r="G129" s="122">
        <v>49986406</v>
      </c>
      <c r="H129" s="122"/>
      <c r="I129" s="122">
        <v>-2526713</v>
      </c>
      <c r="J129" s="152"/>
      <c r="K129" s="151">
        <v>1770</v>
      </c>
      <c r="L129" s="150"/>
      <c r="M129" s="151">
        <v>47459693</v>
      </c>
      <c r="N129" s="122"/>
      <c r="O129" s="122">
        <v>49986406</v>
      </c>
      <c r="P129" s="122"/>
      <c r="Q129" s="122">
        <v>-2526713</v>
      </c>
      <c r="R129" s="39"/>
      <c r="S129" s="323"/>
      <c r="T129" s="145"/>
      <c r="U129" s="204"/>
    </row>
    <row r="130" spans="1:21" ht="30.75">
      <c r="A130" s="149" t="s">
        <v>114</v>
      </c>
      <c r="B130" s="150"/>
      <c r="C130" s="151">
        <v>5034</v>
      </c>
      <c r="D130" s="150"/>
      <c r="E130" s="151">
        <v>55267688</v>
      </c>
      <c r="F130" s="122"/>
      <c r="G130" s="122">
        <v>58743750</v>
      </c>
      <c r="H130" s="122"/>
      <c r="I130" s="122">
        <v>-3476062</v>
      </c>
      <c r="J130" s="152"/>
      <c r="K130" s="151">
        <v>5034</v>
      </c>
      <c r="L130" s="150"/>
      <c r="M130" s="151">
        <v>55267688</v>
      </c>
      <c r="N130" s="122"/>
      <c r="O130" s="122">
        <v>58743750</v>
      </c>
      <c r="P130" s="122"/>
      <c r="Q130" s="122">
        <v>-3476062</v>
      </c>
      <c r="R130" s="39"/>
      <c r="S130" s="323"/>
      <c r="T130" s="145"/>
      <c r="U130" s="204"/>
    </row>
    <row r="131" spans="1:21" ht="30.75">
      <c r="A131" s="149" t="s">
        <v>225</v>
      </c>
      <c r="B131" s="150"/>
      <c r="C131" s="151">
        <v>6574</v>
      </c>
      <c r="D131" s="150"/>
      <c r="E131" s="151">
        <v>47761060</v>
      </c>
      <c r="F131" s="122"/>
      <c r="G131" s="122">
        <v>50082945</v>
      </c>
      <c r="H131" s="122"/>
      <c r="I131" s="122">
        <v>-2321885</v>
      </c>
      <c r="J131" s="152"/>
      <c r="K131" s="151">
        <v>6574</v>
      </c>
      <c r="L131" s="150"/>
      <c r="M131" s="151">
        <v>47761060</v>
      </c>
      <c r="N131" s="122"/>
      <c r="O131" s="122">
        <v>50082945</v>
      </c>
      <c r="P131" s="122"/>
      <c r="Q131" s="122">
        <v>-2321885</v>
      </c>
      <c r="R131" s="39"/>
      <c r="S131" s="323"/>
      <c r="T131" s="145"/>
      <c r="U131" s="204"/>
    </row>
    <row r="132" spans="1:21" ht="30.75">
      <c r="A132" s="149" t="s">
        <v>196</v>
      </c>
      <c r="B132" s="150"/>
      <c r="C132" s="151">
        <v>3276</v>
      </c>
      <c r="D132" s="150"/>
      <c r="E132" s="151">
        <v>39101569</v>
      </c>
      <c r="F132" s="122"/>
      <c r="G132" s="122">
        <v>40048217</v>
      </c>
      <c r="H132" s="122"/>
      <c r="I132" s="122">
        <v>-946648</v>
      </c>
      <c r="J132" s="152"/>
      <c r="K132" s="151">
        <v>3276</v>
      </c>
      <c r="L132" s="150"/>
      <c r="M132" s="151">
        <v>39101569</v>
      </c>
      <c r="N132" s="122"/>
      <c r="O132" s="122">
        <v>40048217</v>
      </c>
      <c r="P132" s="122"/>
      <c r="Q132" s="122">
        <v>-946648</v>
      </c>
      <c r="R132" s="39"/>
      <c r="S132" s="323"/>
      <c r="T132" s="145"/>
      <c r="U132" s="204"/>
    </row>
    <row r="133" spans="1:21" ht="30.75">
      <c r="A133" s="149" t="s">
        <v>194</v>
      </c>
      <c r="B133" s="150"/>
      <c r="C133" s="151">
        <v>203</v>
      </c>
      <c r="D133" s="150"/>
      <c r="E133" s="151">
        <v>6806453</v>
      </c>
      <c r="F133" s="122"/>
      <c r="G133" s="122">
        <v>6959671</v>
      </c>
      <c r="H133" s="122"/>
      <c r="I133" s="122">
        <v>-153218</v>
      </c>
      <c r="J133" s="152"/>
      <c r="K133" s="151">
        <v>203</v>
      </c>
      <c r="L133" s="150"/>
      <c r="M133" s="151">
        <v>6806453</v>
      </c>
      <c r="N133" s="122"/>
      <c r="O133" s="122">
        <v>6959671</v>
      </c>
      <c r="P133" s="122"/>
      <c r="Q133" s="122">
        <v>-153218</v>
      </c>
      <c r="R133" s="39"/>
      <c r="S133" s="323"/>
      <c r="T133" s="145"/>
      <c r="U133" s="204"/>
    </row>
    <row r="134" spans="1:21" ht="30.75">
      <c r="A134" s="149" t="s">
        <v>190</v>
      </c>
      <c r="B134" s="150"/>
      <c r="C134" s="151">
        <v>11323</v>
      </c>
      <c r="D134" s="150"/>
      <c r="E134" s="151">
        <v>49896785</v>
      </c>
      <c r="F134" s="122"/>
      <c r="G134" s="122">
        <v>48787827</v>
      </c>
      <c r="H134" s="122"/>
      <c r="I134" s="122">
        <v>1108958</v>
      </c>
      <c r="J134" s="152"/>
      <c r="K134" s="151">
        <v>11323</v>
      </c>
      <c r="L134" s="150"/>
      <c r="M134" s="151">
        <v>49896785</v>
      </c>
      <c r="N134" s="122"/>
      <c r="O134" s="122">
        <v>48787827</v>
      </c>
      <c r="P134" s="122"/>
      <c r="Q134" s="122">
        <v>1108958</v>
      </c>
      <c r="R134" s="39"/>
      <c r="S134" s="323"/>
      <c r="T134" s="145"/>
      <c r="U134" s="204"/>
    </row>
    <row r="135" spans="1:21" ht="30.75">
      <c r="A135" s="149" t="s">
        <v>167</v>
      </c>
      <c r="B135" s="150"/>
      <c r="C135" s="151">
        <v>11752</v>
      </c>
      <c r="D135" s="150"/>
      <c r="E135" s="151">
        <v>39284980</v>
      </c>
      <c r="F135" s="122"/>
      <c r="G135" s="122">
        <v>39933248</v>
      </c>
      <c r="H135" s="122"/>
      <c r="I135" s="122">
        <v>-648268</v>
      </c>
      <c r="J135" s="152"/>
      <c r="K135" s="151">
        <v>11752</v>
      </c>
      <c r="L135" s="150"/>
      <c r="M135" s="151">
        <v>39284980</v>
      </c>
      <c r="N135" s="122"/>
      <c r="O135" s="122">
        <v>39933248</v>
      </c>
      <c r="P135" s="122"/>
      <c r="Q135" s="122">
        <v>-648268</v>
      </c>
      <c r="R135" s="39"/>
      <c r="S135" s="323"/>
      <c r="T135" s="145"/>
      <c r="U135" s="204"/>
    </row>
    <row r="136" spans="1:21" ht="30.75">
      <c r="A136" s="149" t="s">
        <v>131</v>
      </c>
      <c r="B136" s="150"/>
      <c r="C136" s="151">
        <v>232</v>
      </c>
      <c r="D136" s="150"/>
      <c r="E136" s="151">
        <v>52073682</v>
      </c>
      <c r="F136" s="122"/>
      <c r="G136" s="122">
        <v>53920806</v>
      </c>
      <c r="H136" s="122"/>
      <c r="I136" s="122">
        <v>-1847124</v>
      </c>
      <c r="J136" s="152"/>
      <c r="K136" s="151">
        <v>232</v>
      </c>
      <c r="L136" s="150"/>
      <c r="M136" s="151">
        <v>52073682</v>
      </c>
      <c r="N136" s="122"/>
      <c r="O136" s="122">
        <v>53920806</v>
      </c>
      <c r="P136" s="122"/>
      <c r="Q136" s="122">
        <v>-1847124</v>
      </c>
      <c r="R136" s="39"/>
      <c r="S136" s="323"/>
      <c r="T136" s="145"/>
      <c r="U136" s="204"/>
    </row>
    <row r="137" spans="1:21" ht="30.75">
      <c r="A137" s="149" t="s">
        <v>186</v>
      </c>
      <c r="B137" s="150"/>
      <c r="C137" s="151">
        <v>6146</v>
      </c>
      <c r="D137" s="150"/>
      <c r="E137" s="151">
        <v>24182762</v>
      </c>
      <c r="F137" s="122"/>
      <c r="G137" s="122">
        <v>25393702</v>
      </c>
      <c r="H137" s="122"/>
      <c r="I137" s="122">
        <v>-1210940</v>
      </c>
      <c r="J137" s="152"/>
      <c r="K137" s="151">
        <v>6146</v>
      </c>
      <c r="L137" s="150"/>
      <c r="M137" s="151">
        <v>24182762</v>
      </c>
      <c r="N137" s="122"/>
      <c r="O137" s="122">
        <v>25393702</v>
      </c>
      <c r="P137" s="122"/>
      <c r="Q137" s="122">
        <v>-1210940</v>
      </c>
      <c r="R137" s="39"/>
      <c r="S137" s="323"/>
      <c r="T137" s="145"/>
      <c r="U137" s="204"/>
    </row>
    <row r="138" spans="1:21" ht="30.75">
      <c r="A138" s="149" t="s">
        <v>170</v>
      </c>
      <c r="B138" s="150"/>
      <c r="C138" s="151">
        <v>1194</v>
      </c>
      <c r="D138" s="150"/>
      <c r="E138" s="151">
        <v>16331692</v>
      </c>
      <c r="F138" s="122"/>
      <c r="G138" s="122">
        <v>15106504</v>
      </c>
      <c r="H138" s="122"/>
      <c r="I138" s="122">
        <v>1225188</v>
      </c>
      <c r="J138" s="152"/>
      <c r="K138" s="151">
        <v>1194</v>
      </c>
      <c r="L138" s="150"/>
      <c r="M138" s="151">
        <v>16331692</v>
      </c>
      <c r="N138" s="122"/>
      <c r="O138" s="122">
        <v>15106504</v>
      </c>
      <c r="P138" s="122"/>
      <c r="Q138" s="122">
        <v>1225188</v>
      </c>
      <c r="R138" s="39"/>
      <c r="S138" s="323"/>
      <c r="T138" s="145"/>
      <c r="U138" s="204"/>
    </row>
    <row r="139" spans="1:21" ht="30.75">
      <c r="A139" s="149" t="s">
        <v>158</v>
      </c>
      <c r="B139" s="150"/>
      <c r="C139" s="151">
        <v>6064</v>
      </c>
      <c r="D139" s="150"/>
      <c r="E139" s="151">
        <v>35684038</v>
      </c>
      <c r="F139" s="122"/>
      <c r="G139" s="122">
        <v>36253613</v>
      </c>
      <c r="H139" s="122"/>
      <c r="I139" s="122">
        <v>-569575</v>
      </c>
      <c r="J139" s="152"/>
      <c r="K139" s="151">
        <v>6064</v>
      </c>
      <c r="L139" s="150"/>
      <c r="M139" s="151">
        <v>35684038</v>
      </c>
      <c r="N139" s="122"/>
      <c r="O139" s="122">
        <v>36253613</v>
      </c>
      <c r="P139" s="122"/>
      <c r="Q139" s="122">
        <v>-569575</v>
      </c>
      <c r="R139" s="39"/>
      <c r="S139" s="323"/>
      <c r="T139" s="145"/>
      <c r="U139" s="204"/>
    </row>
    <row r="140" spans="1:21" ht="30.75">
      <c r="A140" s="149" t="s">
        <v>152</v>
      </c>
      <c r="B140" s="150"/>
      <c r="C140" s="151">
        <v>10158</v>
      </c>
      <c r="D140" s="150"/>
      <c r="E140" s="151">
        <v>39114667</v>
      </c>
      <c r="F140" s="122"/>
      <c r="G140" s="122">
        <v>41167182</v>
      </c>
      <c r="H140" s="122"/>
      <c r="I140" s="122">
        <v>-2052515</v>
      </c>
      <c r="J140" s="152"/>
      <c r="K140" s="151">
        <v>10158</v>
      </c>
      <c r="L140" s="150"/>
      <c r="M140" s="151">
        <v>39114667</v>
      </c>
      <c r="N140" s="122"/>
      <c r="O140" s="122">
        <v>41167182</v>
      </c>
      <c r="P140" s="122"/>
      <c r="Q140" s="122">
        <v>-2052515</v>
      </c>
      <c r="R140" s="39"/>
      <c r="S140" s="323"/>
      <c r="T140" s="145"/>
      <c r="U140" s="204"/>
    </row>
    <row r="141" spans="1:21" s="159" customFormat="1" ht="24.75" thickBot="1">
      <c r="A141" s="143"/>
      <c r="B141" s="143"/>
      <c r="C141" s="143"/>
      <c r="D141" s="143"/>
      <c r="E141" s="153">
        <f>SUM(E7:E140)</f>
        <v>5859869858</v>
      </c>
      <c r="F141" s="143"/>
      <c r="G141" s="153">
        <f>SUM(G7:G140)</f>
        <v>5853704671</v>
      </c>
      <c r="H141" s="143"/>
      <c r="I141" s="153">
        <f>SUM(I7:I140)</f>
        <v>6165187</v>
      </c>
      <c r="J141" s="143"/>
      <c r="K141" s="143"/>
      <c r="L141" s="143"/>
      <c r="M141" s="153">
        <f>SUM(M7:M140)</f>
        <v>5859869858</v>
      </c>
      <c r="N141" s="143"/>
      <c r="O141" s="153">
        <f>SUM(O7:O140)</f>
        <v>5853704671</v>
      </c>
      <c r="P141" s="143"/>
      <c r="Q141" s="153">
        <f>SUM(Q7:Q140)</f>
        <v>6165187</v>
      </c>
    </row>
    <row r="142" spans="1:21" s="159" customFormat="1" ht="24.75" thickTop="1">
      <c r="A142" s="143"/>
      <c r="B142" s="143"/>
      <c r="C142" s="143"/>
      <c r="D142" s="143"/>
      <c r="E142" s="154"/>
      <c r="F142" s="143"/>
      <c r="G142" s="154"/>
      <c r="H142" s="143"/>
      <c r="I142" s="154"/>
      <c r="J142" s="143"/>
      <c r="K142" s="143"/>
      <c r="L142" s="143"/>
      <c r="M142" s="154"/>
      <c r="N142" s="143"/>
      <c r="O142" s="154"/>
      <c r="P142" s="143"/>
      <c r="Q142" s="154"/>
    </row>
    <row r="143" spans="1:21" s="159" customFormat="1" ht="24">
      <c r="A143" s="25"/>
      <c r="B143" s="25"/>
      <c r="C143" s="25"/>
      <c r="D143" s="25"/>
      <c r="E143" s="124"/>
      <c r="F143" s="124"/>
      <c r="G143" s="124"/>
      <c r="H143" s="124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21" s="159" customFormat="1" ht="24">
      <c r="A144" s="235" t="s">
        <v>44</v>
      </c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7"/>
    </row>
    <row r="145" spans="1:17" s="159" customFormat="1" ht="24">
      <c r="A145" s="155"/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</row>
    <row r="146" spans="1:17" s="159" customFormat="1" ht="24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</row>
    <row r="147" spans="1:17" s="159" customFormat="1" ht="24">
      <c r="A147" s="143"/>
      <c r="B147" s="143"/>
      <c r="C147" s="143"/>
      <c r="D147" s="143"/>
      <c r="E147" s="157"/>
      <c r="F147" s="157"/>
      <c r="G147" s="157"/>
      <c r="H147" s="157"/>
      <c r="I147" s="122"/>
      <c r="J147" s="158"/>
      <c r="K147" s="158"/>
      <c r="L147" s="158"/>
      <c r="M147" s="158"/>
      <c r="N147" s="158"/>
      <c r="O147" s="158"/>
      <c r="P147" s="158"/>
      <c r="Q147" s="122"/>
    </row>
    <row r="148" spans="1:17" s="159" customFormat="1" ht="24"/>
    <row r="149" spans="1:17" ht="24">
      <c r="A149" s="159"/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</row>
    <row r="150" spans="1:17" ht="24.75">
      <c r="A150" s="159"/>
      <c r="B150" s="159"/>
      <c r="C150" s="159"/>
      <c r="D150" s="159"/>
      <c r="E150" s="159"/>
      <c r="F150" s="159"/>
      <c r="G150" s="159"/>
      <c r="H150" s="159"/>
      <c r="I150" s="160"/>
      <c r="J150" s="159"/>
      <c r="K150" s="159"/>
      <c r="L150" s="159"/>
      <c r="M150" s="159"/>
      <c r="N150" s="159"/>
      <c r="O150" s="159"/>
      <c r="P150" s="159"/>
      <c r="Q150" s="160"/>
    </row>
    <row r="151" spans="1:17" ht="24">
      <c r="A151" s="159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</row>
    <row r="152" spans="1:17" ht="24">
      <c r="A152" s="159"/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</row>
    <row r="153" spans="1:17" ht="24">
      <c r="A153" s="159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</row>
    <row r="154" spans="1:17" ht="24">
      <c r="A154" s="159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</row>
    <row r="155" spans="1:17" ht="24">
      <c r="A155" s="159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</row>
    <row r="156" spans="1:17" ht="24">
      <c r="A156" s="159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</row>
    <row r="157" spans="1:17" ht="24">
      <c r="A157" s="159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</row>
  </sheetData>
  <autoFilter ref="A6:Q6">
    <sortState ref="A7:Q140">
      <sortCondition ref="A6"/>
    </sortState>
  </autoFilter>
  <mergeCells count="8">
    <mergeCell ref="A1:Q1"/>
    <mergeCell ref="A2:Q2"/>
    <mergeCell ref="A3:Q3"/>
    <mergeCell ref="A144:Q14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2" fitToHeight="0" orientation="landscape" r:id="rId1"/>
  <rowBreaks count="1" manualBreakCount="1">
    <brk id="145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5"/>
  <sheetViews>
    <sheetView rightToLeft="1" view="pageBreakPreview" zoomScale="85" zoomScaleNormal="100" zoomScaleSheetLayoutView="85" workbookViewId="0">
      <selection activeCell="J91" sqref="J91"/>
    </sheetView>
  </sheetViews>
  <sheetFormatPr defaultColWidth="9.140625" defaultRowHeight="21.75"/>
  <cols>
    <col min="1" max="1" width="33.5703125" style="143" customWidth="1"/>
    <col min="2" max="2" width="0.5703125" style="143" customWidth="1"/>
    <col min="3" max="3" width="17.7109375" style="23" bestFit="1" customWidth="1"/>
    <col min="4" max="4" width="0.85546875" style="23" customWidth="1"/>
    <col min="5" max="5" width="25.7109375" style="23" bestFit="1" customWidth="1"/>
    <col min="6" max="6" width="0.85546875" style="23" customWidth="1"/>
    <col min="7" max="7" width="25.7109375" style="23" bestFit="1" customWidth="1"/>
    <col min="8" max="8" width="0.7109375" style="23" customWidth="1"/>
    <col min="9" max="9" width="25.140625" style="23" customWidth="1"/>
    <col min="10" max="10" width="1.42578125" style="23" customWidth="1"/>
    <col min="11" max="11" width="17.7109375" style="23" bestFit="1" customWidth="1"/>
    <col min="12" max="12" width="1.140625" style="23" customWidth="1"/>
    <col min="13" max="13" width="25.7109375" style="23" bestFit="1" customWidth="1"/>
    <col min="14" max="14" width="1" style="23" customWidth="1"/>
    <col min="15" max="15" width="25.7109375" style="23" bestFit="1" customWidth="1"/>
    <col min="16" max="16" width="1.140625" style="23" customWidth="1"/>
    <col min="17" max="17" width="25.7109375" style="23" bestFit="1" customWidth="1"/>
    <col min="18" max="18" width="14.5703125" style="143" bestFit="1" customWidth="1"/>
    <col min="19" max="19" width="9.140625" style="143"/>
    <col min="20" max="20" width="9.5703125" style="143" bestFit="1" customWidth="1"/>
    <col min="21" max="16384" width="9.140625" style="143"/>
  </cols>
  <sheetData>
    <row r="1" spans="1:21" ht="22.5">
      <c r="A1" s="234" t="s">
        <v>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1" ht="22.5">
      <c r="A2" s="234" t="s">
        <v>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21" ht="22.5">
      <c r="A3" s="234" t="str">
        <f>' سهام'!A3:W3</f>
        <v>برای ماه منتهی به 1401/03/31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21">
      <c r="A4" s="222" t="s">
        <v>105</v>
      </c>
      <c r="B4" s="222"/>
      <c r="C4" s="222"/>
      <c r="D4" s="222"/>
      <c r="E4" s="222"/>
      <c r="F4" s="222"/>
      <c r="G4" s="222"/>
      <c r="H4" s="222"/>
    </row>
    <row r="5" spans="1:21" ht="16.5" customHeight="1" thickBot="1">
      <c r="A5" s="36"/>
      <c r="B5" s="36"/>
      <c r="C5" s="245" t="s">
        <v>98</v>
      </c>
      <c r="D5" s="245"/>
      <c r="E5" s="245"/>
      <c r="F5" s="245"/>
      <c r="G5" s="245"/>
      <c r="H5" s="245"/>
      <c r="I5" s="245"/>
      <c r="K5" s="239" t="s">
        <v>99</v>
      </c>
      <c r="L5" s="239"/>
      <c r="M5" s="239"/>
      <c r="N5" s="239"/>
      <c r="O5" s="239"/>
      <c r="P5" s="239"/>
      <c r="Q5" s="239"/>
    </row>
    <row r="6" spans="1:21" ht="27" customHeight="1" thickBot="1">
      <c r="A6" s="161" t="s">
        <v>38</v>
      </c>
      <c r="B6" s="161"/>
      <c r="C6" s="197" t="s">
        <v>3</v>
      </c>
      <c r="D6" s="148"/>
      <c r="E6" s="196" t="s">
        <v>21</v>
      </c>
      <c r="F6" s="148"/>
      <c r="G6" s="197" t="s">
        <v>42</v>
      </c>
      <c r="H6" s="148"/>
      <c r="I6" s="198" t="s">
        <v>43</v>
      </c>
      <c r="K6" s="197" t="s">
        <v>3</v>
      </c>
      <c r="L6" s="148"/>
      <c r="M6" s="196" t="s">
        <v>21</v>
      </c>
      <c r="N6" s="148"/>
      <c r="O6" s="197" t="s">
        <v>42</v>
      </c>
      <c r="P6" s="148"/>
      <c r="Q6" s="198" t="s">
        <v>43</v>
      </c>
    </row>
    <row r="7" spans="1:21">
      <c r="A7" s="162" t="s">
        <v>107</v>
      </c>
      <c r="C7" s="122">
        <v>6326214</v>
      </c>
      <c r="D7" s="122"/>
      <c r="E7" s="122">
        <v>43265382427</v>
      </c>
      <c r="F7" s="122"/>
      <c r="G7" s="122">
        <v>45206356426</v>
      </c>
      <c r="H7" s="122"/>
      <c r="I7" s="122">
        <v>-1940973999</v>
      </c>
      <c r="J7" s="122"/>
      <c r="K7" s="122">
        <v>6326214</v>
      </c>
      <c r="L7" s="122"/>
      <c r="M7" s="122">
        <v>43265382427</v>
      </c>
      <c r="N7" s="122"/>
      <c r="O7" s="122">
        <v>45206356426</v>
      </c>
      <c r="P7" s="122"/>
      <c r="Q7" s="122">
        <v>-1940973999</v>
      </c>
      <c r="R7" s="116"/>
      <c r="S7" s="145"/>
      <c r="T7" s="145"/>
      <c r="U7" s="145"/>
    </row>
    <row r="8" spans="1:21">
      <c r="A8" s="162" t="s">
        <v>108</v>
      </c>
      <c r="C8" s="122">
        <v>788003</v>
      </c>
      <c r="D8" s="122"/>
      <c r="E8" s="122">
        <v>24180914981</v>
      </c>
      <c r="F8" s="122"/>
      <c r="G8" s="122">
        <v>24083626563</v>
      </c>
      <c r="H8" s="122"/>
      <c r="I8" s="122">
        <v>97288418</v>
      </c>
      <c r="J8" s="122"/>
      <c r="K8" s="122">
        <v>788003</v>
      </c>
      <c r="L8" s="122"/>
      <c r="M8" s="122">
        <v>24180914981</v>
      </c>
      <c r="N8" s="122"/>
      <c r="O8" s="122">
        <v>24083626563</v>
      </c>
      <c r="P8" s="122"/>
      <c r="Q8" s="122">
        <v>97288418</v>
      </c>
      <c r="R8" s="116"/>
      <c r="S8" s="145"/>
      <c r="T8" s="145"/>
      <c r="U8" s="145"/>
    </row>
    <row r="9" spans="1:21">
      <c r="A9" s="162" t="s">
        <v>109</v>
      </c>
      <c r="C9" s="122">
        <v>4208069</v>
      </c>
      <c r="D9" s="122"/>
      <c r="E9" s="122">
        <v>13640864060</v>
      </c>
      <c r="F9" s="122"/>
      <c r="G9" s="122">
        <v>13870892874</v>
      </c>
      <c r="H9" s="122"/>
      <c r="I9" s="122">
        <v>-230028814</v>
      </c>
      <c r="J9" s="122"/>
      <c r="K9" s="122">
        <v>4208069</v>
      </c>
      <c r="L9" s="122"/>
      <c r="M9" s="122">
        <v>13640864060</v>
      </c>
      <c r="N9" s="122"/>
      <c r="O9" s="122">
        <v>13870892874</v>
      </c>
      <c r="P9" s="122"/>
      <c r="Q9" s="122">
        <v>-230028814</v>
      </c>
      <c r="R9" s="116"/>
      <c r="S9" s="145"/>
      <c r="T9" s="145"/>
      <c r="U9" s="145"/>
    </row>
    <row r="10" spans="1:21">
      <c r="A10" s="162" t="s">
        <v>110</v>
      </c>
      <c r="C10" s="122">
        <v>263312</v>
      </c>
      <c r="D10" s="122"/>
      <c r="E10" s="122">
        <v>4768999253</v>
      </c>
      <c r="F10" s="122"/>
      <c r="G10" s="122">
        <v>4815989131</v>
      </c>
      <c r="H10" s="122"/>
      <c r="I10" s="122">
        <v>-46989878</v>
      </c>
      <c r="J10" s="122"/>
      <c r="K10" s="122">
        <v>263312</v>
      </c>
      <c r="L10" s="122"/>
      <c r="M10" s="122">
        <v>4768999253</v>
      </c>
      <c r="N10" s="122"/>
      <c r="O10" s="122">
        <v>4815989131</v>
      </c>
      <c r="P10" s="122"/>
      <c r="Q10" s="122">
        <v>-46989878</v>
      </c>
      <c r="R10" s="116"/>
      <c r="S10" s="145"/>
      <c r="T10" s="145"/>
      <c r="U10" s="145"/>
    </row>
    <row r="11" spans="1:21">
      <c r="A11" s="162" t="s">
        <v>111</v>
      </c>
      <c r="C11" s="122">
        <v>4063656</v>
      </c>
      <c r="D11" s="122"/>
      <c r="E11" s="122">
        <v>7230664275</v>
      </c>
      <c r="F11" s="122"/>
      <c r="G11" s="122">
        <v>7542368716</v>
      </c>
      <c r="H11" s="122"/>
      <c r="I11" s="122">
        <v>-311704441</v>
      </c>
      <c r="J11" s="122"/>
      <c r="K11" s="122">
        <v>4063656</v>
      </c>
      <c r="L11" s="122"/>
      <c r="M11" s="122">
        <v>7230664275</v>
      </c>
      <c r="N11" s="122"/>
      <c r="O11" s="122">
        <v>7542368716</v>
      </c>
      <c r="P11" s="122"/>
      <c r="Q11" s="122">
        <v>-311704441</v>
      </c>
      <c r="R11" s="116"/>
      <c r="S11" s="145"/>
      <c r="T11" s="145"/>
      <c r="U11" s="145"/>
    </row>
    <row r="12" spans="1:21">
      <c r="A12" s="162" t="s">
        <v>112</v>
      </c>
      <c r="C12" s="122">
        <v>906448</v>
      </c>
      <c r="D12" s="122"/>
      <c r="E12" s="122">
        <v>15759445559</v>
      </c>
      <c r="F12" s="122"/>
      <c r="G12" s="122">
        <v>17027560982</v>
      </c>
      <c r="H12" s="122"/>
      <c r="I12" s="122">
        <v>-1268115423</v>
      </c>
      <c r="J12" s="122"/>
      <c r="K12" s="122">
        <v>906448</v>
      </c>
      <c r="L12" s="122"/>
      <c r="M12" s="122">
        <v>15759445559</v>
      </c>
      <c r="N12" s="122"/>
      <c r="O12" s="122">
        <v>17027560982</v>
      </c>
      <c r="P12" s="122"/>
      <c r="Q12" s="122">
        <v>-1268115423</v>
      </c>
      <c r="R12" s="116"/>
      <c r="S12" s="145"/>
      <c r="T12" s="145"/>
      <c r="U12" s="145"/>
    </row>
    <row r="13" spans="1:21">
      <c r="A13" s="162" t="s">
        <v>113</v>
      </c>
      <c r="C13" s="122">
        <v>842650</v>
      </c>
      <c r="D13" s="122"/>
      <c r="E13" s="122">
        <v>4230062978</v>
      </c>
      <c r="F13" s="122"/>
      <c r="G13" s="122">
        <v>4481477213</v>
      </c>
      <c r="H13" s="122"/>
      <c r="I13" s="122">
        <v>-251414235</v>
      </c>
      <c r="J13" s="122"/>
      <c r="K13" s="122">
        <v>842650</v>
      </c>
      <c r="L13" s="122"/>
      <c r="M13" s="122">
        <v>4230062978</v>
      </c>
      <c r="N13" s="122"/>
      <c r="O13" s="122">
        <v>4481477213</v>
      </c>
      <c r="P13" s="122"/>
      <c r="Q13" s="122">
        <v>-251414235</v>
      </c>
      <c r="R13" s="116"/>
      <c r="S13" s="145"/>
      <c r="T13" s="145"/>
      <c r="U13" s="145"/>
    </row>
    <row r="14" spans="1:21">
      <c r="A14" s="162" t="s">
        <v>114</v>
      </c>
      <c r="C14" s="122">
        <v>1509198</v>
      </c>
      <c r="D14" s="122"/>
      <c r="E14" s="122">
        <v>16622418456</v>
      </c>
      <c r="F14" s="122"/>
      <c r="G14" s="122">
        <v>17816448873</v>
      </c>
      <c r="H14" s="122"/>
      <c r="I14" s="122">
        <v>-1194030417</v>
      </c>
      <c r="J14" s="122"/>
      <c r="K14" s="122">
        <v>1509198</v>
      </c>
      <c r="L14" s="122"/>
      <c r="M14" s="122">
        <v>16622418456</v>
      </c>
      <c r="N14" s="122"/>
      <c r="O14" s="122">
        <v>17816448873</v>
      </c>
      <c r="P14" s="122"/>
      <c r="Q14" s="122">
        <v>-1194030417</v>
      </c>
      <c r="R14" s="116"/>
      <c r="S14" s="145"/>
      <c r="T14" s="145"/>
      <c r="U14" s="145"/>
    </row>
    <row r="15" spans="1:21">
      <c r="A15" s="162" t="s">
        <v>115</v>
      </c>
      <c r="C15" s="122">
        <v>253084</v>
      </c>
      <c r="D15" s="122"/>
      <c r="E15" s="122">
        <v>4432807009</v>
      </c>
      <c r="F15" s="122"/>
      <c r="G15" s="122">
        <v>4935897214</v>
      </c>
      <c r="H15" s="122"/>
      <c r="I15" s="122">
        <v>-503090205</v>
      </c>
      <c r="J15" s="122"/>
      <c r="K15" s="122">
        <v>253084</v>
      </c>
      <c r="L15" s="122"/>
      <c r="M15" s="122">
        <v>4432807009</v>
      </c>
      <c r="N15" s="122"/>
      <c r="O15" s="122">
        <v>4935897214</v>
      </c>
      <c r="P15" s="122"/>
      <c r="Q15" s="122">
        <v>-503090205</v>
      </c>
      <c r="R15" s="116"/>
      <c r="S15" s="145"/>
      <c r="T15" s="145"/>
      <c r="U15" s="145"/>
    </row>
    <row r="16" spans="1:21">
      <c r="A16" s="162" t="s">
        <v>116</v>
      </c>
      <c r="C16" s="122">
        <v>1971122</v>
      </c>
      <c r="D16" s="122"/>
      <c r="E16" s="122">
        <v>5866425112</v>
      </c>
      <c r="F16" s="122"/>
      <c r="G16" s="122">
        <v>5977507176</v>
      </c>
      <c r="H16" s="122"/>
      <c r="I16" s="122">
        <v>-111082064</v>
      </c>
      <c r="J16" s="122"/>
      <c r="K16" s="122">
        <v>1971122</v>
      </c>
      <c r="L16" s="122"/>
      <c r="M16" s="122">
        <v>5866425112</v>
      </c>
      <c r="N16" s="122"/>
      <c r="O16" s="122">
        <v>5977507176</v>
      </c>
      <c r="P16" s="122"/>
      <c r="Q16" s="122">
        <v>-111082064</v>
      </c>
      <c r="R16" s="116"/>
      <c r="S16" s="145"/>
      <c r="T16" s="145"/>
      <c r="U16" s="145"/>
    </row>
    <row r="17" spans="1:21">
      <c r="A17" s="162" t="s">
        <v>117</v>
      </c>
      <c r="C17" s="122">
        <v>507580</v>
      </c>
      <c r="D17" s="122"/>
      <c r="E17" s="122">
        <v>10565484288</v>
      </c>
      <c r="F17" s="122"/>
      <c r="G17" s="122">
        <v>10285934670</v>
      </c>
      <c r="H17" s="122"/>
      <c r="I17" s="122">
        <v>279549618</v>
      </c>
      <c r="J17" s="122"/>
      <c r="K17" s="122">
        <v>507580</v>
      </c>
      <c r="L17" s="122"/>
      <c r="M17" s="122">
        <v>10565484288</v>
      </c>
      <c r="N17" s="122"/>
      <c r="O17" s="122">
        <v>10285934670</v>
      </c>
      <c r="P17" s="122"/>
      <c r="Q17" s="122">
        <v>279549618</v>
      </c>
      <c r="R17" s="116"/>
      <c r="S17" s="145"/>
      <c r="T17" s="145"/>
      <c r="U17" s="145"/>
    </row>
    <row r="18" spans="1:21">
      <c r="A18" s="162" t="s">
        <v>118</v>
      </c>
      <c r="C18" s="122">
        <v>490888</v>
      </c>
      <c r="D18" s="122"/>
      <c r="E18" s="122">
        <v>9671510231</v>
      </c>
      <c r="F18" s="122"/>
      <c r="G18" s="122">
        <v>10281394072</v>
      </c>
      <c r="H18" s="122"/>
      <c r="I18" s="122">
        <v>-609883841</v>
      </c>
      <c r="J18" s="122"/>
      <c r="K18" s="122">
        <v>490888</v>
      </c>
      <c r="L18" s="122"/>
      <c r="M18" s="122">
        <v>9671510231</v>
      </c>
      <c r="N18" s="122"/>
      <c r="O18" s="122">
        <v>10281394072</v>
      </c>
      <c r="P18" s="122"/>
      <c r="Q18" s="122">
        <v>-609883841</v>
      </c>
      <c r="R18" s="116"/>
      <c r="S18" s="145"/>
      <c r="T18" s="145"/>
      <c r="U18" s="145"/>
    </row>
    <row r="19" spans="1:21">
      <c r="A19" s="162" t="s">
        <v>119</v>
      </c>
      <c r="C19" s="122">
        <v>261384</v>
      </c>
      <c r="D19" s="122"/>
      <c r="E19" s="122">
        <v>3362184226</v>
      </c>
      <c r="F19" s="122"/>
      <c r="G19" s="122">
        <v>3627069071</v>
      </c>
      <c r="H19" s="122"/>
      <c r="I19" s="122">
        <v>-264884845</v>
      </c>
      <c r="J19" s="122"/>
      <c r="K19" s="122">
        <v>261384</v>
      </c>
      <c r="L19" s="122"/>
      <c r="M19" s="122">
        <v>3362184226</v>
      </c>
      <c r="N19" s="122"/>
      <c r="O19" s="122">
        <v>3627069071</v>
      </c>
      <c r="P19" s="122"/>
      <c r="Q19" s="122">
        <v>-264884845</v>
      </c>
      <c r="R19" s="116"/>
      <c r="S19" s="145"/>
      <c r="T19" s="145"/>
      <c r="U19" s="145"/>
    </row>
    <row r="20" spans="1:21">
      <c r="A20" s="162" t="s">
        <v>120</v>
      </c>
      <c r="C20" s="122">
        <v>1078737</v>
      </c>
      <c r="D20" s="122"/>
      <c r="E20" s="122">
        <v>5077428172</v>
      </c>
      <c r="F20" s="122"/>
      <c r="G20" s="122">
        <v>4828241172</v>
      </c>
      <c r="H20" s="122"/>
      <c r="I20" s="122">
        <v>249187000</v>
      </c>
      <c r="J20" s="122"/>
      <c r="K20" s="122">
        <v>1078737</v>
      </c>
      <c r="L20" s="122"/>
      <c r="M20" s="122">
        <v>5077428172</v>
      </c>
      <c r="N20" s="122"/>
      <c r="O20" s="122">
        <v>4828241172</v>
      </c>
      <c r="P20" s="122"/>
      <c r="Q20" s="122">
        <v>249187000</v>
      </c>
      <c r="R20" s="116"/>
      <c r="S20" s="145"/>
      <c r="T20" s="145"/>
      <c r="U20" s="145"/>
    </row>
    <row r="21" spans="1:21">
      <c r="A21" s="162" t="s">
        <v>121</v>
      </c>
      <c r="C21" s="122">
        <v>346574</v>
      </c>
      <c r="D21" s="122"/>
      <c r="E21" s="122">
        <v>3038594827</v>
      </c>
      <c r="F21" s="122"/>
      <c r="G21" s="122">
        <v>3366535548</v>
      </c>
      <c r="H21" s="122"/>
      <c r="I21" s="122">
        <v>-327940721</v>
      </c>
      <c r="J21" s="122"/>
      <c r="K21" s="122">
        <v>346574</v>
      </c>
      <c r="L21" s="122"/>
      <c r="M21" s="122">
        <v>3038594827</v>
      </c>
      <c r="N21" s="122"/>
      <c r="O21" s="122">
        <v>3366535548</v>
      </c>
      <c r="P21" s="122"/>
      <c r="Q21" s="122">
        <v>-327940721</v>
      </c>
      <c r="R21" s="116"/>
      <c r="S21" s="145"/>
      <c r="T21" s="145"/>
      <c r="U21" s="145"/>
    </row>
    <row r="22" spans="1:21">
      <c r="A22" s="162" t="s">
        <v>122</v>
      </c>
      <c r="C22" s="122">
        <v>4558293</v>
      </c>
      <c r="D22" s="122"/>
      <c r="E22" s="122">
        <v>16756270939</v>
      </c>
      <c r="F22" s="122"/>
      <c r="G22" s="122">
        <v>18909448152</v>
      </c>
      <c r="H22" s="122"/>
      <c r="I22" s="122">
        <v>-2153177213</v>
      </c>
      <c r="J22" s="122"/>
      <c r="K22" s="122">
        <v>4558293</v>
      </c>
      <c r="L22" s="122"/>
      <c r="M22" s="122">
        <v>16756270939</v>
      </c>
      <c r="N22" s="122"/>
      <c r="O22" s="122">
        <v>18909448152</v>
      </c>
      <c r="P22" s="122"/>
      <c r="Q22" s="122">
        <v>-2153177213</v>
      </c>
      <c r="R22" s="116"/>
      <c r="S22" s="145"/>
      <c r="T22" s="145"/>
      <c r="U22" s="145"/>
    </row>
    <row r="23" spans="1:21">
      <c r="A23" s="162" t="s">
        <v>123</v>
      </c>
      <c r="C23" s="122">
        <v>827948</v>
      </c>
      <c r="D23" s="122"/>
      <c r="E23" s="122">
        <v>17686736538</v>
      </c>
      <c r="F23" s="122"/>
      <c r="G23" s="122">
        <v>15689339261</v>
      </c>
      <c r="H23" s="122"/>
      <c r="I23" s="122">
        <v>1997397277</v>
      </c>
      <c r="J23" s="122"/>
      <c r="K23" s="122">
        <v>827948</v>
      </c>
      <c r="L23" s="122"/>
      <c r="M23" s="122">
        <v>17686736538</v>
      </c>
      <c r="N23" s="122"/>
      <c r="O23" s="122">
        <v>15689339261</v>
      </c>
      <c r="P23" s="122"/>
      <c r="Q23" s="122">
        <v>1997397277</v>
      </c>
      <c r="R23" s="116"/>
      <c r="S23" s="145"/>
      <c r="T23" s="145"/>
      <c r="U23" s="145"/>
    </row>
    <row r="24" spans="1:21">
      <c r="A24" s="162" t="s">
        <v>124</v>
      </c>
      <c r="C24" s="122">
        <v>1296236</v>
      </c>
      <c r="D24" s="122"/>
      <c r="E24" s="122">
        <v>4365517269</v>
      </c>
      <c r="F24" s="122"/>
      <c r="G24" s="122">
        <v>5010160170</v>
      </c>
      <c r="H24" s="122"/>
      <c r="I24" s="122">
        <v>-644642901</v>
      </c>
      <c r="J24" s="122"/>
      <c r="K24" s="122">
        <v>1296236</v>
      </c>
      <c r="L24" s="122"/>
      <c r="M24" s="122">
        <v>4365517269</v>
      </c>
      <c r="N24" s="122"/>
      <c r="O24" s="122">
        <v>5010160170</v>
      </c>
      <c r="P24" s="122"/>
      <c r="Q24" s="122">
        <v>-644642901</v>
      </c>
      <c r="R24" s="116"/>
      <c r="S24" s="145"/>
      <c r="T24" s="145"/>
      <c r="U24" s="145"/>
    </row>
    <row r="25" spans="1:21">
      <c r="A25" s="162" t="s">
        <v>125</v>
      </c>
      <c r="C25" s="122">
        <v>1056872</v>
      </c>
      <c r="D25" s="122"/>
      <c r="E25" s="122">
        <v>20244746199</v>
      </c>
      <c r="F25" s="122"/>
      <c r="G25" s="122">
        <v>21004259346</v>
      </c>
      <c r="H25" s="122"/>
      <c r="I25" s="122">
        <v>-759513147</v>
      </c>
      <c r="J25" s="122"/>
      <c r="K25" s="122">
        <v>1056872</v>
      </c>
      <c r="L25" s="122"/>
      <c r="M25" s="122">
        <v>20244746199</v>
      </c>
      <c r="N25" s="122"/>
      <c r="O25" s="122">
        <v>21004259346</v>
      </c>
      <c r="P25" s="122"/>
      <c r="Q25" s="122">
        <v>-759513147</v>
      </c>
      <c r="R25" s="116"/>
      <c r="S25" s="145"/>
      <c r="T25" s="145"/>
      <c r="U25" s="145"/>
    </row>
    <row r="26" spans="1:21">
      <c r="A26" s="162" t="s">
        <v>126</v>
      </c>
      <c r="C26" s="122">
        <v>190525</v>
      </c>
      <c r="D26" s="122"/>
      <c r="E26" s="122">
        <v>6145750161</v>
      </c>
      <c r="F26" s="122"/>
      <c r="G26" s="122">
        <v>5287953352</v>
      </c>
      <c r="H26" s="122"/>
      <c r="I26" s="122">
        <v>857796809</v>
      </c>
      <c r="J26" s="122"/>
      <c r="K26" s="122">
        <v>190525</v>
      </c>
      <c r="L26" s="122"/>
      <c r="M26" s="122">
        <v>6145750161</v>
      </c>
      <c r="N26" s="122"/>
      <c r="O26" s="122">
        <v>5287953352</v>
      </c>
      <c r="P26" s="122"/>
      <c r="Q26" s="122">
        <v>857796809</v>
      </c>
      <c r="R26" s="116"/>
      <c r="S26" s="145"/>
      <c r="T26" s="145"/>
      <c r="U26" s="145"/>
    </row>
    <row r="27" spans="1:21">
      <c r="A27" s="162" t="s">
        <v>127</v>
      </c>
      <c r="C27" s="122">
        <v>368783</v>
      </c>
      <c r="D27" s="122"/>
      <c r="E27" s="122">
        <v>10953671587</v>
      </c>
      <c r="F27" s="122"/>
      <c r="G27" s="122">
        <v>11752816781</v>
      </c>
      <c r="H27" s="122"/>
      <c r="I27" s="122">
        <v>-799145194</v>
      </c>
      <c r="J27" s="122"/>
      <c r="K27" s="122">
        <v>368783</v>
      </c>
      <c r="L27" s="122"/>
      <c r="M27" s="122">
        <v>10953671587</v>
      </c>
      <c r="N27" s="122"/>
      <c r="O27" s="122">
        <v>11752816781</v>
      </c>
      <c r="P27" s="122"/>
      <c r="Q27" s="122">
        <v>-799145194</v>
      </c>
      <c r="R27" s="116"/>
      <c r="S27" s="145"/>
      <c r="T27" s="145"/>
      <c r="U27" s="145"/>
    </row>
    <row r="28" spans="1:21">
      <c r="A28" s="162" t="s">
        <v>128</v>
      </c>
      <c r="C28" s="122">
        <v>728797</v>
      </c>
      <c r="D28" s="122"/>
      <c r="E28" s="122">
        <v>1693789023</v>
      </c>
      <c r="F28" s="122"/>
      <c r="G28" s="122">
        <v>1993798022</v>
      </c>
      <c r="H28" s="122"/>
      <c r="I28" s="122">
        <v>-300008999</v>
      </c>
      <c r="J28" s="122"/>
      <c r="K28" s="122">
        <v>728797</v>
      </c>
      <c r="L28" s="122"/>
      <c r="M28" s="122">
        <v>1693789023</v>
      </c>
      <c r="N28" s="122"/>
      <c r="O28" s="122">
        <v>1993798022</v>
      </c>
      <c r="P28" s="122"/>
      <c r="Q28" s="122">
        <v>-300008999</v>
      </c>
      <c r="R28" s="116"/>
      <c r="S28" s="145"/>
      <c r="T28" s="145"/>
      <c r="U28" s="145"/>
    </row>
    <row r="29" spans="1:21">
      <c r="A29" s="162" t="s">
        <v>129</v>
      </c>
      <c r="C29" s="122">
        <v>4819830</v>
      </c>
      <c r="D29" s="122"/>
      <c r="E29" s="122">
        <v>10621984014</v>
      </c>
      <c r="F29" s="122"/>
      <c r="G29" s="122">
        <v>10282406022</v>
      </c>
      <c r="H29" s="122"/>
      <c r="I29" s="122">
        <v>339577992</v>
      </c>
      <c r="J29" s="122"/>
      <c r="K29" s="122">
        <v>4819830</v>
      </c>
      <c r="L29" s="122"/>
      <c r="M29" s="122">
        <v>10621984014</v>
      </c>
      <c r="N29" s="122"/>
      <c r="O29" s="122">
        <v>10282406022</v>
      </c>
      <c r="P29" s="122"/>
      <c r="Q29" s="122">
        <v>339577992</v>
      </c>
      <c r="R29" s="116"/>
      <c r="S29" s="145"/>
      <c r="T29" s="145"/>
      <c r="U29" s="145"/>
    </row>
    <row r="30" spans="1:21">
      <c r="A30" s="162" t="s">
        <v>130</v>
      </c>
      <c r="C30" s="122">
        <v>1582656</v>
      </c>
      <c r="D30" s="122"/>
      <c r="E30" s="122">
        <v>7192849610</v>
      </c>
      <c r="F30" s="122"/>
      <c r="G30" s="122">
        <v>7266157022</v>
      </c>
      <c r="H30" s="122"/>
      <c r="I30" s="122">
        <v>-73307412</v>
      </c>
      <c r="J30" s="122"/>
      <c r="K30" s="122">
        <v>1582656</v>
      </c>
      <c r="L30" s="122"/>
      <c r="M30" s="122">
        <v>7192849610</v>
      </c>
      <c r="N30" s="122"/>
      <c r="O30" s="122">
        <v>7266157022</v>
      </c>
      <c r="P30" s="122"/>
      <c r="Q30" s="122">
        <v>-73307412</v>
      </c>
      <c r="R30" s="116"/>
      <c r="S30" s="145"/>
      <c r="T30" s="145"/>
      <c r="U30" s="145"/>
    </row>
    <row r="31" spans="1:21">
      <c r="A31" s="162" t="s">
        <v>131</v>
      </c>
      <c r="C31" s="122">
        <v>85482</v>
      </c>
      <c r="D31" s="122"/>
      <c r="E31" s="122">
        <v>18987302234</v>
      </c>
      <c r="F31" s="122"/>
      <c r="G31" s="122">
        <v>19988882593</v>
      </c>
      <c r="H31" s="122"/>
      <c r="I31" s="122">
        <v>-1001580359</v>
      </c>
      <c r="J31" s="122"/>
      <c r="K31" s="122">
        <v>85482</v>
      </c>
      <c r="L31" s="122"/>
      <c r="M31" s="122">
        <v>18987302234</v>
      </c>
      <c r="N31" s="122"/>
      <c r="O31" s="122">
        <v>19988882593</v>
      </c>
      <c r="P31" s="122"/>
      <c r="Q31" s="122">
        <v>-1001580359</v>
      </c>
      <c r="R31" s="116"/>
      <c r="S31" s="145"/>
      <c r="T31" s="145"/>
      <c r="U31" s="145"/>
    </row>
    <row r="32" spans="1:21">
      <c r="A32" s="162" t="s">
        <v>132</v>
      </c>
      <c r="C32" s="122">
        <v>10022103</v>
      </c>
      <c r="D32" s="122"/>
      <c r="E32" s="122">
        <v>14734495333</v>
      </c>
      <c r="F32" s="122"/>
      <c r="G32" s="122">
        <v>15145771936</v>
      </c>
      <c r="H32" s="122"/>
      <c r="I32" s="122">
        <v>-411276603</v>
      </c>
      <c r="J32" s="122"/>
      <c r="K32" s="122">
        <v>10022103</v>
      </c>
      <c r="L32" s="122"/>
      <c r="M32" s="122">
        <v>14734495333</v>
      </c>
      <c r="N32" s="122"/>
      <c r="O32" s="122">
        <v>15145771936</v>
      </c>
      <c r="P32" s="122"/>
      <c r="Q32" s="122">
        <v>-411276603</v>
      </c>
      <c r="R32" s="116"/>
      <c r="S32" s="145"/>
      <c r="T32" s="145"/>
      <c r="U32" s="145"/>
    </row>
    <row r="33" spans="1:21">
      <c r="A33" s="162" t="s">
        <v>133</v>
      </c>
      <c r="C33" s="122">
        <v>1153785</v>
      </c>
      <c r="D33" s="122"/>
      <c r="E33" s="122">
        <v>4636997479</v>
      </c>
      <c r="F33" s="122"/>
      <c r="G33" s="122">
        <v>4807282793</v>
      </c>
      <c r="H33" s="122"/>
      <c r="I33" s="122">
        <v>-170285314</v>
      </c>
      <c r="J33" s="122"/>
      <c r="K33" s="122">
        <v>1153785</v>
      </c>
      <c r="L33" s="122"/>
      <c r="M33" s="122">
        <v>4636997479</v>
      </c>
      <c r="N33" s="122"/>
      <c r="O33" s="122">
        <v>4807282793</v>
      </c>
      <c r="P33" s="122"/>
      <c r="Q33" s="122">
        <v>-170285314</v>
      </c>
      <c r="R33" s="116"/>
      <c r="S33" s="145"/>
      <c r="T33" s="145"/>
      <c r="U33" s="145"/>
    </row>
    <row r="34" spans="1:21">
      <c r="A34" s="162" t="s">
        <v>134</v>
      </c>
      <c r="C34" s="122">
        <v>1811541</v>
      </c>
      <c r="D34" s="122"/>
      <c r="E34" s="122">
        <v>5697612020</v>
      </c>
      <c r="F34" s="122"/>
      <c r="G34" s="122">
        <v>6307663676</v>
      </c>
      <c r="H34" s="122"/>
      <c r="I34" s="122">
        <v>-610051656</v>
      </c>
      <c r="J34" s="122"/>
      <c r="K34" s="122">
        <v>1811541</v>
      </c>
      <c r="L34" s="122"/>
      <c r="M34" s="122">
        <v>5697612020</v>
      </c>
      <c r="N34" s="122"/>
      <c r="O34" s="122">
        <v>6307663676</v>
      </c>
      <c r="P34" s="122"/>
      <c r="Q34" s="122">
        <v>-610051656</v>
      </c>
      <c r="R34" s="116"/>
      <c r="S34" s="145"/>
      <c r="T34" s="145"/>
      <c r="U34" s="145"/>
    </row>
    <row r="35" spans="1:21">
      <c r="A35" s="162" t="s">
        <v>135</v>
      </c>
      <c r="C35" s="122">
        <v>482462</v>
      </c>
      <c r="D35" s="122"/>
      <c r="E35" s="122">
        <v>2963874554</v>
      </c>
      <c r="F35" s="122"/>
      <c r="G35" s="122">
        <v>2850992798</v>
      </c>
      <c r="H35" s="122"/>
      <c r="I35" s="122">
        <v>112881756</v>
      </c>
      <c r="J35" s="122"/>
      <c r="K35" s="122">
        <v>482462</v>
      </c>
      <c r="L35" s="122"/>
      <c r="M35" s="122">
        <v>2963874554</v>
      </c>
      <c r="N35" s="122"/>
      <c r="O35" s="122">
        <v>2850992798</v>
      </c>
      <c r="P35" s="122"/>
      <c r="Q35" s="122">
        <v>112881756</v>
      </c>
      <c r="R35" s="116"/>
      <c r="S35" s="145"/>
      <c r="T35" s="145"/>
      <c r="U35" s="145"/>
    </row>
    <row r="36" spans="1:21">
      <c r="A36" s="162" t="s">
        <v>136</v>
      </c>
      <c r="C36" s="122">
        <v>2824488</v>
      </c>
      <c r="D36" s="122"/>
      <c r="E36" s="122">
        <v>7836241293</v>
      </c>
      <c r="F36" s="122"/>
      <c r="G36" s="122">
        <v>7988007002</v>
      </c>
      <c r="H36" s="122"/>
      <c r="I36" s="122">
        <v>-151765709</v>
      </c>
      <c r="J36" s="122"/>
      <c r="K36" s="122">
        <v>2824488</v>
      </c>
      <c r="L36" s="122"/>
      <c r="M36" s="122">
        <v>7836241293</v>
      </c>
      <c r="N36" s="122"/>
      <c r="O36" s="122">
        <v>7988007002</v>
      </c>
      <c r="P36" s="122"/>
      <c r="Q36" s="122">
        <v>-151765709</v>
      </c>
      <c r="R36" s="116"/>
      <c r="S36" s="145"/>
      <c r="T36" s="145"/>
      <c r="U36" s="145"/>
    </row>
    <row r="37" spans="1:21">
      <c r="A37" s="162" t="s">
        <v>137</v>
      </c>
      <c r="C37" s="122">
        <v>1018358</v>
      </c>
      <c r="D37" s="122"/>
      <c r="E37" s="122">
        <v>8655154487</v>
      </c>
      <c r="F37" s="122"/>
      <c r="G37" s="122">
        <v>9974853406</v>
      </c>
      <c r="H37" s="122"/>
      <c r="I37" s="122">
        <v>-1319698919</v>
      </c>
      <c r="J37" s="122"/>
      <c r="K37" s="122">
        <v>1018358</v>
      </c>
      <c r="L37" s="122"/>
      <c r="M37" s="122">
        <v>8655154487</v>
      </c>
      <c r="N37" s="122"/>
      <c r="O37" s="122">
        <v>9974853406</v>
      </c>
      <c r="P37" s="122"/>
      <c r="Q37" s="122">
        <v>-1319698919</v>
      </c>
      <c r="R37" s="116"/>
      <c r="S37" s="145"/>
      <c r="T37" s="145"/>
      <c r="U37" s="145"/>
    </row>
    <row r="38" spans="1:21">
      <c r="A38" s="162" t="s">
        <v>138</v>
      </c>
      <c r="C38" s="122">
        <v>2013662</v>
      </c>
      <c r="D38" s="122"/>
      <c r="E38" s="122">
        <v>11769882587</v>
      </c>
      <c r="F38" s="122"/>
      <c r="G38" s="122">
        <v>11890392780</v>
      </c>
      <c r="H38" s="122"/>
      <c r="I38" s="122">
        <v>-120510193</v>
      </c>
      <c r="J38" s="122"/>
      <c r="K38" s="122">
        <v>2013662</v>
      </c>
      <c r="L38" s="122"/>
      <c r="M38" s="122">
        <v>11769882587</v>
      </c>
      <c r="N38" s="122"/>
      <c r="O38" s="122">
        <v>11890392780</v>
      </c>
      <c r="P38" s="122"/>
      <c r="Q38" s="122">
        <v>-120510193</v>
      </c>
      <c r="R38" s="116"/>
      <c r="S38" s="145"/>
      <c r="T38" s="145"/>
      <c r="U38" s="145"/>
    </row>
    <row r="39" spans="1:21">
      <c r="A39" s="162" t="s">
        <v>139</v>
      </c>
      <c r="C39" s="122">
        <v>268111</v>
      </c>
      <c r="D39" s="122"/>
      <c r="E39" s="122">
        <v>9285408369</v>
      </c>
      <c r="F39" s="122"/>
      <c r="G39" s="122">
        <v>11052648019</v>
      </c>
      <c r="H39" s="122"/>
      <c r="I39" s="122">
        <v>-1767239650</v>
      </c>
      <c r="J39" s="122"/>
      <c r="K39" s="122">
        <v>268111</v>
      </c>
      <c r="L39" s="122"/>
      <c r="M39" s="122">
        <v>9285408369</v>
      </c>
      <c r="N39" s="122"/>
      <c r="O39" s="122">
        <v>11052648019</v>
      </c>
      <c r="P39" s="122"/>
      <c r="Q39" s="122">
        <v>-1767239650</v>
      </c>
      <c r="R39" s="116"/>
      <c r="S39" s="145"/>
      <c r="T39" s="145"/>
      <c r="U39" s="145"/>
    </row>
    <row r="40" spans="1:21">
      <c r="A40" s="162" t="s">
        <v>140</v>
      </c>
      <c r="C40" s="122">
        <v>1510102</v>
      </c>
      <c r="D40" s="122"/>
      <c r="E40" s="122">
        <v>25143707962</v>
      </c>
      <c r="F40" s="122"/>
      <c r="G40" s="122">
        <v>24438021702</v>
      </c>
      <c r="H40" s="122"/>
      <c r="I40" s="122">
        <v>705686260</v>
      </c>
      <c r="J40" s="122"/>
      <c r="K40" s="122">
        <v>1510102</v>
      </c>
      <c r="L40" s="122"/>
      <c r="M40" s="122">
        <v>25143707962</v>
      </c>
      <c r="N40" s="122"/>
      <c r="O40" s="122">
        <v>24438021702</v>
      </c>
      <c r="P40" s="122"/>
      <c r="Q40" s="122">
        <v>705686260</v>
      </c>
      <c r="R40" s="116"/>
      <c r="S40" s="145"/>
      <c r="T40" s="145"/>
      <c r="U40" s="145"/>
    </row>
    <row r="41" spans="1:21">
      <c r="A41" s="162" t="s">
        <v>141</v>
      </c>
      <c r="C41" s="122">
        <v>1516604</v>
      </c>
      <c r="D41" s="122"/>
      <c r="E41" s="122">
        <v>11337003154</v>
      </c>
      <c r="F41" s="122"/>
      <c r="G41" s="122">
        <v>10874109232</v>
      </c>
      <c r="H41" s="122"/>
      <c r="I41" s="122">
        <v>462893922</v>
      </c>
      <c r="J41" s="122"/>
      <c r="K41" s="122">
        <v>1516604</v>
      </c>
      <c r="L41" s="122"/>
      <c r="M41" s="122">
        <v>11337003154</v>
      </c>
      <c r="N41" s="122"/>
      <c r="O41" s="122">
        <v>10874109232</v>
      </c>
      <c r="P41" s="122"/>
      <c r="Q41" s="122">
        <v>462893922</v>
      </c>
      <c r="R41" s="116"/>
      <c r="S41" s="145"/>
      <c r="T41" s="145"/>
      <c r="U41" s="145"/>
    </row>
    <row r="42" spans="1:21">
      <c r="A42" s="162" t="s">
        <v>142</v>
      </c>
      <c r="C42" s="122">
        <v>1764716</v>
      </c>
      <c r="D42" s="122"/>
      <c r="E42" s="122">
        <v>14840666857</v>
      </c>
      <c r="F42" s="122"/>
      <c r="G42" s="122">
        <v>14769995155</v>
      </c>
      <c r="H42" s="122"/>
      <c r="I42" s="122">
        <v>70671702</v>
      </c>
      <c r="J42" s="122"/>
      <c r="K42" s="122">
        <v>1764716</v>
      </c>
      <c r="L42" s="122"/>
      <c r="M42" s="122">
        <v>14840666857</v>
      </c>
      <c r="N42" s="122"/>
      <c r="O42" s="122">
        <v>14769995155</v>
      </c>
      <c r="P42" s="122"/>
      <c r="Q42" s="122">
        <v>70671702</v>
      </c>
      <c r="R42" s="116"/>
      <c r="S42" s="145"/>
      <c r="T42" s="145"/>
      <c r="U42" s="145"/>
    </row>
    <row r="43" spans="1:21">
      <c r="A43" s="162" t="s">
        <v>143</v>
      </c>
      <c r="C43" s="122">
        <v>300460</v>
      </c>
      <c r="D43" s="122"/>
      <c r="E43" s="122">
        <v>4653313859</v>
      </c>
      <c r="F43" s="122"/>
      <c r="G43" s="122">
        <v>4938340744</v>
      </c>
      <c r="H43" s="122"/>
      <c r="I43" s="122">
        <v>-285026885</v>
      </c>
      <c r="J43" s="122"/>
      <c r="K43" s="122">
        <v>300460</v>
      </c>
      <c r="L43" s="122"/>
      <c r="M43" s="122">
        <v>4653313859</v>
      </c>
      <c r="N43" s="122"/>
      <c r="O43" s="122">
        <v>4938340744</v>
      </c>
      <c r="P43" s="122"/>
      <c r="Q43" s="122">
        <v>-285026885</v>
      </c>
      <c r="R43" s="116"/>
      <c r="S43" s="145"/>
      <c r="T43" s="145"/>
      <c r="U43" s="145"/>
    </row>
    <row r="44" spans="1:21">
      <c r="A44" s="162" t="s">
        <v>144</v>
      </c>
      <c r="C44" s="122">
        <v>1230832</v>
      </c>
      <c r="D44" s="122"/>
      <c r="E44" s="122">
        <v>13519769476</v>
      </c>
      <c r="F44" s="122"/>
      <c r="G44" s="122">
        <v>13181161262</v>
      </c>
      <c r="H44" s="122"/>
      <c r="I44" s="122">
        <v>338608214</v>
      </c>
      <c r="J44" s="122"/>
      <c r="K44" s="122">
        <v>1230832</v>
      </c>
      <c r="L44" s="122"/>
      <c r="M44" s="122">
        <v>13519769476</v>
      </c>
      <c r="N44" s="122"/>
      <c r="O44" s="122">
        <v>13181161262</v>
      </c>
      <c r="P44" s="122"/>
      <c r="Q44" s="122">
        <v>338608214</v>
      </c>
      <c r="R44" s="116"/>
      <c r="S44" s="145"/>
      <c r="T44" s="145"/>
      <c r="U44" s="145"/>
    </row>
    <row r="45" spans="1:21">
      <c r="A45" s="162" t="s">
        <v>145</v>
      </c>
      <c r="C45" s="122">
        <v>109460</v>
      </c>
      <c r="D45" s="122"/>
      <c r="E45" s="122">
        <v>8410913518</v>
      </c>
      <c r="F45" s="122"/>
      <c r="G45" s="122">
        <v>8652410586</v>
      </c>
      <c r="H45" s="122"/>
      <c r="I45" s="122">
        <v>-241497068</v>
      </c>
      <c r="J45" s="122"/>
      <c r="K45" s="122">
        <v>109460</v>
      </c>
      <c r="L45" s="122"/>
      <c r="M45" s="122">
        <v>8410913518</v>
      </c>
      <c r="N45" s="122"/>
      <c r="O45" s="122">
        <v>8652410586</v>
      </c>
      <c r="P45" s="122"/>
      <c r="Q45" s="122">
        <v>-241497068</v>
      </c>
      <c r="R45" s="116"/>
      <c r="S45" s="145"/>
      <c r="T45" s="145"/>
      <c r="U45" s="145"/>
    </row>
    <row r="46" spans="1:21">
      <c r="A46" s="162" t="s">
        <v>146</v>
      </c>
      <c r="C46" s="122">
        <v>107346</v>
      </c>
      <c r="D46" s="122"/>
      <c r="E46" s="122">
        <v>5214785331</v>
      </c>
      <c r="F46" s="122"/>
      <c r="G46" s="122">
        <v>5415863738</v>
      </c>
      <c r="H46" s="122"/>
      <c r="I46" s="122">
        <v>-201078407</v>
      </c>
      <c r="J46" s="122"/>
      <c r="K46" s="122">
        <v>107346</v>
      </c>
      <c r="L46" s="122"/>
      <c r="M46" s="122">
        <v>5214785331</v>
      </c>
      <c r="N46" s="122"/>
      <c r="O46" s="122">
        <v>5415863738</v>
      </c>
      <c r="P46" s="122"/>
      <c r="Q46" s="122">
        <v>-201078407</v>
      </c>
      <c r="R46" s="116"/>
      <c r="S46" s="145"/>
      <c r="T46" s="145"/>
      <c r="U46" s="145"/>
    </row>
    <row r="47" spans="1:21">
      <c r="A47" s="162" t="s">
        <v>147</v>
      </c>
      <c r="C47" s="122">
        <v>1776724</v>
      </c>
      <c r="D47" s="122"/>
      <c r="E47" s="122">
        <v>4987614641</v>
      </c>
      <c r="F47" s="122"/>
      <c r="G47" s="122">
        <v>5179753228</v>
      </c>
      <c r="H47" s="122"/>
      <c r="I47" s="122">
        <v>-192138587</v>
      </c>
      <c r="J47" s="122"/>
      <c r="K47" s="122">
        <v>1776724</v>
      </c>
      <c r="L47" s="122"/>
      <c r="M47" s="122">
        <v>4987614641</v>
      </c>
      <c r="N47" s="122"/>
      <c r="O47" s="122">
        <v>5179753228</v>
      </c>
      <c r="P47" s="122"/>
      <c r="Q47" s="122">
        <v>-192138587</v>
      </c>
      <c r="R47" s="116"/>
      <c r="S47" s="145"/>
      <c r="T47" s="145"/>
      <c r="U47" s="145"/>
    </row>
    <row r="48" spans="1:21">
      <c r="A48" s="162" t="s">
        <v>148</v>
      </c>
      <c r="C48" s="122">
        <v>2450923</v>
      </c>
      <c r="D48" s="122"/>
      <c r="E48" s="122">
        <v>14544949852</v>
      </c>
      <c r="F48" s="122"/>
      <c r="G48" s="122">
        <v>15104713679</v>
      </c>
      <c r="H48" s="122"/>
      <c r="I48" s="122">
        <v>-559763827</v>
      </c>
      <c r="J48" s="122"/>
      <c r="K48" s="122">
        <v>2450923</v>
      </c>
      <c r="L48" s="122"/>
      <c r="M48" s="122">
        <v>14544949852</v>
      </c>
      <c r="N48" s="122"/>
      <c r="O48" s="122">
        <v>15104713679</v>
      </c>
      <c r="P48" s="122"/>
      <c r="Q48" s="122">
        <v>-559763827</v>
      </c>
      <c r="R48" s="116"/>
      <c r="S48" s="145"/>
      <c r="T48" s="145"/>
      <c r="U48" s="145"/>
    </row>
    <row r="49" spans="1:21">
      <c r="A49" s="162" t="s">
        <v>149</v>
      </c>
      <c r="C49" s="122">
        <v>305578</v>
      </c>
      <c r="D49" s="122"/>
      <c r="E49" s="122">
        <v>4838893792</v>
      </c>
      <c r="F49" s="122"/>
      <c r="G49" s="122">
        <v>4826125227</v>
      </c>
      <c r="H49" s="122"/>
      <c r="I49" s="122">
        <v>12768565</v>
      </c>
      <c r="J49" s="122"/>
      <c r="K49" s="122">
        <v>305578</v>
      </c>
      <c r="L49" s="122"/>
      <c r="M49" s="122">
        <v>4838893792</v>
      </c>
      <c r="N49" s="122"/>
      <c r="O49" s="122">
        <v>4826125227</v>
      </c>
      <c r="P49" s="122"/>
      <c r="Q49" s="122">
        <v>12768565</v>
      </c>
      <c r="R49" s="116"/>
      <c r="S49" s="145"/>
      <c r="T49" s="145"/>
      <c r="U49" s="145"/>
    </row>
    <row r="50" spans="1:21">
      <c r="A50" s="162" t="s">
        <v>150</v>
      </c>
      <c r="C50" s="122">
        <v>3285955</v>
      </c>
      <c r="D50" s="122"/>
      <c r="E50" s="122">
        <v>4821211669</v>
      </c>
      <c r="F50" s="122"/>
      <c r="G50" s="122">
        <v>5046505532</v>
      </c>
      <c r="H50" s="122"/>
      <c r="I50" s="122">
        <v>-225293863</v>
      </c>
      <c r="J50" s="122"/>
      <c r="K50" s="122">
        <v>3285955</v>
      </c>
      <c r="L50" s="122"/>
      <c r="M50" s="122">
        <v>4821211669</v>
      </c>
      <c r="N50" s="122"/>
      <c r="O50" s="122">
        <v>5046505532</v>
      </c>
      <c r="P50" s="122"/>
      <c r="Q50" s="122">
        <v>-225293863</v>
      </c>
      <c r="R50" s="116"/>
      <c r="S50" s="145"/>
      <c r="T50" s="145"/>
      <c r="U50" s="145"/>
    </row>
    <row r="51" spans="1:21">
      <c r="A51" s="162" t="s">
        <v>151</v>
      </c>
      <c r="C51" s="122">
        <v>307410</v>
      </c>
      <c r="D51" s="122"/>
      <c r="E51" s="122">
        <v>4256742086</v>
      </c>
      <c r="F51" s="122"/>
      <c r="G51" s="122">
        <v>4418542856</v>
      </c>
      <c r="H51" s="122"/>
      <c r="I51" s="122">
        <v>-161800770</v>
      </c>
      <c r="J51" s="122"/>
      <c r="K51" s="122">
        <v>307410</v>
      </c>
      <c r="L51" s="122"/>
      <c r="M51" s="122">
        <v>4256742086</v>
      </c>
      <c r="N51" s="122"/>
      <c r="O51" s="122">
        <v>4418542856</v>
      </c>
      <c r="P51" s="122"/>
      <c r="Q51" s="122">
        <v>-161800770</v>
      </c>
      <c r="R51" s="116"/>
      <c r="S51" s="145"/>
      <c r="T51" s="145"/>
      <c r="U51" s="145"/>
    </row>
    <row r="52" spans="1:21">
      <c r="A52" s="162" t="s">
        <v>152</v>
      </c>
      <c r="C52" s="122">
        <v>1477487</v>
      </c>
      <c r="D52" s="122"/>
      <c r="E52" s="122">
        <v>5724976826</v>
      </c>
      <c r="F52" s="122"/>
      <c r="G52" s="122">
        <v>6018869607</v>
      </c>
      <c r="H52" s="122"/>
      <c r="I52" s="122">
        <v>-293892781</v>
      </c>
      <c r="J52" s="122"/>
      <c r="K52" s="122">
        <v>1477487</v>
      </c>
      <c r="L52" s="122"/>
      <c r="M52" s="122">
        <v>5724976826</v>
      </c>
      <c r="N52" s="122"/>
      <c r="O52" s="122">
        <v>6018869607</v>
      </c>
      <c r="P52" s="122"/>
      <c r="Q52" s="122">
        <v>-293892781</v>
      </c>
      <c r="R52" s="116"/>
      <c r="S52" s="145"/>
      <c r="T52" s="145"/>
      <c r="U52" s="145"/>
    </row>
    <row r="53" spans="1:21">
      <c r="A53" s="162" t="s">
        <v>153</v>
      </c>
      <c r="C53" s="122">
        <v>834880</v>
      </c>
      <c r="D53" s="122"/>
      <c r="E53" s="122">
        <v>7660092045</v>
      </c>
      <c r="F53" s="122"/>
      <c r="G53" s="122">
        <v>7937082099</v>
      </c>
      <c r="H53" s="122"/>
      <c r="I53" s="122">
        <v>-276990054</v>
      </c>
      <c r="J53" s="122"/>
      <c r="K53" s="122">
        <v>834880</v>
      </c>
      <c r="L53" s="122"/>
      <c r="M53" s="122">
        <v>7660092045</v>
      </c>
      <c r="N53" s="122"/>
      <c r="O53" s="122">
        <v>7937082099</v>
      </c>
      <c r="P53" s="122"/>
      <c r="Q53" s="122">
        <v>-276990054</v>
      </c>
      <c r="R53" s="116"/>
      <c r="S53" s="145"/>
      <c r="T53" s="145"/>
      <c r="U53" s="145"/>
    </row>
    <row r="54" spans="1:21">
      <c r="A54" s="162" t="s">
        <v>154</v>
      </c>
      <c r="C54" s="122">
        <v>585524</v>
      </c>
      <c r="D54" s="122"/>
      <c r="E54" s="122">
        <v>3957872902</v>
      </c>
      <c r="F54" s="122"/>
      <c r="G54" s="122">
        <v>4038178310</v>
      </c>
      <c r="H54" s="122"/>
      <c r="I54" s="122">
        <v>-80305408</v>
      </c>
      <c r="J54" s="122"/>
      <c r="K54" s="122">
        <v>585524</v>
      </c>
      <c r="L54" s="122"/>
      <c r="M54" s="122">
        <v>3957872902</v>
      </c>
      <c r="N54" s="122"/>
      <c r="O54" s="122">
        <v>4038178310</v>
      </c>
      <c r="P54" s="122"/>
      <c r="Q54" s="122">
        <v>-80305408</v>
      </c>
      <c r="R54" s="116"/>
      <c r="S54" s="145"/>
      <c r="T54" s="145"/>
      <c r="U54" s="145"/>
    </row>
    <row r="55" spans="1:21">
      <c r="A55" s="162" t="s">
        <v>155</v>
      </c>
      <c r="C55" s="122">
        <v>1678112</v>
      </c>
      <c r="D55" s="122"/>
      <c r="E55" s="122">
        <v>4203680631</v>
      </c>
      <c r="F55" s="122"/>
      <c r="G55" s="122">
        <v>4855582143</v>
      </c>
      <c r="H55" s="122"/>
      <c r="I55" s="122">
        <v>-651901512</v>
      </c>
      <c r="J55" s="122"/>
      <c r="K55" s="122">
        <v>1678112</v>
      </c>
      <c r="L55" s="122"/>
      <c r="M55" s="122">
        <v>4203680631</v>
      </c>
      <c r="N55" s="122"/>
      <c r="O55" s="122">
        <v>4855582143</v>
      </c>
      <c r="P55" s="122"/>
      <c r="Q55" s="122">
        <v>-651901512</v>
      </c>
      <c r="R55" s="116"/>
      <c r="S55" s="145"/>
      <c r="T55" s="145"/>
      <c r="U55" s="145"/>
    </row>
    <row r="56" spans="1:21">
      <c r="A56" s="162" t="s">
        <v>156</v>
      </c>
      <c r="C56" s="122">
        <v>229297</v>
      </c>
      <c r="D56" s="122"/>
      <c r="E56" s="122">
        <v>4813938264</v>
      </c>
      <c r="F56" s="122"/>
      <c r="G56" s="122">
        <v>4960591244</v>
      </c>
      <c r="H56" s="122"/>
      <c r="I56" s="122">
        <v>-146652980</v>
      </c>
      <c r="J56" s="122"/>
      <c r="K56" s="122">
        <v>229297</v>
      </c>
      <c r="L56" s="122"/>
      <c r="M56" s="122">
        <v>4813938264</v>
      </c>
      <c r="N56" s="122"/>
      <c r="O56" s="122">
        <v>4960591244</v>
      </c>
      <c r="P56" s="122"/>
      <c r="Q56" s="122">
        <v>-146652980</v>
      </c>
      <c r="R56" s="116"/>
      <c r="S56" s="145"/>
      <c r="T56" s="145"/>
      <c r="U56" s="145"/>
    </row>
    <row r="57" spans="1:21">
      <c r="A57" s="162" t="s">
        <v>157</v>
      </c>
      <c r="C57" s="122">
        <v>3028723</v>
      </c>
      <c r="D57" s="122"/>
      <c r="E57" s="122">
        <v>8887592598</v>
      </c>
      <c r="F57" s="122"/>
      <c r="G57" s="122">
        <v>9478436683</v>
      </c>
      <c r="H57" s="122"/>
      <c r="I57" s="122">
        <v>-590844085</v>
      </c>
      <c r="J57" s="122"/>
      <c r="K57" s="122">
        <v>3028723</v>
      </c>
      <c r="L57" s="122"/>
      <c r="M57" s="122">
        <v>8887592598</v>
      </c>
      <c r="N57" s="122"/>
      <c r="O57" s="122">
        <v>9478436683</v>
      </c>
      <c r="P57" s="122"/>
      <c r="Q57" s="122">
        <v>-590844085</v>
      </c>
      <c r="R57" s="116"/>
      <c r="S57" s="145"/>
      <c r="T57" s="145"/>
      <c r="U57" s="145"/>
    </row>
    <row r="58" spans="1:21">
      <c r="A58" s="162" t="s">
        <v>158</v>
      </c>
      <c r="C58" s="122">
        <v>831164</v>
      </c>
      <c r="D58" s="122"/>
      <c r="E58" s="122">
        <v>4924262704</v>
      </c>
      <c r="F58" s="122"/>
      <c r="G58" s="122">
        <v>5031433252</v>
      </c>
      <c r="H58" s="122"/>
      <c r="I58" s="122">
        <v>-107170548</v>
      </c>
      <c r="J58" s="122"/>
      <c r="K58" s="122">
        <v>831164</v>
      </c>
      <c r="L58" s="122"/>
      <c r="M58" s="122">
        <v>4924262704</v>
      </c>
      <c r="N58" s="122"/>
      <c r="O58" s="122">
        <v>5031433252</v>
      </c>
      <c r="P58" s="122"/>
      <c r="Q58" s="122">
        <v>-107170548</v>
      </c>
      <c r="R58" s="116"/>
      <c r="S58" s="145"/>
      <c r="T58" s="145"/>
      <c r="U58" s="145"/>
    </row>
    <row r="59" spans="1:21">
      <c r="A59" s="162" t="s">
        <v>159</v>
      </c>
      <c r="C59" s="122">
        <v>5696400</v>
      </c>
      <c r="D59" s="122"/>
      <c r="E59" s="122">
        <v>17636534639</v>
      </c>
      <c r="F59" s="122"/>
      <c r="G59" s="122">
        <v>17005360719</v>
      </c>
      <c r="H59" s="122"/>
      <c r="I59" s="122">
        <v>631173920</v>
      </c>
      <c r="J59" s="122"/>
      <c r="K59" s="122">
        <v>5696400</v>
      </c>
      <c r="L59" s="122"/>
      <c r="M59" s="122">
        <v>17636534639</v>
      </c>
      <c r="N59" s="122"/>
      <c r="O59" s="122">
        <v>17005360719</v>
      </c>
      <c r="P59" s="122"/>
      <c r="Q59" s="122">
        <v>631173920</v>
      </c>
      <c r="R59" s="116"/>
      <c r="S59" s="145"/>
      <c r="T59" s="145"/>
      <c r="U59" s="145"/>
    </row>
    <row r="60" spans="1:21">
      <c r="A60" s="162" t="s">
        <v>160</v>
      </c>
      <c r="C60" s="122">
        <v>363921</v>
      </c>
      <c r="D60" s="122"/>
      <c r="E60" s="122">
        <v>12520363743</v>
      </c>
      <c r="F60" s="122"/>
      <c r="G60" s="122">
        <v>10085799090</v>
      </c>
      <c r="H60" s="122"/>
      <c r="I60" s="122">
        <v>2434564653</v>
      </c>
      <c r="J60" s="122"/>
      <c r="K60" s="122">
        <v>363921</v>
      </c>
      <c r="L60" s="122"/>
      <c r="M60" s="122">
        <v>12520363743</v>
      </c>
      <c r="N60" s="122"/>
      <c r="O60" s="122">
        <v>10085799090</v>
      </c>
      <c r="P60" s="122"/>
      <c r="Q60" s="122">
        <v>2434564653</v>
      </c>
      <c r="R60" s="116"/>
      <c r="S60" s="145"/>
      <c r="T60" s="145"/>
      <c r="U60" s="145"/>
    </row>
    <row r="61" spans="1:21">
      <c r="A61" s="162" t="s">
        <v>161</v>
      </c>
      <c r="C61" s="122">
        <v>754468</v>
      </c>
      <c r="D61" s="122"/>
      <c r="E61" s="122">
        <v>13357124486</v>
      </c>
      <c r="F61" s="122"/>
      <c r="G61" s="122">
        <v>13329454977</v>
      </c>
      <c r="H61" s="122"/>
      <c r="I61" s="122">
        <v>27669509</v>
      </c>
      <c r="J61" s="122"/>
      <c r="K61" s="122">
        <v>754468</v>
      </c>
      <c r="L61" s="122"/>
      <c r="M61" s="122">
        <v>13357124486</v>
      </c>
      <c r="N61" s="122"/>
      <c r="O61" s="122">
        <v>13329454977</v>
      </c>
      <c r="P61" s="122"/>
      <c r="Q61" s="122">
        <v>27669509</v>
      </c>
      <c r="R61" s="116"/>
      <c r="S61" s="145"/>
      <c r="T61" s="145"/>
      <c r="U61" s="145"/>
    </row>
    <row r="62" spans="1:21">
      <c r="A62" s="162" t="s">
        <v>162</v>
      </c>
      <c r="C62" s="122">
        <v>4082248</v>
      </c>
      <c r="D62" s="122"/>
      <c r="E62" s="122">
        <v>13853870749</v>
      </c>
      <c r="F62" s="122"/>
      <c r="G62" s="122">
        <v>13320175858</v>
      </c>
      <c r="H62" s="122"/>
      <c r="I62" s="122">
        <v>533694891</v>
      </c>
      <c r="J62" s="122"/>
      <c r="K62" s="122">
        <v>4082248</v>
      </c>
      <c r="L62" s="122"/>
      <c r="M62" s="122">
        <v>13853870749</v>
      </c>
      <c r="N62" s="122"/>
      <c r="O62" s="122">
        <v>13320175858</v>
      </c>
      <c r="P62" s="122"/>
      <c r="Q62" s="122">
        <v>533694891</v>
      </c>
      <c r="R62" s="116"/>
      <c r="S62" s="145"/>
      <c r="T62" s="145"/>
      <c r="U62" s="145"/>
    </row>
    <row r="63" spans="1:21">
      <c r="A63" s="162" t="s">
        <v>163</v>
      </c>
      <c r="C63" s="122">
        <v>464118</v>
      </c>
      <c r="D63" s="122"/>
      <c r="E63" s="122">
        <v>5125670695</v>
      </c>
      <c r="F63" s="122"/>
      <c r="G63" s="122">
        <v>5832013152</v>
      </c>
      <c r="H63" s="122"/>
      <c r="I63" s="122">
        <v>-706342457</v>
      </c>
      <c r="J63" s="122"/>
      <c r="K63" s="122">
        <v>464118</v>
      </c>
      <c r="L63" s="122"/>
      <c r="M63" s="122">
        <v>5125670695</v>
      </c>
      <c r="N63" s="122"/>
      <c r="O63" s="122">
        <v>5832013152</v>
      </c>
      <c r="P63" s="122"/>
      <c r="Q63" s="122">
        <v>-706342457</v>
      </c>
      <c r="R63" s="116"/>
      <c r="S63" s="145"/>
      <c r="T63" s="145"/>
      <c r="U63" s="145"/>
    </row>
    <row r="64" spans="1:21">
      <c r="A64" s="162" t="s">
        <v>164</v>
      </c>
      <c r="C64" s="122">
        <v>711776</v>
      </c>
      <c r="D64" s="122"/>
      <c r="E64" s="122">
        <v>14518739944</v>
      </c>
      <c r="F64" s="122"/>
      <c r="G64" s="122">
        <v>14639145605</v>
      </c>
      <c r="H64" s="122"/>
      <c r="I64" s="122">
        <v>-120405661</v>
      </c>
      <c r="J64" s="122"/>
      <c r="K64" s="122">
        <v>711776</v>
      </c>
      <c r="L64" s="122"/>
      <c r="M64" s="122">
        <v>14518739944</v>
      </c>
      <c r="N64" s="122"/>
      <c r="O64" s="122">
        <v>14639145605</v>
      </c>
      <c r="P64" s="122"/>
      <c r="Q64" s="122">
        <v>-120405661</v>
      </c>
      <c r="R64" s="116"/>
      <c r="S64" s="145"/>
      <c r="T64" s="145"/>
      <c r="U64" s="145"/>
    </row>
    <row r="65" spans="1:21">
      <c r="A65" s="162" t="s">
        <v>165</v>
      </c>
      <c r="C65" s="122">
        <v>2877114</v>
      </c>
      <c r="D65" s="122"/>
      <c r="E65" s="122">
        <v>9815503433</v>
      </c>
      <c r="F65" s="122"/>
      <c r="G65" s="122">
        <v>10111040688</v>
      </c>
      <c r="H65" s="122"/>
      <c r="I65" s="122">
        <v>-295537255</v>
      </c>
      <c r="J65" s="122"/>
      <c r="K65" s="122">
        <v>2877114</v>
      </c>
      <c r="L65" s="122"/>
      <c r="M65" s="122">
        <v>9815503433</v>
      </c>
      <c r="N65" s="122"/>
      <c r="O65" s="122">
        <v>10111040688</v>
      </c>
      <c r="P65" s="122"/>
      <c r="Q65" s="122">
        <v>-295537255</v>
      </c>
      <c r="R65" s="116"/>
      <c r="S65" s="145"/>
      <c r="T65" s="145"/>
      <c r="U65" s="145"/>
    </row>
    <row r="66" spans="1:21">
      <c r="A66" s="162" t="s">
        <v>166</v>
      </c>
      <c r="C66" s="122">
        <v>1242585</v>
      </c>
      <c r="D66" s="122"/>
      <c r="E66" s="122">
        <v>4962999929</v>
      </c>
      <c r="F66" s="122"/>
      <c r="G66" s="122">
        <v>5101303481</v>
      </c>
      <c r="H66" s="122"/>
      <c r="I66" s="122">
        <v>-138303552</v>
      </c>
      <c r="J66" s="122"/>
      <c r="K66" s="122">
        <v>1242585</v>
      </c>
      <c r="L66" s="122"/>
      <c r="M66" s="122">
        <v>4962999929</v>
      </c>
      <c r="N66" s="122"/>
      <c r="O66" s="122">
        <v>5101303481</v>
      </c>
      <c r="P66" s="122"/>
      <c r="Q66" s="122">
        <v>-138303552</v>
      </c>
      <c r="R66" s="116"/>
      <c r="S66" s="145"/>
      <c r="T66" s="145"/>
      <c r="U66" s="145"/>
    </row>
    <row r="67" spans="1:21">
      <c r="A67" s="162" t="s">
        <v>167</v>
      </c>
      <c r="C67" s="122">
        <v>3828629</v>
      </c>
      <c r="D67" s="122"/>
      <c r="E67" s="122">
        <v>12821904131</v>
      </c>
      <c r="F67" s="122"/>
      <c r="G67" s="122">
        <v>13093703105</v>
      </c>
      <c r="H67" s="122"/>
      <c r="I67" s="122">
        <v>-271798974</v>
      </c>
      <c r="J67" s="122"/>
      <c r="K67" s="122">
        <v>3828629</v>
      </c>
      <c r="L67" s="122"/>
      <c r="M67" s="122">
        <v>12821904131</v>
      </c>
      <c r="N67" s="122"/>
      <c r="O67" s="122">
        <v>13093703105</v>
      </c>
      <c r="P67" s="122"/>
      <c r="Q67" s="122">
        <v>-271798974</v>
      </c>
      <c r="R67" s="116"/>
      <c r="S67" s="145"/>
      <c r="T67" s="145"/>
      <c r="U67" s="145"/>
    </row>
    <row r="68" spans="1:21">
      <c r="A68" s="162" t="s">
        <v>168</v>
      </c>
      <c r="C68" s="122">
        <v>3185918</v>
      </c>
      <c r="D68" s="122"/>
      <c r="E68" s="122">
        <v>6872307083</v>
      </c>
      <c r="F68" s="122"/>
      <c r="G68" s="122">
        <v>7409583669</v>
      </c>
      <c r="H68" s="122"/>
      <c r="I68" s="122">
        <v>-537276586</v>
      </c>
      <c r="J68" s="122"/>
      <c r="K68" s="122">
        <v>3185918</v>
      </c>
      <c r="L68" s="122"/>
      <c r="M68" s="122">
        <v>6872307083</v>
      </c>
      <c r="N68" s="122"/>
      <c r="O68" s="122">
        <v>7409583669</v>
      </c>
      <c r="P68" s="122"/>
      <c r="Q68" s="122">
        <v>-537276586</v>
      </c>
      <c r="R68" s="116"/>
      <c r="S68" s="145"/>
      <c r="T68" s="145"/>
      <c r="U68" s="145"/>
    </row>
    <row r="69" spans="1:21">
      <c r="A69" s="162" t="s">
        <v>169</v>
      </c>
      <c r="C69" s="122">
        <v>4044645</v>
      </c>
      <c r="D69" s="122"/>
      <c r="E69" s="122">
        <v>11442568869</v>
      </c>
      <c r="F69" s="122"/>
      <c r="G69" s="122">
        <v>12438502358</v>
      </c>
      <c r="H69" s="122"/>
      <c r="I69" s="122">
        <v>-995933489</v>
      </c>
      <c r="J69" s="122"/>
      <c r="K69" s="122">
        <v>4044645</v>
      </c>
      <c r="L69" s="122"/>
      <c r="M69" s="122">
        <v>11442568869</v>
      </c>
      <c r="N69" s="122"/>
      <c r="O69" s="122">
        <v>12438502358</v>
      </c>
      <c r="P69" s="122"/>
      <c r="Q69" s="122">
        <v>-995933489</v>
      </c>
      <c r="R69" s="116"/>
      <c r="S69" s="145"/>
      <c r="T69" s="145"/>
      <c r="U69" s="145"/>
    </row>
    <row r="70" spans="1:21">
      <c r="A70" s="162" t="s">
        <v>170</v>
      </c>
      <c r="C70" s="122">
        <v>704846</v>
      </c>
      <c r="D70" s="122"/>
      <c r="E70" s="122">
        <v>9528869464</v>
      </c>
      <c r="F70" s="122"/>
      <c r="G70" s="122">
        <v>8961747264</v>
      </c>
      <c r="H70" s="122"/>
      <c r="I70" s="122">
        <v>567122200</v>
      </c>
      <c r="J70" s="122"/>
      <c r="K70" s="122">
        <v>704846</v>
      </c>
      <c r="L70" s="122"/>
      <c r="M70" s="122">
        <v>9528869464</v>
      </c>
      <c r="N70" s="122"/>
      <c r="O70" s="122">
        <v>8961747264</v>
      </c>
      <c r="P70" s="122"/>
      <c r="Q70" s="122">
        <v>567122200</v>
      </c>
      <c r="R70" s="116"/>
      <c r="S70" s="145"/>
      <c r="T70" s="145"/>
      <c r="U70" s="145"/>
    </row>
    <row r="71" spans="1:21">
      <c r="A71" s="162" t="s">
        <v>171</v>
      </c>
      <c r="C71" s="122">
        <v>1390544</v>
      </c>
      <c r="D71" s="122"/>
      <c r="E71" s="122">
        <v>9565310225</v>
      </c>
      <c r="F71" s="122"/>
      <c r="G71" s="122">
        <v>10051604164</v>
      </c>
      <c r="H71" s="122"/>
      <c r="I71" s="122">
        <v>-486293939</v>
      </c>
      <c r="J71" s="122"/>
      <c r="K71" s="122">
        <v>1390544</v>
      </c>
      <c r="L71" s="122"/>
      <c r="M71" s="122">
        <v>9565310225</v>
      </c>
      <c r="N71" s="122"/>
      <c r="O71" s="122">
        <v>10051604164</v>
      </c>
      <c r="P71" s="122"/>
      <c r="Q71" s="122">
        <v>-486293939</v>
      </c>
      <c r="R71" s="116"/>
      <c r="S71" s="145"/>
      <c r="T71" s="145"/>
      <c r="U71" s="145"/>
    </row>
    <row r="72" spans="1:21">
      <c r="A72" s="162" t="s">
        <v>172</v>
      </c>
      <c r="C72" s="122">
        <v>361177</v>
      </c>
      <c r="D72" s="122"/>
      <c r="E72" s="122">
        <v>5895239712</v>
      </c>
      <c r="F72" s="122"/>
      <c r="G72" s="122">
        <v>5973195325</v>
      </c>
      <c r="H72" s="122"/>
      <c r="I72" s="122">
        <v>-77955613</v>
      </c>
      <c r="J72" s="122"/>
      <c r="K72" s="122">
        <v>361177</v>
      </c>
      <c r="L72" s="122"/>
      <c r="M72" s="122">
        <v>5895239712</v>
      </c>
      <c r="N72" s="122"/>
      <c r="O72" s="122">
        <v>5973195325</v>
      </c>
      <c r="P72" s="122"/>
      <c r="Q72" s="122">
        <v>-77955613</v>
      </c>
      <c r="R72" s="116"/>
      <c r="S72" s="145"/>
      <c r="T72" s="145"/>
      <c r="U72" s="145"/>
    </row>
    <row r="73" spans="1:21">
      <c r="A73" s="162" t="s">
        <v>173</v>
      </c>
      <c r="C73" s="122">
        <v>516554</v>
      </c>
      <c r="D73" s="122"/>
      <c r="E73" s="122">
        <v>3450588988</v>
      </c>
      <c r="F73" s="122"/>
      <c r="G73" s="122">
        <v>3951733805</v>
      </c>
      <c r="H73" s="122"/>
      <c r="I73" s="122">
        <v>-501144817</v>
      </c>
      <c r="J73" s="122"/>
      <c r="K73" s="122">
        <v>516554</v>
      </c>
      <c r="L73" s="122"/>
      <c r="M73" s="122">
        <v>3450588988</v>
      </c>
      <c r="N73" s="122"/>
      <c r="O73" s="122">
        <v>3951733805</v>
      </c>
      <c r="P73" s="122"/>
      <c r="Q73" s="122">
        <v>-501144817</v>
      </c>
      <c r="R73" s="116"/>
      <c r="S73" s="145"/>
      <c r="T73" s="145"/>
      <c r="U73" s="145"/>
    </row>
    <row r="74" spans="1:21">
      <c r="A74" s="162" t="s">
        <v>174</v>
      </c>
      <c r="C74" s="122">
        <v>2753325</v>
      </c>
      <c r="D74" s="122"/>
      <c r="E74" s="122">
        <v>14779490671</v>
      </c>
      <c r="F74" s="122"/>
      <c r="G74" s="122">
        <v>15137873758</v>
      </c>
      <c r="H74" s="122"/>
      <c r="I74" s="122">
        <v>-358383087</v>
      </c>
      <c r="J74" s="122"/>
      <c r="K74" s="122">
        <v>2753325</v>
      </c>
      <c r="L74" s="122"/>
      <c r="M74" s="122">
        <v>14779490671</v>
      </c>
      <c r="N74" s="122"/>
      <c r="O74" s="122">
        <v>15137873758</v>
      </c>
      <c r="P74" s="122"/>
      <c r="Q74" s="122">
        <v>-358383087</v>
      </c>
      <c r="R74" s="116"/>
      <c r="S74" s="145"/>
      <c r="T74" s="145"/>
      <c r="U74" s="145"/>
    </row>
    <row r="75" spans="1:21">
      <c r="A75" s="162" t="s">
        <v>175</v>
      </c>
      <c r="C75" s="122">
        <v>3886596</v>
      </c>
      <c r="D75" s="122"/>
      <c r="E75" s="122">
        <v>56677115962</v>
      </c>
      <c r="F75" s="122"/>
      <c r="G75" s="122">
        <v>55954587802</v>
      </c>
      <c r="H75" s="122"/>
      <c r="I75" s="122">
        <v>722528160</v>
      </c>
      <c r="J75" s="122"/>
      <c r="K75" s="122">
        <v>3886596</v>
      </c>
      <c r="L75" s="122"/>
      <c r="M75" s="122">
        <v>56677115962</v>
      </c>
      <c r="N75" s="122"/>
      <c r="O75" s="122">
        <v>55954587802</v>
      </c>
      <c r="P75" s="122"/>
      <c r="Q75" s="122">
        <v>722528160</v>
      </c>
      <c r="R75" s="116"/>
      <c r="S75" s="145"/>
      <c r="T75" s="145"/>
      <c r="U75" s="145"/>
    </row>
    <row r="76" spans="1:21">
      <c r="A76" s="162" t="s">
        <v>176</v>
      </c>
      <c r="C76" s="122">
        <v>2065937</v>
      </c>
      <c r="D76" s="122"/>
      <c r="E76" s="122">
        <v>28401905856</v>
      </c>
      <c r="F76" s="122"/>
      <c r="G76" s="122">
        <v>29791580192</v>
      </c>
      <c r="H76" s="122"/>
      <c r="I76" s="122">
        <v>-1389674336</v>
      </c>
      <c r="J76" s="122"/>
      <c r="K76" s="122">
        <v>2065937</v>
      </c>
      <c r="L76" s="122"/>
      <c r="M76" s="122">
        <v>28401905856</v>
      </c>
      <c r="N76" s="122"/>
      <c r="O76" s="122">
        <v>29791580192</v>
      </c>
      <c r="P76" s="122"/>
      <c r="Q76" s="122">
        <v>-1389674336</v>
      </c>
      <c r="R76" s="116"/>
      <c r="S76" s="145"/>
      <c r="T76" s="145"/>
      <c r="U76" s="145"/>
    </row>
    <row r="77" spans="1:21">
      <c r="A77" s="162" t="s">
        <v>177</v>
      </c>
      <c r="C77" s="122">
        <v>1102690</v>
      </c>
      <c r="D77" s="122"/>
      <c r="E77" s="122">
        <v>23292741138</v>
      </c>
      <c r="F77" s="122"/>
      <c r="G77" s="122">
        <v>24343206250</v>
      </c>
      <c r="H77" s="122"/>
      <c r="I77" s="122">
        <v>-1050465112</v>
      </c>
      <c r="J77" s="122"/>
      <c r="K77" s="122">
        <v>1102690</v>
      </c>
      <c r="L77" s="122"/>
      <c r="M77" s="122">
        <v>23292741138</v>
      </c>
      <c r="N77" s="122"/>
      <c r="O77" s="122">
        <v>24343206250</v>
      </c>
      <c r="P77" s="122"/>
      <c r="Q77" s="122">
        <v>-1050465112</v>
      </c>
      <c r="R77" s="116"/>
      <c r="S77" s="145"/>
      <c r="T77" s="145"/>
      <c r="U77" s="145"/>
    </row>
    <row r="78" spans="1:21">
      <c r="A78" s="162" t="s">
        <v>178</v>
      </c>
      <c r="C78" s="122">
        <v>4475211</v>
      </c>
      <c r="D78" s="122"/>
      <c r="E78" s="122">
        <v>14110906847</v>
      </c>
      <c r="F78" s="122"/>
      <c r="G78" s="122">
        <v>14132666019</v>
      </c>
      <c r="H78" s="122"/>
      <c r="I78" s="122">
        <v>-21759172</v>
      </c>
      <c r="J78" s="122"/>
      <c r="K78" s="122">
        <v>4475211</v>
      </c>
      <c r="L78" s="122"/>
      <c r="M78" s="122">
        <v>14110906847</v>
      </c>
      <c r="N78" s="122"/>
      <c r="O78" s="122">
        <v>14132666019</v>
      </c>
      <c r="P78" s="122"/>
      <c r="Q78" s="122">
        <v>-21759172</v>
      </c>
      <c r="R78" s="116"/>
      <c r="S78" s="145"/>
      <c r="T78" s="145"/>
      <c r="U78" s="145"/>
    </row>
    <row r="79" spans="1:21">
      <c r="A79" s="162" t="s">
        <v>179</v>
      </c>
      <c r="C79" s="122">
        <v>3328156</v>
      </c>
      <c r="D79" s="122"/>
      <c r="E79" s="122">
        <v>16386274749</v>
      </c>
      <c r="F79" s="122"/>
      <c r="G79" s="122">
        <v>14275057398</v>
      </c>
      <c r="H79" s="122"/>
      <c r="I79" s="122">
        <v>2111217351</v>
      </c>
      <c r="J79" s="122"/>
      <c r="K79" s="122">
        <v>3328156</v>
      </c>
      <c r="L79" s="122"/>
      <c r="M79" s="122">
        <v>16386274749</v>
      </c>
      <c r="N79" s="122"/>
      <c r="O79" s="122">
        <v>14275057398</v>
      </c>
      <c r="P79" s="122"/>
      <c r="Q79" s="122">
        <v>2111217351</v>
      </c>
      <c r="R79" s="116"/>
      <c r="S79" s="145"/>
      <c r="T79" s="145"/>
      <c r="U79" s="145"/>
    </row>
    <row r="80" spans="1:21">
      <c r="A80" s="162" t="s">
        <v>180</v>
      </c>
      <c r="C80" s="122">
        <v>166078</v>
      </c>
      <c r="D80" s="122"/>
      <c r="E80" s="122">
        <v>6686138358</v>
      </c>
      <c r="F80" s="122"/>
      <c r="G80" s="122">
        <v>7400446986</v>
      </c>
      <c r="H80" s="122"/>
      <c r="I80" s="122">
        <v>-714308628</v>
      </c>
      <c r="J80" s="122"/>
      <c r="K80" s="122">
        <v>166078</v>
      </c>
      <c r="L80" s="122"/>
      <c r="M80" s="122">
        <v>6686138358</v>
      </c>
      <c r="N80" s="122"/>
      <c r="O80" s="122">
        <v>7400446986</v>
      </c>
      <c r="P80" s="122"/>
      <c r="Q80" s="122">
        <v>-714308628</v>
      </c>
      <c r="R80" s="116"/>
      <c r="S80" s="145"/>
      <c r="T80" s="145"/>
      <c r="U80" s="145"/>
    </row>
    <row r="81" spans="1:21">
      <c r="A81" s="162" t="s">
        <v>181</v>
      </c>
      <c r="C81" s="122">
        <v>304723</v>
      </c>
      <c r="D81" s="122"/>
      <c r="E81" s="122">
        <v>7609096645</v>
      </c>
      <c r="F81" s="122"/>
      <c r="G81" s="122">
        <v>8380122729</v>
      </c>
      <c r="H81" s="122"/>
      <c r="I81" s="122">
        <v>-771026084</v>
      </c>
      <c r="J81" s="122"/>
      <c r="K81" s="122">
        <v>304723</v>
      </c>
      <c r="L81" s="122"/>
      <c r="M81" s="122">
        <v>7609096645</v>
      </c>
      <c r="N81" s="122"/>
      <c r="O81" s="122">
        <v>8380122729</v>
      </c>
      <c r="P81" s="122"/>
      <c r="Q81" s="122">
        <v>-771026084</v>
      </c>
      <c r="R81" s="116"/>
      <c r="S81" s="145"/>
      <c r="T81" s="145"/>
      <c r="U81" s="145"/>
    </row>
    <row r="82" spans="1:21">
      <c r="A82" s="162" t="s">
        <v>182</v>
      </c>
      <c r="C82" s="122">
        <v>106441</v>
      </c>
      <c r="D82" s="122"/>
      <c r="E82" s="122">
        <v>5530567229</v>
      </c>
      <c r="F82" s="122"/>
      <c r="G82" s="122">
        <v>4742447374</v>
      </c>
      <c r="H82" s="122"/>
      <c r="I82" s="122">
        <v>788119855</v>
      </c>
      <c r="J82" s="122"/>
      <c r="K82" s="122">
        <v>106441</v>
      </c>
      <c r="L82" s="122"/>
      <c r="M82" s="122">
        <v>5530567229</v>
      </c>
      <c r="N82" s="122"/>
      <c r="O82" s="122">
        <v>4742447374</v>
      </c>
      <c r="P82" s="122"/>
      <c r="Q82" s="122">
        <v>788119855</v>
      </c>
      <c r="R82" s="116"/>
      <c r="S82" s="145"/>
      <c r="T82" s="145"/>
      <c r="U82" s="145"/>
    </row>
    <row r="83" spans="1:21">
      <c r="A83" s="162" t="s">
        <v>183</v>
      </c>
      <c r="C83" s="122">
        <v>141073</v>
      </c>
      <c r="D83" s="122"/>
      <c r="E83" s="122">
        <v>9031044850</v>
      </c>
      <c r="F83" s="122"/>
      <c r="G83" s="122">
        <v>9390748178</v>
      </c>
      <c r="H83" s="122"/>
      <c r="I83" s="122">
        <v>-359703328</v>
      </c>
      <c r="J83" s="122"/>
      <c r="K83" s="122">
        <v>141073</v>
      </c>
      <c r="L83" s="122"/>
      <c r="M83" s="122">
        <v>9031044850</v>
      </c>
      <c r="N83" s="122"/>
      <c r="O83" s="122">
        <v>9390748178</v>
      </c>
      <c r="P83" s="122"/>
      <c r="Q83" s="122">
        <v>-359703328</v>
      </c>
      <c r="R83" s="116"/>
      <c r="S83" s="145"/>
      <c r="T83" s="145"/>
      <c r="U83" s="145"/>
    </row>
    <row r="84" spans="1:21">
      <c r="A84" s="162" t="s">
        <v>184</v>
      </c>
      <c r="C84" s="122">
        <v>529393</v>
      </c>
      <c r="D84" s="122"/>
      <c r="E84" s="122">
        <v>4525690764</v>
      </c>
      <c r="F84" s="122"/>
      <c r="G84" s="122">
        <v>5016239241</v>
      </c>
      <c r="H84" s="122"/>
      <c r="I84" s="122">
        <v>-490548477</v>
      </c>
      <c r="J84" s="122"/>
      <c r="K84" s="122">
        <v>529393</v>
      </c>
      <c r="L84" s="122"/>
      <c r="M84" s="122">
        <v>4525690764</v>
      </c>
      <c r="N84" s="122"/>
      <c r="O84" s="122">
        <v>5016239241</v>
      </c>
      <c r="P84" s="122"/>
      <c r="Q84" s="122">
        <v>-490548477</v>
      </c>
      <c r="R84" s="116"/>
      <c r="S84" s="145"/>
      <c r="T84" s="145"/>
      <c r="U84" s="145"/>
    </row>
    <row r="85" spans="1:21">
      <c r="A85" s="162" t="s">
        <v>185</v>
      </c>
      <c r="C85" s="122">
        <v>220766</v>
      </c>
      <c r="D85" s="122"/>
      <c r="E85" s="122">
        <v>7917844120</v>
      </c>
      <c r="F85" s="122"/>
      <c r="G85" s="122">
        <v>7844074137</v>
      </c>
      <c r="H85" s="122"/>
      <c r="I85" s="122">
        <v>73769983</v>
      </c>
      <c r="J85" s="122"/>
      <c r="K85" s="122">
        <v>220766</v>
      </c>
      <c r="L85" s="122"/>
      <c r="M85" s="122">
        <v>7917844120</v>
      </c>
      <c r="N85" s="122"/>
      <c r="O85" s="122">
        <v>7844074137</v>
      </c>
      <c r="P85" s="122"/>
      <c r="Q85" s="122">
        <v>73769983</v>
      </c>
      <c r="R85" s="116"/>
      <c r="S85" s="145"/>
      <c r="T85" s="145"/>
      <c r="U85" s="145"/>
    </row>
    <row r="86" spans="1:21">
      <c r="A86" s="162" t="s">
        <v>186</v>
      </c>
      <c r="C86" s="122">
        <v>1205348</v>
      </c>
      <c r="D86" s="122"/>
      <c r="E86" s="122">
        <v>4763948494</v>
      </c>
      <c r="F86" s="122"/>
      <c r="G86" s="122">
        <v>5101813760</v>
      </c>
      <c r="H86" s="122"/>
      <c r="I86" s="122">
        <v>-337865266</v>
      </c>
      <c r="J86" s="122"/>
      <c r="K86" s="122">
        <v>1205348</v>
      </c>
      <c r="L86" s="122"/>
      <c r="M86" s="122">
        <v>4763948494</v>
      </c>
      <c r="N86" s="122"/>
      <c r="O86" s="122">
        <v>5101813760</v>
      </c>
      <c r="P86" s="122"/>
      <c r="Q86" s="122">
        <v>-337865266</v>
      </c>
      <c r="R86" s="116"/>
      <c r="S86" s="145"/>
      <c r="T86" s="145"/>
      <c r="U86" s="145"/>
    </row>
    <row r="87" spans="1:21">
      <c r="A87" s="162" t="s">
        <v>187</v>
      </c>
      <c r="C87" s="122">
        <v>4428007</v>
      </c>
      <c r="D87" s="122"/>
      <c r="E87" s="122">
        <v>4296020511</v>
      </c>
      <c r="F87" s="122"/>
      <c r="G87" s="122">
        <v>4853888455</v>
      </c>
      <c r="H87" s="122"/>
      <c r="I87" s="122">
        <v>-557867944</v>
      </c>
      <c r="J87" s="122"/>
      <c r="K87" s="122">
        <v>4428007</v>
      </c>
      <c r="L87" s="122"/>
      <c r="M87" s="122">
        <v>4296020511</v>
      </c>
      <c r="N87" s="122"/>
      <c r="O87" s="122">
        <v>4853888455</v>
      </c>
      <c r="P87" s="122"/>
      <c r="Q87" s="122">
        <v>-557867944</v>
      </c>
      <c r="R87" s="116"/>
      <c r="S87" s="145"/>
      <c r="T87" s="145"/>
      <c r="U87" s="145"/>
    </row>
    <row r="88" spans="1:21">
      <c r="A88" s="162" t="s">
        <v>188</v>
      </c>
      <c r="C88" s="122">
        <v>4432271</v>
      </c>
      <c r="D88" s="122"/>
      <c r="E88" s="122">
        <v>13777246137</v>
      </c>
      <c r="F88" s="122"/>
      <c r="G88" s="122">
        <v>14596710348</v>
      </c>
      <c r="H88" s="122"/>
      <c r="I88" s="122">
        <v>-819464211</v>
      </c>
      <c r="J88" s="122"/>
      <c r="K88" s="122">
        <v>4432271</v>
      </c>
      <c r="L88" s="122"/>
      <c r="M88" s="122">
        <v>13777246137</v>
      </c>
      <c r="N88" s="122"/>
      <c r="O88" s="122">
        <v>14596710348</v>
      </c>
      <c r="P88" s="122"/>
      <c r="Q88" s="122">
        <v>-819464211</v>
      </c>
      <c r="R88" s="116"/>
      <c r="S88" s="145"/>
      <c r="T88" s="145"/>
      <c r="U88" s="145"/>
    </row>
    <row r="89" spans="1:21">
      <c r="A89" s="162" t="s">
        <v>189</v>
      </c>
      <c r="C89" s="122">
        <v>358109</v>
      </c>
      <c r="D89" s="122"/>
      <c r="E89" s="122">
        <v>4894700963</v>
      </c>
      <c r="F89" s="122"/>
      <c r="G89" s="122">
        <v>4887028383</v>
      </c>
      <c r="H89" s="122"/>
      <c r="I89" s="122">
        <v>7672580</v>
      </c>
      <c r="J89" s="122"/>
      <c r="K89" s="122">
        <v>358109</v>
      </c>
      <c r="L89" s="122"/>
      <c r="M89" s="122">
        <v>4894700963</v>
      </c>
      <c r="N89" s="122"/>
      <c r="O89" s="122">
        <v>4887028383</v>
      </c>
      <c r="P89" s="122"/>
      <c r="Q89" s="122">
        <v>7672580</v>
      </c>
      <c r="R89" s="116"/>
      <c r="S89" s="145"/>
      <c r="T89" s="145"/>
      <c r="U89" s="145"/>
    </row>
    <row r="90" spans="1:21">
      <c r="A90" s="162" t="s">
        <v>190</v>
      </c>
      <c r="C90" s="122">
        <v>3408476</v>
      </c>
      <c r="D90" s="122"/>
      <c r="E90" s="122">
        <v>14528582598</v>
      </c>
      <c r="F90" s="122"/>
      <c r="G90" s="122">
        <v>14958967005</v>
      </c>
      <c r="H90" s="122"/>
      <c r="I90" s="122">
        <v>-430384407</v>
      </c>
      <c r="J90" s="122"/>
      <c r="K90" s="122">
        <v>3408476</v>
      </c>
      <c r="L90" s="122"/>
      <c r="M90" s="122">
        <v>14528582598</v>
      </c>
      <c r="N90" s="122"/>
      <c r="O90" s="122">
        <v>14958967005</v>
      </c>
      <c r="P90" s="122"/>
      <c r="Q90" s="122">
        <v>-430384407</v>
      </c>
      <c r="R90" s="116"/>
      <c r="S90" s="145"/>
      <c r="T90" s="145"/>
      <c r="U90" s="145"/>
    </row>
    <row r="91" spans="1:21">
      <c r="A91" s="162" t="s">
        <v>191</v>
      </c>
      <c r="C91" s="122">
        <v>1521852</v>
      </c>
      <c r="D91" s="122"/>
      <c r="E91" s="122">
        <v>15006946050</v>
      </c>
      <c r="F91" s="122"/>
      <c r="G91" s="122">
        <v>15377427884</v>
      </c>
      <c r="H91" s="122"/>
      <c r="I91" s="122">
        <v>-370481834</v>
      </c>
      <c r="J91" s="122"/>
      <c r="K91" s="122">
        <v>1521852</v>
      </c>
      <c r="L91" s="122"/>
      <c r="M91" s="122">
        <v>15006946050</v>
      </c>
      <c r="N91" s="122"/>
      <c r="O91" s="122">
        <v>15377427884</v>
      </c>
      <c r="P91" s="122"/>
      <c r="Q91" s="122">
        <v>-370481834</v>
      </c>
      <c r="R91" s="116"/>
      <c r="S91" s="145"/>
      <c r="T91" s="145"/>
      <c r="U91" s="145"/>
    </row>
    <row r="92" spans="1:21">
      <c r="A92" s="162" t="s">
        <v>192</v>
      </c>
      <c r="C92" s="122">
        <v>1965283</v>
      </c>
      <c r="D92" s="122"/>
      <c r="E92" s="122">
        <v>14183060254</v>
      </c>
      <c r="F92" s="122"/>
      <c r="G92" s="122">
        <v>15045231450</v>
      </c>
      <c r="H92" s="122"/>
      <c r="I92" s="122">
        <v>-862171196</v>
      </c>
      <c r="J92" s="122"/>
      <c r="K92" s="122">
        <v>1965283</v>
      </c>
      <c r="L92" s="122"/>
      <c r="M92" s="122">
        <v>14183060254</v>
      </c>
      <c r="N92" s="122"/>
      <c r="O92" s="122">
        <v>15045231450</v>
      </c>
      <c r="P92" s="122"/>
      <c r="Q92" s="122">
        <v>-862171196</v>
      </c>
      <c r="R92" s="116"/>
      <c r="S92" s="145"/>
      <c r="T92" s="145"/>
      <c r="U92" s="145"/>
    </row>
    <row r="93" spans="1:21">
      <c r="A93" s="162" t="s">
        <v>193</v>
      </c>
      <c r="C93" s="122">
        <v>4003555</v>
      </c>
      <c r="D93" s="122"/>
      <c r="E93" s="122">
        <v>6423290433</v>
      </c>
      <c r="F93" s="122"/>
      <c r="G93" s="122">
        <v>5889761093</v>
      </c>
      <c r="H93" s="122"/>
      <c r="I93" s="122">
        <v>533529340</v>
      </c>
      <c r="J93" s="122"/>
      <c r="K93" s="122">
        <v>4003555</v>
      </c>
      <c r="L93" s="122"/>
      <c r="M93" s="122">
        <v>6423290433</v>
      </c>
      <c r="N93" s="122"/>
      <c r="O93" s="122">
        <v>5889761093</v>
      </c>
      <c r="P93" s="122"/>
      <c r="Q93" s="122">
        <v>533529340</v>
      </c>
      <c r="R93" s="116"/>
      <c r="S93" s="145"/>
      <c r="T93" s="145"/>
      <c r="U93" s="145"/>
    </row>
    <row r="94" spans="1:21">
      <c r="A94" s="162" t="s">
        <v>194</v>
      </c>
      <c r="C94" s="122">
        <v>152183</v>
      </c>
      <c r="D94" s="122"/>
      <c r="E94" s="122">
        <v>5058719979</v>
      </c>
      <c r="F94" s="122"/>
      <c r="G94" s="122">
        <v>5163280607</v>
      </c>
      <c r="H94" s="122"/>
      <c r="I94" s="122">
        <v>-104560628</v>
      </c>
      <c r="J94" s="122"/>
      <c r="K94" s="122">
        <v>152183</v>
      </c>
      <c r="L94" s="122"/>
      <c r="M94" s="122">
        <v>5058719979</v>
      </c>
      <c r="N94" s="122"/>
      <c r="O94" s="122">
        <v>5163280607</v>
      </c>
      <c r="P94" s="122"/>
      <c r="Q94" s="122">
        <v>-104560628</v>
      </c>
      <c r="R94" s="116"/>
      <c r="S94" s="145"/>
      <c r="T94" s="145"/>
      <c r="U94" s="145"/>
    </row>
    <row r="95" spans="1:21">
      <c r="A95" s="162" t="s">
        <v>195</v>
      </c>
      <c r="C95" s="122">
        <v>592208</v>
      </c>
      <c r="D95" s="122"/>
      <c r="E95" s="122">
        <v>6134091060</v>
      </c>
      <c r="F95" s="122"/>
      <c r="G95" s="122">
        <v>6600642919</v>
      </c>
      <c r="H95" s="122"/>
      <c r="I95" s="122">
        <v>-466551859</v>
      </c>
      <c r="J95" s="122"/>
      <c r="K95" s="122">
        <v>592208</v>
      </c>
      <c r="L95" s="122"/>
      <c r="M95" s="122">
        <v>6134091060</v>
      </c>
      <c r="N95" s="122"/>
      <c r="O95" s="122">
        <v>6600642919</v>
      </c>
      <c r="P95" s="122"/>
      <c r="Q95" s="122">
        <v>-466551859</v>
      </c>
      <c r="R95" s="116"/>
      <c r="S95" s="145"/>
      <c r="T95" s="145"/>
      <c r="U95" s="145"/>
    </row>
    <row r="96" spans="1:21">
      <c r="A96" s="162" t="s">
        <v>196</v>
      </c>
      <c r="C96" s="122">
        <v>1107085</v>
      </c>
      <c r="D96" s="122"/>
      <c r="E96" s="122">
        <v>13260999026</v>
      </c>
      <c r="F96" s="122"/>
      <c r="G96" s="122">
        <v>13875804625</v>
      </c>
      <c r="H96" s="122"/>
      <c r="I96" s="122">
        <v>-614805599</v>
      </c>
      <c r="J96" s="122"/>
      <c r="K96" s="122">
        <v>1107085</v>
      </c>
      <c r="L96" s="122"/>
      <c r="M96" s="122">
        <v>13260999026</v>
      </c>
      <c r="N96" s="122"/>
      <c r="O96" s="122">
        <v>13875804625</v>
      </c>
      <c r="P96" s="122"/>
      <c r="Q96" s="122">
        <v>-614805599</v>
      </c>
      <c r="R96" s="116"/>
      <c r="S96" s="145"/>
      <c r="T96" s="145"/>
      <c r="U96" s="145"/>
    </row>
    <row r="97" spans="1:21">
      <c r="A97" s="162" t="s">
        <v>197</v>
      </c>
      <c r="C97" s="122">
        <v>105643</v>
      </c>
      <c r="D97" s="122"/>
      <c r="E97" s="122">
        <v>1204515448</v>
      </c>
      <c r="F97" s="122"/>
      <c r="G97" s="122">
        <v>1323163954</v>
      </c>
      <c r="H97" s="122"/>
      <c r="I97" s="122">
        <v>-118648506</v>
      </c>
      <c r="J97" s="122"/>
      <c r="K97" s="122">
        <v>105643</v>
      </c>
      <c r="L97" s="122"/>
      <c r="M97" s="122">
        <v>1204515448</v>
      </c>
      <c r="N97" s="122"/>
      <c r="O97" s="122">
        <v>1323163954</v>
      </c>
      <c r="P97" s="122"/>
      <c r="Q97" s="122">
        <v>-118648506</v>
      </c>
      <c r="R97" s="116"/>
      <c r="S97" s="145"/>
      <c r="T97" s="145"/>
      <c r="U97" s="145"/>
    </row>
    <row r="98" spans="1:21">
      <c r="A98" s="162" t="s">
        <v>198</v>
      </c>
      <c r="C98" s="122">
        <v>588222</v>
      </c>
      <c r="D98" s="122"/>
      <c r="E98" s="122">
        <v>14395857591</v>
      </c>
      <c r="F98" s="122"/>
      <c r="G98" s="122">
        <v>14721252762</v>
      </c>
      <c r="H98" s="122"/>
      <c r="I98" s="122">
        <v>-325395171</v>
      </c>
      <c r="J98" s="122"/>
      <c r="K98" s="122">
        <v>588222</v>
      </c>
      <c r="L98" s="122"/>
      <c r="M98" s="122">
        <v>14395857591</v>
      </c>
      <c r="N98" s="122"/>
      <c r="O98" s="122">
        <v>14721252762</v>
      </c>
      <c r="P98" s="122"/>
      <c r="Q98" s="122">
        <v>-325395171</v>
      </c>
      <c r="R98" s="116"/>
      <c r="S98" s="145"/>
      <c r="T98" s="145"/>
      <c r="U98" s="145"/>
    </row>
    <row r="99" spans="1:21">
      <c r="A99" s="162" t="s">
        <v>199</v>
      </c>
      <c r="C99" s="122">
        <v>225623</v>
      </c>
      <c r="D99" s="122"/>
      <c r="E99" s="122">
        <v>5120324803</v>
      </c>
      <c r="F99" s="122"/>
      <c r="G99" s="122">
        <v>5066650410</v>
      </c>
      <c r="H99" s="122"/>
      <c r="I99" s="122">
        <v>53674393</v>
      </c>
      <c r="J99" s="122"/>
      <c r="K99" s="122">
        <v>225623</v>
      </c>
      <c r="L99" s="122"/>
      <c r="M99" s="122">
        <v>5120324803</v>
      </c>
      <c r="N99" s="122"/>
      <c r="O99" s="122">
        <v>5066650410</v>
      </c>
      <c r="P99" s="122"/>
      <c r="Q99" s="122">
        <v>53674393</v>
      </c>
      <c r="R99" s="116"/>
      <c r="S99" s="145"/>
      <c r="T99" s="145"/>
      <c r="U99" s="145"/>
    </row>
    <row r="100" spans="1:21">
      <c r="A100" s="162" t="s">
        <v>200</v>
      </c>
      <c r="C100" s="122">
        <v>128851</v>
      </c>
      <c r="D100" s="122"/>
      <c r="E100" s="122">
        <v>3091955890</v>
      </c>
      <c r="F100" s="122"/>
      <c r="G100" s="122">
        <v>2935446807</v>
      </c>
      <c r="H100" s="122"/>
      <c r="I100" s="122">
        <v>156509083</v>
      </c>
      <c r="J100" s="122"/>
      <c r="K100" s="122">
        <v>128851</v>
      </c>
      <c r="L100" s="122"/>
      <c r="M100" s="122">
        <v>3091955890</v>
      </c>
      <c r="N100" s="122"/>
      <c r="O100" s="122">
        <v>2935446807</v>
      </c>
      <c r="P100" s="122"/>
      <c r="Q100" s="122">
        <v>156509083</v>
      </c>
      <c r="R100" s="116"/>
      <c r="S100" s="145"/>
      <c r="T100" s="145"/>
      <c r="U100" s="145"/>
    </row>
    <row r="101" spans="1:21">
      <c r="A101" s="162" t="s">
        <v>201</v>
      </c>
      <c r="C101" s="122">
        <v>929752</v>
      </c>
      <c r="D101" s="122"/>
      <c r="E101" s="122">
        <v>20147995472</v>
      </c>
      <c r="F101" s="122"/>
      <c r="G101" s="122">
        <v>20408139225</v>
      </c>
      <c r="H101" s="122"/>
      <c r="I101" s="122">
        <v>-260143753</v>
      </c>
      <c r="J101" s="122"/>
      <c r="K101" s="122">
        <v>929752</v>
      </c>
      <c r="L101" s="122"/>
      <c r="M101" s="122">
        <v>20147995472</v>
      </c>
      <c r="N101" s="122"/>
      <c r="O101" s="122">
        <v>20408139225</v>
      </c>
      <c r="P101" s="122"/>
      <c r="Q101" s="122">
        <v>-260143753</v>
      </c>
      <c r="R101" s="116"/>
      <c r="S101" s="145"/>
      <c r="T101" s="145"/>
      <c r="U101" s="145"/>
    </row>
    <row r="102" spans="1:21">
      <c r="A102" s="162" t="s">
        <v>202</v>
      </c>
      <c r="C102" s="122">
        <v>915871</v>
      </c>
      <c r="D102" s="122"/>
      <c r="E102" s="122">
        <v>4970901763</v>
      </c>
      <c r="F102" s="122"/>
      <c r="G102" s="122">
        <v>5091338890</v>
      </c>
      <c r="H102" s="122"/>
      <c r="I102" s="122">
        <v>-120437127</v>
      </c>
      <c r="J102" s="122"/>
      <c r="K102" s="122">
        <v>915871</v>
      </c>
      <c r="L102" s="122"/>
      <c r="M102" s="122">
        <v>4970901763</v>
      </c>
      <c r="N102" s="122"/>
      <c r="O102" s="122">
        <v>5091338890</v>
      </c>
      <c r="P102" s="122"/>
      <c r="Q102" s="122">
        <v>-120437127</v>
      </c>
      <c r="R102" s="116"/>
      <c r="S102" s="145"/>
      <c r="T102" s="145"/>
      <c r="U102" s="145"/>
    </row>
    <row r="103" spans="1:21">
      <c r="A103" s="162" t="s">
        <v>203</v>
      </c>
      <c r="C103" s="122">
        <v>869424</v>
      </c>
      <c r="D103" s="122"/>
      <c r="E103" s="122">
        <v>7631335691</v>
      </c>
      <c r="F103" s="122"/>
      <c r="G103" s="122">
        <v>8023841679</v>
      </c>
      <c r="H103" s="122"/>
      <c r="I103" s="122">
        <v>-392505988</v>
      </c>
      <c r="J103" s="122"/>
      <c r="K103" s="122">
        <v>869424</v>
      </c>
      <c r="L103" s="122"/>
      <c r="M103" s="122">
        <v>7631335691</v>
      </c>
      <c r="N103" s="122"/>
      <c r="O103" s="122">
        <v>8023841679</v>
      </c>
      <c r="P103" s="122"/>
      <c r="Q103" s="122">
        <v>-392505988</v>
      </c>
      <c r="R103" s="116"/>
      <c r="S103" s="145"/>
      <c r="T103" s="145"/>
      <c r="U103" s="145"/>
    </row>
    <row r="104" spans="1:21">
      <c r="A104" s="162" t="s">
        <v>204</v>
      </c>
      <c r="C104" s="122">
        <v>234786</v>
      </c>
      <c r="D104" s="122"/>
      <c r="E104" s="122">
        <v>4742464956</v>
      </c>
      <c r="F104" s="122"/>
      <c r="G104" s="122">
        <v>5016815193</v>
      </c>
      <c r="H104" s="122"/>
      <c r="I104" s="122">
        <v>-274350237</v>
      </c>
      <c r="J104" s="122"/>
      <c r="K104" s="122">
        <v>234786</v>
      </c>
      <c r="L104" s="122"/>
      <c r="M104" s="122">
        <v>4742464956</v>
      </c>
      <c r="N104" s="122"/>
      <c r="O104" s="122">
        <v>5016815193</v>
      </c>
      <c r="P104" s="122"/>
      <c r="Q104" s="122">
        <v>-274350237</v>
      </c>
      <c r="R104" s="116"/>
      <c r="S104" s="145"/>
      <c r="T104" s="145"/>
      <c r="U104" s="145"/>
    </row>
    <row r="105" spans="1:21">
      <c r="A105" s="162" t="s">
        <v>205</v>
      </c>
      <c r="C105" s="122">
        <v>1144261</v>
      </c>
      <c r="D105" s="122"/>
      <c r="E105" s="122">
        <v>24057123489</v>
      </c>
      <c r="F105" s="122"/>
      <c r="G105" s="122">
        <v>25837822940</v>
      </c>
      <c r="H105" s="122"/>
      <c r="I105" s="122">
        <v>-1780699451</v>
      </c>
      <c r="J105" s="122"/>
      <c r="K105" s="122">
        <v>1144261</v>
      </c>
      <c r="L105" s="122"/>
      <c r="M105" s="122">
        <v>24057123489</v>
      </c>
      <c r="N105" s="122"/>
      <c r="O105" s="122">
        <v>25837822940</v>
      </c>
      <c r="P105" s="122"/>
      <c r="Q105" s="122">
        <v>-1780699451</v>
      </c>
      <c r="R105" s="116"/>
      <c r="S105" s="145"/>
      <c r="T105" s="145"/>
      <c r="U105" s="145"/>
    </row>
    <row r="106" spans="1:21">
      <c r="A106" s="162" t="s">
        <v>206</v>
      </c>
      <c r="C106" s="122">
        <v>988325</v>
      </c>
      <c r="D106" s="122"/>
      <c r="E106" s="122">
        <v>12712831397</v>
      </c>
      <c r="F106" s="122"/>
      <c r="G106" s="122">
        <v>11469493363</v>
      </c>
      <c r="H106" s="122"/>
      <c r="I106" s="122">
        <v>1243338034</v>
      </c>
      <c r="J106" s="122"/>
      <c r="K106" s="122">
        <v>988325</v>
      </c>
      <c r="L106" s="122"/>
      <c r="M106" s="122">
        <v>12712831397</v>
      </c>
      <c r="N106" s="122"/>
      <c r="O106" s="122">
        <v>11469493363</v>
      </c>
      <c r="P106" s="122"/>
      <c r="Q106" s="122">
        <v>1243338034</v>
      </c>
      <c r="R106" s="116"/>
      <c r="S106" s="145"/>
      <c r="T106" s="145"/>
      <c r="U106" s="145"/>
    </row>
    <row r="107" spans="1:21">
      <c r="A107" s="162" t="s">
        <v>207</v>
      </c>
      <c r="C107" s="122">
        <v>544669</v>
      </c>
      <c r="D107" s="122"/>
      <c r="E107" s="122">
        <v>25008569461</v>
      </c>
      <c r="F107" s="122"/>
      <c r="G107" s="122">
        <v>25434256758</v>
      </c>
      <c r="H107" s="122"/>
      <c r="I107" s="122">
        <v>-425687297</v>
      </c>
      <c r="J107" s="122"/>
      <c r="K107" s="122">
        <v>544669</v>
      </c>
      <c r="L107" s="122"/>
      <c r="M107" s="122">
        <v>25008569461</v>
      </c>
      <c r="N107" s="122"/>
      <c r="O107" s="122">
        <v>25434256758</v>
      </c>
      <c r="P107" s="122"/>
      <c r="Q107" s="122">
        <v>-425687297</v>
      </c>
      <c r="R107" s="116"/>
      <c r="S107" s="145"/>
      <c r="T107" s="145"/>
      <c r="U107" s="145"/>
    </row>
    <row r="108" spans="1:21">
      <c r="A108" s="162" t="s">
        <v>208</v>
      </c>
      <c r="C108" s="122">
        <v>367433</v>
      </c>
      <c r="D108" s="122"/>
      <c r="E108" s="122">
        <v>10964708147</v>
      </c>
      <c r="F108" s="122"/>
      <c r="G108" s="122">
        <v>10234124939</v>
      </c>
      <c r="H108" s="122"/>
      <c r="I108" s="122">
        <v>730583208</v>
      </c>
      <c r="J108" s="122"/>
      <c r="K108" s="122">
        <v>367433</v>
      </c>
      <c r="L108" s="122"/>
      <c r="M108" s="122">
        <v>10964708147</v>
      </c>
      <c r="N108" s="122"/>
      <c r="O108" s="122">
        <v>10234124939</v>
      </c>
      <c r="P108" s="122"/>
      <c r="Q108" s="122">
        <v>730583208</v>
      </c>
      <c r="R108" s="116"/>
      <c r="S108" s="145"/>
      <c r="T108" s="145"/>
      <c r="U108" s="145"/>
    </row>
    <row r="109" spans="1:21">
      <c r="A109" s="162" t="s">
        <v>209</v>
      </c>
      <c r="C109" s="122">
        <v>1359034</v>
      </c>
      <c r="D109" s="122"/>
      <c r="E109" s="122">
        <v>43662631210</v>
      </c>
      <c r="F109" s="122"/>
      <c r="G109" s="122">
        <v>40262124840</v>
      </c>
      <c r="H109" s="122"/>
      <c r="I109" s="122">
        <v>3400506370</v>
      </c>
      <c r="J109" s="122"/>
      <c r="K109" s="122">
        <v>1359034</v>
      </c>
      <c r="L109" s="122"/>
      <c r="M109" s="122">
        <v>43662631210</v>
      </c>
      <c r="N109" s="122"/>
      <c r="O109" s="122">
        <v>40262124840</v>
      </c>
      <c r="P109" s="122"/>
      <c r="Q109" s="122">
        <v>3400506370</v>
      </c>
      <c r="R109" s="116"/>
      <c r="S109" s="145"/>
      <c r="T109" s="145"/>
      <c r="U109" s="145"/>
    </row>
    <row r="110" spans="1:21">
      <c r="A110" s="162" t="s">
        <v>210</v>
      </c>
      <c r="C110" s="122">
        <v>6479684</v>
      </c>
      <c r="D110" s="122"/>
      <c r="E110" s="122">
        <v>13217198519</v>
      </c>
      <c r="F110" s="122"/>
      <c r="G110" s="122">
        <v>14378560600</v>
      </c>
      <c r="H110" s="122"/>
      <c r="I110" s="122">
        <v>-1161362081</v>
      </c>
      <c r="J110" s="122"/>
      <c r="K110" s="122">
        <v>6479684</v>
      </c>
      <c r="L110" s="122"/>
      <c r="M110" s="122">
        <v>13217198519</v>
      </c>
      <c r="N110" s="122"/>
      <c r="O110" s="122">
        <v>14378560600</v>
      </c>
      <c r="P110" s="122"/>
      <c r="Q110" s="122">
        <v>-1161362081</v>
      </c>
      <c r="R110" s="116"/>
      <c r="S110" s="145"/>
      <c r="T110" s="145"/>
      <c r="U110" s="145"/>
    </row>
    <row r="111" spans="1:21">
      <c r="A111" s="162" t="s">
        <v>211</v>
      </c>
      <c r="C111" s="122">
        <v>1744220</v>
      </c>
      <c r="D111" s="122"/>
      <c r="E111" s="122">
        <v>20025873843</v>
      </c>
      <c r="F111" s="122"/>
      <c r="G111" s="122">
        <v>20085042422</v>
      </c>
      <c r="H111" s="122"/>
      <c r="I111" s="122">
        <v>-59168579</v>
      </c>
      <c r="J111" s="122"/>
      <c r="K111" s="122">
        <v>1744220</v>
      </c>
      <c r="L111" s="122"/>
      <c r="M111" s="122">
        <v>20025873843</v>
      </c>
      <c r="N111" s="122"/>
      <c r="O111" s="122">
        <v>20085042422</v>
      </c>
      <c r="P111" s="122"/>
      <c r="Q111" s="122">
        <v>-59168579</v>
      </c>
      <c r="R111" s="116"/>
      <c r="S111" s="145"/>
      <c r="T111" s="145"/>
      <c r="U111" s="145"/>
    </row>
    <row r="112" spans="1:21">
      <c r="A112" s="162" t="s">
        <v>212</v>
      </c>
      <c r="C112" s="122">
        <v>299149</v>
      </c>
      <c r="D112" s="122"/>
      <c r="E112" s="122">
        <v>6093092114</v>
      </c>
      <c r="F112" s="122"/>
      <c r="G112" s="122">
        <v>6671626018</v>
      </c>
      <c r="H112" s="122"/>
      <c r="I112" s="122">
        <v>-578533904</v>
      </c>
      <c r="J112" s="122"/>
      <c r="K112" s="122">
        <v>299149</v>
      </c>
      <c r="L112" s="122"/>
      <c r="M112" s="122">
        <v>6093092114</v>
      </c>
      <c r="N112" s="122"/>
      <c r="O112" s="122">
        <v>6671626018</v>
      </c>
      <c r="P112" s="122"/>
      <c r="Q112" s="122">
        <v>-578533904</v>
      </c>
      <c r="R112" s="116"/>
      <c r="S112" s="145"/>
      <c r="T112" s="145"/>
      <c r="U112" s="145"/>
    </row>
    <row r="113" spans="1:21">
      <c r="A113" s="162" t="s">
        <v>213</v>
      </c>
      <c r="C113" s="122">
        <v>348312</v>
      </c>
      <c r="D113" s="122"/>
      <c r="E113" s="122">
        <v>9154573535</v>
      </c>
      <c r="F113" s="122"/>
      <c r="G113" s="122">
        <v>9840419299</v>
      </c>
      <c r="H113" s="122"/>
      <c r="I113" s="122">
        <v>-685845764</v>
      </c>
      <c r="J113" s="122"/>
      <c r="K113" s="122">
        <v>348312</v>
      </c>
      <c r="L113" s="122"/>
      <c r="M113" s="122">
        <v>9154573535</v>
      </c>
      <c r="N113" s="122"/>
      <c r="O113" s="122">
        <v>9840419299</v>
      </c>
      <c r="P113" s="122"/>
      <c r="Q113" s="122">
        <v>-685845764</v>
      </c>
      <c r="R113" s="116"/>
      <c r="S113" s="145"/>
      <c r="T113" s="145"/>
      <c r="U113" s="145"/>
    </row>
    <row r="114" spans="1:21">
      <c r="A114" s="162" t="s">
        <v>214</v>
      </c>
      <c r="C114" s="122">
        <v>454761</v>
      </c>
      <c r="D114" s="122"/>
      <c r="E114" s="122">
        <v>10546447167</v>
      </c>
      <c r="F114" s="122"/>
      <c r="G114" s="122">
        <v>10084967311</v>
      </c>
      <c r="H114" s="122"/>
      <c r="I114" s="122">
        <v>461479856</v>
      </c>
      <c r="J114" s="122"/>
      <c r="K114" s="122">
        <v>454761</v>
      </c>
      <c r="L114" s="122"/>
      <c r="M114" s="122">
        <v>10546447167</v>
      </c>
      <c r="N114" s="122"/>
      <c r="O114" s="122">
        <v>10084967311</v>
      </c>
      <c r="P114" s="122"/>
      <c r="Q114" s="122">
        <v>461479856</v>
      </c>
      <c r="R114" s="116"/>
      <c r="S114" s="145"/>
      <c r="T114" s="145"/>
      <c r="U114" s="145"/>
    </row>
    <row r="115" spans="1:21">
      <c r="A115" s="162" t="s">
        <v>215</v>
      </c>
      <c r="C115" s="122">
        <v>147909</v>
      </c>
      <c r="D115" s="122"/>
      <c r="E115" s="122">
        <v>6566312529</v>
      </c>
      <c r="F115" s="122"/>
      <c r="G115" s="122">
        <v>6533606332</v>
      </c>
      <c r="H115" s="122"/>
      <c r="I115" s="122">
        <v>32706197</v>
      </c>
      <c r="J115" s="122"/>
      <c r="K115" s="122">
        <v>147909</v>
      </c>
      <c r="L115" s="122"/>
      <c r="M115" s="122">
        <v>6566312529</v>
      </c>
      <c r="N115" s="122"/>
      <c r="O115" s="122">
        <v>6533606332</v>
      </c>
      <c r="P115" s="122"/>
      <c r="Q115" s="122">
        <v>32706197</v>
      </c>
      <c r="R115" s="116"/>
      <c r="S115" s="145"/>
      <c r="T115" s="145"/>
      <c r="U115" s="145"/>
    </row>
    <row r="116" spans="1:21">
      <c r="A116" s="162" t="s">
        <v>216</v>
      </c>
      <c r="C116" s="122">
        <v>298559</v>
      </c>
      <c r="D116" s="122"/>
      <c r="E116" s="122">
        <v>4991882899</v>
      </c>
      <c r="F116" s="122"/>
      <c r="G116" s="122">
        <v>4952337395</v>
      </c>
      <c r="H116" s="122"/>
      <c r="I116" s="122">
        <v>39545504</v>
      </c>
      <c r="J116" s="122"/>
      <c r="K116" s="122">
        <v>298559</v>
      </c>
      <c r="L116" s="122"/>
      <c r="M116" s="122">
        <v>4991882899</v>
      </c>
      <c r="N116" s="122"/>
      <c r="O116" s="122">
        <v>4952337395</v>
      </c>
      <c r="P116" s="122"/>
      <c r="Q116" s="122">
        <v>39545504</v>
      </c>
      <c r="R116" s="116"/>
      <c r="S116" s="145"/>
      <c r="T116" s="145"/>
      <c r="U116" s="145"/>
    </row>
    <row r="117" spans="1:21">
      <c r="A117" s="162" t="s">
        <v>217</v>
      </c>
      <c r="C117" s="122">
        <v>724627</v>
      </c>
      <c r="D117" s="122"/>
      <c r="E117" s="122">
        <v>19455720829</v>
      </c>
      <c r="F117" s="122"/>
      <c r="G117" s="122">
        <v>18983747097</v>
      </c>
      <c r="H117" s="122"/>
      <c r="I117" s="122">
        <v>471973732</v>
      </c>
      <c r="J117" s="122"/>
      <c r="K117" s="122">
        <v>724627</v>
      </c>
      <c r="L117" s="122"/>
      <c r="M117" s="122">
        <v>19455720829</v>
      </c>
      <c r="N117" s="122"/>
      <c r="O117" s="122">
        <v>18983747097</v>
      </c>
      <c r="P117" s="122"/>
      <c r="Q117" s="122">
        <v>471973732</v>
      </c>
      <c r="R117" s="116"/>
      <c r="S117" s="145"/>
      <c r="T117" s="145"/>
      <c r="U117" s="145"/>
    </row>
    <row r="118" spans="1:21">
      <c r="A118" s="162" t="s">
        <v>218</v>
      </c>
      <c r="C118" s="122">
        <v>181286</v>
      </c>
      <c r="D118" s="122"/>
      <c r="E118" s="122">
        <v>11162043157</v>
      </c>
      <c r="F118" s="122"/>
      <c r="G118" s="122">
        <v>9880686778</v>
      </c>
      <c r="H118" s="122"/>
      <c r="I118" s="122">
        <v>1281356379</v>
      </c>
      <c r="J118" s="122"/>
      <c r="K118" s="122">
        <v>181286</v>
      </c>
      <c r="L118" s="122"/>
      <c r="M118" s="122">
        <v>11162043157</v>
      </c>
      <c r="N118" s="122"/>
      <c r="O118" s="122">
        <v>9880686778</v>
      </c>
      <c r="P118" s="122"/>
      <c r="Q118" s="122">
        <v>1281356379</v>
      </c>
      <c r="R118" s="116"/>
      <c r="S118" s="145"/>
      <c r="T118" s="145"/>
      <c r="U118" s="145"/>
    </row>
    <row r="119" spans="1:21">
      <c r="A119" s="162" t="s">
        <v>219</v>
      </c>
      <c r="C119" s="122">
        <v>3295739</v>
      </c>
      <c r="D119" s="122"/>
      <c r="E119" s="122">
        <v>15214344718</v>
      </c>
      <c r="F119" s="122"/>
      <c r="G119" s="122">
        <v>14915684797</v>
      </c>
      <c r="H119" s="122"/>
      <c r="I119" s="122">
        <v>298659921</v>
      </c>
      <c r="J119" s="122"/>
      <c r="K119" s="122">
        <v>3295739</v>
      </c>
      <c r="L119" s="122"/>
      <c r="M119" s="122">
        <v>15214344718</v>
      </c>
      <c r="N119" s="122"/>
      <c r="O119" s="122">
        <v>14915684797</v>
      </c>
      <c r="P119" s="122"/>
      <c r="Q119" s="122">
        <v>298659921</v>
      </c>
      <c r="R119" s="116"/>
      <c r="S119" s="145"/>
      <c r="T119" s="145"/>
      <c r="U119" s="145"/>
    </row>
    <row r="120" spans="1:21">
      <c r="A120" s="162" t="s">
        <v>220</v>
      </c>
      <c r="C120" s="122">
        <v>3381294</v>
      </c>
      <c r="D120" s="122"/>
      <c r="E120" s="122">
        <v>13206057759</v>
      </c>
      <c r="F120" s="122"/>
      <c r="G120" s="122">
        <v>14036838700</v>
      </c>
      <c r="H120" s="122"/>
      <c r="I120" s="122">
        <v>-830780941</v>
      </c>
      <c r="J120" s="122"/>
      <c r="K120" s="122">
        <v>3381294</v>
      </c>
      <c r="L120" s="122"/>
      <c r="M120" s="122">
        <v>13206057759</v>
      </c>
      <c r="N120" s="122"/>
      <c r="O120" s="122">
        <v>14036838700</v>
      </c>
      <c r="P120" s="122"/>
      <c r="Q120" s="122">
        <v>-830780941</v>
      </c>
      <c r="R120" s="116"/>
      <c r="S120" s="145"/>
      <c r="T120" s="145"/>
      <c r="U120" s="145"/>
    </row>
    <row r="121" spans="1:21">
      <c r="A121" s="162" t="s">
        <v>221</v>
      </c>
      <c r="C121" s="122">
        <v>2114715</v>
      </c>
      <c r="D121" s="122"/>
      <c r="E121" s="122">
        <v>7666477034</v>
      </c>
      <c r="F121" s="122"/>
      <c r="G121" s="122">
        <v>7254838138</v>
      </c>
      <c r="H121" s="122"/>
      <c r="I121" s="122">
        <v>411638896</v>
      </c>
      <c r="J121" s="122"/>
      <c r="K121" s="122">
        <v>2114715</v>
      </c>
      <c r="L121" s="122"/>
      <c r="M121" s="122">
        <v>7666477034</v>
      </c>
      <c r="N121" s="122"/>
      <c r="O121" s="122">
        <v>7254838138</v>
      </c>
      <c r="P121" s="122"/>
      <c r="Q121" s="122">
        <v>411638896</v>
      </c>
      <c r="R121" s="116"/>
      <c r="S121" s="145"/>
      <c r="T121" s="145"/>
      <c r="U121" s="145"/>
    </row>
    <row r="122" spans="1:21">
      <c r="A122" s="162" t="s">
        <v>222</v>
      </c>
      <c r="C122" s="122">
        <v>769302</v>
      </c>
      <c r="D122" s="122"/>
      <c r="E122" s="122">
        <v>3938331966</v>
      </c>
      <c r="F122" s="122"/>
      <c r="G122" s="122">
        <v>4483944103</v>
      </c>
      <c r="H122" s="122"/>
      <c r="I122" s="122">
        <v>-545612137</v>
      </c>
      <c r="J122" s="122"/>
      <c r="K122" s="122">
        <v>769302</v>
      </c>
      <c r="L122" s="122"/>
      <c r="M122" s="122">
        <v>3938331966</v>
      </c>
      <c r="N122" s="122"/>
      <c r="O122" s="122">
        <v>4483944103</v>
      </c>
      <c r="P122" s="122"/>
      <c r="Q122" s="122">
        <v>-545612137</v>
      </c>
      <c r="R122" s="116"/>
      <c r="S122" s="145"/>
      <c r="T122" s="145"/>
      <c r="U122" s="145"/>
    </row>
    <row r="123" spans="1:21">
      <c r="A123" s="162" t="s">
        <v>223</v>
      </c>
      <c r="C123" s="122">
        <v>107133</v>
      </c>
      <c r="D123" s="122"/>
      <c r="E123" s="122">
        <v>3974414251</v>
      </c>
      <c r="F123" s="122"/>
      <c r="G123" s="122">
        <v>4004639851</v>
      </c>
      <c r="H123" s="122"/>
      <c r="I123" s="122">
        <v>-30225600</v>
      </c>
      <c r="J123" s="122"/>
      <c r="K123" s="122">
        <v>107133</v>
      </c>
      <c r="L123" s="122"/>
      <c r="M123" s="122">
        <v>3974414251</v>
      </c>
      <c r="N123" s="122"/>
      <c r="O123" s="122">
        <v>4004639851</v>
      </c>
      <c r="P123" s="122"/>
      <c r="Q123" s="122">
        <v>-30225600</v>
      </c>
      <c r="R123" s="116"/>
      <c r="S123" s="145"/>
      <c r="T123" s="145"/>
      <c r="U123" s="145"/>
    </row>
    <row r="124" spans="1:21">
      <c r="A124" s="162" t="s">
        <v>224</v>
      </c>
      <c r="C124" s="122">
        <v>1814533</v>
      </c>
      <c r="D124" s="122"/>
      <c r="E124" s="122">
        <v>7691132560</v>
      </c>
      <c r="F124" s="122"/>
      <c r="G124" s="122">
        <v>8007130953</v>
      </c>
      <c r="H124" s="122"/>
      <c r="I124" s="122">
        <v>-315998393</v>
      </c>
      <c r="J124" s="122"/>
      <c r="K124" s="122">
        <v>1814533</v>
      </c>
      <c r="L124" s="122"/>
      <c r="M124" s="122">
        <v>7691132560</v>
      </c>
      <c r="N124" s="122"/>
      <c r="O124" s="122">
        <v>8007130953</v>
      </c>
      <c r="P124" s="122"/>
      <c r="Q124" s="122">
        <v>-315998393</v>
      </c>
      <c r="R124" s="116"/>
      <c r="S124" s="145"/>
      <c r="T124" s="145"/>
      <c r="U124" s="145"/>
    </row>
    <row r="125" spans="1:21">
      <c r="A125" s="162" t="s">
        <v>225</v>
      </c>
      <c r="C125" s="122">
        <v>1295781</v>
      </c>
      <c r="D125" s="122"/>
      <c r="E125" s="122">
        <v>9402919055</v>
      </c>
      <c r="F125" s="122"/>
      <c r="G125" s="122">
        <v>9940877327</v>
      </c>
      <c r="H125" s="122"/>
      <c r="I125" s="122">
        <v>-537958272</v>
      </c>
      <c r="J125" s="122"/>
      <c r="K125" s="122">
        <v>1295781</v>
      </c>
      <c r="L125" s="122"/>
      <c r="M125" s="122">
        <v>9402919055</v>
      </c>
      <c r="N125" s="122"/>
      <c r="O125" s="122">
        <v>9940877327</v>
      </c>
      <c r="P125" s="122"/>
      <c r="Q125" s="122">
        <v>-537958272</v>
      </c>
      <c r="R125" s="116"/>
      <c r="S125" s="145"/>
      <c r="T125" s="145"/>
      <c r="U125" s="145"/>
    </row>
    <row r="126" spans="1:21">
      <c r="A126" s="162" t="s">
        <v>226</v>
      </c>
      <c r="C126" s="122">
        <v>2290510</v>
      </c>
      <c r="D126" s="122"/>
      <c r="E126" s="122">
        <v>14776960714</v>
      </c>
      <c r="F126" s="122"/>
      <c r="G126" s="122">
        <v>15308364198</v>
      </c>
      <c r="H126" s="122"/>
      <c r="I126" s="122">
        <v>-531403484</v>
      </c>
      <c r="J126" s="122"/>
      <c r="K126" s="122">
        <v>2290510</v>
      </c>
      <c r="L126" s="122"/>
      <c r="M126" s="122">
        <v>14776960714</v>
      </c>
      <c r="N126" s="122"/>
      <c r="O126" s="122">
        <v>15308364198</v>
      </c>
      <c r="P126" s="122"/>
      <c r="Q126" s="122">
        <v>-531403484</v>
      </c>
      <c r="R126" s="116"/>
      <c r="S126" s="145"/>
      <c r="T126" s="145"/>
      <c r="U126" s="145"/>
    </row>
    <row r="127" spans="1:21">
      <c r="A127" s="162" t="s">
        <v>227</v>
      </c>
      <c r="C127" s="122">
        <v>330966</v>
      </c>
      <c r="D127" s="122"/>
      <c r="E127" s="122">
        <v>5306717619</v>
      </c>
      <c r="F127" s="122"/>
      <c r="G127" s="122">
        <v>5846991722</v>
      </c>
      <c r="H127" s="122"/>
      <c r="I127" s="122">
        <v>-540274103</v>
      </c>
      <c r="J127" s="122"/>
      <c r="K127" s="122">
        <v>330966</v>
      </c>
      <c r="L127" s="122"/>
      <c r="M127" s="122">
        <v>5306717619</v>
      </c>
      <c r="N127" s="122"/>
      <c r="O127" s="122">
        <v>5846991722</v>
      </c>
      <c r="P127" s="122"/>
      <c r="Q127" s="122">
        <v>-540274103</v>
      </c>
      <c r="R127" s="116"/>
      <c r="S127" s="145"/>
      <c r="T127" s="145"/>
      <c r="U127" s="145"/>
    </row>
    <row r="128" spans="1:21">
      <c r="A128" s="162" t="s">
        <v>228</v>
      </c>
      <c r="C128" s="122">
        <v>651421</v>
      </c>
      <c r="D128" s="122"/>
      <c r="E128" s="122">
        <v>5128556760</v>
      </c>
      <c r="F128" s="122"/>
      <c r="G128" s="122">
        <v>5212912464</v>
      </c>
      <c r="H128" s="122"/>
      <c r="I128" s="122">
        <v>-84355704</v>
      </c>
      <c r="J128" s="122"/>
      <c r="K128" s="122">
        <v>651421</v>
      </c>
      <c r="L128" s="122"/>
      <c r="M128" s="122">
        <v>5128556760</v>
      </c>
      <c r="N128" s="122"/>
      <c r="O128" s="122">
        <v>5212912464</v>
      </c>
      <c r="P128" s="122"/>
      <c r="Q128" s="122">
        <v>-84355704</v>
      </c>
      <c r="R128" s="116"/>
      <c r="S128" s="145"/>
      <c r="T128" s="145"/>
      <c r="U128" s="145"/>
    </row>
    <row r="129" spans="1:21">
      <c r="A129" s="162" t="s">
        <v>229</v>
      </c>
      <c r="C129" s="122">
        <v>254851</v>
      </c>
      <c r="D129" s="122"/>
      <c r="E129" s="122">
        <v>4506823189</v>
      </c>
      <c r="F129" s="122"/>
      <c r="G129" s="122">
        <v>5008122860</v>
      </c>
      <c r="H129" s="122"/>
      <c r="I129" s="122">
        <v>-501299671</v>
      </c>
      <c r="J129" s="122"/>
      <c r="K129" s="122">
        <v>254851</v>
      </c>
      <c r="L129" s="122"/>
      <c r="M129" s="122">
        <v>4506823189</v>
      </c>
      <c r="N129" s="122"/>
      <c r="O129" s="122">
        <v>5008122860</v>
      </c>
      <c r="P129" s="122"/>
      <c r="Q129" s="122">
        <v>-501299671</v>
      </c>
      <c r="R129" s="116"/>
      <c r="S129" s="145"/>
      <c r="T129" s="145"/>
      <c r="U129" s="145"/>
    </row>
    <row r="130" spans="1:21">
      <c r="A130" s="162" t="s">
        <v>230</v>
      </c>
      <c r="C130" s="122">
        <v>69759</v>
      </c>
      <c r="D130" s="122"/>
      <c r="E130" s="122">
        <v>2860437280</v>
      </c>
      <c r="F130" s="122"/>
      <c r="G130" s="122">
        <v>2956641740</v>
      </c>
      <c r="H130" s="122"/>
      <c r="I130" s="122">
        <v>-96204460</v>
      </c>
      <c r="J130" s="122"/>
      <c r="K130" s="122">
        <v>69759</v>
      </c>
      <c r="L130" s="122"/>
      <c r="M130" s="122">
        <v>2860437280</v>
      </c>
      <c r="N130" s="122"/>
      <c r="O130" s="122">
        <v>2956641740</v>
      </c>
      <c r="P130" s="122"/>
      <c r="Q130" s="122">
        <v>-96204460</v>
      </c>
      <c r="R130" s="116"/>
      <c r="S130" s="145"/>
      <c r="T130" s="145"/>
      <c r="U130" s="145"/>
    </row>
    <row r="131" spans="1:21">
      <c r="A131" s="162" t="s">
        <v>231</v>
      </c>
      <c r="C131" s="122">
        <v>734035</v>
      </c>
      <c r="D131" s="122"/>
      <c r="E131" s="122">
        <v>5136859145</v>
      </c>
      <c r="F131" s="122"/>
      <c r="G131" s="122">
        <v>4935202201</v>
      </c>
      <c r="H131" s="122"/>
      <c r="I131" s="122">
        <v>201656944</v>
      </c>
      <c r="J131" s="122"/>
      <c r="K131" s="122">
        <v>734035</v>
      </c>
      <c r="L131" s="122"/>
      <c r="M131" s="122">
        <v>5136859145</v>
      </c>
      <c r="N131" s="122"/>
      <c r="O131" s="122">
        <v>4935202201</v>
      </c>
      <c r="P131" s="122"/>
      <c r="Q131" s="122">
        <v>201656944</v>
      </c>
      <c r="R131" s="116"/>
      <c r="S131" s="145"/>
      <c r="T131" s="145"/>
      <c r="U131" s="145"/>
    </row>
    <row r="132" spans="1:21">
      <c r="A132" s="162" t="s">
        <v>232</v>
      </c>
      <c r="C132" s="122">
        <v>7834579</v>
      </c>
      <c r="D132" s="122"/>
      <c r="E132" s="122">
        <v>42911677539</v>
      </c>
      <c r="F132" s="122"/>
      <c r="G132" s="122">
        <v>42862410822</v>
      </c>
      <c r="H132" s="122"/>
      <c r="I132" s="122">
        <v>49266717</v>
      </c>
      <c r="J132" s="122"/>
      <c r="K132" s="122">
        <v>7834579</v>
      </c>
      <c r="L132" s="122"/>
      <c r="M132" s="122">
        <v>42911677539</v>
      </c>
      <c r="N132" s="122"/>
      <c r="O132" s="122">
        <v>42862410822</v>
      </c>
      <c r="P132" s="122"/>
      <c r="Q132" s="122">
        <v>49266717</v>
      </c>
      <c r="R132" s="116"/>
      <c r="S132" s="145"/>
      <c r="T132" s="145"/>
      <c r="U132" s="145"/>
    </row>
    <row r="133" spans="1:21">
      <c r="A133" s="162" t="s">
        <v>233</v>
      </c>
      <c r="C133" s="122">
        <v>1159237</v>
      </c>
      <c r="D133" s="122"/>
      <c r="E133" s="122">
        <v>23357922476</v>
      </c>
      <c r="F133" s="122"/>
      <c r="G133" s="122">
        <v>24115845592</v>
      </c>
      <c r="H133" s="122"/>
      <c r="I133" s="122">
        <v>-757923116</v>
      </c>
      <c r="J133" s="122"/>
      <c r="K133" s="122">
        <v>1159237</v>
      </c>
      <c r="L133" s="122"/>
      <c r="M133" s="122">
        <v>23357922476</v>
      </c>
      <c r="N133" s="122"/>
      <c r="O133" s="122">
        <v>24115845592</v>
      </c>
      <c r="P133" s="122"/>
      <c r="Q133" s="122">
        <v>-757923116</v>
      </c>
      <c r="R133" s="116"/>
      <c r="S133" s="145"/>
      <c r="T133" s="145"/>
      <c r="U133" s="145"/>
    </row>
    <row r="134" spans="1:21">
      <c r="A134" s="162" t="s">
        <v>234</v>
      </c>
      <c r="C134" s="122">
        <v>622551</v>
      </c>
      <c r="D134" s="122"/>
      <c r="E134" s="122">
        <v>15471170541</v>
      </c>
      <c r="F134" s="122"/>
      <c r="G134" s="122">
        <v>14506615525</v>
      </c>
      <c r="H134" s="122"/>
      <c r="I134" s="122">
        <v>964555016</v>
      </c>
      <c r="J134" s="122"/>
      <c r="K134" s="122">
        <v>622551</v>
      </c>
      <c r="L134" s="122"/>
      <c r="M134" s="122">
        <v>15471170541</v>
      </c>
      <c r="N134" s="122"/>
      <c r="O134" s="122">
        <v>14506615525</v>
      </c>
      <c r="P134" s="122"/>
      <c r="Q134" s="122">
        <v>964555016</v>
      </c>
      <c r="R134" s="116"/>
      <c r="S134" s="145"/>
      <c r="T134" s="145"/>
      <c r="U134" s="145"/>
    </row>
    <row r="135" spans="1:21">
      <c r="A135" s="162" t="s">
        <v>235</v>
      </c>
      <c r="C135" s="122">
        <v>2498389</v>
      </c>
      <c r="D135" s="122"/>
      <c r="E135" s="122">
        <v>45175294024</v>
      </c>
      <c r="F135" s="122"/>
      <c r="G135" s="122">
        <v>46063545225</v>
      </c>
      <c r="H135" s="122"/>
      <c r="I135" s="122">
        <v>-888251201</v>
      </c>
      <c r="J135" s="122"/>
      <c r="K135" s="122">
        <v>2498389</v>
      </c>
      <c r="L135" s="122"/>
      <c r="M135" s="122">
        <v>45175294024</v>
      </c>
      <c r="N135" s="122"/>
      <c r="O135" s="122">
        <v>46063545225</v>
      </c>
      <c r="P135" s="122"/>
      <c r="Q135" s="122">
        <v>-888251201</v>
      </c>
      <c r="R135" s="116"/>
      <c r="S135" s="145"/>
      <c r="T135" s="145"/>
      <c r="U135" s="145"/>
    </row>
    <row r="136" spans="1:21">
      <c r="A136" s="162" t="s">
        <v>236</v>
      </c>
      <c r="C136" s="122">
        <v>7578935</v>
      </c>
      <c r="D136" s="122"/>
      <c r="E136" s="122">
        <v>13462972685</v>
      </c>
      <c r="F136" s="122"/>
      <c r="G136" s="122">
        <v>13966933581</v>
      </c>
      <c r="H136" s="122"/>
      <c r="I136" s="122">
        <v>-503960896</v>
      </c>
      <c r="J136" s="122"/>
      <c r="K136" s="122">
        <v>7578935</v>
      </c>
      <c r="L136" s="122"/>
      <c r="M136" s="122">
        <v>13462972685</v>
      </c>
      <c r="N136" s="122"/>
      <c r="O136" s="122">
        <v>13966933581</v>
      </c>
      <c r="P136" s="122"/>
      <c r="Q136" s="122">
        <v>-503960896</v>
      </c>
      <c r="R136" s="116"/>
      <c r="S136" s="145"/>
      <c r="T136" s="145"/>
      <c r="U136" s="145"/>
    </row>
    <row r="137" spans="1:21">
      <c r="A137" s="162" t="s">
        <v>237</v>
      </c>
      <c r="C137" s="122">
        <v>885509</v>
      </c>
      <c r="D137" s="122"/>
      <c r="E137" s="122">
        <v>4638865972</v>
      </c>
      <c r="F137" s="122"/>
      <c r="G137" s="122">
        <v>4704487777</v>
      </c>
      <c r="H137" s="122"/>
      <c r="I137" s="122">
        <v>-65621805</v>
      </c>
      <c r="J137" s="122"/>
      <c r="K137" s="122">
        <v>885509</v>
      </c>
      <c r="L137" s="122"/>
      <c r="M137" s="122">
        <v>4638865972</v>
      </c>
      <c r="N137" s="122"/>
      <c r="O137" s="122">
        <v>4704487777</v>
      </c>
      <c r="P137" s="122"/>
      <c r="Q137" s="122">
        <v>-65621805</v>
      </c>
      <c r="R137" s="116"/>
      <c r="S137" s="145"/>
      <c r="T137" s="145"/>
      <c r="U137" s="145"/>
    </row>
    <row r="138" spans="1:21">
      <c r="A138" s="162" t="s">
        <v>238</v>
      </c>
      <c r="C138" s="122">
        <v>2119950</v>
      </c>
      <c r="D138" s="122"/>
      <c r="E138" s="122">
        <v>10705268394</v>
      </c>
      <c r="F138" s="122"/>
      <c r="G138" s="122">
        <v>10993786580</v>
      </c>
      <c r="H138" s="122"/>
      <c r="I138" s="122">
        <v>-288518186</v>
      </c>
      <c r="J138" s="122"/>
      <c r="K138" s="122">
        <v>2119950</v>
      </c>
      <c r="L138" s="122"/>
      <c r="M138" s="122">
        <v>10705268394</v>
      </c>
      <c r="N138" s="122"/>
      <c r="O138" s="122">
        <v>10993786580</v>
      </c>
      <c r="P138" s="122"/>
      <c r="Q138" s="122">
        <v>-288518186</v>
      </c>
      <c r="R138" s="116"/>
      <c r="S138" s="145"/>
      <c r="T138" s="145"/>
      <c r="U138" s="145"/>
    </row>
    <row r="139" spans="1:21">
      <c r="A139" s="162" t="s">
        <v>239</v>
      </c>
      <c r="C139" s="122">
        <v>855574</v>
      </c>
      <c r="D139" s="122"/>
      <c r="E139" s="122">
        <v>10010188853</v>
      </c>
      <c r="F139" s="122"/>
      <c r="G139" s="122">
        <v>10051529551</v>
      </c>
      <c r="H139" s="122"/>
      <c r="I139" s="122">
        <v>-41340698</v>
      </c>
      <c r="J139" s="122"/>
      <c r="K139" s="122">
        <v>855574</v>
      </c>
      <c r="L139" s="122"/>
      <c r="M139" s="122">
        <v>10010188853</v>
      </c>
      <c r="N139" s="122"/>
      <c r="O139" s="122">
        <v>10051529551</v>
      </c>
      <c r="P139" s="122"/>
      <c r="Q139" s="122">
        <v>-41340698</v>
      </c>
      <c r="R139" s="116"/>
      <c r="S139" s="145"/>
      <c r="T139" s="145"/>
      <c r="U139" s="145"/>
    </row>
    <row r="140" spans="1:21">
      <c r="A140" s="162" t="s">
        <v>240</v>
      </c>
      <c r="C140" s="122">
        <v>277178</v>
      </c>
      <c r="D140" s="122"/>
      <c r="E140" s="122">
        <v>12305115804</v>
      </c>
      <c r="F140" s="122"/>
      <c r="G140" s="122">
        <v>13147344150</v>
      </c>
      <c r="H140" s="122"/>
      <c r="I140" s="122">
        <v>-842228346</v>
      </c>
      <c r="J140" s="122"/>
      <c r="K140" s="122">
        <v>277178</v>
      </c>
      <c r="L140" s="122"/>
      <c r="M140" s="122">
        <v>12305115804</v>
      </c>
      <c r="N140" s="122"/>
      <c r="O140" s="122">
        <v>13147344150</v>
      </c>
      <c r="P140" s="122"/>
      <c r="Q140" s="122">
        <v>-842228346</v>
      </c>
      <c r="R140" s="116"/>
      <c r="S140" s="145"/>
      <c r="T140" s="145"/>
      <c r="U140" s="145"/>
    </row>
    <row r="141" spans="1:21">
      <c r="A141" s="162" t="s">
        <v>241</v>
      </c>
      <c r="C141" s="122">
        <v>206424</v>
      </c>
      <c r="D141" s="122"/>
      <c r="E141" s="122">
        <v>4941114318</v>
      </c>
      <c r="F141" s="122"/>
      <c r="G141" s="122">
        <v>4864461651</v>
      </c>
      <c r="H141" s="122"/>
      <c r="I141" s="122">
        <v>76652667</v>
      </c>
      <c r="J141" s="122"/>
      <c r="K141" s="122">
        <v>206424</v>
      </c>
      <c r="L141" s="122"/>
      <c r="M141" s="122">
        <v>4941114318</v>
      </c>
      <c r="N141" s="122"/>
      <c r="O141" s="122">
        <v>4864461651</v>
      </c>
      <c r="P141" s="122"/>
      <c r="Q141" s="122">
        <v>76652667</v>
      </c>
      <c r="R141" s="116"/>
      <c r="S141" s="145"/>
      <c r="T141" s="145"/>
      <c r="U141" s="145"/>
    </row>
    <row r="142" spans="1:21">
      <c r="A142" s="162" t="s">
        <v>242</v>
      </c>
      <c r="C142" s="122">
        <v>1806125</v>
      </c>
      <c r="D142" s="122"/>
      <c r="E142" s="122">
        <v>9210291997</v>
      </c>
      <c r="F142" s="122"/>
      <c r="G142" s="122">
        <v>9912511171</v>
      </c>
      <c r="H142" s="122"/>
      <c r="I142" s="122">
        <v>-702219174</v>
      </c>
      <c r="J142" s="122"/>
      <c r="K142" s="122">
        <v>1806125</v>
      </c>
      <c r="L142" s="122"/>
      <c r="M142" s="122">
        <v>9210291997</v>
      </c>
      <c r="N142" s="122"/>
      <c r="O142" s="122">
        <v>9912511171</v>
      </c>
      <c r="P142" s="122"/>
      <c r="Q142" s="122">
        <v>-702219174</v>
      </c>
      <c r="R142" s="116"/>
      <c r="S142" s="145"/>
      <c r="T142" s="145"/>
      <c r="U142" s="145"/>
    </row>
    <row r="143" spans="1:21">
      <c r="A143" s="162" t="s">
        <v>243</v>
      </c>
      <c r="C143" s="122">
        <v>498862</v>
      </c>
      <c r="D143" s="122"/>
      <c r="E143" s="122">
        <v>4284522184</v>
      </c>
      <c r="F143" s="122"/>
      <c r="G143" s="122">
        <v>4547141741</v>
      </c>
      <c r="H143" s="122"/>
      <c r="I143" s="122">
        <v>-262619557</v>
      </c>
      <c r="J143" s="122"/>
      <c r="K143" s="122">
        <v>498862</v>
      </c>
      <c r="L143" s="122"/>
      <c r="M143" s="122">
        <v>4284522184</v>
      </c>
      <c r="N143" s="122"/>
      <c r="O143" s="122">
        <v>4547141741</v>
      </c>
      <c r="P143" s="122"/>
      <c r="Q143" s="122">
        <v>-262619557</v>
      </c>
      <c r="R143" s="116"/>
      <c r="S143" s="145"/>
      <c r="T143" s="145"/>
      <c r="U143" s="145"/>
    </row>
    <row r="144" spans="1:21">
      <c r="A144" s="162" t="s">
        <v>244</v>
      </c>
      <c r="C144" s="122">
        <v>1390500</v>
      </c>
      <c r="D144" s="122"/>
      <c r="E144" s="122">
        <v>4684365696</v>
      </c>
      <c r="F144" s="122"/>
      <c r="G144" s="122">
        <v>3956555866</v>
      </c>
      <c r="H144" s="122"/>
      <c r="I144" s="122">
        <v>727809830</v>
      </c>
      <c r="J144" s="122"/>
      <c r="K144" s="122">
        <v>1390500</v>
      </c>
      <c r="L144" s="122"/>
      <c r="M144" s="122">
        <v>4684365696</v>
      </c>
      <c r="N144" s="122"/>
      <c r="O144" s="122">
        <v>3956555866</v>
      </c>
      <c r="P144" s="122"/>
      <c r="Q144" s="122">
        <v>727809830</v>
      </c>
      <c r="R144" s="116"/>
      <c r="S144" s="145"/>
      <c r="T144" s="145"/>
      <c r="U144" s="145"/>
    </row>
    <row r="145" spans="1:21">
      <c r="A145" s="162" t="s">
        <v>245</v>
      </c>
      <c r="C145" s="122">
        <v>9570803</v>
      </c>
      <c r="D145" s="122"/>
      <c r="E145" s="122">
        <v>14556200790</v>
      </c>
      <c r="F145" s="122"/>
      <c r="G145" s="122">
        <v>15298674778</v>
      </c>
      <c r="H145" s="122"/>
      <c r="I145" s="122">
        <v>-742473988</v>
      </c>
      <c r="J145" s="122"/>
      <c r="K145" s="122">
        <v>9570803</v>
      </c>
      <c r="L145" s="122"/>
      <c r="M145" s="122">
        <v>14556200790</v>
      </c>
      <c r="N145" s="122"/>
      <c r="O145" s="122">
        <v>15298674778</v>
      </c>
      <c r="P145" s="122"/>
      <c r="Q145" s="122">
        <v>-742473988</v>
      </c>
      <c r="R145" s="116"/>
      <c r="S145" s="145"/>
      <c r="T145" s="145"/>
      <c r="U145" s="145"/>
    </row>
    <row r="146" spans="1:21">
      <c r="A146" s="162" t="s">
        <v>246</v>
      </c>
      <c r="C146" s="122">
        <v>1089229</v>
      </c>
      <c r="D146" s="122"/>
      <c r="E146" s="122">
        <v>4714285174</v>
      </c>
      <c r="F146" s="122"/>
      <c r="G146" s="122">
        <v>4961428804</v>
      </c>
      <c r="H146" s="122"/>
      <c r="I146" s="122">
        <v>-247143630</v>
      </c>
      <c r="J146" s="122"/>
      <c r="K146" s="122">
        <v>1089229</v>
      </c>
      <c r="L146" s="122"/>
      <c r="M146" s="122">
        <v>4714285174</v>
      </c>
      <c r="N146" s="122"/>
      <c r="O146" s="122">
        <v>4961428804</v>
      </c>
      <c r="P146" s="122"/>
      <c r="Q146" s="122">
        <v>-247143630</v>
      </c>
      <c r="R146" s="116"/>
      <c r="S146" s="145"/>
      <c r="T146" s="145"/>
      <c r="U146" s="145"/>
    </row>
    <row r="147" spans="1:21">
      <c r="A147" s="162" t="s">
        <v>247</v>
      </c>
      <c r="C147" s="122">
        <v>211960</v>
      </c>
      <c r="D147" s="122"/>
      <c r="E147" s="122">
        <v>5284326860</v>
      </c>
      <c r="F147" s="122"/>
      <c r="G147" s="122">
        <v>4896901766</v>
      </c>
      <c r="H147" s="122"/>
      <c r="I147" s="122">
        <v>387425094</v>
      </c>
      <c r="J147" s="122"/>
      <c r="K147" s="122">
        <v>211960</v>
      </c>
      <c r="L147" s="122"/>
      <c r="M147" s="122">
        <v>5284326860</v>
      </c>
      <c r="N147" s="122"/>
      <c r="O147" s="122">
        <v>4896901766</v>
      </c>
      <c r="P147" s="122"/>
      <c r="Q147" s="122">
        <v>387425094</v>
      </c>
      <c r="R147" s="116"/>
      <c r="S147" s="145"/>
      <c r="T147" s="145"/>
      <c r="U147" s="145"/>
    </row>
    <row r="148" spans="1:21">
      <c r="A148" s="162" t="s">
        <v>248</v>
      </c>
      <c r="C148" s="122">
        <v>859539</v>
      </c>
      <c r="D148" s="122"/>
      <c r="E148" s="122">
        <v>3905575504</v>
      </c>
      <c r="F148" s="122"/>
      <c r="G148" s="122">
        <v>3768836203</v>
      </c>
      <c r="H148" s="122"/>
      <c r="I148" s="122">
        <v>136739301</v>
      </c>
      <c r="J148" s="122"/>
      <c r="K148" s="122">
        <v>859539</v>
      </c>
      <c r="L148" s="122"/>
      <c r="M148" s="122">
        <v>3905575504</v>
      </c>
      <c r="N148" s="122"/>
      <c r="O148" s="122">
        <v>3768836203</v>
      </c>
      <c r="P148" s="122"/>
      <c r="Q148" s="122">
        <v>136739301</v>
      </c>
      <c r="R148" s="116"/>
      <c r="S148" s="145"/>
      <c r="T148" s="145"/>
      <c r="U148" s="145"/>
    </row>
    <row r="149" spans="1:21">
      <c r="A149" s="162" t="s">
        <v>258</v>
      </c>
      <c r="C149" s="122">
        <v>0</v>
      </c>
      <c r="D149" s="122"/>
      <c r="E149" s="122">
        <v>76165200</v>
      </c>
      <c r="F149" s="122"/>
      <c r="G149" s="122">
        <v>77434109</v>
      </c>
      <c r="H149" s="122"/>
      <c r="I149" s="122">
        <v>-1268909</v>
      </c>
      <c r="J149" s="122"/>
      <c r="K149" s="122">
        <v>0</v>
      </c>
      <c r="L149" s="122"/>
      <c r="M149" s="122">
        <v>76165200</v>
      </c>
      <c r="N149" s="122"/>
      <c r="O149" s="122">
        <v>77434109</v>
      </c>
      <c r="P149" s="122"/>
      <c r="Q149" s="122">
        <v>-1268909</v>
      </c>
      <c r="R149" s="116"/>
      <c r="S149" s="145"/>
      <c r="T149" s="145"/>
      <c r="U149" s="145"/>
    </row>
    <row r="150" spans="1:21" ht="23.25" thickBot="1">
      <c r="A150" s="163"/>
      <c r="B150" s="163"/>
      <c r="C150" s="163"/>
      <c r="D150" s="163"/>
      <c r="E150" s="164">
        <f>SUM(E7:E149)</f>
        <v>1564757192472</v>
      </c>
      <c r="F150" s="165"/>
      <c r="G150" s="164">
        <f>SUM(G7:G149)</f>
        <v>1590423917922</v>
      </c>
      <c r="H150" s="165"/>
      <c r="I150" s="164">
        <f>SUM(I7:I149)</f>
        <v>-25666725450</v>
      </c>
      <c r="J150" s="165"/>
      <c r="K150" s="163"/>
      <c r="L150" s="165"/>
      <c r="M150" s="164">
        <f>SUM(M7:M149)</f>
        <v>1564757192472</v>
      </c>
      <c r="N150" s="165"/>
      <c r="O150" s="164">
        <f>SUM(O7:O149)</f>
        <v>1590423917922</v>
      </c>
      <c r="P150" s="165"/>
      <c r="Q150" s="164">
        <f>SUM(Q7:Q149)</f>
        <v>-25666725450</v>
      </c>
    </row>
    <row r="151" spans="1:21" ht="7.5" customHeight="1" thickTop="1">
      <c r="A151" s="36"/>
      <c r="B151" s="36"/>
    </row>
    <row r="152" spans="1:21" ht="24.75" customHeight="1">
      <c r="A152" s="242" t="s">
        <v>44</v>
      </c>
      <c r="B152" s="243"/>
      <c r="C152" s="243"/>
      <c r="D152" s="243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4"/>
    </row>
    <row r="153" spans="1:21">
      <c r="Q153" s="156"/>
    </row>
    <row r="154" spans="1:21" s="166" customFormat="1" ht="24">
      <c r="I154" s="122"/>
      <c r="J154" s="158"/>
      <c r="K154" s="158"/>
      <c r="L154" s="158"/>
      <c r="M154" s="158"/>
      <c r="N154" s="158"/>
      <c r="O154" s="158"/>
      <c r="P154" s="158"/>
      <c r="Q154" s="122"/>
    </row>
    <row r="155" spans="1:21">
      <c r="A155" s="11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</row>
    <row r="156" spans="1:21" ht="24">
      <c r="A156" s="112"/>
      <c r="C156" s="122"/>
      <c r="D156" s="122"/>
      <c r="E156" s="122"/>
      <c r="F156" s="122"/>
      <c r="G156" s="122"/>
      <c r="H156" s="122"/>
      <c r="I156" s="159"/>
      <c r="J156" s="159"/>
      <c r="K156" s="159"/>
      <c r="L156" s="159"/>
      <c r="M156" s="159"/>
      <c r="N156" s="159"/>
      <c r="O156" s="159"/>
      <c r="P156" s="159"/>
      <c r="Q156" s="159"/>
    </row>
    <row r="157" spans="1:21" s="166" customFormat="1" ht="24">
      <c r="I157" s="159"/>
      <c r="J157" s="159"/>
      <c r="K157" s="159"/>
      <c r="L157" s="159"/>
      <c r="M157" s="159"/>
      <c r="N157" s="159"/>
      <c r="O157" s="159"/>
      <c r="P157" s="159"/>
      <c r="Q157" s="159"/>
    </row>
    <row r="158" spans="1:21" s="166" customFormat="1" ht="24.75">
      <c r="I158" s="160"/>
      <c r="J158" s="159"/>
      <c r="K158" s="159"/>
      <c r="L158" s="159"/>
      <c r="M158" s="159"/>
      <c r="N158" s="159"/>
      <c r="O158" s="159"/>
      <c r="P158" s="159"/>
      <c r="Q158" s="160"/>
    </row>
    <row r="159" spans="1:21" s="166" customFormat="1" ht="24">
      <c r="I159" s="144"/>
      <c r="Q159" s="144"/>
    </row>
    <row r="160" spans="1:21" s="166" customFormat="1" ht="24"/>
    <row r="161" s="166" customFormat="1" ht="24"/>
    <row r="162" s="166" customFormat="1" ht="24"/>
    <row r="163" s="166" customFormat="1" ht="24"/>
    <row r="164" s="166" customFormat="1" ht="24"/>
    <row r="165" s="166" customFormat="1" ht="24"/>
  </sheetData>
  <autoFilter ref="A6:Q6">
    <sortState ref="A7:Q32">
      <sortCondition descending="1" ref="Q6"/>
    </sortState>
  </autoFilter>
  <mergeCells count="7">
    <mergeCell ref="A152:Q152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Windows User</cp:lastModifiedBy>
  <cp:lastPrinted>2022-06-30T06:55:05Z</cp:lastPrinted>
  <dcterms:created xsi:type="dcterms:W3CDTF">2017-11-22T14:26:20Z</dcterms:created>
  <dcterms:modified xsi:type="dcterms:W3CDTF">2022-06-30T07:42:23Z</dcterms:modified>
</cp:coreProperties>
</file>