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.samaee\Desktop\صندوق\گزارش ماهانه\1403.01.31\"/>
    </mc:Choice>
  </mc:AlternateContent>
  <xr:revisionPtr revIDLastSave="0" documentId="13_ncr:1_{01085243-7295-47FA-8D1E-F514EDCE5E6B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ود سهام" sheetId="18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بانکی'!$A$8:$L$8</definedName>
    <definedName name="_xlnm._FilterDatabase" localSheetId="10" hidden="1">'درآمد سرمایه گذاری در اوراق بها'!$A$10:$Q$10</definedName>
    <definedName name="_xlnm._FilterDatabase" localSheetId="9" hidden="1">'درآمد سرمایه گذاری در سهام '!$B$8:$B$317</definedName>
    <definedName name="_xlnm._FilterDatabase" localSheetId="8" hidden="1">'درآمد ناشی از تغییر قیمت اوراق '!$A$7:$Q$279</definedName>
    <definedName name="_xlnm._FilterDatabase" localSheetId="7" hidden="1">'درآمد ناشی ازفروش'!$A$7:$Q$292</definedName>
    <definedName name="_xlnm._FilterDatabase" localSheetId="3" hidden="1">سپرده!$A$8:$S$8</definedName>
    <definedName name="_xlnm._FilterDatabase" localSheetId="6" hidden="1">'سود اوراق بهادار و سپرده بانکی'!$A$7:$Q$7</definedName>
    <definedName name="a">'درآمد ناشی از تغییر قیمت اوراق '!$A$8:$Q$279</definedName>
    <definedName name="b">'درآمد ناشی ازفروش'!$A$8:$Q$292</definedName>
    <definedName name="_xlnm.Print_Area" localSheetId="1">' سهام'!$B$1:$Z$278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بها'!$A$1:$Q$13</definedName>
    <definedName name="_xlnm.Print_Area" localSheetId="9">'درآمد سرمایه گذاری در سهام '!$B$1:$V$318</definedName>
    <definedName name="_xlnm.Print_Area" localSheetId="5">'درآمد سود سهام'!$A$1:$S$143</definedName>
    <definedName name="_xlnm.Print_Area" localSheetId="8">'درآمد ناشی از تغییر قیمت اوراق '!$A$1:$Q$283</definedName>
    <definedName name="_xlnm.Print_Area" localSheetId="7">'درآمد ناشی ازفروش'!$A$1:$Q$296</definedName>
    <definedName name="_xlnm.Print_Area" localSheetId="4">درآمدها!$A$1:$I$11</definedName>
    <definedName name="_xlnm.Print_Area" localSheetId="0">روکش!$B$1:$K$36</definedName>
    <definedName name="_xlnm.Print_Area" localSheetId="12">'سایر درآمدها'!$A$1:$E$12</definedName>
    <definedName name="_xlnm.Print_Area" localSheetId="3">سپرده!$A$1:$S$15</definedName>
    <definedName name="_xlnm.Print_Area" localSheetId="6">'سود اوراق بهادار و سپرده بانکی'!$A$1:$Q$13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'!$6:$7</definedName>
    <definedName name="_xlnm.Print_Titles" localSheetId="7">'درآمد ناشی ازفروش'!$6:$7</definedName>
    <definedName name="تحققنیافته">'درآمد ناشی از تغییر قیمت اوراق '!$A$8:$Q$186</definedName>
    <definedName name="درآمدسودسهام">'درآمد سود سهام'!$A$9:$S$94</definedName>
    <definedName name="سود">'درآمد سود سهام'!$A$9:$S$73</definedName>
    <definedName name="فروش">'درآمد ناشی ازفروش'!$A$8:$Q$292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7" i="5" l="1"/>
  <c r="J306" i="5"/>
  <c r="L306" i="5" s="1"/>
  <c r="J311" i="5"/>
  <c r="L311" i="5" s="1"/>
  <c r="J312" i="5"/>
  <c r="L312" i="5" s="1"/>
  <c r="J313" i="5"/>
  <c r="L313" i="5" s="1"/>
  <c r="J314" i="5"/>
  <c r="L314" i="5" s="1"/>
  <c r="J305" i="5"/>
  <c r="L305" i="5" s="1"/>
  <c r="J307" i="5"/>
  <c r="L307" i="5" s="1"/>
  <c r="J308" i="5"/>
  <c r="L308" i="5" s="1"/>
  <c r="J309" i="5"/>
  <c r="L309" i="5" s="1"/>
  <c r="J310" i="5"/>
  <c r="L310" i="5" s="1"/>
  <c r="J315" i="5"/>
  <c r="L315" i="5" s="1"/>
  <c r="J316" i="5"/>
  <c r="L316" i="5" s="1"/>
  <c r="Q142" i="18" l="1"/>
  <c r="O142" i="18"/>
  <c r="I142" i="18"/>
  <c r="K142" i="18"/>
  <c r="M10" i="18"/>
  <c r="M11" i="18"/>
  <c r="M12" i="18"/>
  <c r="M13" i="18"/>
  <c r="M14" i="18"/>
  <c r="M15" i="18"/>
  <c r="M16" i="18"/>
  <c r="M17" i="18"/>
  <c r="M142" i="18" s="1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9" i="18"/>
  <c r="S9" i="2"/>
  <c r="P277" i="1"/>
  <c r="Z275" i="1"/>
  <c r="Z276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N317" i="5"/>
  <c r="O279" i="14"/>
  <c r="Q274" i="14"/>
  <c r="Q275" i="14"/>
  <c r="Q276" i="14"/>
  <c r="Q277" i="14"/>
  <c r="Q278" i="14"/>
  <c r="G279" i="14"/>
  <c r="I278" i="14"/>
  <c r="I277" i="14"/>
  <c r="I276" i="14"/>
  <c r="I275" i="14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F317" i="5" l="1"/>
  <c r="H317" i="5"/>
  <c r="P317" i="5"/>
  <c r="R317" i="5"/>
  <c r="T309" i="5"/>
  <c r="V309" i="5" s="1"/>
  <c r="T310" i="5"/>
  <c r="V310" i="5" s="1"/>
  <c r="T311" i="5"/>
  <c r="V311" i="5" s="1"/>
  <c r="T312" i="5"/>
  <c r="V312" i="5" s="1"/>
  <c r="T313" i="5"/>
  <c r="V313" i="5" s="1"/>
  <c r="T314" i="5"/>
  <c r="V314" i="5" s="1"/>
  <c r="T315" i="5"/>
  <c r="V315" i="5" s="1"/>
  <c r="T316" i="5"/>
  <c r="V316" i="5" s="1"/>
  <c r="E279" i="14"/>
  <c r="M279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O292" i="15"/>
  <c r="E292" i="15"/>
  <c r="G292" i="15"/>
  <c r="M292" i="15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Q13" i="2"/>
  <c r="K13" i="2"/>
  <c r="M13" i="2"/>
  <c r="O13" i="2"/>
  <c r="F277" i="1"/>
  <c r="H277" i="1"/>
  <c r="L277" i="1"/>
  <c r="V277" i="1"/>
  <c r="X277" i="1"/>
  <c r="E12" i="7" l="1"/>
  <c r="I12" i="7"/>
  <c r="T300" i="5"/>
  <c r="V300" i="5" s="1"/>
  <c r="T301" i="5"/>
  <c r="V301" i="5" s="1"/>
  <c r="T302" i="5"/>
  <c r="V302" i="5" s="1"/>
  <c r="T303" i="5"/>
  <c r="T304" i="5"/>
  <c r="V304" i="5" s="1"/>
  <c r="T305" i="5"/>
  <c r="T306" i="5"/>
  <c r="T307" i="5"/>
  <c r="V307" i="5" s="1"/>
  <c r="T308" i="5"/>
  <c r="V308" i="5" s="1"/>
  <c r="J300" i="5"/>
  <c r="L300" i="5" s="1"/>
  <c r="J301" i="5"/>
  <c r="L301" i="5" s="1"/>
  <c r="J302" i="5"/>
  <c r="L302" i="5" s="1"/>
  <c r="J303" i="5"/>
  <c r="L303" i="5" s="1"/>
  <c r="J304" i="5"/>
  <c r="L304" i="5" s="1"/>
  <c r="I268" i="14"/>
  <c r="I269" i="14"/>
  <c r="I270" i="14"/>
  <c r="I271" i="14"/>
  <c r="I272" i="14"/>
  <c r="I273" i="14"/>
  <c r="I274" i="14"/>
  <c r="Q8" i="15"/>
  <c r="Q292" i="15" s="1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G11" i="13"/>
  <c r="K11" i="13"/>
  <c r="E15" i="7" s="1"/>
  <c r="M11" i="13"/>
  <c r="S12" i="2"/>
  <c r="B3" i="5"/>
  <c r="A3" i="14"/>
  <c r="I292" i="15" l="1"/>
  <c r="V305" i="5"/>
  <c r="V306" i="5"/>
  <c r="V303" i="5"/>
  <c r="Z10" i="1"/>
  <c r="T12" i="5" l="1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V285" i="5" l="1"/>
  <c r="V261" i="5"/>
  <c r="V237" i="5"/>
  <c r="V207" i="5"/>
  <c r="V129" i="5"/>
  <c r="V278" i="5"/>
  <c r="V248" i="5"/>
  <c r="V289" i="5"/>
  <c r="V277" i="5"/>
  <c r="V265" i="5"/>
  <c r="V259" i="5"/>
  <c r="V247" i="5"/>
  <c r="V241" i="5"/>
  <c r="V229" i="5"/>
  <c r="V217" i="5"/>
  <c r="V205" i="5"/>
  <c r="V187" i="5"/>
  <c r="V139" i="5"/>
  <c r="V288" i="5"/>
  <c r="V282" i="5"/>
  <c r="V276" i="5"/>
  <c r="V270" i="5"/>
  <c r="V258" i="5"/>
  <c r="V252" i="5"/>
  <c r="V246" i="5"/>
  <c r="V240" i="5"/>
  <c r="V234" i="5"/>
  <c r="V222" i="5"/>
  <c r="V216" i="5"/>
  <c r="V210" i="5"/>
  <c r="V204" i="5"/>
  <c r="V198" i="5"/>
  <c r="V186" i="5"/>
  <c r="V180" i="5"/>
  <c r="V174" i="5"/>
  <c r="V168" i="5"/>
  <c r="V162" i="5"/>
  <c r="V150" i="5"/>
  <c r="V144" i="5"/>
  <c r="V138" i="5"/>
  <c r="V132" i="5"/>
  <c r="V120" i="5"/>
  <c r="V114" i="5"/>
  <c r="V108" i="5"/>
  <c r="V102" i="5"/>
  <c r="V90" i="5"/>
  <c r="V84" i="5"/>
  <c r="V78" i="5"/>
  <c r="V72" i="5"/>
  <c r="V60" i="5"/>
  <c r="V54" i="5"/>
  <c r="V48" i="5"/>
  <c r="V42" i="5"/>
  <c r="V30" i="5"/>
  <c r="V24" i="5"/>
  <c r="V12" i="5"/>
  <c r="V299" i="5"/>
  <c r="V293" i="5"/>
  <c r="V287" i="5"/>
  <c r="V281" i="5"/>
  <c r="V275" i="5"/>
  <c r="V269" i="5"/>
  <c r="V263" i="5"/>
  <c r="V257" i="5"/>
  <c r="V251" i="5"/>
  <c r="V245" i="5"/>
  <c r="V239" i="5"/>
  <c r="V233" i="5"/>
  <c r="V227" i="5"/>
  <c r="V221" i="5"/>
  <c r="V215" i="5"/>
  <c r="V209" i="5"/>
  <c r="V203" i="5"/>
  <c r="V197" i="5"/>
  <c r="V191" i="5"/>
  <c r="V185" i="5"/>
  <c r="V179" i="5"/>
  <c r="V173" i="5"/>
  <c r="V167" i="5"/>
  <c r="V161" i="5"/>
  <c r="V155" i="5"/>
  <c r="V149" i="5"/>
  <c r="V143" i="5"/>
  <c r="V137" i="5"/>
  <c r="V131" i="5"/>
  <c r="V125" i="5"/>
  <c r="V119" i="5"/>
  <c r="V113" i="5"/>
  <c r="V107" i="5"/>
  <c r="V101" i="5"/>
  <c r="V95" i="5"/>
  <c r="V89" i="5"/>
  <c r="V83" i="5"/>
  <c r="V77" i="5"/>
  <c r="V71" i="5"/>
  <c r="V65" i="5"/>
  <c r="V59" i="5"/>
  <c r="V53" i="5"/>
  <c r="V47" i="5"/>
  <c r="V41" i="5"/>
  <c r="V35" i="5"/>
  <c r="V29" i="5"/>
  <c r="V23" i="5"/>
  <c r="V17" i="5"/>
  <c r="V298" i="5"/>
  <c r="V292" i="5"/>
  <c r="V286" i="5"/>
  <c r="V280" i="5"/>
  <c r="V274" i="5"/>
  <c r="V268" i="5"/>
  <c r="V262" i="5"/>
  <c r="V256" i="5"/>
  <c r="V250" i="5"/>
  <c r="V244" i="5"/>
  <c r="V238" i="5"/>
  <c r="V232" i="5"/>
  <c r="V226" i="5"/>
  <c r="V220" i="5"/>
  <c r="V214" i="5"/>
  <c r="V208" i="5"/>
  <c r="V202" i="5"/>
  <c r="V196" i="5"/>
  <c r="V190" i="5"/>
  <c r="V184" i="5"/>
  <c r="V178" i="5"/>
  <c r="V172" i="5"/>
  <c r="V166" i="5"/>
  <c r="V160" i="5"/>
  <c r="V154" i="5"/>
  <c r="V148" i="5"/>
  <c r="V142" i="5"/>
  <c r="V136" i="5"/>
  <c r="V130" i="5"/>
  <c r="V124" i="5"/>
  <c r="V118" i="5"/>
  <c r="V112" i="5"/>
  <c r="V106" i="5"/>
  <c r="V100" i="5"/>
  <c r="V94" i="5"/>
  <c r="V88" i="5"/>
  <c r="V82" i="5"/>
  <c r="V76" i="5"/>
  <c r="V70" i="5"/>
  <c r="V64" i="5"/>
  <c r="V58" i="5"/>
  <c r="V52" i="5"/>
  <c r="V46" i="5"/>
  <c r="V40" i="5"/>
  <c r="V34" i="5"/>
  <c r="V28" i="5"/>
  <c r="V22" i="5"/>
  <c r="V16" i="5"/>
  <c r="V273" i="5"/>
  <c r="V219" i="5"/>
  <c r="V189" i="5"/>
  <c r="V183" i="5"/>
  <c r="V177" i="5"/>
  <c r="V171" i="5"/>
  <c r="V165" i="5"/>
  <c r="V153" i="5"/>
  <c r="V147" i="5"/>
  <c r="V123" i="5"/>
  <c r="V117" i="5"/>
  <c r="V111" i="5"/>
  <c r="V105" i="5"/>
  <c r="V99" i="5"/>
  <c r="V93" i="5"/>
  <c r="V87" i="5"/>
  <c r="V81" i="5"/>
  <c r="V75" i="5"/>
  <c r="V69" i="5"/>
  <c r="V63" i="5"/>
  <c r="V57" i="5"/>
  <c r="V51" i="5"/>
  <c r="V45" i="5"/>
  <c r="V39" i="5"/>
  <c r="V33" i="5"/>
  <c r="V27" i="5"/>
  <c r="V21" i="5"/>
  <c r="V15" i="5"/>
  <c r="V297" i="5"/>
  <c r="V267" i="5"/>
  <c r="V249" i="5"/>
  <c r="V225" i="5"/>
  <c r="V195" i="5"/>
  <c r="V159" i="5"/>
  <c r="V296" i="5"/>
  <c r="V272" i="5"/>
  <c r="V266" i="5"/>
  <c r="V260" i="5"/>
  <c r="V242" i="5"/>
  <c r="V236" i="5"/>
  <c r="V230" i="5"/>
  <c r="V224" i="5"/>
  <c r="V218" i="5"/>
  <c r="V212" i="5"/>
  <c r="V206" i="5"/>
  <c r="V200" i="5"/>
  <c r="V194" i="5"/>
  <c r="V188" i="5"/>
  <c r="V182" i="5"/>
  <c r="V176" i="5"/>
  <c r="V170" i="5"/>
  <c r="V164" i="5"/>
  <c r="V158" i="5"/>
  <c r="V152" i="5"/>
  <c r="V146" i="5"/>
  <c r="V140" i="5"/>
  <c r="V134" i="5"/>
  <c r="V128" i="5"/>
  <c r="V122" i="5"/>
  <c r="V116" i="5"/>
  <c r="V110" i="5"/>
  <c r="V104" i="5"/>
  <c r="V98" i="5"/>
  <c r="V92" i="5"/>
  <c r="V86" i="5"/>
  <c r="V80" i="5"/>
  <c r="V74" i="5"/>
  <c r="V68" i="5"/>
  <c r="V62" i="5"/>
  <c r="V56" i="5"/>
  <c r="V50" i="5"/>
  <c r="V44" i="5"/>
  <c r="V38" i="5"/>
  <c r="V32" i="5"/>
  <c r="V26" i="5"/>
  <c r="V20" i="5"/>
  <c r="V14" i="5"/>
  <c r="V291" i="5"/>
  <c r="V255" i="5"/>
  <c r="V231" i="5"/>
  <c r="V201" i="5"/>
  <c r="V141" i="5"/>
  <c r="V284" i="5"/>
  <c r="V295" i="5"/>
  <c r="V271" i="5"/>
  <c r="V253" i="5"/>
  <c r="V235" i="5"/>
  <c r="V211" i="5"/>
  <c r="V199" i="5"/>
  <c r="V193" i="5"/>
  <c r="V181" i="5"/>
  <c r="V175" i="5"/>
  <c r="V169" i="5"/>
  <c r="V163" i="5"/>
  <c r="V157" i="5"/>
  <c r="V151" i="5"/>
  <c r="V145" i="5"/>
  <c r="V133" i="5"/>
  <c r="V127" i="5"/>
  <c r="V121" i="5"/>
  <c r="V115" i="5"/>
  <c r="V109" i="5"/>
  <c r="V103" i="5"/>
  <c r="V97" i="5"/>
  <c r="V91" i="5"/>
  <c r="V85" i="5"/>
  <c r="V79" i="5"/>
  <c r="V73" i="5"/>
  <c r="V67" i="5"/>
  <c r="V61" i="5"/>
  <c r="V55" i="5"/>
  <c r="V49" i="5"/>
  <c r="V43" i="5"/>
  <c r="V37" i="5"/>
  <c r="V31" i="5"/>
  <c r="V25" i="5"/>
  <c r="V19" i="5"/>
  <c r="V13" i="5"/>
  <c r="V279" i="5"/>
  <c r="V243" i="5"/>
  <c r="V213" i="5"/>
  <c r="V135" i="5"/>
  <c r="V290" i="5"/>
  <c r="V254" i="5"/>
  <c r="V283" i="5"/>
  <c r="V223" i="5"/>
  <c r="V294" i="5"/>
  <c r="V264" i="5"/>
  <c r="V228" i="5"/>
  <c r="V192" i="5"/>
  <c r="V156" i="5"/>
  <c r="V126" i="5"/>
  <c r="V96" i="5"/>
  <c r="V66" i="5"/>
  <c r="V36" i="5"/>
  <c r="V18" i="5"/>
  <c r="J297" i="5"/>
  <c r="L297" i="5" s="1"/>
  <c r="J298" i="5"/>
  <c r="L298" i="5" s="1"/>
  <c r="J299" i="5"/>
  <c r="L299" i="5" s="1"/>
  <c r="I265" i="14"/>
  <c r="I266" i="14"/>
  <c r="I267" i="14"/>
  <c r="S9" i="18"/>
  <c r="S142" i="18" s="1"/>
  <c r="C6" i="8" l="1"/>
  <c r="E7" i="7"/>
  <c r="C7" i="6"/>
  <c r="D7" i="5"/>
  <c r="C6" i="14"/>
  <c r="C6" i="15"/>
  <c r="G6" i="13"/>
  <c r="E6" i="8"/>
  <c r="I7" i="7"/>
  <c r="K7" i="6"/>
  <c r="N7" i="5"/>
  <c r="K6" i="14"/>
  <c r="K6" i="15"/>
  <c r="M6" i="13"/>
  <c r="Y6" i="17"/>
  <c r="E5" i="11" s="1"/>
  <c r="M6" i="17"/>
  <c r="K6" i="2" s="1"/>
  <c r="Q6" i="2" l="1"/>
  <c r="Z277" i="1" l="1"/>
  <c r="I260" i="14" l="1"/>
  <c r="J22" i="5" l="1"/>
  <c r="L22" i="5" s="1"/>
  <c r="J47" i="5"/>
  <c r="L47" i="5" s="1"/>
  <c r="J58" i="5"/>
  <c r="L58" i="5" s="1"/>
  <c r="J67" i="5"/>
  <c r="L67" i="5" s="1"/>
  <c r="J87" i="5"/>
  <c r="L87" i="5" s="1"/>
  <c r="J90" i="5"/>
  <c r="L90" i="5" s="1"/>
  <c r="J97" i="5"/>
  <c r="L97" i="5" s="1"/>
  <c r="J99" i="5"/>
  <c r="L99" i="5" s="1"/>
  <c r="J100" i="5"/>
  <c r="L100" i="5" s="1"/>
  <c r="J129" i="5"/>
  <c r="L129" i="5" s="1"/>
  <c r="J135" i="5"/>
  <c r="L135" i="5" s="1"/>
  <c r="J157" i="5"/>
  <c r="L157" i="5" s="1"/>
  <c r="J168" i="5"/>
  <c r="L168" i="5" s="1"/>
  <c r="J199" i="5"/>
  <c r="L199" i="5" s="1"/>
  <c r="J209" i="5"/>
  <c r="L209" i="5" s="1"/>
  <c r="J211" i="5"/>
  <c r="L211" i="5" s="1"/>
  <c r="J224" i="5"/>
  <c r="L224" i="5" s="1"/>
  <c r="J225" i="5"/>
  <c r="L225" i="5" s="1"/>
  <c r="J270" i="5"/>
  <c r="L270" i="5" s="1"/>
  <c r="J284" i="5"/>
  <c r="L284" i="5" s="1"/>
  <c r="J285" i="5"/>
  <c r="L285" i="5" s="1"/>
  <c r="J286" i="5"/>
  <c r="L286" i="5" s="1"/>
  <c r="J287" i="5"/>
  <c r="L287" i="5" s="1"/>
  <c r="J290" i="5"/>
  <c r="L290" i="5" s="1"/>
  <c r="J291" i="5"/>
  <c r="L291" i="5" s="1"/>
  <c r="J293" i="5"/>
  <c r="L293" i="5" s="1"/>
  <c r="J294" i="5"/>
  <c r="L294" i="5" s="1"/>
  <c r="J296" i="5"/>
  <c r="L296" i="5" s="1"/>
  <c r="J282" i="5" l="1"/>
  <c r="L282" i="5" s="1"/>
  <c r="J289" i="5"/>
  <c r="L289" i="5" s="1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1" i="14"/>
  <c r="I262" i="14"/>
  <c r="I263" i="14"/>
  <c r="I264" i="14"/>
  <c r="J267" i="5" l="1"/>
  <c r="L267" i="5" s="1"/>
  <c r="J259" i="5"/>
  <c r="L259" i="5" s="1"/>
  <c r="J227" i="5"/>
  <c r="L227" i="5" s="1"/>
  <c r="J174" i="5"/>
  <c r="L174" i="5" s="1"/>
  <c r="J140" i="5"/>
  <c r="L140" i="5" s="1"/>
  <c r="J114" i="5"/>
  <c r="L114" i="5" s="1"/>
  <c r="J288" i="5"/>
  <c r="L288" i="5" s="1"/>
  <c r="J275" i="5"/>
  <c r="L275" i="5" s="1"/>
  <c r="J266" i="5"/>
  <c r="L266" i="5" s="1"/>
  <c r="J258" i="5"/>
  <c r="L258" i="5" s="1"/>
  <c r="J250" i="5"/>
  <c r="L250" i="5" s="1"/>
  <c r="J242" i="5"/>
  <c r="L242" i="5" s="1"/>
  <c r="J234" i="5"/>
  <c r="L234" i="5" s="1"/>
  <c r="J226" i="5"/>
  <c r="L226" i="5" s="1"/>
  <c r="J216" i="5"/>
  <c r="L216" i="5" s="1"/>
  <c r="J206" i="5"/>
  <c r="L206" i="5" s="1"/>
  <c r="J197" i="5"/>
  <c r="L197" i="5" s="1"/>
  <c r="J181" i="5"/>
  <c r="L181" i="5" s="1"/>
  <c r="J173" i="5"/>
  <c r="L173" i="5" s="1"/>
  <c r="J164" i="5"/>
  <c r="L164" i="5" s="1"/>
  <c r="J155" i="5"/>
  <c r="L155" i="5" s="1"/>
  <c r="J147" i="5"/>
  <c r="L147" i="5" s="1"/>
  <c r="J139" i="5"/>
  <c r="L139" i="5" s="1"/>
  <c r="J130" i="5"/>
  <c r="L130" i="5" s="1"/>
  <c r="J121" i="5"/>
  <c r="L121" i="5" s="1"/>
  <c r="J113" i="5"/>
  <c r="L113" i="5" s="1"/>
  <c r="J105" i="5"/>
  <c r="L105" i="5" s="1"/>
  <c r="J94" i="5"/>
  <c r="L94" i="5" s="1"/>
  <c r="J251" i="5"/>
  <c r="L251" i="5" s="1"/>
  <c r="J190" i="5"/>
  <c r="L190" i="5" s="1"/>
  <c r="J122" i="5"/>
  <c r="L122" i="5" s="1"/>
  <c r="J265" i="5"/>
  <c r="L265" i="5" s="1"/>
  <c r="J257" i="5"/>
  <c r="L257" i="5" s="1"/>
  <c r="J249" i="5"/>
  <c r="L249" i="5" s="1"/>
  <c r="J241" i="5"/>
  <c r="L241" i="5" s="1"/>
  <c r="J233" i="5"/>
  <c r="L233" i="5" s="1"/>
  <c r="J223" i="5"/>
  <c r="L223" i="5" s="1"/>
  <c r="J215" i="5"/>
  <c r="L215" i="5" s="1"/>
  <c r="J205" i="5"/>
  <c r="L205" i="5" s="1"/>
  <c r="J196" i="5"/>
  <c r="L196" i="5" s="1"/>
  <c r="J172" i="5"/>
  <c r="L172" i="5" s="1"/>
  <c r="J163" i="5"/>
  <c r="L163" i="5" s="1"/>
  <c r="J154" i="5"/>
  <c r="L154" i="5" s="1"/>
  <c r="J146" i="5"/>
  <c r="L146" i="5" s="1"/>
  <c r="J138" i="5"/>
  <c r="L138" i="5" s="1"/>
  <c r="J120" i="5"/>
  <c r="L120" i="5" s="1"/>
  <c r="J112" i="5"/>
  <c r="L112" i="5" s="1"/>
  <c r="J93" i="5"/>
  <c r="L93" i="5" s="1"/>
  <c r="J66" i="5"/>
  <c r="L66" i="5" s="1"/>
  <c r="J57" i="5"/>
  <c r="L57" i="5" s="1"/>
  <c r="J165" i="5"/>
  <c r="L165" i="5" s="1"/>
  <c r="J95" i="5"/>
  <c r="L95" i="5" s="1"/>
  <c r="J281" i="5"/>
  <c r="L281" i="5" s="1"/>
  <c r="J273" i="5"/>
  <c r="L273" i="5" s="1"/>
  <c r="J264" i="5"/>
  <c r="L264" i="5" s="1"/>
  <c r="J256" i="5"/>
  <c r="L256" i="5" s="1"/>
  <c r="J248" i="5"/>
  <c r="L248" i="5" s="1"/>
  <c r="J240" i="5"/>
  <c r="L240" i="5" s="1"/>
  <c r="J232" i="5"/>
  <c r="L232" i="5" s="1"/>
  <c r="J222" i="5"/>
  <c r="L222" i="5" s="1"/>
  <c r="J214" i="5"/>
  <c r="L214" i="5" s="1"/>
  <c r="J204" i="5"/>
  <c r="L204" i="5" s="1"/>
  <c r="J195" i="5"/>
  <c r="L195" i="5" s="1"/>
  <c r="J187" i="5"/>
  <c r="L187" i="5" s="1"/>
  <c r="J179" i="5"/>
  <c r="L179" i="5" s="1"/>
  <c r="J171" i="5"/>
  <c r="L171" i="5" s="1"/>
  <c r="J153" i="5"/>
  <c r="L153" i="5" s="1"/>
  <c r="J145" i="5"/>
  <c r="L145" i="5" s="1"/>
  <c r="J137" i="5"/>
  <c r="L137" i="5" s="1"/>
  <c r="J119" i="5"/>
  <c r="L119" i="5" s="1"/>
  <c r="J103" i="5"/>
  <c r="L103" i="5" s="1"/>
  <c r="J276" i="5"/>
  <c r="L276" i="5" s="1"/>
  <c r="J217" i="5"/>
  <c r="L217" i="5" s="1"/>
  <c r="J148" i="5"/>
  <c r="L148" i="5" s="1"/>
  <c r="J280" i="5"/>
  <c r="L280" i="5" s="1"/>
  <c r="J272" i="5"/>
  <c r="L272" i="5" s="1"/>
  <c r="J263" i="5"/>
  <c r="L263" i="5" s="1"/>
  <c r="J255" i="5"/>
  <c r="L255" i="5" s="1"/>
  <c r="J247" i="5"/>
  <c r="L247" i="5" s="1"/>
  <c r="J239" i="5"/>
  <c r="L239" i="5" s="1"/>
  <c r="J231" i="5"/>
  <c r="L231" i="5" s="1"/>
  <c r="J221" i="5"/>
  <c r="L221" i="5" s="1"/>
  <c r="J213" i="5"/>
  <c r="L213" i="5" s="1"/>
  <c r="J194" i="5"/>
  <c r="L194" i="5" s="1"/>
  <c r="J186" i="5"/>
  <c r="L186" i="5" s="1"/>
  <c r="J178" i="5"/>
  <c r="L178" i="5" s="1"/>
  <c r="J161" i="5"/>
  <c r="L161" i="5" s="1"/>
  <c r="J152" i="5"/>
  <c r="L152" i="5" s="1"/>
  <c r="J136" i="5"/>
  <c r="L136" i="5" s="1"/>
  <c r="J126" i="5"/>
  <c r="L126" i="5" s="1"/>
  <c r="J118" i="5"/>
  <c r="L118" i="5" s="1"/>
  <c r="J102" i="5"/>
  <c r="L102" i="5" s="1"/>
  <c r="J91" i="5"/>
  <c r="L91" i="5" s="1"/>
  <c r="J46" i="5"/>
  <c r="L46" i="5" s="1"/>
  <c r="J21" i="5"/>
  <c r="L21" i="5" s="1"/>
  <c r="J198" i="5"/>
  <c r="L198" i="5" s="1"/>
  <c r="J279" i="5"/>
  <c r="L279" i="5" s="1"/>
  <c r="J271" i="5"/>
  <c r="L271" i="5" s="1"/>
  <c r="J254" i="5"/>
  <c r="L254" i="5" s="1"/>
  <c r="J246" i="5"/>
  <c r="L246" i="5" s="1"/>
  <c r="J230" i="5"/>
  <c r="L230" i="5" s="1"/>
  <c r="J220" i="5"/>
  <c r="L220" i="5" s="1"/>
  <c r="J202" i="5"/>
  <c r="L202" i="5" s="1"/>
  <c r="J193" i="5"/>
  <c r="L193" i="5" s="1"/>
  <c r="J185" i="5"/>
  <c r="L185" i="5" s="1"/>
  <c r="J177" i="5"/>
  <c r="L177" i="5" s="1"/>
  <c r="J169" i="5"/>
  <c r="L169" i="5" s="1"/>
  <c r="J160" i="5"/>
  <c r="L160" i="5" s="1"/>
  <c r="J151" i="5"/>
  <c r="L151" i="5" s="1"/>
  <c r="J143" i="5"/>
  <c r="L143" i="5" s="1"/>
  <c r="J125" i="5"/>
  <c r="L125" i="5" s="1"/>
  <c r="J117" i="5"/>
  <c r="L117" i="5" s="1"/>
  <c r="J109" i="5"/>
  <c r="L109" i="5" s="1"/>
  <c r="J101" i="5"/>
  <c r="L101" i="5" s="1"/>
  <c r="J292" i="5"/>
  <c r="L292" i="5" s="1"/>
  <c r="J243" i="5"/>
  <c r="L243" i="5" s="1"/>
  <c r="J182" i="5"/>
  <c r="L182" i="5" s="1"/>
  <c r="J131" i="5"/>
  <c r="L131" i="5" s="1"/>
  <c r="J283" i="5"/>
  <c r="L283" i="5" s="1"/>
  <c r="J278" i="5"/>
  <c r="L278" i="5" s="1"/>
  <c r="J269" i="5"/>
  <c r="L269" i="5" s="1"/>
  <c r="J261" i="5"/>
  <c r="L261" i="5" s="1"/>
  <c r="J253" i="5"/>
  <c r="L253" i="5" s="1"/>
  <c r="J245" i="5"/>
  <c r="L245" i="5" s="1"/>
  <c r="J237" i="5"/>
  <c r="L237" i="5" s="1"/>
  <c r="J219" i="5"/>
  <c r="L219" i="5" s="1"/>
  <c r="J210" i="5"/>
  <c r="L210" i="5" s="1"/>
  <c r="J201" i="5"/>
  <c r="L201" i="5" s="1"/>
  <c r="J192" i="5"/>
  <c r="L192" i="5" s="1"/>
  <c r="J184" i="5"/>
  <c r="L184" i="5" s="1"/>
  <c r="J159" i="5"/>
  <c r="L159" i="5" s="1"/>
  <c r="J150" i="5"/>
  <c r="L150" i="5" s="1"/>
  <c r="J142" i="5"/>
  <c r="L142" i="5" s="1"/>
  <c r="J133" i="5"/>
  <c r="L133" i="5" s="1"/>
  <c r="J124" i="5"/>
  <c r="L124" i="5" s="1"/>
  <c r="J116" i="5"/>
  <c r="L116" i="5" s="1"/>
  <c r="J108" i="5"/>
  <c r="L108" i="5" s="1"/>
  <c r="J98" i="5"/>
  <c r="L98" i="5" s="1"/>
  <c r="J207" i="5"/>
  <c r="L207" i="5" s="1"/>
  <c r="J156" i="5"/>
  <c r="L156" i="5" s="1"/>
  <c r="J106" i="5"/>
  <c r="L106" i="5" s="1"/>
  <c r="J295" i="5"/>
  <c r="L295" i="5" s="1"/>
  <c r="J277" i="5"/>
  <c r="L277" i="5" s="1"/>
  <c r="J260" i="5"/>
  <c r="L260" i="5" s="1"/>
  <c r="J252" i="5"/>
  <c r="L252" i="5" s="1"/>
  <c r="J244" i="5"/>
  <c r="L244" i="5" s="1"/>
  <c r="J236" i="5"/>
  <c r="L236" i="5" s="1"/>
  <c r="J228" i="5"/>
  <c r="L228" i="5" s="1"/>
  <c r="J208" i="5"/>
  <c r="L208" i="5" s="1"/>
  <c r="J191" i="5"/>
  <c r="L191" i="5" s="1"/>
  <c r="J183" i="5"/>
  <c r="L183" i="5" s="1"/>
  <c r="J175" i="5"/>
  <c r="L175" i="5" s="1"/>
  <c r="J166" i="5"/>
  <c r="L166" i="5" s="1"/>
  <c r="J158" i="5"/>
  <c r="L158" i="5" s="1"/>
  <c r="J149" i="5"/>
  <c r="L149" i="5" s="1"/>
  <c r="J141" i="5"/>
  <c r="L141" i="5" s="1"/>
  <c r="J132" i="5"/>
  <c r="L132" i="5" s="1"/>
  <c r="J123" i="5"/>
  <c r="L123" i="5" s="1"/>
  <c r="J115" i="5"/>
  <c r="L115" i="5" s="1"/>
  <c r="J107" i="5"/>
  <c r="L107" i="5" s="1"/>
  <c r="J96" i="5"/>
  <c r="L96" i="5" s="1"/>
  <c r="J86" i="5"/>
  <c r="L86" i="5" s="1"/>
  <c r="J170" i="5"/>
  <c r="L170" i="5" s="1"/>
  <c r="J274" i="5"/>
  <c r="L274" i="5" s="1"/>
  <c r="J200" i="5"/>
  <c r="L200" i="5" s="1"/>
  <c r="J176" i="5"/>
  <c r="L176" i="5" s="1"/>
  <c r="J144" i="5"/>
  <c r="L144" i="5" s="1"/>
  <c r="J262" i="5"/>
  <c r="L262" i="5" s="1"/>
  <c r="J127" i="5"/>
  <c r="L127" i="5" s="1"/>
  <c r="J189" i="5"/>
  <c r="L189" i="5" s="1"/>
  <c r="J134" i="5"/>
  <c r="L134" i="5" s="1"/>
  <c r="J128" i="5"/>
  <c r="L128" i="5" s="1"/>
  <c r="J92" i="5"/>
  <c r="L92" i="5" s="1"/>
  <c r="J188" i="5"/>
  <c r="L188" i="5" s="1"/>
  <c r="J238" i="5"/>
  <c r="L238" i="5" s="1"/>
  <c r="J162" i="5"/>
  <c r="L162" i="5" s="1"/>
  <c r="J167" i="5"/>
  <c r="L167" i="5" s="1"/>
  <c r="J180" i="5"/>
  <c r="L180" i="5" s="1"/>
  <c r="J111" i="5"/>
  <c r="L111" i="5" s="1"/>
  <c r="J218" i="5"/>
  <c r="L218" i="5" s="1"/>
  <c r="J268" i="5"/>
  <c r="L268" i="5" s="1"/>
  <c r="J203" i="5"/>
  <c r="L203" i="5" s="1"/>
  <c r="J229" i="5"/>
  <c r="L229" i="5" s="1"/>
  <c r="J235" i="5"/>
  <c r="L235" i="5" s="1"/>
  <c r="J104" i="5"/>
  <c r="L104" i="5" s="1"/>
  <c r="J212" i="5"/>
  <c r="L212" i="5" s="1"/>
  <c r="J110" i="5"/>
  <c r="L110" i="5" s="1"/>
  <c r="A3" i="8" l="1"/>
  <c r="A3" i="7" l="1"/>
  <c r="A3" i="6"/>
  <c r="A3" i="2"/>
  <c r="A3" i="17"/>
  <c r="A3" i="13"/>
  <c r="E11" i="8" l="1"/>
  <c r="E10" i="11" s="1"/>
  <c r="C11" i="8"/>
  <c r="E9" i="11"/>
  <c r="C12" i="6"/>
  <c r="I11" i="6"/>
  <c r="Q11" i="6"/>
  <c r="J23" i="5"/>
  <c r="L23" i="5" s="1"/>
  <c r="J24" i="5"/>
  <c r="L24" i="5" s="1"/>
  <c r="J25" i="5"/>
  <c r="L25" i="5" s="1"/>
  <c r="J26" i="5"/>
  <c r="L26" i="5" s="1"/>
  <c r="J27" i="5"/>
  <c r="L27" i="5" s="1"/>
  <c r="J28" i="5"/>
  <c r="L28" i="5" s="1"/>
  <c r="J29" i="5"/>
  <c r="L29" i="5" s="1"/>
  <c r="J30" i="5"/>
  <c r="L30" i="5" s="1"/>
  <c r="J31" i="5"/>
  <c r="L31" i="5" s="1"/>
  <c r="J32" i="5"/>
  <c r="L32" i="5" s="1"/>
  <c r="J33" i="5"/>
  <c r="L33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3" i="5"/>
  <c r="L43" i="5" s="1"/>
  <c r="J44" i="5"/>
  <c r="L44" i="5" s="1"/>
  <c r="J45" i="5"/>
  <c r="L45" i="5" s="1"/>
  <c r="J48" i="5"/>
  <c r="L48" i="5" s="1"/>
  <c r="J49" i="5"/>
  <c r="L49" i="5" s="1"/>
  <c r="J50" i="5"/>
  <c r="L50" i="5" s="1"/>
  <c r="J51" i="5"/>
  <c r="L51" i="5" s="1"/>
  <c r="J52" i="5"/>
  <c r="L52" i="5" s="1"/>
  <c r="J53" i="5"/>
  <c r="L53" i="5" s="1"/>
  <c r="J54" i="5"/>
  <c r="L54" i="5" s="1"/>
  <c r="J55" i="5"/>
  <c r="L55" i="5" s="1"/>
  <c r="J56" i="5"/>
  <c r="L56" i="5" s="1"/>
  <c r="J59" i="5"/>
  <c r="L59" i="5" s="1"/>
  <c r="J60" i="5"/>
  <c r="L60" i="5" s="1"/>
  <c r="J61" i="5"/>
  <c r="L61" i="5" s="1"/>
  <c r="J62" i="5"/>
  <c r="L62" i="5" s="1"/>
  <c r="J63" i="5"/>
  <c r="L63" i="5" s="1"/>
  <c r="J68" i="5"/>
  <c r="L68" i="5" s="1"/>
  <c r="J69" i="5"/>
  <c r="L69" i="5" s="1"/>
  <c r="J70" i="5"/>
  <c r="L70" i="5" s="1"/>
  <c r="J71" i="5"/>
  <c r="L71" i="5" s="1"/>
  <c r="J72" i="5"/>
  <c r="L72" i="5" s="1"/>
  <c r="J73" i="5"/>
  <c r="L73" i="5" s="1"/>
  <c r="J74" i="5"/>
  <c r="L74" i="5" s="1"/>
  <c r="J75" i="5"/>
  <c r="L75" i="5" s="1"/>
  <c r="J76" i="5"/>
  <c r="L76" i="5" s="1"/>
  <c r="J77" i="5"/>
  <c r="L77" i="5" s="1"/>
  <c r="J78" i="5"/>
  <c r="L78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8" i="5"/>
  <c r="L88" i="5" s="1"/>
  <c r="J89" i="5"/>
  <c r="L89" i="5" s="1"/>
  <c r="Q8" i="14"/>
  <c r="I8" i="14"/>
  <c r="Q9" i="13"/>
  <c r="Q10" i="13"/>
  <c r="Q8" i="13"/>
  <c r="O11" i="13"/>
  <c r="I11" i="13"/>
  <c r="I279" i="14" l="1"/>
  <c r="G11" i="7"/>
  <c r="G9" i="7"/>
  <c r="K9" i="7"/>
  <c r="K11" i="7"/>
  <c r="K10" i="7"/>
  <c r="G10" i="7"/>
  <c r="Q11" i="13"/>
  <c r="I15" i="7" s="1"/>
  <c r="J65" i="5"/>
  <c r="L65" i="5" s="1"/>
  <c r="J64" i="5"/>
  <c r="L64" i="5" s="1"/>
  <c r="K12" i="7" l="1"/>
  <c r="G12" i="7"/>
  <c r="J12" i="5" l="1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8" i="5"/>
  <c r="L18" i="5" s="1"/>
  <c r="J19" i="5"/>
  <c r="L19" i="5" s="1"/>
  <c r="J20" i="5"/>
  <c r="L20" i="5" s="1"/>
  <c r="J11" i="5" l="1"/>
  <c r="J317" i="5" l="1"/>
  <c r="L11" i="5"/>
  <c r="L317" i="5" s="1"/>
  <c r="T11" i="5"/>
  <c r="T317" i="5" s="1"/>
  <c r="V11" i="5" l="1"/>
  <c r="V317" i="5" s="1"/>
  <c r="I10" i="11"/>
  <c r="I9" i="11"/>
  <c r="E7" i="11" l="1"/>
  <c r="I7" i="11" l="1"/>
  <c r="I11" i="11" s="1"/>
  <c r="E11" i="11"/>
  <c r="G7" i="11" s="1"/>
  <c r="A3" i="18"/>
  <c r="S11" i="2" l="1"/>
  <c r="S10" i="2"/>
  <c r="S13" i="2" l="1"/>
  <c r="A3" i="15"/>
  <c r="Q12" i="6" l="1"/>
  <c r="O12" i="6"/>
  <c r="E8" i="11" l="1"/>
  <c r="M12" i="6"/>
  <c r="I8" i="11" l="1"/>
  <c r="G10" i="11"/>
  <c r="G8" i="11"/>
  <c r="G9" i="11"/>
  <c r="XEB292" i="15"/>
  <c r="XEX292" i="15" s="1"/>
  <c r="G11" i="11" l="1"/>
  <c r="AG9" i="17"/>
  <c r="AE10" i="17" l="1"/>
  <c r="AC10" i="17"/>
  <c r="W10" i="17"/>
  <c r="T10" i="17"/>
  <c r="O10" i="17"/>
  <c r="Q10" i="17"/>
  <c r="E12" i="6" l="1"/>
  <c r="G12" i="6"/>
  <c r="AG10" i="17" l="1"/>
  <c r="I12" i="6" l="1"/>
  <c r="P11" i="13" l="1"/>
  <c r="D12" i="6" l="1"/>
  <c r="F12" i="6"/>
  <c r="H12" i="6"/>
  <c r="J12" i="6"/>
  <c r="A3" i="11" l="1"/>
  <c r="XDG198" i="5" l="1"/>
  <c r="Q27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9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<sst xmlns="http://schemas.openxmlformats.org/spreadsheetml/2006/main" count="1634" uniqueCount="487">
  <si>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</si>
  <si>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</si>
  <si>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</si>
  <si>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</si>
  <si>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</si>
  <si>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</si>
  <si>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</si>
  <si>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</si>
  <si>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</si>
  <si>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</si>
  <si>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</si>
  <si>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</si>
  <si>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</si>
  <si>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</si>
  <si>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</si>
  <si>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</si>
  <si>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</si>
  <si>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</si>
  <si>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</si>
  <si>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</si>
  <si>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</si>
  <si>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</si>
  <si>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</si>
  <si>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</si>
  <si>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</si>
  <si>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</si>
  <si>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</si>
  <si>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</si>
  <si>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</si>
  <si>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</si>
  <si>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</si>
  <si>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</si>
  <si>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</si>
  <si>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</si>
  <si>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</si>
  <si>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</si>
  <si>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</si>
  <si>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</si>
  <si>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</si>
  <si>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</si>
  <si>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</si>
  <si>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</si>
  <si>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</si>
  <si>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</si>
  <si>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</si>
  <si>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</si>
  <si>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</si>
  <si>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</si>
  <si>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</si>
  <si>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</si>
  <si>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</si>
  <si>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</si>
  <si>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</si>
  <si>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</si>
  <si>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</si>
  <si>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</si>
  <si>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</si>
  <si>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</si>
  <si>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</si>
  <si>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</si>
  <si>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</si>
  <si>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</si>
  <si>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</si>
  <si>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</si>
  <si>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</si>
  <si>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</si>
  <si>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</si>
  <si>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</si>
  <si>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</si>
  <si>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</si>
  <si>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</si>
  <si>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</si>
  <si>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</si>
  <si>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</si>
  <si>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</si>
  <si>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</si>
  <si>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</si>
  <si>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</si>
  <si>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</si>
  <si>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</si>
  <si>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</si>
  <si>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</si>
  <si>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</si>
  <si>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</si>
  <si>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</si>
  <si>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</si>
  <si>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</si>
  <si>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</si>
  <si>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</si>
  <si>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</si>
  <si>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</si>
  <si>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</si>
  <si>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</si>
  <si>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</si>
  <si>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</si>
  <si>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</si>
  <si>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</si>
  <si>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</si>
  <si>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</si>
  <si>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</si>
  <si>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</si>
  <si>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</si>
  <si>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</si>
  <si>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</si>
  <si>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</si>
  <si>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</si>
  <si>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</si>
  <si>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</si>
  <si>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</si>
  <si>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</si>
  <si>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</si>
  <si>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</si>
  <si>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</si>
  <si>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</si>
  <si>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</si>
  <si>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</si>
  <si>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</si>
  <si>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</si>
  <si>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</si>
  <si>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</si>
  <si>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</si>
  <si>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</si>
  <si>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</si>
  <si>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</si>
  <si>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</si>
  <si>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</si>
  <si>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</si>
  <si>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</si>
  <si>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</si>
  <si>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</si>
  <si>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</si>
  <si>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</si>
  <si>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</si>
  <si>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</si>
  <si>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</si>
  <si>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</si>
  <si>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</si>
  <si>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</si>
  <si>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</si>
  <si>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</si>
  <si>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</si>
  <si>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</si>
  <si>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</si>
  <si>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</si>
  <si>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</si>
  <si>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</si>
  <si>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</si>
  <si>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</si>
  <si>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</si>
  <si>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</si>
  <si>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</si>
  <si>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</si>
  <si>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</si>
  <si>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</si>
  <si>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</si>
  <si>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</si>
  <si>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</si>
  <si>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</si>
  <si>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</si>
  <si>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</si>
  <si>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</si>
  <si>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</si>
  <si>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</si>
  <si>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</si>
  <si>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</si>
  <si>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</si>
  <si>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</si>
  <si>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</si>
  <si>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</si>
  <si>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</si>
  <si>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</si>
  <si>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</si>
  <si>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</si>
  <si>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</si>
  <si>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</si>
  <si>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</si>
  <si>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</si>
  <si>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</si>
  <si>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</si>
  <si>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</si>
  <si>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</si>
  <si>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</si>
  <si>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</si>
  <si>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</si>
  <si>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</si>
  <si>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</si>
  <si>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</si>
  <si>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</si>
  <si>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</si>
  <si>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</si>
  <si>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</si>
  <si>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</si>
  <si>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</si>
  <si>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</si>
  <si>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</si>
  <si>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</si>
  <si>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</si>
  <si>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</si>
  <si>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</si>
  <si>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</si>
  <si>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</si>
  <si>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</si>
  <si>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</si>
  <si>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</si>
  <si>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</si>
  <si>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</si>
  <si>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</si>
  <si>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</si>
  <si>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</si>
  <si>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</si>
  <si>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</si>
  <si>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</si>
  <si>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</si>
  <si>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</si>
  <si>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</si>
  <si>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</si>
  <si>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</si>
  <si>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</si>
  <si>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</si>
  <si>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</si>
  <si>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</si>
  <si>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</si>
  <si>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</si>
  <si>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</si>
  <si>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</si>
  <si>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</si>
  <si>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</si>
  <si>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</si>
  <si>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</si>
  <si>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</si>
  <si>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</si>
  <si>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</si>
  <si>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</si>
  <si>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</si>
  <si>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</si>
  <si>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</si>
  <si>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</si>
  <si>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</si>
  <si>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</si>
  <si>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</si>
  <si>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</si>
  <si>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</si>
  <si>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</si>
  <si>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</si>
  <si>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</si>
  <si>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</si>
  <si>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</si>
  <si>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</si>
  <si>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</si>
  <si>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</si>
  <si>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</si>
  <si>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</si>
  <si>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</si>
  <si>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</si>
  <si>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</si>
  <si>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</si>
  <si>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</si>
  <si>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</si>
  <si>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</si>
  <si>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</si>
  <si>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</si>
  <si>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</si>
  <si>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</si>
  <si>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</si>
  <si>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</si>
  <si>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</si>
  <si>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</si>
  <si>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</si>
  <si>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</si>
  <si>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</si>
  <si>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</si>
  <si>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</si>
  <si>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</si>
  <si>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</si>
  <si>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</si>
  <si>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</si>
  <si>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</si>
  <si>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</si>
  <si>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</si>
  <si>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</si>
  <si>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</si>
  <si>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</si>
  <si>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</si>
  <si>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</si>
  <si>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</si>
  <si>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</si>
  <si>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</si>
  <si>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</si>
  <si>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</si>
  <si>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</si>
  <si>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</si>
  <si>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</si>
  <si>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</si>
  <si>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</si>
  <si>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</si>
  <si>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</si>
  <si>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</si>
  <si>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</si>
  <si>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</si>
  <si>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</si>
  <si>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</si>
  <si>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</si>
  <si>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</si>
  <si>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</si>
  <si>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</si>
  <si>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</si>
  <si>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</si>
  <si>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</si>
  <si>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</si>
  <si>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</si>
  <si>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</si>
  <si>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</si>
  <si>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</si>
  <si>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</si>
  <si>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</si>
  <si>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</si>
  <si>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</si>
  <si>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</si>
  <si>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</si>
  <si>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</si>
  <si>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</si>
  <si>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</si>
  <si>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</si>
  <si>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</si>
  <si>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</si>
  <si>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</si>
  <si>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</si>
  <si>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</si>
  <si>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</si>
  <si>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</si>
  <si>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</si>
  <si>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</si>
  <si>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</si>
  <si>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</si>
  <si>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</si>
  <si>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</si>
  <si>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</si>
  <si>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</si>
  <si>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</si>
  <si>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</si>
  <si>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</si>
  <si>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</si>
  <si>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</si>
  <si>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</si>
  <si>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</si>
  <si>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</si>
  <si>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</si>
  <si>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</si>
  <si>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</si>
  <si>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</si>
  <si>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</si>
  <si>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</si>
  <si>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</si>
  <si>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</si>
  <si>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</si>
  <si>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</si>
  <si>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</si>
  <si>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</si>
  <si>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</si>
  <si>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</si>
  <si>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</si>
  <si>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</si>
  <si>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</si>
  <si>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</si>
  <si>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</si>
  <si>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</si>
  <si>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</si>
  <si>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</si>
  <si>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</si>
  <si>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</si>
  <si>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</si>
  <si>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</si>
  <si>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</si>
  <si>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</si>
  <si>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</si>
  <si>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</si>
  <si>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</si>
  <si>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</si>
  <si>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</si>
  <si>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</si>
  <si>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</si>
  <si>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پتروشیمی مبین (حق تقدم) (مبینح)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</si>
  <si>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</si>
  <si>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</si>
  <si>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</si>
  <si>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</si>
  <si>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</si>
  <si>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</si>
  <si>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</si>
  <si>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</si>
  <si>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</si>
  <si>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</si>
  <si>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</si>
  <si>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</si>
  <si>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</si>
  <si>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</si>
  <si>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</si>
  <si>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</si>
  <si>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</si>
  <si>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</si>
  <si>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</si>
  <si>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</si>
  <si>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</si>
  <si>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</si>
  <si>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</si>
  <si>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</si>
  <si>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</si>
  <si>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</si>
  <si>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</si>
  <si>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</si>
  <si>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</si>
  <si>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</si>
  <si>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</si>
  <si>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</si>
  <si>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</si>
  <si>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</si>
  <si>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</si>
  <si>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</si>
  <si>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</si>
  <si>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1402/10/30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</si>
  <si>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</si>
  <si>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</si>
  <si>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</si>
  <si>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</si>
  <si>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</si>
  <si>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</si>
  <si>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</si>
  <si>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1402/10/21</t>
  </si>
  <si>
    <t>1402/10/24</t>
  </si>
  <si>
    <t>1402/10/27</t>
  </si>
  <si>
    <t>1402/10/28</t>
  </si>
  <si>
    <t>سر. بهمن (وبهمن)</t>
  </si>
  <si>
    <t>بانک اقتصاد نوین (ونوین)</t>
  </si>
  <si>
    <t>آنتی بیوتیک سازی ایران (بیوتیک)</t>
  </si>
  <si>
    <t>توسعه معدنی و صنعتی صبانور (حق تقدم) (کنورح)</t>
  </si>
  <si>
    <t>1402/11/08</t>
  </si>
  <si>
    <t>1402/11/15</t>
  </si>
  <si>
    <t>1402/11/17</t>
  </si>
  <si>
    <t>1402/11/18</t>
  </si>
  <si>
    <t>1402/11/24</t>
  </si>
  <si>
    <t>1402/11/25</t>
  </si>
  <si>
    <t>1402/11/28</t>
  </si>
  <si>
    <t>1402/12/29</t>
  </si>
  <si>
    <t>فرآوری مواد معدنی (فرآور)</t>
  </si>
  <si>
    <t>ایران مرینوس (نمرینو)</t>
  </si>
  <si>
    <t>داروسازی کوثر (دکوثر)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</si>
  <si>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</si>
  <si>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</si>
  <si>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</si>
  <si>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</si>
  <si>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</si>
  <si>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</si>
  <si>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</si>
  <si>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فولاد آلیاژی ایران (حق تقدم) (فولاژح)</t>
  </si>
  <si>
    <t>لیزینگ کارآفرین (حق تقدم) (ولکارح)</t>
  </si>
  <si>
    <t>سر. پردیس (حق تقدم) (پردیسح)</t>
  </si>
  <si>
    <t>کوتاه مدت پاسارگاد</t>
  </si>
  <si>
    <t>209.8100.18499402.1</t>
  </si>
  <si>
    <t>1402/12/05</t>
  </si>
  <si>
    <t>1402/12/09</t>
  </si>
  <si>
    <t>1402/12/17</t>
  </si>
  <si>
    <t>1402/12/21</t>
  </si>
  <si>
    <t>1402/12/23</t>
  </si>
  <si>
    <t>1402/12/26</t>
  </si>
  <si>
    <t>1402/12/27</t>
  </si>
  <si>
    <t>1402/12/28</t>
  </si>
  <si>
    <t> لیزینگ کارآفرین (حق تقدم) (ولکارح)</t>
  </si>
  <si>
    <t>منتهی به 1403/01/31</t>
  </si>
  <si>
    <t>برای ماه منتهی به 1403/01/31</t>
  </si>
  <si>
    <t>1403/01/31</t>
  </si>
  <si>
    <t>طی  فروردین ماه</t>
  </si>
  <si>
    <t>از ابتدای سال مالی تا پایان فروردین ماه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</si>
  <si>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</si>
  <si>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</si>
  <si>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</si>
  <si>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</si>
  <si>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</si>
  <si>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</si>
  <si>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</si>
  <si>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1403/01/15</t>
  </si>
  <si>
    <t>1403/01/18</t>
  </si>
  <si>
    <t>1403/01/20</t>
  </si>
  <si>
    <t>1403/01/26</t>
  </si>
  <si>
    <t>1403/01/27</t>
  </si>
  <si>
    <t>1403/01/28</t>
  </si>
  <si>
    <t>1403/01/29</t>
  </si>
  <si>
    <t>1403/01/30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</si>
</sst>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b/>
      <sz val="20"/>
      <color theme="1" tint="4.9989318521683403E-2"/>
      <name val="B Mitra"/>
      <charset val="178"/>
    </font>
    <font>
      <sz val="20"/>
      <color theme="1" tint="4.9989318521683403E-2"/>
      <name val="B Mitra"/>
      <charset val="178"/>
    </font>
    <font>
      <b/>
      <sz val="16"/>
      <color theme="1" tint="4.9989318521683403E-2"/>
      <name val="B Mitra"/>
      <charset val="178"/>
    </font>
    <font>
      <sz val="18"/>
      <color theme="1" tint="4.9989318521683403E-2"/>
      <name val="B Mitra"/>
      <charset val="178"/>
    </font>
    <font>
      <b/>
      <sz val="10"/>
      <color theme="1" tint="4.9989318521683403E-2"/>
      <name val="B Mitra"/>
      <charset val="178"/>
    </font>
    <font>
      <b/>
      <sz val="14"/>
      <color theme="1" tint="4.9989318521683403E-2"/>
      <name val="B Mitra"/>
      <charset val="178"/>
    </font>
    <font>
      <sz val="11"/>
      <color theme="1" tint="4.9989318521683403E-2"/>
      <name val="B Mitra"/>
      <charset val="178"/>
    </font>
    <font>
      <b/>
      <sz val="12"/>
      <color theme="1" tint="4.9989318521683403E-2"/>
      <name val="B Mitra"/>
      <charset val="178"/>
    </font>
    <font>
      <sz val="12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16"/>
      <color theme="1" tint="4.9989318521683403E-2"/>
      <name val="B Mitra"/>
      <charset val="178"/>
    </font>
    <font>
      <sz val="9"/>
      <color theme="1" tint="4.9989318521683403E-2"/>
      <name val="WYekan"/>
      <charset val="178"/>
    </font>
    <font>
      <sz val="22"/>
      <color theme="1" tint="4.9989318521683403E-2"/>
      <name val="B Mitra"/>
      <charset val="178"/>
    </font>
    <font>
      <sz val="12"/>
      <color theme="1" tint="4.9989318521683403E-2"/>
      <name val="B Nazanin"/>
      <charset val="178"/>
    </font>
    <font>
      <sz val="10"/>
      <color theme="1" tint="4.9989318521683403E-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38">
    <xf numFmtId="0" fontId="0" fillId="0" borderId="0" xfId="0"/>
    <xf numFmtId="0" fontId="7" fillId="0" borderId="0" xfId="0" applyFont="1"/>
    <xf numFmtId="0" fontId="13" fillId="0" borderId="0" xfId="0" applyFont="1"/>
    <xf numFmtId="165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14" fillId="0" borderId="13" xfId="1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165" fontId="7" fillId="0" borderId="0" xfId="1" applyNumberFormat="1" applyFont="1" applyFill="1"/>
    <xf numFmtId="0" fontId="9" fillId="0" borderId="0" xfId="0" applyFont="1"/>
    <xf numFmtId="165" fontId="9" fillId="0" borderId="0" xfId="0" applyNumberFormat="1" applyFont="1"/>
    <xf numFmtId="165" fontId="22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1" xfId="0" applyFont="1" applyBorder="1"/>
    <xf numFmtId="0" fontId="11" fillId="0" borderId="0" xfId="0" applyFont="1"/>
    <xf numFmtId="165" fontId="13" fillId="0" borderId="0" xfId="0" applyNumberFormat="1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right" vertical="center" readingOrder="2"/>
    </xf>
    <xf numFmtId="165" fontId="23" fillId="0" borderId="0" xfId="0" applyNumberFormat="1" applyFont="1" applyAlignment="1">
      <alignment vertical="center" wrapText="1"/>
    </xf>
    <xf numFmtId="3" fontId="9" fillId="0" borderId="0" xfId="0" applyNumberFormat="1" applyFont="1"/>
    <xf numFmtId="0" fontId="19" fillId="0" borderId="0" xfId="0" applyFont="1"/>
    <xf numFmtId="0" fontId="9" fillId="2" borderId="0" xfId="0" applyFont="1" applyFill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right" vertical="center" readingOrder="2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 readingOrder="2"/>
    </xf>
    <xf numFmtId="0" fontId="28" fillId="0" borderId="1" xfId="0" applyFont="1" applyBorder="1" applyAlignment="1">
      <alignment horizontal="center"/>
    </xf>
    <xf numFmtId="165" fontId="28" fillId="0" borderId="1" xfId="1" applyNumberFormat="1" applyFont="1" applyFill="1" applyBorder="1" applyAlignment="1">
      <alignment horizontal="center"/>
    </xf>
    <xf numFmtId="49" fontId="28" fillId="0" borderId="0" xfId="0" applyNumberFormat="1" applyFont="1" applyAlignment="1">
      <alignment horizontal="center" vertical="center" readingOrder="2"/>
    </xf>
    <xf numFmtId="165" fontId="27" fillId="0" borderId="0" xfId="1" applyNumberFormat="1" applyFont="1" applyFill="1" applyAlignment="1">
      <alignment horizontal="center" readingOrder="2"/>
    </xf>
    <xf numFmtId="10" fontId="27" fillId="0" borderId="0" xfId="2" applyNumberFormat="1" applyFont="1" applyFill="1" applyAlignment="1">
      <alignment horizontal="center" vertical="center" wrapText="1" readingOrder="2"/>
    </xf>
    <xf numFmtId="0" fontId="27" fillId="0" borderId="0" xfId="0" applyFont="1" applyAlignment="1">
      <alignment horizontal="center" vertical="center" readingOrder="2"/>
    </xf>
    <xf numFmtId="165" fontId="27" fillId="0" borderId="0" xfId="1" applyNumberFormat="1" applyFont="1" applyFill="1" applyAlignment="1">
      <alignment vertical="center" readingOrder="2"/>
    </xf>
    <xf numFmtId="40" fontId="27" fillId="0" borderId="0" xfId="0" applyNumberFormat="1" applyFont="1" applyAlignment="1">
      <alignment horizontal="center" vertical="center" wrapText="1" readingOrder="2"/>
    </xf>
    <xf numFmtId="165" fontId="27" fillId="0" borderId="1" xfId="1" applyNumberFormat="1" applyFont="1" applyFill="1" applyBorder="1" applyAlignment="1">
      <alignment vertical="center" readingOrder="2"/>
    </xf>
    <xf numFmtId="0" fontId="28" fillId="0" borderId="0" xfId="0" applyFont="1" applyAlignment="1">
      <alignment horizontal="right" vertical="center"/>
    </xf>
    <xf numFmtId="165" fontId="27" fillId="0" borderId="10" xfId="1" applyNumberFormat="1" applyFont="1" applyFill="1" applyBorder="1" applyAlignment="1">
      <alignment vertical="center" readingOrder="2"/>
    </xf>
    <xf numFmtId="9" fontId="27" fillId="0" borderId="3" xfId="2" applyFont="1" applyFill="1" applyBorder="1" applyAlignment="1">
      <alignment horizontal="center" vertical="center" readingOrder="2"/>
    </xf>
    <xf numFmtId="10" fontId="27" fillId="0" borderId="3" xfId="2" applyNumberFormat="1" applyFont="1" applyFill="1" applyBorder="1" applyAlignment="1">
      <alignment horizontal="center" vertical="center" readingOrder="2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165" fontId="29" fillId="0" borderId="0" xfId="1" applyNumberFormat="1" applyFont="1" applyFill="1"/>
    <xf numFmtId="165" fontId="30" fillId="0" borderId="0" xfId="1" applyNumberFormat="1" applyFont="1" applyFill="1" applyBorder="1" applyAlignment="1">
      <alignment vertical="center" wrapText="1"/>
    </xf>
    <xf numFmtId="165" fontId="30" fillId="0" borderId="0" xfId="1" applyNumberFormat="1" applyFont="1" applyFill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31" fillId="0" borderId="0" xfId="0" applyNumberFormat="1" applyFont="1"/>
    <xf numFmtId="165" fontId="6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26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5" fontId="34" fillId="0" borderId="0" xfId="1" applyNumberFormat="1" applyFont="1" applyFill="1" applyAlignment="1">
      <alignment horizontal="center" vertical="center"/>
    </xf>
    <xf numFmtId="165" fontId="34" fillId="0" borderId="0" xfId="1" applyNumberFormat="1" applyFont="1" applyFill="1" applyAlignment="1">
      <alignment vertical="center"/>
    </xf>
    <xf numFmtId="10" fontId="34" fillId="0" borderId="0" xfId="2" applyNumberFormat="1" applyFont="1" applyFill="1" applyAlignment="1">
      <alignment horizontal="center" vertical="center"/>
    </xf>
    <xf numFmtId="165" fontId="33" fillId="0" borderId="0" xfId="1" applyNumberFormat="1" applyFont="1" applyFill="1" applyBorder="1" applyAlignment="1">
      <alignment vertical="center" wrapText="1" readingOrder="2"/>
    </xf>
    <xf numFmtId="165" fontId="34" fillId="0" borderId="1" xfId="1" applyNumberFormat="1" applyFont="1" applyFill="1" applyBorder="1" applyAlignment="1">
      <alignment horizontal="center" vertical="center"/>
    </xf>
    <xf numFmtId="165" fontId="34" fillId="0" borderId="0" xfId="1" applyNumberFormat="1" applyFont="1" applyFill="1" applyBorder="1" applyAlignment="1">
      <alignment horizontal="center" vertical="center" readingOrder="2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 wrapText="1" readingOrder="2"/>
    </xf>
    <xf numFmtId="165" fontId="34" fillId="0" borderId="0" xfId="5" applyNumberFormat="1" applyFont="1" applyFill="1" applyAlignment="1">
      <alignment horizontal="center" vertical="center"/>
    </xf>
    <xf numFmtId="165" fontId="34" fillId="0" borderId="0" xfId="5" applyNumberFormat="1" applyFont="1" applyFill="1" applyAlignment="1">
      <alignment horizontal="left" vertical="center"/>
    </xf>
    <xf numFmtId="165" fontId="34" fillId="0" borderId="0" xfId="5" applyNumberFormat="1" applyFont="1" applyFill="1" applyAlignment="1">
      <alignment horizontal="right" vertical="center"/>
    </xf>
    <xf numFmtId="165" fontId="34" fillId="0" borderId="0" xfId="5" applyNumberFormat="1" applyFont="1" applyFill="1" applyAlignment="1">
      <alignment vertical="center"/>
    </xf>
    <xf numFmtId="165" fontId="34" fillId="0" borderId="0" xfId="1" applyNumberFormat="1" applyFont="1" applyFill="1" applyAlignment="1">
      <alignment horizontal="right" vertical="center"/>
    </xf>
    <xf numFmtId="3" fontId="34" fillId="0" borderId="0" xfId="1" applyNumberFormat="1" applyFont="1" applyFill="1" applyAlignment="1">
      <alignment horizontal="right" vertical="center"/>
    </xf>
    <xf numFmtId="165" fontId="34" fillId="0" borderId="0" xfId="5" applyNumberFormat="1" applyFont="1" applyFill="1" applyBorder="1" applyAlignment="1">
      <alignment horizontal="center" vertical="center"/>
    </xf>
    <xf numFmtId="165" fontId="34" fillId="0" borderId="0" xfId="5" applyNumberFormat="1" applyFont="1" applyFill="1" applyBorder="1" applyAlignment="1">
      <alignment vertical="center"/>
    </xf>
    <xf numFmtId="165" fontId="34" fillId="0" borderId="0" xfId="1" applyNumberFormat="1" applyFont="1" applyFill="1" applyBorder="1" applyAlignment="1">
      <alignment vertical="center"/>
    </xf>
    <xf numFmtId="165" fontId="34" fillId="0" borderId="0" xfId="5" applyNumberFormat="1" applyFont="1" applyFill="1" applyBorder="1" applyAlignment="1">
      <alignment horizontal="center" vertical="center" readingOrder="2"/>
    </xf>
    <xf numFmtId="165" fontId="34" fillId="0" borderId="0" xfId="5" applyNumberFormat="1" applyFont="1" applyFill="1" applyBorder="1" applyAlignment="1">
      <alignment vertical="center" readingOrder="2"/>
    </xf>
    <xf numFmtId="165" fontId="34" fillId="0" borderId="0" xfId="1" applyNumberFormat="1" applyFont="1" applyFill="1" applyBorder="1" applyAlignment="1">
      <alignment vertical="center" readingOrder="2"/>
    </xf>
    <xf numFmtId="165" fontId="34" fillId="0" borderId="2" xfId="5" applyNumberFormat="1" applyFont="1" applyFill="1" applyBorder="1" applyAlignment="1">
      <alignment horizontal="center" vertical="center"/>
    </xf>
    <xf numFmtId="3" fontId="34" fillId="0" borderId="0" xfId="1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wrapText="1" readingOrder="2"/>
    </xf>
    <xf numFmtId="0" fontId="34" fillId="0" borderId="0" xfId="0" applyFont="1" applyAlignment="1">
      <alignment horizontal="center" vertical="center" readingOrder="2"/>
    </xf>
    <xf numFmtId="37" fontId="34" fillId="0" borderId="0" xfId="0" quotePrefix="1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center" vertical="center"/>
    </xf>
    <xf numFmtId="0" fontId="34" fillId="0" borderId="0" xfId="3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3" applyFont="1" applyAlignment="1">
      <alignment horizontal="right" vertical="center"/>
    </xf>
    <xf numFmtId="10" fontId="34" fillId="0" borderId="2" xfId="0" applyNumberFormat="1" applyFont="1" applyBorder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165" fontId="34" fillId="0" borderId="0" xfId="1" applyNumberFormat="1" applyFont="1" applyFill="1" applyAlignment="1">
      <alignment vertic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 readingOrder="2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readingOrder="2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7" fontId="36" fillId="0" borderId="0" xfId="0" quotePrefix="1" applyNumberFormat="1" applyFont="1" applyAlignment="1">
      <alignment horizontal="right" vertical="center" wrapText="1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 readingOrder="2"/>
    </xf>
    <xf numFmtId="0" fontId="37" fillId="0" borderId="0" xfId="0" applyFont="1" applyAlignment="1">
      <alignment horizontal="center"/>
    </xf>
    <xf numFmtId="165" fontId="34" fillId="0" borderId="2" xfId="0" applyNumberFormat="1" applyFont="1" applyBorder="1" applyAlignment="1">
      <alignment horizontal="center" vertical="center" readingOrder="2"/>
    </xf>
    <xf numFmtId="10" fontId="34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165" fontId="41" fillId="0" borderId="0" xfId="1" applyNumberFormat="1" applyFont="1" applyFill="1" applyAlignment="1">
      <alignment horizontal="center" vertical="center" wrapText="1" shrinkToFit="1"/>
    </xf>
    <xf numFmtId="165" fontId="41" fillId="0" borderId="0" xfId="1" applyNumberFormat="1" applyFont="1" applyFill="1" applyAlignment="1">
      <alignment vertical="center"/>
    </xf>
    <xf numFmtId="165" fontId="41" fillId="0" borderId="0" xfId="1" applyNumberFormat="1" applyFont="1" applyFill="1" applyBorder="1" applyAlignment="1">
      <alignment horizontal="center" vertical="center" wrapText="1" shrinkToFit="1"/>
    </xf>
    <xf numFmtId="165" fontId="41" fillId="0" borderId="0" xfId="1" applyNumberFormat="1" applyFont="1" applyFill="1" applyBorder="1" applyAlignment="1">
      <alignment vertical="center"/>
    </xf>
    <xf numFmtId="165" fontId="41" fillId="0" borderId="8" xfId="1" applyNumberFormat="1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37" fontId="40" fillId="0" borderId="11" xfId="0" applyNumberFormat="1" applyFont="1" applyBorder="1" applyAlignment="1">
      <alignment horizontal="center" vertical="center"/>
    </xf>
    <xf numFmtId="37" fontId="40" fillId="0" borderId="11" xfId="0" applyNumberFormat="1" applyFont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 wrapText="1"/>
    </xf>
    <xf numFmtId="37" fontId="41" fillId="0" borderId="0" xfId="0" quotePrefix="1" applyNumberFormat="1" applyFont="1" applyAlignment="1">
      <alignment horizontal="right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37" fontId="41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 wrapText="1"/>
    </xf>
    <xf numFmtId="37" fontId="41" fillId="0" borderId="0" xfId="0" applyNumberFormat="1" applyFont="1" applyAlignment="1">
      <alignment vertical="center"/>
    </xf>
    <xf numFmtId="3" fontId="39" fillId="0" borderId="0" xfId="0" applyNumberFormat="1" applyFont="1"/>
    <xf numFmtId="165" fontId="43" fillId="0" borderId="0" xfId="1" applyNumberFormat="1" applyFont="1" applyFill="1" applyAlignment="1">
      <alignment horizontal="center"/>
    </xf>
    <xf numFmtId="165" fontId="43" fillId="0" borderId="0" xfId="1" applyNumberFormat="1" applyFont="1" applyFill="1"/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165" fontId="43" fillId="0" borderId="4" xfId="1" applyNumberFormat="1" applyFont="1" applyFill="1" applyBorder="1" applyAlignment="1">
      <alignment horizontal="center" vertical="center" wrapText="1"/>
    </xf>
    <xf numFmtId="165" fontId="43" fillId="0" borderId="0" xfId="1" applyNumberFormat="1" applyFont="1" applyFill="1" applyAlignment="1">
      <alignment horizontal="center" vertical="center" wrapText="1"/>
    </xf>
    <xf numFmtId="37" fontId="42" fillId="0" borderId="0" xfId="0" applyNumberFormat="1" applyFont="1" applyAlignment="1">
      <alignment horizontal="center" vertical="center"/>
    </xf>
    <xf numFmtId="0" fontId="42" fillId="0" borderId="0" xfId="1" applyNumberFormat="1" applyFont="1" applyFill="1" applyAlignment="1">
      <alignment horizontal="center" vertical="center"/>
    </xf>
    <xf numFmtId="165" fontId="42" fillId="0" borderId="0" xfId="1" applyNumberFormat="1" applyFont="1" applyFill="1" applyAlignment="1">
      <alignment vertical="center"/>
    </xf>
    <xf numFmtId="37" fontId="40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/>
    <xf numFmtId="37" fontId="41" fillId="0" borderId="0" xfId="0" applyNumberFormat="1" applyFont="1" applyAlignment="1">
      <alignment horizontal="center" vertical="center" wrapText="1"/>
    </xf>
    <xf numFmtId="165" fontId="42" fillId="0" borderId="8" xfId="1" applyNumberFormat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165" fontId="43" fillId="0" borderId="8" xfId="1" applyNumberFormat="1" applyFont="1" applyFill="1" applyBorder="1" applyAlignment="1">
      <alignment horizontal="right" vertical="center" wrapText="1" readingOrder="2"/>
    </xf>
    <xf numFmtId="0" fontId="41" fillId="0" borderId="0" xfId="0" applyFont="1"/>
    <xf numFmtId="165" fontId="41" fillId="0" borderId="0" xfId="1" applyNumberFormat="1" applyFont="1" applyFill="1"/>
    <xf numFmtId="166" fontId="38" fillId="0" borderId="0" xfId="1" applyNumberFormat="1" applyFont="1" applyFill="1" applyAlignment="1">
      <alignment vertical="center" readingOrder="2"/>
    </xf>
    <xf numFmtId="166" fontId="42" fillId="0" borderId="0" xfId="1" applyNumberFormat="1" applyFont="1" applyFill="1"/>
    <xf numFmtId="165" fontId="42" fillId="0" borderId="1" xfId="1" applyNumberFormat="1" applyFont="1" applyFill="1" applyBorder="1" applyAlignment="1">
      <alignment horizontal="center" vertical="center" wrapText="1"/>
    </xf>
    <xf numFmtId="165" fontId="42" fillId="0" borderId="0" xfId="1" applyNumberFormat="1" applyFont="1" applyFill="1" applyAlignment="1">
      <alignment horizontal="center" vertical="center"/>
    </xf>
    <xf numFmtId="165" fontId="42" fillId="0" borderId="1" xfId="1" applyNumberFormat="1" applyFont="1" applyFill="1" applyBorder="1" applyAlignment="1">
      <alignment horizontal="center" vertical="center"/>
    </xf>
    <xf numFmtId="166" fontId="42" fillId="0" borderId="1" xfId="1" applyNumberFormat="1" applyFont="1" applyFill="1" applyBorder="1" applyAlignment="1">
      <alignment horizontal="center" vertical="center" wrapText="1"/>
    </xf>
    <xf numFmtId="166" fontId="42" fillId="0" borderId="1" xfId="1" applyNumberFormat="1" applyFont="1" applyFill="1" applyBorder="1" applyAlignment="1">
      <alignment horizontal="center" vertical="center"/>
    </xf>
    <xf numFmtId="166" fontId="42" fillId="0" borderId="0" xfId="1" applyNumberFormat="1" applyFont="1" applyFill="1" applyAlignment="1">
      <alignment horizontal="center" vertical="center"/>
    </xf>
    <xf numFmtId="165" fontId="42" fillId="0" borderId="0" xfId="1" applyNumberFormat="1" applyFont="1" applyFill="1" applyBorder="1" applyAlignment="1">
      <alignment vertical="center" wrapText="1"/>
    </xf>
    <xf numFmtId="165" fontId="42" fillId="0" borderId="8" xfId="1" applyNumberFormat="1" applyFont="1" applyFill="1" applyBorder="1" applyAlignment="1">
      <alignment vertical="center" wrapText="1"/>
    </xf>
    <xf numFmtId="166" fontId="39" fillId="0" borderId="0" xfId="1" applyNumberFormat="1" applyFont="1" applyFill="1"/>
    <xf numFmtId="165" fontId="38" fillId="0" borderId="0" xfId="1" applyNumberFormat="1" applyFont="1" applyFill="1" applyBorder="1" applyAlignment="1">
      <alignment horizontal="left" vertical="center"/>
    </xf>
    <xf numFmtId="165" fontId="42" fillId="0" borderId="0" xfId="1" applyNumberFormat="1" applyFont="1" applyFill="1"/>
    <xf numFmtId="165" fontId="39" fillId="0" borderId="0" xfId="1" applyNumberFormat="1" applyFont="1" applyFill="1"/>
    <xf numFmtId="0" fontId="38" fillId="0" borderId="0" xfId="0" applyFont="1" applyAlignment="1">
      <alignment vertical="center" readingOrder="2"/>
    </xf>
    <xf numFmtId="0" fontId="42" fillId="0" borderId="1" xfId="0" applyFont="1" applyBorder="1" applyAlignment="1">
      <alignment horizontal="center" vertical="center"/>
    </xf>
    <xf numFmtId="0" fontId="42" fillId="0" borderId="0" xfId="0" quotePrefix="1" applyFont="1" applyAlignment="1">
      <alignment horizontal="right" vertical="center"/>
    </xf>
    <xf numFmtId="0" fontId="42" fillId="0" borderId="0" xfId="0" applyFont="1" applyAlignment="1">
      <alignment vertical="center"/>
    </xf>
    <xf numFmtId="3" fontId="44" fillId="0" borderId="0" xfId="0" applyNumberFormat="1" applyFont="1"/>
    <xf numFmtId="2" fontId="42" fillId="0" borderId="9" xfId="0" applyNumberFormat="1" applyFont="1" applyBorder="1" applyAlignment="1">
      <alignment vertical="center"/>
    </xf>
    <xf numFmtId="0" fontId="40" fillId="0" borderId="0" xfId="0" applyFont="1" applyAlignment="1">
      <alignment horizontal="right" vertical="center" readingOrder="2"/>
    </xf>
    <xf numFmtId="166" fontId="38" fillId="0" borderId="1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38" fillId="0" borderId="8" xfId="1" applyNumberFormat="1" applyFont="1" applyFill="1" applyBorder="1" applyAlignment="1">
      <alignment vertical="center"/>
    </xf>
    <xf numFmtId="166" fontId="38" fillId="0" borderId="0" xfId="1" applyNumberFormat="1" applyFont="1" applyFill="1" applyBorder="1" applyAlignment="1">
      <alignment vertical="center"/>
    </xf>
    <xf numFmtId="165" fontId="38" fillId="0" borderId="8" xfId="1" applyNumberFormat="1" applyFont="1" applyFill="1" applyBorder="1" applyAlignment="1">
      <alignment horizontal="center" vertical="center"/>
    </xf>
    <xf numFmtId="165" fontId="38" fillId="0" borderId="0" xfId="1" applyNumberFormat="1" applyFont="1" applyFill="1" applyBorder="1" applyAlignment="1">
      <alignment horizontal="center" vertical="center"/>
    </xf>
    <xf numFmtId="166" fontId="34" fillId="0" borderId="0" xfId="1" applyNumberFormat="1" applyFont="1" applyFill="1" applyAlignment="1">
      <alignment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 readingOrder="2"/>
    </xf>
    <xf numFmtId="166" fontId="33" fillId="0" borderId="3" xfId="1" applyNumberFormat="1" applyFont="1" applyFill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6" fontId="33" fillId="0" borderId="0" xfId="1" applyNumberFormat="1" applyFont="1" applyFill="1" applyBorder="1" applyAlignment="1">
      <alignment horizontal="center" vertical="center" wrapText="1" readingOrder="2"/>
    </xf>
    <xf numFmtId="166" fontId="34" fillId="0" borderId="1" xfId="1" applyNumberFormat="1" applyFont="1" applyFill="1" applyBorder="1" applyAlignment="1">
      <alignment horizontal="center" vertical="center" wrapText="1" readingOrder="2"/>
    </xf>
    <xf numFmtId="166" fontId="33" fillId="0" borderId="4" xfId="0" applyNumberFormat="1" applyFont="1" applyBorder="1" applyAlignment="1">
      <alignment horizontal="center" vertical="center" wrapText="1" readingOrder="2"/>
    </xf>
    <xf numFmtId="0" fontId="33" fillId="0" borderId="4" xfId="0" applyFont="1" applyBorder="1" applyAlignment="1">
      <alignment horizontal="center" vertical="center" wrapText="1" readingOrder="2"/>
    </xf>
    <xf numFmtId="166" fontId="33" fillId="0" borderId="4" xfId="1" applyNumberFormat="1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wrapText="1"/>
    </xf>
    <xf numFmtId="165" fontId="33" fillId="0" borderId="0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vertical="center"/>
    </xf>
    <xf numFmtId="37" fontId="33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165" fontId="45" fillId="0" borderId="8" xfId="1" applyNumberFormat="1" applyFont="1" applyFill="1" applyBorder="1" applyAlignment="1">
      <alignment horizontal="center" vertical="center" readingOrder="2"/>
    </xf>
    <xf numFmtId="165" fontId="45" fillId="0" borderId="0" xfId="1" applyNumberFormat="1" applyFont="1" applyFill="1" applyBorder="1" applyAlignment="1">
      <alignment horizontal="center" vertical="center" readingOrder="2"/>
    </xf>
    <xf numFmtId="165" fontId="45" fillId="0" borderId="8" xfId="1" applyNumberFormat="1" applyFont="1" applyFill="1" applyBorder="1" applyAlignment="1">
      <alignment horizontal="left" vertical="center" readingOrder="2"/>
    </xf>
    <xf numFmtId="10" fontId="45" fillId="0" borderId="8" xfId="0" applyNumberFormat="1" applyFont="1" applyBorder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6" fontId="45" fillId="0" borderId="0" xfId="1" applyNumberFormat="1" applyFont="1" applyFill="1" applyBorder="1" applyAlignment="1">
      <alignment horizontal="center" vertical="center" wrapText="1" readingOrder="2"/>
    </xf>
    <xf numFmtId="0" fontId="45" fillId="0" borderId="0" xfId="0" applyFont="1" applyAlignment="1">
      <alignment vertical="center"/>
    </xf>
    <xf numFmtId="166" fontId="34" fillId="0" borderId="0" xfId="0" applyNumberFormat="1" applyFont="1" applyAlignment="1">
      <alignment vertical="center"/>
    </xf>
    <xf numFmtId="165" fontId="40" fillId="0" borderId="8" xfId="1" applyNumberFormat="1" applyFont="1" applyFill="1" applyBorder="1" applyAlignment="1">
      <alignment vertical="center"/>
    </xf>
    <xf numFmtId="165" fontId="42" fillId="0" borderId="0" xfId="1" applyNumberFormat="1" applyFont="1" applyFill="1" applyBorder="1" applyAlignment="1">
      <alignment vertical="center" wrapText="1" readingOrder="2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0" xfId="0" applyFont="1" applyAlignment="1">
      <alignment vertical="center" wrapText="1" readingOrder="2"/>
    </xf>
    <xf numFmtId="37" fontId="40" fillId="0" borderId="1" xfId="0" applyNumberFormat="1" applyFont="1" applyBorder="1" applyAlignment="1">
      <alignment horizontal="center" vertical="center" wrapText="1" readingOrder="2"/>
    </xf>
    <xf numFmtId="0" fontId="41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 readingOrder="2"/>
    </xf>
    <xf numFmtId="0" fontId="40" fillId="0" borderId="1" xfId="0" applyFont="1" applyBorder="1" applyAlignment="1">
      <alignment vertical="center" wrapText="1" readingOrder="2"/>
    </xf>
    <xf numFmtId="0" fontId="41" fillId="0" borderId="0" xfId="0" applyFont="1" applyAlignment="1">
      <alignment horizontal="center" vertical="center" wrapText="1" readingOrder="2"/>
    </xf>
    <xf numFmtId="37" fontId="41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horizontal="right" vertical="center" wrapText="1" readingOrder="2"/>
    </xf>
    <xf numFmtId="0" fontId="42" fillId="0" borderId="0" xfId="0" applyFont="1" applyAlignment="1">
      <alignment vertical="center" wrapText="1"/>
    </xf>
    <xf numFmtId="165" fontId="42" fillId="0" borderId="0" xfId="0" applyNumberFormat="1" applyFont="1"/>
    <xf numFmtId="3" fontId="42" fillId="0" borderId="0" xfId="0" applyNumberFormat="1" applyFont="1"/>
    <xf numFmtId="165" fontId="41" fillId="0" borderId="1" xfId="1" applyNumberFormat="1" applyFont="1" applyFill="1" applyBorder="1"/>
    <xf numFmtId="165" fontId="40" fillId="0" borderId="14" xfId="1" applyNumberFormat="1" applyFont="1" applyFill="1" applyBorder="1" applyAlignment="1">
      <alignment horizontal="center" vertical="center" wrapText="1" readingOrder="2"/>
    </xf>
    <xf numFmtId="165" fontId="41" fillId="0" borderId="0" xfId="1" applyNumberFormat="1" applyFont="1" applyFill="1" applyAlignment="1">
      <alignment vertical="center" wrapText="1"/>
    </xf>
    <xf numFmtId="165" fontId="41" fillId="0" borderId="3" xfId="1" applyNumberFormat="1" applyFont="1" applyFill="1" applyBorder="1" applyAlignment="1">
      <alignment vertical="center" wrapText="1"/>
    </xf>
    <xf numFmtId="165" fontId="37" fillId="0" borderId="8" xfId="1" applyNumberFormat="1" applyFont="1" applyFill="1" applyBorder="1" applyAlignment="1">
      <alignment vertical="center"/>
    </xf>
    <xf numFmtId="10" fontId="37" fillId="0" borderId="2" xfId="2" applyNumberFormat="1" applyFont="1" applyFill="1" applyBorder="1" applyAlignment="1">
      <alignment horizontal="center" vertical="center" wrapText="1" readingOrder="2"/>
    </xf>
    <xf numFmtId="0" fontId="41" fillId="0" borderId="1" xfId="0" applyFont="1" applyBorder="1"/>
    <xf numFmtId="0" fontId="40" fillId="0" borderId="14" xfId="0" applyFont="1" applyBorder="1" applyAlignment="1">
      <alignment horizontal="center" vertical="center" wrapText="1" readingOrder="2"/>
    </xf>
    <xf numFmtId="37" fontId="46" fillId="0" borderId="0" xfId="0" applyNumberFormat="1" applyFont="1" applyAlignment="1">
      <alignment horizontal="center" vertical="center" wrapText="1"/>
    </xf>
    <xf numFmtId="10" fontId="4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37" fontId="41" fillId="0" borderId="0" xfId="0" quotePrefix="1" applyNumberFormat="1" applyFont="1" applyAlignment="1">
      <alignment horizontal="center" vertical="center" wrapText="1"/>
    </xf>
    <xf numFmtId="0" fontId="41" fillId="0" borderId="0" xfId="0" applyFont="1" applyAlignment="1">
      <alignment horizontal="right" vertical="center" wrapText="1" readingOrder="2"/>
    </xf>
    <xf numFmtId="3" fontId="41" fillId="0" borderId="0" xfId="0" applyNumberFormat="1" applyFont="1"/>
    <xf numFmtId="165" fontId="41" fillId="0" borderId="0" xfId="0" applyNumberFormat="1" applyFont="1"/>
    <xf numFmtId="165" fontId="40" fillId="0" borderId="1" xfId="1" applyNumberFormat="1" applyFont="1" applyFill="1" applyBorder="1" applyAlignment="1">
      <alignment horizontal="center" vertical="center" wrapText="1" readingOrder="2"/>
    </xf>
    <xf numFmtId="165" fontId="41" fillId="0" borderId="0" xfId="1" applyNumberFormat="1" applyFont="1" applyFill="1" applyBorder="1" applyAlignment="1">
      <alignment horizontal="center" vertical="center" readingOrder="2"/>
    </xf>
    <xf numFmtId="165" fontId="41" fillId="0" borderId="0" xfId="1" applyNumberFormat="1" applyFont="1" applyFill="1" applyBorder="1" applyAlignment="1">
      <alignment horizontal="center" vertical="center"/>
    </xf>
    <xf numFmtId="165" fontId="41" fillId="0" borderId="0" xfId="1" applyNumberFormat="1" applyFont="1" applyFill="1" applyBorder="1"/>
    <xf numFmtId="10" fontId="41" fillId="0" borderId="0" xfId="2" applyNumberFormat="1" applyFont="1" applyFill="1" applyBorder="1" applyAlignment="1">
      <alignment horizontal="center" vertical="center" wrapText="1"/>
    </xf>
    <xf numFmtId="165" fontId="41" fillId="0" borderId="0" xfId="1" applyNumberFormat="1" applyFont="1" applyFill="1" applyAlignment="1">
      <alignment horizontal="center" vertical="center"/>
    </xf>
    <xf numFmtId="165" fontId="41" fillId="0" borderId="2" xfId="1" applyNumberFormat="1" applyFont="1" applyFill="1" applyBorder="1" applyAlignment="1">
      <alignment horizontal="center" vertical="center" readingOrder="2"/>
    </xf>
    <xf numFmtId="10" fontId="41" fillId="0" borderId="8" xfId="2" applyNumberFormat="1" applyFont="1" applyFill="1" applyBorder="1" applyAlignment="1">
      <alignment horizontal="center" vertical="center"/>
    </xf>
    <xf numFmtId="165" fontId="47" fillId="0" borderId="0" xfId="1" applyNumberFormat="1" applyFont="1" applyFill="1"/>
    <xf numFmtId="0" fontId="41" fillId="0" borderId="0" xfId="0" applyFont="1" applyAlignment="1">
      <alignment vertical="center" wrapText="1" readingOrder="2"/>
    </xf>
    <xf numFmtId="0" fontId="41" fillId="0" borderId="0" xfId="0" applyFont="1" applyAlignment="1">
      <alignment horizontal="center"/>
    </xf>
    <xf numFmtId="0" fontId="41" fillId="0" borderId="1" xfId="0" applyFont="1" applyBorder="1" applyAlignment="1">
      <alignment vertical="center" wrapText="1" readingOrder="2"/>
    </xf>
    <xf numFmtId="0" fontId="47" fillId="0" borderId="0" xfId="0" applyFont="1"/>
    <xf numFmtId="0" fontId="1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 wrapText="1" readingOrder="2"/>
    </xf>
    <xf numFmtId="0" fontId="34" fillId="0" borderId="16" xfId="0" applyFont="1" applyBorder="1" applyAlignment="1">
      <alignment horizontal="center" vertical="center" wrapText="1" readingOrder="2"/>
    </xf>
    <xf numFmtId="165" fontId="34" fillId="0" borderId="0" xfId="1" applyNumberFormat="1" applyFont="1" applyFill="1" applyAlignment="1">
      <alignment horizontal="center" vertical="center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5" fontId="34" fillId="0" borderId="3" xfId="1" applyNumberFormat="1" applyFont="1" applyFill="1" applyBorder="1" applyAlignment="1">
      <alignment horizontal="center" vertical="center" readingOrder="2"/>
    </xf>
    <xf numFmtId="165" fontId="34" fillId="0" borderId="1" xfId="1" applyNumberFormat="1" applyFont="1" applyFill="1" applyBorder="1" applyAlignment="1">
      <alignment horizontal="center" vertical="center" readingOrder="2"/>
    </xf>
    <xf numFmtId="165" fontId="34" fillId="0" borderId="0" xfId="1" applyNumberFormat="1" applyFont="1" applyFill="1" applyBorder="1" applyAlignment="1">
      <alignment horizontal="center" vertical="center" readingOrder="2"/>
    </xf>
    <xf numFmtId="165" fontId="34" fillId="0" borderId="0" xfId="1" applyNumberFormat="1" applyFont="1" applyFill="1" applyAlignment="1">
      <alignment horizontal="center" vertical="center" wrapText="1" readingOrder="2"/>
    </xf>
    <xf numFmtId="0" fontId="33" fillId="0" borderId="0" xfId="0" applyFont="1" applyAlignment="1">
      <alignment horizontal="right" vertical="center" readingOrder="2"/>
    </xf>
    <xf numFmtId="165" fontId="34" fillId="0" borderId="1" xfId="1" applyNumberFormat="1" applyFont="1" applyFill="1" applyBorder="1" applyAlignment="1">
      <alignment horizontal="center" vertical="center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165" fontId="34" fillId="0" borderId="3" xfId="1" applyNumberFormat="1" applyFont="1" applyFill="1" applyBorder="1" applyAlignment="1">
      <alignment horizontal="center" vertical="center" wrapText="1" readingOrder="2"/>
    </xf>
    <xf numFmtId="165" fontId="34" fillId="0" borderId="1" xfId="1" applyNumberFormat="1" applyFont="1" applyFill="1" applyBorder="1" applyAlignment="1">
      <alignment horizontal="center" vertical="center" wrapText="1" readingOrder="2"/>
    </xf>
    <xf numFmtId="10" fontId="34" fillId="0" borderId="3" xfId="2" applyNumberFormat="1" applyFont="1" applyFill="1" applyBorder="1" applyAlignment="1">
      <alignment horizontal="center" vertical="center" wrapText="1" readingOrder="2"/>
    </xf>
    <xf numFmtId="10" fontId="34" fillId="0" borderId="1" xfId="2" applyNumberFormat="1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0" fontId="35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 wrapText="1" readingOrder="2"/>
    </xf>
    <xf numFmtId="0" fontId="35" fillId="0" borderId="0" xfId="0" applyFont="1" applyAlignment="1">
      <alignment horizontal="center" vertical="center" wrapText="1" readingOrder="2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41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readingOrder="2"/>
    </xf>
    <xf numFmtId="0" fontId="41" fillId="0" borderId="3" xfId="0" applyFont="1" applyBorder="1" applyAlignment="1">
      <alignment horizontal="center" vertical="center" readingOrder="2"/>
    </xf>
    <xf numFmtId="0" fontId="41" fillId="0" borderId="1" xfId="0" applyFont="1" applyBorder="1" applyAlignment="1">
      <alignment horizontal="center" vertical="center" readingOrder="2"/>
    </xf>
    <xf numFmtId="0" fontId="41" fillId="0" borderId="0" xfId="0" applyFont="1" applyAlignment="1">
      <alignment horizontal="center" vertical="center" wrapText="1" readingOrder="2"/>
    </xf>
    <xf numFmtId="0" fontId="41" fillId="0" borderId="1" xfId="0" applyFont="1" applyBorder="1" applyAlignment="1">
      <alignment horizontal="center" vertical="center" wrapText="1" readingOrder="2"/>
    </xf>
    <xf numFmtId="165" fontId="41" fillId="0" borderId="0" xfId="1" applyNumberFormat="1" applyFont="1" applyFill="1" applyBorder="1" applyAlignment="1">
      <alignment horizontal="center" vertical="center" readingOrder="2"/>
    </xf>
    <xf numFmtId="165" fontId="41" fillId="0" borderId="1" xfId="1" applyNumberFormat="1" applyFont="1" applyFill="1" applyBorder="1" applyAlignment="1">
      <alignment horizontal="center" vertical="center" readingOrder="2"/>
    </xf>
    <xf numFmtId="0" fontId="27" fillId="0" borderId="1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/>
    </xf>
    <xf numFmtId="37" fontId="40" fillId="0" borderId="11" xfId="0" applyNumberFormat="1" applyFont="1" applyBorder="1" applyAlignment="1">
      <alignment horizontal="center" vertical="center"/>
    </xf>
    <xf numFmtId="0" fontId="39" fillId="0" borderId="12" xfId="0" applyFont="1" applyBorder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 vertical="center" readingOrder="2"/>
    </xf>
    <xf numFmtId="166" fontId="38" fillId="0" borderId="0" xfId="1" applyNumberFormat="1" applyFont="1" applyFill="1" applyAlignment="1">
      <alignment horizontal="right" vertical="center" readingOrder="2"/>
    </xf>
    <xf numFmtId="0" fontId="43" fillId="0" borderId="1" xfId="0" applyFont="1" applyBorder="1" applyAlignment="1">
      <alignment horizontal="center"/>
    </xf>
    <xf numFmtId="165" fontId="35" fillId="0" borderId="1" xfId="1" applyNumberFormat="1" applyFont="1" applyFill="1" applyBorder="1" applyAlignment="1">
      <alignment horizontal="center" vertical="center" wrapText="1" readingOrder="2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166" fontId="38" fillId="0" borderId="1" xfId="1" applyNumberFormat="1" applyFont="1" applyFill="1" applyBorder="1" applyAlignment="1">
      <alignment horizontal="center" vertical="center" wrapText="1" readingOrder="2"/>
    </xf>
    <xf numFmtId="37" fontId="38" fillId="0" borderId="1" xfId="0" applyNumberFormat="1" applyFont="1" applyBorder="1" applyAlignment="1">
      <alignment horizontal="center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0" fontId="41" fillId="0" borderId="5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166" fontId="38" fillId="0" borderId="1" xfId="1" applyNumberFormat="1" applyFont="1" applyFill="1" applyBorder="1" applyAlignment="1">
      <alignment horizontal="center" vertical="center"/>
    </xf>
    <xf numFmtId="37" fontId="33" fillId="0" borderId="1" xfId="0" applyNumberFormat="1" applyFont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6" fontId="33" fillId="0" borderId="3" xfId="1" applyNumberFormat="1" applyFont="1" applyFill="1" applyBorder="1" applyAlignment="1">
      <alignment horizontal="center" vertical="center" wrapText="1" readingOrder="2"/>
    </xf>
    <xf numFmtId="166" fontId="33" fillId="0" borderId="0" xfId="1" applyNumberFormat="1" applyFont="1" applyFill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40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 readingOrder="2"/>
    </xf>
    <xf numFmtId="37" fontId="40" fillId="0" borderId="1" xfId="0" applyNumberFormat="1" applyFont="1" applyBorder="1" applyAlignment="1">
      <alignment horizontal="center" vertical="center" wrapText="1" readingOrder="2"/>
    </xf>
    <xf numFmtId="165" fontId="40" fillId="0" borderId="1" xfId="0" applyNumberFormat="1" applyFont="1" applyBorder="1" applyAlignment="1">
      <alignment horizontal="center" vertical="center" wrapText="1" readingOrder="2"/>
    </xf>
    <xf numFmtId="0" fontId="41" fillId="0" borderId="3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0" fillId="0" borderId="4" xfId="0" applyFont="1" applyBorder="1" applyAlignment="1">
      <alignment horizontal="center" vertical="center" wrapText="1" readingOrder="2"/>
    </xf>
    <xf numFmtId="165" fontId="40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37" fontId="16" fillId="0" borderId="4" xfId="0" applyNumberFormat="1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276224</xdr:colOff>
      <xdr:row>36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C99E83-92CC-2A53-CA67-19D406AE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2610226" y="0"/>
          <a:ext cx="6743699" cy="744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6"/>
  <sheetViews>
    <sheetView rightToLeft="1" tabSelected="1" view="pageBreakPreview" topLeftCell="A7" zoomScale="80" zoomScaleNormal="100" zoomScaleSheetLayoutView="80" workbookViewId="0">
      <selection activeCell="P23" sqref="P23"/>
    </sheetView>
  </sheetViews>
  <sheetFormatPr defaultColWidth="9.109375" defaultRowHeight="16.2"/>
  <cols>
    <col min="1" max="1" width="2.6640625" style="13" customWidth="1"/>
    <col min="2" max="16384" width="9.109375" style="13"/>
  </cols>
  <sheetData>
    <row r="8" spans="2:13">
      <c r="M8" s="13" t="s">
        <v>55</v>
      </c>
    </row>
    <row r="10" spans="2:13">
      <c r="J10" s="17"/>
    </row>
    <row r="14" spans="2:13" ht="15" customHeight="1">
      <c r="B14" s="254" t="s">
        <v>68</v>
      </c>
      <c r="C14" s="254"/>
      <c r="D14" s="254"/>
      <c r="E14" s="254"/>
      <c r="F14" s="254"/>
      <c r="G14" s="254"/>
      <c r="H14" s="254"/>
      <c r="I14" s="254"/>
      <c r="J14" s="254"/>
      <c r="K14" s="254"/>
    </row>
    <row r="15" spans="2:13" ht="15" customHeight="1"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2:13" ht="15" customHeight="1">
      <c r="B16" s="254"/>
      <c r="C16" s="254"/>
      <c r="D16" s="254"/>
      <c r="E16" s="254"/>
      <c r="F16" s="254"/>
      <c r="G16" s="254"/>
      <c r="H16" s="254"/>
      <c r="I16" s="254"/>
      <c r="J16" s="254"/>
      <c r="K16" s="254"/>
    </row>
    <row r="18" spans="2:11" ht="15" customHeight="1">
      <c r="B18" s="254" t="s">
        <v>467</v>
      </c>
      <c r="C18" s="254"/>
      <c r="D18" s="254"/>
      <c r="E18" s="254"/>
      <c r="F18" s="254"/>
      <c r="G18" s="254"/>
      <c r="H18" s="254"/>
      <c r="I18" s="254"/>
      <c r="J18" s="254"/>
      <c r="K18" s="254"/>
    </row>
    <row r="19" spans="2:11" ht="15" customHeight="1">
      <c r="B19" s="254"/>
      <c r="C19" s="254"/>
      <c r="D19" s="254"/>
      <c r="E19" s="254"/>
      <c r="F19" s="254"/>
      <c r="G19" s="254"/>
      <c r="H19" s="254"/>
      <c r="I19" s="254"/>
      <c r="J19" s="254"/>
      <c r="K19" s="254"/>
    </row>
    <row r="20" spans="2:11" ht="15" customHeight="1">
      <c r="B20" s="254"/>
      <c r="C20" s="254"/>
      <c r="D20" s="254"/>
      <c r="E20" s="254"/>
      <c r="F20" s="254"/>
      <c r="G20" s="254"/>
      <c r="H20" s="254"/>
      <c r="I20" s="254"/>
      <c r="J20" s="254"/>
      <c r="K20" s="254"/>
    </row>
    <row r="21" spans="2:11" ht="15" customHeight="1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AB283"/>
  <sheetViews>
    <sheetView rightToLeft="1" view="pageBreakPreview" zoomScale="40" zoomScaleNormal="100" zoomScaleSheetLayoutView="40" workbookViewId="0">
      <selection activeCell="J288" sqref="J288"/>
    </sheetView>
  </sheetViews>
  <sheetFormatPr defaultColWidth="9.109375" defaultRowHeight="29.4"/>
  <cols>
    <col min="1" max="1" width="4.6640625" style="4" customWidth="1"/>
    <col min="2" max="2" width="56.88671875" style="89" customWidth="1"/>
    <col min="3" max="3" width="1.88671875" style="89" customWidth="1"/>
    <col min="4" max="4" width="21.109375" style="66" bestFit="1" customWidth="1"/>
    <col min="5" max="5" width="1.109375" style="67" customWidth="1"/>
    <col min="6" max="6" width="28.44140625" style="67" bestFit="1" customWidth="1"/>
    <col min="7" max="7" width="1.44140625" style="67" customWidth="1"/>
    <col min="8" max="8" width="28.44140625" style="67" bestFit="1" customWidth="1"/>
    <col min="9" max="9" width="1.5546875" style="67" customWidth="1"/>
    <col min="10" max="10" width="19.6640625" style="67" bestFit="1" customWidth="1"/>
    <col min="11" max="11" width="2.109375" style="67" customWidth="1"/>
    <col min="12" max="12" width="24.44140625" style="67" bestFit="1" customWidth="1"/>
    <col min="13" max="13" width="1.44140625" style="67" customWidth="1"/>
    <col min="14" max="14" width="18.88671875" style="67" bestFit="1" customWidth="1"/>
    <col min="15" max="15" width="1.88671875" style="67" customWidth="1"/>
    <col min="16" max="16" width="26.88671875" style="67" bestFit="1" customWidth="1"/>
    <col min="17" max="17" width="1.109375" style="67" customWidth="1"/>
    <col min="18" max="18" width="21.109375" style="67" bestFit="1" customWidth="1"/>
    <col min="19" max="19" width="1.44140625" style="67" customWidth="1"/>
    <col min="20" max="20" width="13.33203125" style="67" bestFit="1" customWidth="1"/>
    <col min="21" max="21" width="1.5546875" style="67" customWidth="1"/>
    <col min="22" max="22" width="28.44140625" style="67" bestFit="1" customWidth="1"/>
    <col min="23" max="23" width="1.88671875" style="67" customWidth="1"/>
    <col min="24" max="24" width="28.44140625" style="66" bestFit="1" customWidth="1"/>
    <col min="25" max="25" width="1.5546875" style="89" customWidth="1"/>
    <col min="26" max="26" width="14.6640625" style="68" bestFit="1" customWidth="1"/>
    <col min="27" max="27" width="24.44140625" style="4" bestFit="1" customWidth="1"/>
    <col min="28" max="28" width="22.88671875" style="4" bestFit="1" customWidth="1"/>
    <col min="29" max="16384" width="9.109375" style="4"/>
  </cols>
  <sheetData>
    <row r="1" spans="2:28" s="30" customFormat="1" ht="30.6">
      <c r="B1" s="255" t="s">
        <v>83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2:28" s="30" customFormat="1" ht="30.6">
      <c r="B2" s="255" t="s">
        <v>47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2:28" s="30" customFormat="1" ht="30.6">
      <c r="B3" s="255" t="s">
        <v>468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spans="2:28" s="30" customFormat="1" ht="30.6">
      <c r="B4" s="264" t="s">
        <v>25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spans="2:28" s="30" customFormat="1" ht="30.6">
      <c r="B5" s="264" t="s">
        <v>26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2:28" s="30" customFormat="1">
      <c r="B6" s="89"/>
      <c r="C6" s="89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6"/>
      <c r="Y6" s="89"/>
      <c r="Z6" s="68"/>
    </row>
    <row r="7" spans="2:28" s="30" customFormat="1" ht="31.2" thickBot="1">
      <c r="B7" s="90"/>
      <c r="C7" s="91"/>
      <c r="D7" s="266" t="s">
        <v>442</v>
      </c>
      <c r="E7" s="266"/>
      <c r="F7" s="266"/>
      <c r="G7" s="266"/>
      <c r="H7" s="266"/>
      <c r="I7" s="69"/>
      <c r="J7" s="265" t="s">
        <v>7</v>
      </c>
      <c r="K7" s="265"/>
      <c r="L7" s="265"/>
      <c r="M7" s="265"/>
      <c r="N7" s="265"/>
      <c r="O7" s="265"/>
      <c r="P7" s="265"/>
      <c r="Q7" s="67"/>
      <c r="R7" s="267" t="s">
        <v>469</v>
      </c>
      <c r="S7" s="267"/>
      <c r="T7" s="267"/>
      <c r="U7" s="267"/>
      <c r="V7" s="267"/>
      <c r="W7" s="267"/>
      <c r="X7" s="267"/>
      <c r="Y7" s="267"/>
      <c r="Z7" s="267"/>
    </row>
    <row r="8" spans="2:28" s="30" customFormat="1">
      <c r="B8" s="256" t="s">
        <v>1</v>
      </c>
      <c r="C8" s="93"/>
      <c r="D8" s="262" t="s">
        <v>3</v>
      </c>
      <c r="E8" s="259"/>
      <c r="F8" s="262" t="s">
        <v>0</v>
      </c>
      <c r="G8" s="259"/>
      <c r="H8" s="268" t="s">
        <v>21</v>
      </c>
      <c r="I8" s="71"/>
      <c r="J8" s="258" t="s">
        <v>4</v>
      </c>
      <c r="K8" s="258"/>
      <c r="L8" s="258"/>
      <c r="M8" s="73"/>
      <c r="N8" s="258" t="s">
        <v>5</v>
      </c>
      <c r="O8" s="258"/>
      <c r="P8" s="258"/>
      <c r="Q8" s="67"/>
      <c r="R8" s="260" t="s">
        <v>3</v>
      </c>
      <c r="S8" s="259"/>
      <c r="T8" s="268" t="s">
        <v>245</v>
      </c>
      <c r="U8" s="72"/>
      <c r="V8" s="260" t="s">
        <v>0</v>
      </c>
      <c r="W8" s="259"/>
      <c r="X8" s="268" t="s">
        <v>21</v>
      </c>
      <c r="Y8" s="94"/>
      <c r="Z8" s="270" t="s">
        <v>246</v>
      </c>
    </row>
    <row r="9" spans="2:28" s="30" customFormat="1" ht="30" thickBot="1">
      <c r="B9" s="257"/>
      <c r="C9" s="93"/>
      <c r="D9" s="261"/>
      <c r="E9" s="263"/>
      <c r="F9" s="261"/>
      <c r="G9" s="263"/>
      <c r="H9" s="269"/>
      <c r="I9" s="71"/>
      <c r="J9" s="70" t="s">
        <v>3</v>
      </c>
      <c r="K9" s="70"/>
      <c r="L9" s="70" t="s">
        <v>0</v>
      </c>
      <c r="M9" s="73"/>
      <c r="N9" s="70" t="s">
        <v>3</v>
      </c>
      <c r="O9" s="70"/>
      <c r="P9" s="70" t="s">
        <v>46</v>
      </c>
      <c r="Q9" s="67"/>
      <c r="R9" s="261"/>
      <c r="S9" s="259"/>
      <c r="T9" s="269"/>
      <c r="U9" s="72"/>
      <c r="V9" s="261"/>
      <c r="W9" s="259"/>
      <c r="X9" s="269"/>
      <c r="Y9" s="94"/>
      <c r="Z9" s="271"/>
    </row>
    <row r="10" spans="2:28" s="30" customFormat="1">
      <c r="B10" s="95" t="s">
        <v>472</v>
      </c>
      <c r="C10" s="89"/>
      <c r="D10" s="75">
        <v>0</v>
      </c>
      <c r="E10" s="75"/>
      <c r="F10" s="75">
        <v>0</v>
      </c>
      <c r="G10" s="75"/>
      <c r="H10" s="76">
        <v>0</v>
      </c>
      <c r="I10" s="66"/>
      <c r="J10" s="66">
        <v>867858</v>
      </c>
      <c r="K10" s="66"/>
      <c r="L10" s="66">
        <v>5060384953</v>
      </c>
      <c r="M10" s="96"/>
      <c r="N10" s="66">
        <v>0</v>
      </c>
      <c r="O10" s="66"/>
      <c r="P10" s="66">
        <v>0</v>
      </c>
      <c r="Q10" s="66"/>
      <c r="R10" s="66">
        <v>867858</v>
      </c>
      <c r="S10" s="66"/>
      <c r="T10" s="66">
        <v>5900</v>
      </c>
      <c r="U10" s="66"/>
      <c r="V10" s="66">
        <v>5060384953</v>
      </c>
      <c r="W10" s="66"/>
      <c r="X10" s="67">
        <v>5089896048</v>
      </c>
      <c r="Y10" s="96"/>
      <c r="Z10" s="68">
        <f>X10/درآمدها!$J$5</f>
        <v>4.4551114629165929E-4</v>
      </c>
      <c r="AA10" s="59"/>
      <c r="AB10" s="64"/>
    </row>
    <row r="11" spans="2:28" s="30" customFormat="1">
      <c r="B11" s="95" t="s">
        <v>473</v>
      </c>
      <c r="C11" s="89"/>
      <c r="D11" s="77">
        <v>0</v>
      </c>
      <c r="E11" s="75"/>
      <c r="F11" s="75">
        <v>0</v>
      </c>
      <c r="G11" s="75"/>
      <c r="H11" s="78">
        <v>0</v>
      </c>
      <c r="I11" s="66"/>
      <c r="J11" s="66">
        <v>7475577</v>
      </c>
      <c r="K11" s="66"/>
      <c r="L11" s="66">
        <v>14341766457</v>
      </c>
      <c r="M11" s="96"/>
      <c r="N11" s="66">
        <v>0</v>
      </c>
      <c r="O11" s="66"/>
      <c r="P11" s="66">
        <v>0</v>
      </c>
      <c r="Q11" s="66"/>
      <c r="R11" s="66">
        <v>7475577</v>
      </c>
      <c r="S11" s="66"/>
      <c r="T11" s="66">
        <v>1837</v>
      </c>
      <c r="U11" s="66"/>
      <c r="V11" s="66">
        <v>14341766457</v>
      </c>
      <c r="W11" s="66"/>
      <c r="X11" s="67">
        <v>13650925774</v>
      </c>
      <c r="Y11" s="96"/>
      <c r="Z11" s="68">
        <f>X11/درآمدها!$J$5</f>
        <v>1.1948455395089624E-3</v>
      </c>
      <c r="AA11" s="59"/>
      <c r="AB11" s="64"/>
    </row>
    <row r="12" spans="2:28" s="30" customFormat="1">
      <c r="B12" s="95" t="s">
        <v>443</v>
      </c>
      <c r="C12" s="89"/>
      <c r="D12" s="77">
        <v>354113</v>
      </c>
      <c r="E12" s="75"/>
      <c r="F12" s="75">
        <v>13553042086</v>
      </c>
      <c r="G12" s="75"/>
      <c r="H12" s="78">
        <v>13517031464</v>
      </c>
      <c r="I12" s="66"/>
      <c r="J12" s="66">
        <v>765612</v>
      </c>
      <c r="K12" s="66"/>
      <c r="L12" s="66">
        <v>31401034096</v>
      </c>
      <c r="M12" s="96"/>
      <c r="N12" s="66">
        <v>0</v>
      </c>
      <c r="O12" s="66"/>
      <c r="P12" s="66">
        <v>0</v>
      </c>
      <c r="Q12" s="66"/>
      <c r="R12" s="66">
        <v>1119725</v>
      </c>
      <c r="S12" s="66"/>
      <c r="T12" s="66">
        <v>36110</v>
      </c>
      <c r="U12" s="66"/>
      <c r="V12" s="66">
        <v>44954076182</v>
      </c>
      <c r="W12" s="66"/>
      <c r="X12" s="67">
        <v>40192691797</v>
      </c>
      <c r="Y12" s="96"/>
      <c r="Z12" s="68">
        <f>X12/درآمدها!$J$5</f>
        <v>3.5180074457640161E-3</v>
      </c>
      <c r="AA12" s="59"/>
      <c r="AB12" s="64"/>
    </row>
    <row r="13" spans="2:28" s="30" customFormat="1">
      <c r="B13" s="95" t="s">
        <v>444</v>
      </c>
      <c r="C13" s="89"/>
      <c r="D13" s="77">
        <v>414637</v>
      </c>
      <c r="E13" s="75"/>
      <c r="F13" s="75">
        <v>17688133461</v>
      </c>
      <c r="G13" s="75"/>
      <c r="H13" s="78">
        <v>17228702236</v>
      </c>
      <c r="I13" s="66"/>
      <c r="J13" s="67">
        <v>0</v>
      </c>
      <c r="K13" s="67"/>
      <c r="L13" s="66">
        <v>0</v>
      </c>
      <c r="M13" s="96"/>
      <c r="N13" s="66">
        <v>0</v>
      </c>
      <c r="O13" s="66"/>
      <c r="P13" s="66">
        <v>0</v>
      </c>
      <c r="Q13" s="66"/>
      <c r="R13" s="66">
        <v>414637</v>
      </c>
      <c r="S13" s="66"/>
      <c r="T13" s="66">
        <v>39000</v>
      </c>
      <c r="U13" s="66"/>
      <c r="V13" s="66">
        <v>17688133461</v>
      </c>
      <c r="W13" s="66"/>
      <c r="X13" s="67">
        <v>16074626487</v>
      </c>
      <c r="Y13" s="96"/>
      <c r="Z13" s="68">
        <f>X13/درآمدها!$J$5</f>
        <v>1.4069885131048237E-3</v>
      </c>
      <c r="AA13" s="59"/>
      <c r="AB13" s="64"/>
    </row>
    <row r="14" spans="2:28" s="30" customFormat="1">
      <c r="B14" s="95" t="s">
        <v>431</v>
      </c>
      <c r="C14" s="89"/>
      <c r="D14" s="77">
        <v>2093466</v>
      </c>
      <c r="E14" s="75"/>
      <c r="F14" s="75">
        <v>9565620417</v>
      </c>
      <c r="G14" s="75"/>
      <c r="H14" s="78">
        <v>9000367722</v>
      </c>
      <c r="I14" s="66"/>
      <c r="J14" s="66">
        <v>1196266</v>
      </c>
      <c r="K14" s="66"/>
      <c r="L14" s="66">
        <v>0</v>
      </c>
      <c r="M14" s="96"/>
      <c r="N14" s="66">
        <v>0</v>
      </c>
      <c r="O14" s="66"/>
      <c r="P14" s="66">
        <v>0</v>
      </c>
      <c r="Q14" s="66"/>
      <c r="R14" s="66">
        <v>3289732</v>
      </c>
      <c r="S14" s="66"/>
      <c r="T14" s="66">
        <v>2566.4545455374478</v>
      </c>
      <c r="U14" s="66"/>
      <c r="V14" s="66">
        <v>9565620417</v>
      </c>
      <c r="W14" s="66"/>
      <c r="X14" s="67">
        <v>8392712110</v>
      </c>
      <c r="Y14" s="96"/>
      <c r="Z14" s="68">
        <f>X14/درآمدها!$J$5</f>
        <v>7.3460179881103737E-4</v>
      </c>
      <c r="AA14" s="59"/>
      <c r="AB14" s="64"/>
    </row>
    <row r="15" spans="2:28" s="30" customFormat="1">
      <c r="B15" s="95" t="s">
        <v>432</v>
      </c>
      <c r="C15" s="89"/>
      <c r="D15" s="77">
        <v>11210340</v>
      </c>
      <c r="E15" s="75"/>
      <c r="F15" s="75">
        <v>35821930532</v>
      </c>
      <c r="G15" s="75"/>
      <c r="H15" s="78">
        <v>32762297127</v>
      </c>
      <c r="I15" s="66"/>
      <c r="J15" s="66">
        <v>0</v>
      </c>
      <c r="K15" s="66"/>
      <c r="L15" s="66">
        <v>0</v>
      </c>
      <c r="M15" s="96"/>
      <c r="N15" s="66">
        <v>0</v>
      </c>
      <c r="O15" s="66"/>
      <c r="P15" s="66">
        <v>0</v>
      </c>
      <c r="Q15" s="66"/>
      <c r="R15" s="66">
        <v>11210340</v>
      </c>
      <c r="S15" s="66"/>
      <c r="T15" s="66">
        <v>3010</v>
      </c>
      <c r="U15" s="66"/>
      <c r="V15" s="66">
        <v>35821930532</v>
      </c>
      <c r="W15" s="66"/>
      <c r="X15" s="67">
        <v>33542351820</v>
      </c>
      <c r="Y15" s="96"/>
      <c r="Z15" s="68">
        <f>X15/درآمدها!$J$5</f>
        <v>2.9359129278324161E-3</v>
      </c>
      <c r="AA15" s="59"/>
      <c r="AB15" s="64"/>
    </row>
    <row r="16" spans="2:28" s="30" customFormat="1">
      <c r="B16" s="95" t="s">
        <v>426</v>
      </c>
      <c r="C16" s="89"/>
      <c r="D16" s="77">
        <v>12639623</v>
      </c>
      <c r="E16" s="75"/>
      <c r="F16" s="75">
        <v>54949858148</v>
      </c>
      <c r="G16" s="75"/>
      <c r="H16" s="78">
        <v>52280540151</v>
      </c>
      <c r="I16" s="66"/>
      <c r="J16" s="66">
        <v>0</v>
      </c>
      <c r="K16" s="66"/>
      <c r="L16" s="66">
        <v>0</v>
      </c>
      <c r="M16" s="96"/>
      <c r="N16" s="66">
        <v>0</v>
      </c>
      <c r="O16" s="66"/>
      <c r="P16" s="66">
        <v>0</v>
      </c>
      <c r="Q16" s="66"/>
      <c r="R16" s="66">
        <v>12639623</v>
      </c>
      <c r="S16" s="66"/>
      <c r="T16" s="66">
        <v>3955</v>
      </c>
      <c r="U16" s="66"/>
      <c r="V16" s="66">
        <v>54949858148</v>
      </c>
      <c r="W16" s="66"/>
      <c r="X16" s="67">
        <v>49692270200</v>
      </c>
      <c r="Y16" s="96"/>
      <c r="Z16" s="68">
        <f>X16/درآمدها!$J$5</f>
        <v>4.3494916300571293E-3</v>
      </c>
      <c r="AA16" s="59"/>
      <c r="AB16" s="64"/>
    </row>
    <row r="17" spans="2:28" s="30" customFormat="1">
      <c r="B17" s="95" t="s">
        <v>396</v>
      </c>
      <c r="C17" s="89"/>
      <c r="D17" s="77">
        <v>3918600</v>
      </c>
      <c r="E17" s="75"/>
      <c r="F17" s="75">
        <v>45416444170</v>
      </c>
      <c r="G17" s="75"/>
      <c r="H17" s="78">
        <v>40900485466</v>
      </c>
      <c r="I17" s="66"/>
      <c r="J17" s="66">
        <v>0</v>
      </c>
      <c r="K17" s="66"/>
      <c r="L17" s="66">
        <v>0</v>
      </c>
      <c r="M17" s="96"/>
      <c r="N17" s="66">
        <v>0</v>
      </c>
      <c r="O17" s="66"/>
      <c r="P17" s="66">
        <v>0</v>
      </c>
      <c r="Q17" s="66"/>
      <c r="R17" s="66">
        <v>3918600</v>
      </c>
      <c r="S17" s="66"/>
      <c r="T17" s="66">
        <v>9540</v>
      </c>
      <c r="U17" s="66"/>
      <c r="V17" s="66">
        <v>45416444170</v>
      </c>
      <c r="W17" s="66"/>
      <c r="X17" s="67">
        <v>37161012511</v>
      </c>
      <c r="Y17" s="96"/>
      <c r="Z17" s="68">
        <f>X17/درآمدها!$J$5</f>
        <v>3.2526489981341759E-3</v>
      </c>
      <c r="AA17" s="59"/>
      <c r="AB17" s="64"/>
    </row>
    <row r="18" spans="2:28" s="30" customFormat="1">
      <c r="B18" s="89" t="s">
        <v>385</v>
      </c>
      <c r="C18" s="89"/>
      <c r="D18" s="77">
        <v>23617300</v>
      </c>
      <c r="E18" s="75"/>
      <c r="F18" s="75">
        <v>37470290033</v>
      </c>
      <c r="G18" s="75"/>
      <c r="H18" s="78">
        <v>28040195840</v>
      </c>
      <c r="I18" s="66"/>
      <c r="J18" s="66">
        <v>0</v>
      </c>
      <c r="K18" s="66"/>
      <c r="L18" s="66">
        <v>0</v>
      </c>
      <c r="M18" s="96"/>
      <c r="N18" s="66">
        <v>0</v>
      </c>
      <c r="O18" s="66"/>
      <c r="P18" s="66">
        <v>0</v>
      </c>
      <c r="Q18" s="66"/>
      <c r="R18" s="66">
        <v>23617300</v>
      </c>
      <c r="S18" s="66"/>
      <c r="T18" s="66">
        <v>1194.3801213093791</v>
      </c>
      <c r="U18" s="66"/>
      <c r="V18" s="66">
        <v>37470290033</v>
      </c>
      <c r="W18" s="66"/>
      <c r="X18" s="67">
        <v>28040195840</v>
      </c>
      <c r="Y18" s="96"/>
      <c r="Z18" s="68">
        <f>X18/درآمدها!$J$5</f>
        <v>2.4543172734990629E-3</v>
      </c>
      <c r="AA18" s="59"/>
      <c r="AB18" s="64"/>
    </row>
    <row r="19" spans="2:28" s="30" customFormat="1" ht="31.2" customHeight="1">
      <c r="B19" s="89" t="s">
        <v>398</v>
      </c>
      <c r="C19" s="89"/>
      <c r="D19" s="77">
        <v>2503954</v>
      </c>
      <c r="E19" s="75"/>
      <c r="F19" s="75">
        <v>46150971310</v>
      </c>
      <c r="G19" s="75"/>
      <c r="H19" s="78">
        <v>56153091489</v>
      </c>
      <c r="I19" s="66"/>
      <c r="J19" s="66">
        <v>0</v>
      </c>
      <c r="K19" s="66"/>
      <c r="L19" s="66">
        <v>0</v>
      </c>
      <c r="M19" s="96"/>
      <c r="N19" s="66">
        <v>0</v>
      </c>
      <c r="O19" s="66"/>
      <c r="P19" s="66">
        <v>0</v>
      </c>
      <c r="Q19" s="66"/>
      <c r="R19" s="66">
        <v>2503954</v>
      </c>
      <c r="S19" s="66"/>
      <c r="T19" s="66">
        <v>22440</v>
      </c>
      <c r="U19" s="66"/>
      <c r="V19" s="66">
        <v>46150971310</v>
      </c>
      <c r="W19" s="66"/>
      <c r="X19" s="67">
        <v>55854404834</v>
      </c>
      <c r="Y19" s="96"/>
      <c r="Z19" s="68">
        <f>X19/درآمدها!$J$5</f>
        <v>4.8888542493537648E-3</v>
      </c>
      <c r="AA19" s="59"/>
      <c r="AB19" s="64"/>
    </row>
    <row r="20" spans="2:28" s="30" customFormat="1">
      <c r="B20" s="89" t="s">
        <v>383</v>
      </c>
      <c r="C20" s="89"/>
      <c r="D20" s="77">
        <v>2797821</v>
      </c>
      <c r="E20" s="75"/>
      <c r="F20" s="75">
        <v>33322572388</v>
      </c>
      <c r="G20" s="75"/>
      <c r="H20" s="78">
        <v>33513146282</v>
      </c>
      <c r="I20" s="66"/>
      <c r="J20" s="66">
        <v>0</v>
      </c>
      <c r="K20" s="66"/>
      <c r="L20" s="66">
        <v>0</v>
      </c>
      <c r="M20" s="96"/>
      <c r="N20" s="66">
        <v>0</v>
      </c>
      <c r="O20" s="66"/>
      <c r="P20" s="66">
        <v>0</v>
      </c>
      <c r="Q20" s="66"/>
      <c r="R20" s="66">
        <v>2797821</v>
      </c>
      <c r="S20" s="66"/>
      <c r="T20" s="66">
        <v>12950</v>
      </c>
      <c r="U20" s="66"/>
      <c r="V20" s="66">
        <v>33322572388</v>
      </c>
      <c r="W20" s="66"/>
      <c r="X20" s="67">
        <v>36016202851</v>
      </c>
      <c r="Y20" s="96"/>
      <c r="Z20" s="68">
        <f>X20/درآمدها!$J$5</f>
        <v>3.1524454853113998E-3</v>
      </c>
      <c r="AA20" s="59"/>
      <c r="AB20" s="64"/>
    </row>
    <row r="21" spans="2:28" s="30" customFormat="1">
      <c r="B21" s="89" t="s">
        <v>361</v>
      </c>
      <c r="C21" s="89"/>
      <c r="D21" s="77">
        <v>10627347</v>
      </c>
      <c r="E21" s="75"/>
      <c r="F21" s="75">
        <v>40696862829</v>
      </c>
      <c r="G21" s="75"/>
      <c r="H21" s="78">
        <v>45531332575</v>
      </c>
      <c r="I21" s="66"/>
      <c r="J21" s="66">
        <v>0</v>
      </c>
      <c r="K21" s="66"/>
      <c r="L21" s="66">
        <v>0</v>
      </c>
      <c r="M21" s="96"/>
      <c r="N21" s="66">
        <v>0</v>
      </c>
      <c r="O21" s="66"/>
      <c r="P21" s="66">
        <v>0</v>
      </c>
      <c r="Q21" s="66"/>
      <c r="R21" s="66">
        <v>10627347</v>
      </c>
      <c r="S21" s="66"/>
      <c r="T21" s="66">
        <v>3950</v>
      </c>
      <c r="U21" s="66"/>
      <c r="V21" s="66">
        <v>40696862829</v>
      </c>
      <c r="W21" s="66"/>
      <c r="X21" s="67">
        <v>41728251430</v>
      </c>
      <c r="Y21" s="96"/>
      <c r="Z21" s="68">
        <f>X21/درآمدها!$J$5</f>
        <v>3.6524127314212429E-3</v>
      </c>
      <c r="AA21" s="59"/>
      <c r="AB21" s="64"/>
    </row>
    <row r="22" spans="2:28" s="30" customFormat="1">
      <c r="B22" s="89" t="s">
        <v>352</v>
      </c>
      <c r="C22" s="89"/>
      <c r="D22" s="77">
        <v>2860606</v>
      </c>
      <c r="E22" s="75"/>
      <c r="F22" s="75">
        <v>46682327112</v>
      </c>
      <c r="G22" s="75"/>
      <c r="H22" s="78">
        <v>47516311943</v>
      </c>
      <c r="I22" s="66"/>
      <c r="J22" s="66">
        <v>0</v>
      </c>
      <c r="K22" s="66"/>
      <c r="L22" s="66">
        <v>0</v>
      </c>
      <c r="M22" s="96"/>
      <c r="N22" s="66">
        <v>0</v>
      </c>
      <c r="O22" s="66"/>
      <c r="P22" s="66">
        <v>0</v>
      </c>
      <c r="Q22" s="66"/>
      <c r="R22" s="66">
        <v>2860606</v>
      </c>
      <c r="S22" s="66"/>
      <c r="T22" s="66">
        <v>15310</v>
      </c>
      <c r="U22" s="66"/>
      <c r="V22" s="66">
        <v>46682327112</v>
      </c>
      <c r="W22" s="66"/>
      <c r="X22" s="67">
        <v>43535292389</v>
      </c>
      <c r="Y22" s="96"/>
      <c r="Z22" s="68">
        <f>X22/درآمدها!$J$5</f>
        <v>3.8105803799248711E-3</v>
      </c>
      <c r="AA22" s="59"/>
      <c r="AB22" s="64"/>
    </row>
    <row r="23" spans="2:28" s="30" customFormat="1">
      <c r="B23" s="95" t="s">
        <v>88</v>
      </c>
      <c r="C23" s="89"/>
      <c r="D23" s="77">
        <v>6652801</v>
      </c>
      <c r="E23" s="75"/>
      <c r="F23" s="75">
        <v>27556511389</v>
      </c>
      <c r="G23" s="75"/>
      <c r="H23" s="78">
        <v>37893732463</v>
      </c>
      <c r="I23" s="66"/>
      <c r="J23" s="66">
        <v>0</v>
      </c>
      <c r="K23" s="89"/>
      <c r="L23" s="66">
        <v>0</v>
      </c>
      <c r="M23" s="96"/>
      <c r="N23" s="66">
        <v>1707069</v>
      </c>
      <c r="O23" s="66"/>
      <c r="P23" s="66">
        <v>9967359107</v>
      </c>
      <c r="Q23" s="66"/>
      <c r="R23" s="66">
        <v>4945732</v>
      </c>
      <c r="S23" s="66"/>
      <c r="T23" s="66">
        <v>5740</v>
      </c>
      <c r="U23" s="66"/>
      <c r="V23" s="66">
        <v>20485675159</v>
      </c>
      <c r="W23" s="66"/>
      <c r="X23" s="67">
        <v>28219590096</v>
      </c>
      <c r="Y23" s="96"/>
      <c r="Z23" s="68">
        <f>X23/درآمدها!$J$5</f>
        <v>2.470019389981403E-3</v>
      </c>
      <c r="AA23" s="59"/>
      <c r="AB23" s="64"/>
    </row>
    <row r="24" spans="2:28" s="30" customFormat="1">
      <c r="B24" s="95" t="s">
        <v>331</v>
      </c>
      <c r="C24" s="89"/>
      <c r="D24" s="77">
        <v>17056563</v>
      </c>
      <c r="E24" s="75"/>
      <c r="F24" s="75">
        <v>37070451153</v>
      </c>
      <c r="G24" s="75"/>
      <c r="H24" s="78">
        <v>35436109784</v>
      </c>
      <c r="I24" s="66"/>
      <c r="J24" s="66">
        <v>0</v>
      </c>
      <c r="K24" s="89"/>
      <c r="L24" s="66">
        <v>0</v>
      </c>
      <c r="M24" s="96"/>
      <c r="N24" s="66">
        <v>0</v>
      </c>
      <c r="O24" s="66"/>
      <c r="P24" s="66">
        <v>0</v>
      </c>
      <c r="Q24" s="66"/>
      <c r="R24" s="66">
        <v>17056563</v>
      </c>
      <c r="S24" s="66"/>
      <c r="T24" s="66">
        <v>1750</v>
      </c>
      <c r="U24" s="66"/>
      <c r="V24" s="66">
        <v>37070451153</v>
      </c>
      <c r="W24" s="66"/>
      <c r="X24" s="67">
        <v>29671383791</v>
      </c>
      <c r="Y24" s="96"/>
      <c r="Z24" s="68">
        <f>X24/درآمدها!$J$5</f>
        <v>2.59709276577119E-3</v>
      </c>
      <c r="AA24" s="59"/>
      <c r="AB24" s="64"/>
    </row>
    <row r="25" spans="2:28" s="30" customFormat="1">
      <c r="B25" s="95" t="s">
        <v>300</v>
      </c>
      <c r="C25" s="89"/>
      <c r="D25" s="77">
        <v>10217271</v>
      </c>
      <c r="E25" s="75"/>
      <c r="F25" s="75">
        <v>39028742948</v>
      </c>
      <c r="G25" s="75"/>
      <c r="H25" s="78">
        <v>34917972184</v>
      </c>
      <c r="I25" s="66"/>
      <c r="J25" s="66">
        <v>0</v>
      </c>
      <c r="K25" s="66"/>
      <c r="L25" s="66">
        <v>0</v>
      </c>
      <c r="M25" s="96"/>
      <c r="N25" s="66">
        <v>0</v>
      </c>
      <c r="O25" s="66"/>
      <c r="P25" s="66">
        <v>0</v>
      </c>
      <c r="Q25" s="66"/>
      <c r="R25" s="66">
        <v>10217271</v>
      </c>
      <c r="S25" s="66"/>
      <c r="T25" s="66">
        <v>3426</v>
      </c>
      <c r="U25" s="66"/>
      <c r="V25" s="66">
        <v>39028742948</v>
      </c>
      <c r="W25" s="66"/>
      <c r="X25" s="67">
        <v>34796094444</v>
      </c>
      <c r="Y25" s="96"/>
      <c r="Z25" s="68">
        <f>X25/درآمدها!$J$5</f>
        <v>3.0456511834481528E-3</v>
      </c>
      <c r="AA25" s="59"/>
      <c r="AB25" s="64"/>
    </row>
    <row r="26" spans="2:28" s="30" customFormat="1">
      <c r="B26" s="95" t="s">
        <v>294</v>
      </c>
      <c r="C26" s="89"/>
      <c r="D26" s="77">
        <v>10431366</v>
      </c>
      <c r="E26" s="75"/>
      <c r="F26" s="75">
        <v>40321131404</v>
      </c>
      <c r="G26" s="75"/>
      <c r="H26" s="78">
        <v>29334747925</v>
      </c>
      <c r="I26" s="66"/>
      <c r="J26" s="66">
        <v>0</v>
      </c>
      <c r="K26" s="89"/>
      <c r="L26" s="66">
        <v>0</v>
      </c>
      <c r="M26" s="96"/>
      <c r="N26" s="66">
        <v>0</v>
      </c>
      <c r="O26" s="66"/>
      <c r="P26" s="66">
        <v>0</v>
      </c>
      <c r="Q26" s="66"/>
      <c r="R26" s="66">
        <v>10431366</v>
      </c>
      <c r="S26" s="66"/>
      <c r="T26" s="66">
        <v>2791</v>
      </c>
      <c r="U26" s="66"/>
      <c r="V26" s="66">
        <v>40321131404</v>
      </c>
      <c r="W26" s="66"/>
      <c r="X26" s="67">
        <v>28940714551</v>
      </c>
      <c r="Y26" s="96"/>
      <c r="Z26" s="68">
        <f>X26/درآمدها!$J$5</f>
        <v>2.5331383573505375E-3</v>
      </c>
      <c r="AA26" s="59"/>
      <c r="AB26" s="64"/>
    </row>
    <row r="27" spans="2:28" s="30" customFormat="1">
      <c r="B27" s="95" t="s">
        <v>286</v>
      </c>
      <c r="C27" s="89"/>
      <c r="D27" s="77">
        <v>1320713</v>
      </c>
      <c r="E27" s="75"/>
      <c r="F27" s="75">
        <v>37688563264</v>
      </c>
      <c r="G27" s="75"/>
      <c r="H27" s="78">
        <v>47000200327</v>
      </c>
      <c r="I27" s="66"/>
      <c r="J27" s="66">
        <v>0</v>
      </c>
      <c r="K27" s="66"/>
      <c r="L27" s="66">
        <v>0</v>
      </c>
      <c r="M27" s="96"/>
      <c r="N27" s="66">
        <v>316733</v>
      </c>
      <c r="O27" s="66"/>
      <c r="P27" s="66">
        <v>11749229807</v>
      </c>
      <c r="Q27" s="66"/>
      <c r="R27" s="66">
        <v>1003980</v>
      </c>
      <c r="S27" s="66"/>
      <c r="T27" s="66">
        <v>30710</v>
      </c>
      <c r="U27" s="66"/>
      <c r="V27" s="66">
        <v>28650103198</v>
      </c>
      <c r="W27" s="66"/>
      <c r="X27" s="67">
        <v>30648774060</v>
      </c>
      <c r="Y27" s="96"/>
      <c r="Z27" s="68">
        <f>X27/درآمدها!$J$5</f>
        <v>2.682642304506387E-3</v>
      </c>
      <c r="AA27" s="59"/>
      <c r="AB27" s="64"/>
    </row>
    <row r="28" spans="2:28" s="30" customFormat="1">
      <c r="B28" s="95" t="s">
        <v>280</v>
      </c>
      <c r="C28" s="89"/>
      <c r="D28" s="77">
        <v>9296034</v>
      </c>
      <c r="E28" s="75"/>
      <c r="F28" s="75">
        <v>33379544141</v>
      </c>
      <c r="G28" s="75"/>
      <c r="H28" s="78">
        <v>27140002273</v>
      </c>
      <c r="I28" s="66"/>
      <c r="J28" s="66">
        <v>0</v>
      </c>
      <c r="K28" s="66"/>
      <c r="L28" s="66">
        <v>0</v>
      </c>
      <c r="M28" s="96"/>
      <c r="N28" s="66">
        <v>0</v>
      </c>
      <c r="O28" s="66"/>
      <c r="P28" s="66">
        <v>0</v>
      </c>
      <c r="Q28" s="66"/>
      <c r="R28" s="66">
        <v>9296034</v>
      </c>
      <c r="S28" s="66"/>
      <c r="T28" s="66">
        <v>2601</v>
      </c>
      <c r="U28" s="66"/>
      <c r="V28" s="66">
        <v>33379544141</v>
      </c>
      <c r="W28" s="66"/>
      <c r="X28" s="67">
        <v>24035119479</v>
      </c>
      <c r="Y28" s="96"/>
      <c r="Z28" s="68">
        <f>X28/درآمدها!$J$5</f>
        <v>2.1037588055563129E-3</v>
      </c>
      <c r="AA28" s="59"/>
      <c r="AB28" s="64"/>
    </row>
    <row r="29" spans="2:28" s="30" customFormat="1">
      <c r="B29" s="89" t="s">
        <v>272</v>
      </c>
      <c r="C29" s="89"/>
      <c r="D29" s="77">
        <v>2513254</v>
      </c>
      <c r="E29" s="75"/>
      <c r="F29" s="75">
        <v>40766843172</v>
      </c>
      <c r="G29" s="75"/>
      <c r="H29" s="78">
        <v>29030247615</v>
      </c>
      <c r="I29" s="66"/>
      <c r="J29" s="78">
        <v>0</v>
      </c>
      <c r="K29" s="78"/>
      <c r="L29" s="66">
        <v>0</v>
      </c>
      <c r="M29" s="96"/>
      <c r="N29" s="66">
        <v>0</v>
      </c>
      <c r="O29" s="66"/>
      <c r="P29" s="66">
        <v>0</v>
      </c>
      <c r="Q29" s="66"/>
      <c r="R29" s="66">
        <v>2513254</v>
      </c>
      <c r="S29" s="66"/>
      <c r="T29" s="66">
        <v>10330</v>
      </c>
      <c r="U29" s="66"/>
      <c r="V29" s="66">
        <v>40766843172</v>
      </c>
      <c r="W29" s="66"/>
      <c r="X29" s="67">
        <v>25807440436</v>
      </c>
      <c r="Y29" s="96"/>
      <c r="Z29" s="68">
        <f>X29/درآمدها!$J$5</f>
        <v>2.2588874631366694E-3</v>
      </c>
      <c r="AA29" s="59"/>
      <c r="AB29" s="64"/>
    </row>
    <row r="30" spans="2:28" s="30" customFormat="1">
      <c r="B30" s="95" t="s">
        <v>277</v>
      </c>
      <c r="C30" s="89"/>
      <c r="D30" s="77">
        <v>7556215</v>
      </c>
      <c r="E30" s="75"/>
      <c r="F30" s="75">
        <v>38657288075</v>
      </c>
      <c r="G30" s="75"/>
      <c r="H30" s="78">
        <v>49949849218</v>
      </c>
      <c r="I30" s="66"/>
      <c r="J30" s="66">
        <v>0</v>
      </c>
      <c r="K30" s="66"/>
      <c r="L30" s="66">
        <v>0</v>
      </c>
      <c r="M30" s="96"/>
      <c r="N30" s="66">
        <v>0</v>
      </c>
      <c r="O30" s="66"/>
      <c r="P30" s="66">
        <v>0</v>
      </c>
      <c r="Q30" s="66"/>
      <c r="R30" s="66">
        <v>7556215</v>
      </c>
      <c r="S30" s="66"/>
      <c r="T30" s="66">
        <v>6890</v>
      </c>
      <c r="U30" s="66"/>
      <c r="V30" s="66">
        <v>38657288075</v>
      </c>
      <c r="W30" s="66"/>
      <c r="X30" s="67">
        <v>51752550542</v>
      </c>
      <c r="Y30" s="96"/>
      <c r="Z30" s="68">
        <f>X30/درآمدها!$J$5</f>
        <v>4.5298249508539772E-3</v>
      </c>
      <c r="AA30" s="59"/>
      <c r="AB30" s="64"/>
    </row>
    <row r="31" spans="2:28" s="30" customFormat="1">
      <c r="B31" s="95" t="s">
        <v>269</v>
      </c>
      <c r="C31" s="89"/>
      <c r="D31" s="77">
        <v>2630393</v>
      </c>
      <c r="E31" s="75"/>
      <c r="F31" s="75">
        <v>27016447925</v>
      </c>
      <c r="G31" s="75"/>
      <c r="H31" s="78">
        <v>27402497856</v>
      </c>
      <c r="I31" s="66"/>
      <c r="J31" s="66">
        <v>285200</v>
      </c>
      <c r="K31" s="89"/>
      <c r="L31" s="66">
        <v>2907755569</v>
      </c>
      <c r="M31" s="96"/>
      <c r="N31" s="66">
        <v>0</v>
      </c>
      <c r="O31" s="66"/>
      <c r="P31" s="66">
        <v>0</v>
      </c>
      <c r="Q31" s="66"/>
      <c r="R31" s="66">
        <v>2915593</v>
      </c>
      <c r="S31" s="66"/>
      <c r="T31" s="66">
        <v>9550</v>
      </c>
      <c r="U31" s="66"/>
      <c r="V31" s="66">
        <v>29924203494</v>
      </c>
      <c r="W31" s="66"/>
      <c r="X31" s="67">
        <v>27678241871</v>
      </c>
      <c r="Y31" s="96"/>
      <c r="Z31" s="68">
        <f>X31/درآمدها!$J$5</f>
        <v>2.4226359727193805E-3</v>
      </c>
      <c r="AA31" s="59"/>
      <c r="AB31" s="64"/>
    </row>
    <row r="32" spans="2:28" s="30" customFormat="1">
      <c r="B32" s="95" t="s">
        <v>264</v>
      </c>
      <c r="C32" s="89"/>
      <c r="D32" s="77">
        <v>18607937</v>
      </c>
      <c r="E32" s="75"/>
      <c r="F32" s="75">
        <v>53227458720</v>
      </c>
      <c r="G32" s="75"/>
      <c r="H32" s="78">
        <v>45669635629</v>
      </c>
      <c r="I32" s="66"/>
      <c r="J32" s="66">
        <v>0</v>
      </c>
      <c r="K32" s="89"/>
      <c r="L32" s="66">
        <v>0</v>
      </c>
      <c r="M32" s="96"/>
      <c r="N32" s="66">
        <v>0</v>
      </c>
      <c r="O32" s="66"/>
      <c r="P32" s="66">
        <v>0</v>
      </c>
      <c r="Q32" s="66"/>
      <c r="R32" s="66">
        <v>18607937</v>
      </c>
      <c r="S32" s="66"/>
      <c r="T32" s="66">
        <v>2264</v>
      </c>
      <c r="U32" s="66"/>
      <c r="V32" s="66">
        <v>53227458720</v>
      </c>
      <c r="W32" s="66"/>
      <c r="X32" s="67">
        <v>41877705573</v>
      </c>
      <c r="Y32" s="96"/>
      <c r="Z32" s="68">
        <f>X32/درآمدها!$J$5</f>
        <v>3.665494233663736E-3</v>
      </c>
      <c r="AA32" s="59"/>
      <c r="AB32" s="64"/>
    </row>
    <row r="33" spans="2:28" s="30" customFormat="1">
      <c r="B33" s="89" t="s">
        <v>262</v>
      </c>
      <c r="C33" s="89"/>
      <c r="D33" s="77">
        <v>7162592</v>
      </c>
      <c r="E33" s="75"/>
      <c r="F33" s="75">
        <v>68599907411</v>
      </c>
      <c r="G33" s="75"/>
      <c r="H33" s="78">
        <v>60501983977</v>
      </c>
      <c r="I33" s="66"/>
      <c r="J33" s="66">
        <v>0</v>
      </c>
      <c r="K33" s="66"/>
      <c r="L33" s="66">
        <v>0</v>
      </c>
      <c r="M33" s="96"/>
      <c r="N33" s="66">
        <v>0</v>
      </c>
      <c r="O33" s="66"/>
      <c r="P33" s="66">
        <v>0</v>
      </c>
      <c r="Q33" s="66"/>
      <c r="R33" s="66">
        <v>7162592</v>
      </c>
      <c r="S33" s="66"/>
      <c r="T33" s="66">
        <v>7850</v>
      </c>
      <c r="U33" s="66"/>
      <c r="V33" s="66">
        <v>68599907411</v>
      </c>
      <c r="W33" s="66"/>
      <c r="X33" s="67">
        <v>55891800437</v>
      </c>
      <c r="Y33" s="96"/>
      <c r="Z33" s="68">
        <f>X33/درآمدها!$J$5</f>
        <v>4.8921274317138145E-3</v>
      </c>
      <c r="AA33" s="59"/>
      <c r="AB33" s="64"/>
    </row>
    <row r="34" spans="2:28" s="30" customFormat="1">
      <c r="B34" s="95" t="s">
        <v>254</v>
      </c>
      <c r="C34" s="89"/>
      <c r="D34" s="77">
        <v>7560876</v>
      </c>
      <c r="E34" s="75"/>
      <c r="F34" s="75">
        <v>42074385706</v>
      </c>
      <c r="G34" s="75"/>
      <c r="H34" s="78">
        <v>42765407205</v>
      </c>
      <c r="I34" s="66"/>
      <c r="J34" s="66">
        <v>0</v>
      </c>
      <c r="K34" s="66"/>
      <c r="L34" s="66">
        <v>0</v>
      </c>
      <c r="M34" s="96"/>
      <c r="N34" s="66">
        <v>0</v>
      </c>
      <c r="O34" s="66"/>
      <c r="P34" s="66">
        <v>0</v>
      </c>
      <c r="Q34" s="66"/>
      <c r="R34" s="66">
        <v>7560876</v>
      </c>
      <c r="S34" s="66"/>
      <c r="T34" s="66">
        <v>5130</v>
      </c>
      <c r="U34" s="66"/>
      <c r="V34" s="66">
        <v>42074385706</v>
      </c>
      <c r="W34" s="66"/>
      <c r="X34" s="67">
        <v>38556509486</v>
      </c>
      <c r="Y34" s="96"/>
      <c r="Z34" s="68">
        <f>X34/درآمدها!$J$5</f>
        <v>3.3747948044759546E-3</v>
      </c>
      <c r="AA34" s="59"/>
      <c r="AB34" s="64"/>
    </row>
    <row r="35" spans="2:28" s="30" customFormat="1" ht="36" customHeight="1">
      <c r="B35" s="95" t="s">
        <v>235</v>
      </c>
      <c r="C35" s="89"/>
      <c r="D35" s="77">
        <v>11552131</v>
      </c>
      <c r="E35" s="75"/>
      <c r="F35" s="75">
        <v>56433068038</v>
      </c>
      <c r="G35" s="75"/>
      <c r="H35" s="78">
        <v>49608269947</v>
      </c>
      <c r="I35" s="66"/>
      <c r="J35" s="66">
        <v>0</v>
      </c>
      <c r="K35" s="66"/>
      <c r="L35" s="66">
        <v>0</v>
      </c>
      <c r="M35" s="96"/>
      <c r="N35" s="66">
        <v>0</v>
      </c>
      <c r="O35" s="66"/>
      <c r="P35" s="66">
        <v>0</v>
      </c>
      <c r="Q35" s="66"/>
      <c r="R35" s="66">
        <v>11552131</v>
      </c>
      <c r="S35" s="66"/>
      <c r="T35" s="66">
        <v>3900</v>
      </c>
      <c r="U35" s="66"/>
      <c r="V35" s="66">
        <v>56433068038</v>
      </c>
      <c r="W35" s="66"/>
      <c r="X35" s="67">
        <v>44785243704</v>
      </c>
      <c r="Y35" s="96"/>
      <c r="Z35" s="68">
        <f>X35/درآمدها!$J$5</f>
        <v>3.9199867878166846E-3</v>
      </c>
      <c r="AA35" s="59"/>
      <c r="AB35" s="64"/>
    </row>
    <row r="36" spans="2:28" s="30" customFormat="1">
      <c r="B36" s="95" t="s">
        <v>218</v>
      </c>
      <c r="C36" s="89"/>
      <c r="D36" s="77">
        <v>30584959</v>
      </c>
      <c r="E36" s="75"/>
      <c r="F36" s="75">
        <v>42663059904</v>
      </c>
      <c r="G36" s="75"/>
      <c r="H36" s="78">
        <v>42229737130</v>
      </c>
      <c r="I36" s="66"/>
      <c r="J36" s="66">
        <v>29961760</v>
      </c>
      <c r="K36" s="66"/>
      <c r="L36" s="66">
        <v>37817329219</v>
      </c>
      <c r="M36" s="96"/>
      <c r="N36" s="66">
        <v>0</v>
      </c>
      <c r="O36" s="66"/>
      <c r="P36" s="66">
        <v>0</v>
      </c>
      <c r="Q36" s="66"/>
      <c r="R36" s="66">
        <v>60546719</v>
      </c>
      <c r="S36" s="66"/>
      <c r="T36" s="66">
        <v>1225</v>
      </c>
      <c r="U36" s="66"/>
      <c r="V36" s="66">
        <v>80480389123</v>
      </c>
      <c r="W36" s="66"/>
      <c r="X36" s="67">
        <v>73728420882</v>
      </c>
      <c r="Y36" s="96"/>
      <c r="Z36" s="68">
        <f>X36/درآمدها!$J$5</f>
        <v>6.453340695301707E-3</v>
      </c>
      <c r="AA36" s="59"/>
      <c r="AB36" s="64"/>
    </row>
    <row r="37" spans="2:28" s="30" customFormat="1" ht="36" customHeight="1">
      <c r="B37" s="89" t="s">
        <v>219</v>
      </c>
      <c r="C37" s="89"/>
      <c r="D37" s="77">
        <v>6145867</v>
      </c>
      <c r="E37" s="75"/>
      <c r="F37" s="75">
        <v>62623815295</v>
      </c>
      <c r="G37" s="75"/>
      <c r="H37" s="78">
        <v>48263462825</v>
      </c>
      <c r="I37" s="66"/>
      <c r="J37" s="66">
        <v>0</v>
      </c>
      <c r="K37" s="66"/>
      <c r="L37" s="66">
        <v>0</v>
      </c>
      <c r="M37" s="96"/>
      <c r="N37" s="66">
        <v>0</v>
      </c>
      <c r="O37" s="66"/>
      <c r="P37" s="66">
        <v>0</v>
      </c>
      <c r="Q37" s="66"/>
      <c r="R37" s="66">
        <v>6145867</v>
      </c>
      <c r="S37" s="66"/>
      <c r="T37" s="66">
        <v>6910</v>
      </c>
      <c r="U37" s="66"/>
      <c r="V37" s="66">
        <v>62623815295</v>
      </c>
      <c r="W37" s="66"/>
      <c r="X37" s="67">
        <v>42215256724</v>
      </c>
      <c r="Y37" s="96"/>
      <c r="Z37" s="68">
        <f>X37/درآمدها!$J$5</f>
        <v>3.6950395915248597E-3</v>
      </c>
      <c r="AA37" s="59"/>
      <c r="AB37" s="64"/>
    </row>
    <row r="38" spans="2:28" s="30" customFormat="1">
      <c r="B38" s="95" t="s">
        <v>220</v>
      </c>
      <c r="C38" s="89"/>
      <c r="D38" s="77">
        <v>8532861</v>
      </c>
      <c r="E38" s="75"/>
      <c r="F38" s="75">
        <v>48573882194</v>
      </c>
      <c r="G38" s="75"/>
      <c r="H38" s="78">
        <v>42304489074</v>
      </c>
      <c r="I38" s="66"/>
      <c r="J38" s="66">
        <v>0</v>
      </c>
      <c r="K38" s="66"/>
      <c r="L38" s="67">
        <v>0</v>
      </c>
      <c r="M38" s="96"/>
      <c r="N38" s="66">
        <v>0</v>
      </c>
      <c r="O38" s="66"/>
      <c r="P38" s="66">
        <v>0</v>
      </c>
      <c r="Q38" s="66"/>
      <c r="R38" s="66">
        <v>8532861</v>
      </c>
      <c r="S38" s="66"/>
      <c r="T38" s="66">
        <v>4395</v>
      </c>
      <c r="U38" s="66"/>
      <c r="V38" s="66">
        <v>48573882194</v>
      </c>
      <c r="W38" s="66"/>
      <c r="X38" s="67">
        <v>37278787650</v>
      </c>
      <c r="Y38" s="96"/>
      <c r="Z38" s="68">
        <f>X38/درآمدها!$J$5</f>
        <v>3.2629576835544148E-3</v>
      </c>
      <c r="AA38" s="59"/>
      <c r="AB38" s="64"/>
    </row>
    <row r="39" spans="2:28" s="30" customFormat="1">
      <c r="B39" s="95" t="s">
        <v>100</v>
      </c>
      <c r="C39" s="89"/>
      <c r="D39" s="77">
        <v>1473023</v>
      </c>
      <c r="E39" s="75"/>
      <c r="F39" s="75">
        <v>14681905387</v>
      </c>
      <c r="G39" s="75"/>
      <c r="H39" s="78">
        <v>15286858881</v>
      </c>
      <c r="I39" s="66"/>
      <c r="J39" s="66">
        <v>0</v>
      </c>
      <c r="K39" s="66"/>
      <c r="L39" s="66">
        <v>0</v>
      </c>
      <c r="M39" s="96"/>
      <c r="N39" s="66">
        <v>0</v>
      </c>
      <c r="O39" s="66"/>
      <c r="P39" s="66">
        <v>0</v>
      </c>
      <c r="Q39" s="66"/>
      <c r="R39" s="66">
        <v>1473023</v>
      </c>
      <c r="S39" s="66"/>
      <c r="T39" s="66">
        <v>9790</v>
      </c>
      <c r="U39" s="66"/>
      <c r="V39" s="66">
        <v>14681905387</v>
      </c>
      <c r="W39" s="66"/>
      <c r="X39" s="67">
        <v>14335090848</v>
      </c>
      <c r="Y39" s="96"/>
      <c r="Z39" s="68">
        <f>X39/درآمدها!$J$5</f>
        <v>1.254729506390806E-3</v>
      </c>
      <c r="AA39" s="59"/>
      <c r="AB39" s="64"/>
    </row>
    <row r="40" spans="2:28" s="30" customFormat="1">
      <c r="B40" s="95" t="s">
        <v>99</v>
      </c>
      <c r="C40" s="89"/>
      <c r="D40" s="77">
        <v>16698980</v>
      </c>
      <c r="E40" s="75"/>
      <c r="F40" s="75">
        <v>43576540221</v>
      </c>
      <c r="G40" s="75"/>
      <c r="H40" s="78">
        <v>38726915957</v>
      </c>
      <c r="I40" s="66"/>
      <c r="J40" s="66">
        <v>0</v>
      </c>
      <c r="K40" s="66"/>
      <c r="L40" s="66">
        <v>0</v>
      </c>
      <c r="M40" s="96"/>
      <c r="N40" s="66">
        <v>0</v>
      </c>
      <c r="O40" s="66"/>
      <c r="P40" s="66">
        <v>0</v>
      </c>
      <c r="Q40" s="66"/>
      <c r="R40" s="66">
        <v>16698980</v>
      </c>
      <c r="S40" s="66"/>
      <c r="T40" s="66">
        <v>2213</v>
      </c>
      <c r="U40" s="66"/>
      <c r="V40" s="66">
        <v>43576540221</v>
      </c>
      <c r="W40" s="66"/>
      <c r="X40" s="67">
        <v>36734961429</v>
      </c>
      <c r="Y40" s="96"/>
      <c r="Z40" s="68">
        <f>X40/درآمدها!$J$5</f>
        <v>3.2153573709318472E-3</v>
      </c>
      <c r="AA40" s="59"/>
      <c r="AB40" s="64"/>
    </row>
    <row r="41" spans="2:28" s="30" customFormat="1">
      <c r="B41" s="79" t="s">
        <v>98</v>
      </c>
      <c r="C41" s="89"/>
      <c r="D41" s="77">
        <v>5432123</v>
      </c>
      <c r="E41" s="75"/>
      <c r="F41" s="75">
        <v>31618787538</v>
      </c>
      <c r="G41" s="75"/>
      <c r="H41" s="78">
        <v>30400884521</v>
      </c>
      <c r="I41" s="66"/>
      <c r="J41" s="66">
        <v>0</v>
      </c>
      <c r="K41" s="66"/>
      <c r="L41" s="66">
        <v>0</v>
      </c>
      <c r="M41" s="96"/>
      <c r="N41" s="66">
        <v>0</v>
      </c>
      <c r="O41" s="66"/>
      <c r="P41" s="66">
        <v>0</v>
      </c>
      <c r="Q41" s="66"/>
      <c r="R41" s="66">
        <v>5432123</v>
      </c>
      <c r="S41" s="66"/>
      <c r="T41" s="66">
        <v>5720</v>
      </c>
      <c r="U41" s="66"/>
      <c r="V41" s="66">
        <v>31618787538</v>
      </c>
      <c r="W41" s="66"/>
      <c r="X41" s="67">
        <v>30886866689</v>
      </c>
      <c r="Y41" s="96"/>
      <c r="Z41" s="68">
        <f>X41/درآمدها!$J$5</f>
        <v>2.7034822036063038E-3</v>
      </c>
      <c r="AA41" s="59"/>
      <c r="AB41" s="64"/>
    </row>
    <row r="42" spans="2:28" s="30" customFormat="1">
      <c r="B42" s="89" t="s">
        <v>97</v>
      </c>
      <c r="C42" s="89"/>
      <c r="D42" s="77">
        <v>12370589</v>
      </c>
      <c r="E42" s="75"/>
      <c r="F42" s="75">
        <v>66691998844</v>
      </c>
      <c r="G42" s="75"/>
      <c r="H42" s="78">
        <v>69969838937</v>
      </c>
      <c r="I42" s="66"/>
      <c r="J42" s="66">
        <v>0</v>
      </c>
      <c r="K42" s="66"/>
      <c r="L42" s="66">
        <v>0</v>
      </c>
      <c r="M42" s="96"/>
      <c r="N42" s="66">
        <v>0</v>
      </c>
      <c r="O42" s="66"/>
      <c r="P42" s="66">
        <v>0</v>
      </c>
      <c r="Q42" s="66"/>
      <c r="R42" s="66">
        <v>12370589</v>
      </c>
      <c r="S42" s="66"/>
      <c r="T42" s="66">
        <v>5660</v>
      </c>
      <c r="U42" s="66"/>
      <c r="V42" s="66">
        <v>66691998844</v>
      </c>
      <c r="W42" s="66"/>
      <c r="X42" s="67">
        <v>69600929416</v>
      </c>
      <c r="Y42" s="96"/>
      <c r="Z42" s="68">
        <f>X42/درآمدها!$J$5</f>
        <v>6.0920674125105488E-3</v>
      </c>
      <c r="AA42" s="59"/>
      <c r="AB42" s="64"/>
    </row>
    <row r="43" spans="2:28" s="30" customFormat="1">
      <c r="B43" s="95" t="s">
        <v>96</v>
      </c>
      <c r="C43" s="89"/>
      <c r="D43" s="77">
        <v>4112341</v>
      </c>
      <c r="E43" s="75"/>
      <c r="F43" s="75">
        <v>12328680334</v>
      </c>
      <c r="G43" s="75"/>
      <c r="H43" s="78">
        <v>11991092877</v>
      </c>
      <c r="I43" s="66"/>
      <c r="J43" s="67">
        <v>1370780</v>
      </c>
      <c r="K43" s="67"/>
      <c r="L43" s="66">
        <v>0</v>
      </c>
      <c r="M43" s="96"/>
      <c r="N43" s="66">
        <v>1370780</v>
      </c>
      <c r="O43" s="66"/>
      <c r="P43" s="66">
        <v>0</v>
      </c>
      <c r="Q43" s="66"/>
      <c r="R43" s="66">
        <v>4112341</v>
      </c>
      <c r="S43" s="66"/>
      <c r="T43" s="66">
        <v>3070</v>
      </c>
      <c r="U43" s="66"/>
      <c r="V43" s="66">
        <v>12328680334</v>
      </c>
      <c r="W43" s="66"/>
      <c r="X43" s="67">
        <v>12549768796</v>
      </c>
      <c r="Y43" s="96"/>
      <c r="Z43" s="68">
        <f>X43/درآمدها!$J$5</f>
        <v>1.0984628820068306E-3</v>
      </c>
      <c r="AA43" s="59"/>
      <c r="AB43" s="64"/>
    </row>
    <row r="44" spans="2:28" s="30" customFormat="1">
      <c r="B44" s="95" t="s">
        <v>95</v>
      </c>
      <c r="C44" s="89"/>
      <c r="D44" s="77">
        <v>2001357</v>
      </c>
      <c r="E44" s="75"/>
      <c r="F44" s="75">
        <v>45152082902</v>
      </c>
      <c r="G44" s="75"/>
      <c r="H44" s="78">
        <v>32109705666</v>
      </c>
      <c r="I44" s="66"/>
      <c r="J44" s="66">
        <v>0</v>
      </c>
      <c r="K44" s="66"/>
      <c r="L44" s="66">
        <v>0</v>
      </c>
      <c r="M44" s="96"/>
      <c r="N44" s="66">
        <v>0</v>
      </c>
      <c r="O44" s="66"/>
      <c r="P44" s="66">
        <v>0</v>
      </c>
      <c r="Q44" s="66"/>
      <c r="R44" s="66">
        <v>2001357</v>
      </c>
      <c r="S44" s="66"/>
      <c r="T44" s="66">
        <v>15540</v>
      </c>
      <c r="U44" s="66"/>
      <c r="V44" s="66">
        <v>45152082902</v>
      </c>
      <c r="W44" s="66"/>
      <c r="X44" s="67">
        <v>30916036312</v>
      </c>
      <c r="Y44" s="96"/>
      <c r="Z44" s="68">
        <f>X44/درآمدها!$J$5</f>
        <v>2.7060353779849301E-3</v>
      </c>
      <c r="AA44" s="59"/>
      <c r="AB44" s="64"/>
    </row>
    <row r="45" spans="2:28" s="30" customFormat="1">
      <c r="B45" s="95" t="s">
        <v>94</v>
      </c>
      <c r="C45" s="89"/>
      <c r="D45" s="77">
        <v>2191710</v>
      </c>
      <c r="E45" s="75"/>
      <c r="F45" s="75">
        <v>43988352823</v>
      </c>
      <c r="G45" s="75"/>
      <c r="H45" s="78">
        <v>55665001270</v>
      </c>
      <c r="I45" s="66"/>
      <c r="J45" s="66">
        <v>0</v>
      </c>
      <c r="K45" s="66"/>
      <c r="L45" s="66">
        <v>0</v>
      </c>
      <c r="M45" s="96"/>
      <c r="N45" s="66">
        <v>0</v>
      </c>
      <c r="O45" s="66"/>
      <c r="P45" s="66">
        <v>0</v>
      </c>
      <c r="Q45" s="66"/>
      <c r="R45" s="66">
        <v>2191710</v>
      </c>
      <c r="S45" s="66"/>
      <c r="T45" s="66">
        <v>24680</v>
      </c>
      <c r="U45" s="66"/>
      <c r="V45" s="66">
        <v>43988352823</v>
      </c>
      <c r="W45" s="66"/>
      <c r="X45" s="67">
        <v>53769558955</v>
      </c>
      <c r="Y45" s="96"/>
      <c r="Z45" s="68">
        <f>X45/درآمدها!$J$5</f>
        <v>4.7063707430826107E-3</v>
      </c>
      <c r="AA45" s="59"/>
      <c r="AB45" s="64"/>
    </row>
    <row r="46" spans="2:28" s="30" customFormat="1">
      <c r="B46" s="89" t="s">
        <v>93</v>
      </c>
      <c r="C46" s="89"/>
      <c r="D46" s="77">
        <v>18658523</v>
      </c>
      <c r="E46" s="75"/>
      <c r="F46" s="75">
        <v>71173106462</v>
      </c>
      <c r="G46" s="75"/>
      <c r="H46" s="78">
        <v>63976988936</v>
      </c>
      <c r="I46" s="66"/>
      <c r="J46" s="66">
        <v>0</v>
      </c>
      <c r="K46" s="66"/>
      <c r="L46" s="66">
        <v>0</v>
      </c>
      <c r="M46" s="96"/>
      <c r="N46" s="66">
        <v>0</v>
      </c>
      <c r="O46" s="66"/>
      <c r="P46" s="66">
        <v>0</v>
      </c>
      <c r="Q46" s="66"/>
      <c r="R46" s="66">
        <v>18658523</v>
      </c>
      <c r="S46" s="66"/>
      <c r="T46" s="66">
        <v>3088</v>
      </c>
      <c r="U46" s="66"/>
      <c r="V46" s="66">
        <v>71173106462</v>
      </c>
      <c r="W46" s="66"/>
      <c r="X46" s="67">
        <v>57274694788</v>
      </c>
      <c r="Y46" s="96"/>
      <c r="Z46" s="68">
        <f>X46/درآمدها!$J$5</f>
        <v>5.0131701488349929E-3</v>
      </c>
      <c r="AA46" s="59"/>
      <c r="AB46" s="64"/>
    </row>
    <row r="47" spans="2:28" s="30" customFormat="1">
      <c r="B47" s="89" t="s">
        <v>92</v>
      </c>
      <c r="C47" s="89"/>
      <c r="D47" s="77">
        <v>9731393</v>
      </c>
      <c r="E47" s="97"/>
      <c r="F47" s="78">
        <v>85434132543</v>
      </c>
      <c r="G47" s="97"/>
      <c r="H47" s="78">
        <v>92962250548</v>
      </c>
      <c r="I47" s="66"/>
      <c r="J47" s="66">
        <v>0</v>
      </c>
      <c r="K47" s="66"/>
      <c r="L47" s="66">
        <v>0</v>
      </c>
      <c r="M47" s="96"/>
      <c r="N47" s="66">
        <v>0</v>
      </c>
      <c r="O47" s="66"/>
      <c r="P47" s="66">
        <v>0</v>
      </c>
      <c r="Q47" s="66"/>
      <c r="R47" s="66">
        <v>9731393</v>
      </c>
      <c r="S47" s="66"/>
      <c r="T47" s="66">
        <v>9110</v>
      </c>
      <c r="U47" s="66"/>
      <c r="V47" s="66">
        <v>85434132543</v>
      </c>
      <c r="W47" s="66"/>
      <c r="X47" s="67">
        <v>88125504942</v>
      </c>
      <c r="Y47" s="96"/>
      <c r="Z47" s="68">
        <f>X47/درآمدها!$J$5</f>
        <v>7.7134963767420545E-3</v>
      </c>
      <c r="AA47" s="59"/>
      <c r="AB47" s="64"/>
    </row>
    <row r="48" spans="2:28" s="30" customFormat="1">
      <c r="B48" s="95" t="s">
        <v>91</v>
      </c>
      <c r="C48" s="89"/>
      <c r="D48" s="77">
        <v>25327318</v>
      </c>
      <c r="E48" s="75"/>
      <c r="F48" s="75">
        <v>41409585051</v>
      </c>
      <c r="G48" s="75"/>
      <c r="H48" s="78">
        <v>41264480933</v>
      </c>
      <c r="I48" s="66"/>
      <c r="J48" s="66">
        <v>0</v>
      </c>
      <c r="K48" s="66"/>
      <c r="L48" s="66">
        <v>0</v>
      </c>
      <c r="M48" s="96"/>
      <c r="N48" s="66">
        <v>1</v>
      </c>
      <c r="O48" s="66"/>
      <c r="P48" s="66">
        <v>0</v>
      </c>
      <c r="Q48" s="66"/>
      <c r="R48" s="66">
        <v>25327317</v>
      </c>
      <c r="S48" s="66"/>
      <c r="T48" s="66">
        <v>1499</v>
      </c>
      <c r="U48" s="66"/>
      <c r="V48" s="66">
        <v>41409585051</v>
      </c>
      <c r="W48" s="66"/>
      <c r="X48" s="67">
        <v>37739752581</v>
      </c>
      <c r="Y48" s="96"/>
      <c r="Z48" s="68">
        <f>X48/درآمدها!$J$5</f>
        <v>3.303305268824012E-3</v>
      </c>
      <c r="AA48" s="59"/>
      <c r="AB48" s="64"/>
    </row>
    <row r="49" spans="2:28" s="30" customFormat="1">
      <c r="B49" s="89" t="s">
        <v>90</v>
      </c>
      <c r="C49" s="89"/>
      <c r="D49" s="77">
        <v>12983797</v>
      </c>
      <c r="E49" s="75"/>
      <c r="F49" s="75">
        <v>63503757410</v>
      </c>
      <c r="G49" s="75"/>
      <c r="H49" s="78">
        <v>61073763411</v>
      </c>
      <c r="I49" s="66"/>
      <c r="J49" s="66">
        <v>0</v>
      </c>
      <c r="K49" s="66"/>
      <c r="L49" s="66">
        <v>0</v>
      </c>
      <c r="M49" s="96"/>
      <c r="N49" s="66">
        <v>1948393</v>
      </c>
      <c r="O49" s="66"/>
      <c r="P49" s="66">
        <v>9977800993</v>
      </c>
      <c r="Q49" s="66"/>
      <c r="R49" s="66">
        <v>11035404</v>
      </c>
      <c r="S49" s="66"/>
      <c r="T49" s="66">
        <v>4344</v>
      </c>
      <c r="U49" s="66"/>
      <c r="V49" s="66">
        <v>53974166304</v>
      </c>
      <c r="W49" s="66"/>
      <c r="X49" s="67">
        <v>47652565101</v>
      </c>
      <c r="Y49" s="96"/>
      <c r="Z49" s="68">
        <f>X49/درآمدها!$J$5</f>
        <v>4.1709592301450533E-3</v>
      </c>
      <c r="AA49" s="59"/>
      <c r="AB49" s="64"/>
    </row>
    <row r="50" spans="2:28" s="30" customFormat="1">
      <c r="B50" s="95" t="s">
        <v>474</v>
      </c>
      <c r="C50" s="89"/>
      <c r="D50" s="77">
        <v>0</v>
      </c>
      <c r="E50" s="75"/>
      <c r="F50" s="75">
        <v>0</v>
      </c>
      <c r="G50" s="75"/>
      <c r="H50" s="78">
        <v>0</v>
      </c>
      <c r="I50" s="66"/>
      <c r="J50" s="66">
        <v>131785</v>
      </c>
      <c r="K50" s="66"/>
      <c r="L50" s="66">
        <v>9954931868</v>
      </c>
      <c r="M50" s="96"/>
      <c r="N50" s="66">
        <v>0</v>
      </c>
      <c r="O50" s="66"/>
      <c r="P50" s="66">
        <v>0</v>
      </c>
      <c r="Q50" s="66"/>
      <c r="R50" s="66">
        <v>131785</v>
      </c>
      <c r="S50" s="66"/>
      <c r="T50" s="66">
        <v>64570</v>
      </c>
      <c r="U50" s="66"/>
      <c r="V50" s="66">
        <v>9954931868</v>
      </c>
      <c r="W50" s="66"/>
      <c r="X50" s="67">
        <v>8458726777</v>
      </c>
      <c r="Y50" s="96"/>
      <c r="Z50" s="68">
        <f>X50/درآمدها!$J$5</f>
        <v>7.4037996592680566E-4</v>
      </c>
      <c r="AA50" s="59"/>
      <c r="AB50" s="64"/>
    </row>
    <row r="51" spans="2:28" s="30" customFormat="1">
      <c r="B51" s="95" t="s">
        <v>475</v>
      </c>
      <c r="C51" s="89"/>
      <c r="D51" s="77">
        <v>0</v>
      </c>
      <c r="E51" s="75"/>
      <c r="F51" s="75">
        <v>0</v>
      </c>
      <c r="G51" s="75"/>
      <c r="H51" s="78">
        <v>0</v>
      </c>
      <c r="I51" s="66"/>
      <c r="J51" s="66">
        <v>900000</v>
      </c>
      <c r="K51" s="66"/>
      <c r="L51" s="66">
        <v>30177979200</v>
      </c>
      <c r="M51" s="96"/>
      <c r="N51" s="66">
        <v>0</v>
      </c>
      <c r="O51" s="66"/>
      <c r="P51" s="66">
        <v>0</v>
      </c>
      <c r="Q51" s="66"/>
      <c r="R51" s="66">
        <v>900000</v>
      </c>
      <c r="S51" s="66"/>
      <c r="T51" s="66">
        <v>28680</v>
      </c>
      <c r="U51" s="66"/>
      <c r="V51" s="66">
        <v>30177979200</v>
      </c>
      <c r="W51" s="66"/>
      <c r="X51" s="67">
        <v>25658418600</v>
      </c>
      <c r="Y51" s="96"/>
      <c r="Z51" s="68">
        <f>X51/درآمدها!$J$5</f>
        <v>2.2458438000927186E-3</v>
      </c>
      <c r="AA51" s="59"/>
      <c r="AB51" s="64"/>
    </row>
    <row r="52" spans="2:28" s="30" customFormat="1">
      <c r="B52" s="89" t="s">
        <v>445</v>
      </c>
      <c r="C52" s="89"/>
      <c r="D52" s="77">
        <v>4393450</v>
      </c>
      <c r="E52" s="75"/>
      <c r="F52" s="75">
        <v>40497450529</v>
      </c>
      <c r="G52" s="75"/>
      <c r="H52" s="78">
        <v>42406570128</v>
      </c>
      <c r="I52" s="66"/>
      <c r="J52" s="66">
        <v>0</v>
      </c>
      <c r="K52" s="66"/>
      <c r="L52" s="66">
        <v>0</v>
      </c>
      <c r="M52" s="96"/>
      <c r="N52" s="66">
        <v>0</v>
      </c>
      <c r="O52" s="66"/>
      <c r="P52" s="66">
        <v>0</v>
      </c>
      <c r="Q52" s="66"/>
      <c r="R52" s="66">
        <v>4393450</v>
      </c>
      <c r="S52" s="66"/>
      <c r="T52" s="66">
        <v>10990</v>
      </c>
      <c r="U52" s="66"/>
      <c r="V52" s="66">
        <v>40497450529</v>
      </c>
      <c r="W52" s="66"/>
      <c r="X52" s="67">
        <v>47996725612</v>
      </c>
      <c r="Y52" s="96"/>
      <c r="Z52" s="68">
        <f>X52/درآمدها!$J$5</f>
        <v>4.2010830956067417E-3</v>
      </c>
      <c r="AA52" s="59"/>
      <c r="AB52" s="64"/>
    </row>
    <row r="53" spans="2:28" s="30" customFormat="1">
      <c r="B53" s="95" t="s">
        <v>375</v>
      </c>
      <c r="C53" s="89"/>
      <c r="D53" s="77">
        <v>28125153</v>
      </c>
      <c r="E53" s="75"/>
      <c r="F53" s="75">
        <v>43636363091</v>
      </c>
      <c r="G53" s="75"/>
      <c r="H53" s="78">
        <v>42523826489</v>
      </c>
      <c r="I53" s="66"/>
      <c r="J53" s="66">
        <v>0</v>
      </c>
      <c r="K53" s="66"/>
      <c r="L53" s="66">
        <v>0</v>
      </c>
      <c r="M53" s="96"/>
      <c r="N53" s="66">
        <v>0</v>
      </c>
      <c r="O53" s="66"/>
      <c r="P53" s="66">
        <v>0</v>
      </c>
      <c r="Q53" s="66"/>
      <c r="R53" s="66">
        <v>28125153</v>
      </c>
      <c r="S53" s="66"/>
      <c r="T53" s="66">
        <v>1401</v>
      </c>
      <c r="U53" s="66"/>
      <c r="V53" s="66">
        <v>43636363091</v>
      </c>
      <c r="W53" s="66"/>
      <c r="X53" s="80">
        <v>39168889487</v>
      </c>
      <c r="Y53" s="96"/>
      <c r="Z53" s="68">
        <f>X53/درآمدها!$J$5</f>
        <v>3.4283955290563316E-3</v>
      </c>
      <c r="AA53" s="59"/>
      <c r="AB53" s="64"/>
    </row>
    <row r="54" spans="2:28" s="30" customFormat="1">
      <c r="B54" s="95" t="s">
        <v>413</v>
      </c>
      <c r="C54" s="89"/>
      <c r="D54" s="77">
        <v>2985560</v>
      </c>
      <c r="E54" s="75"/>
      <c r="F54" s="75">
        <v>34733605620</v>
      </c>
      <c r="G54" s="75"/>
      <c r="H54" s="78">
        <v>33239314284</v>
      </c>
      <c r="I54" s="66"/>
      <c r="J54" s="66">
        <v>0</v>
      </c>
      <c r="K54" s="66"/>
      <c r="L54" s="66">
        <v>0</v>
      </c>
      <c r="M54" s="96"/>
      <c r="N54" s="66">
        <v>0</v>
      </c>
      <c r="O54" s="66"/>
      <c r="P54" s="66">
        <v>0</v>
      </c>
      <c r="Q54" s="66"/>
      <c r="R54" s="66">
        <v>2985560</v>
      </c>
      <c r="S54" s="66"/>
      <c r="T54" s="66">
        <v>10210</v>
      </c>
      <c r="U54" s="66"/>
      <c r="V54" s="66">
        <v>34733605620</v>
      </c>
      <c r="W54" s="66"/>
      <c r="X54" s="67">
        <v>30301196324</v>
      </c>
      <c r="Y54" s="96"/>
      <c r="Z54" s="68">
        <f>X54/درآمدها!$J$5</f>
        <v>2.652219334345402E-3</v>
      </c>
      <c r="AA54" s="59"/>
      <c r="AB54" s="64"/>
    </row>
    <row r="55" spans="2:28" s="30" customFormat="1">
      <c r="B55" s="95" t="s">
        <v>379</v>
      </c>
      <c r="C55" s="89"/>
      <c r="D55" s="77">
        <v>11193936</v>
      </c>
      <c r="E55" s="75"/>
      <c r="F55" s="75">
        <v>26564983391</v>
      </c>
      <c r="G55" s="75"/>
      <c r="H55" s="78">
        <v>38611842324</v>
      </c>
      <c r="I55" s="66"/>
      <c r="J55" s="66">
        <v>2404448</v>
      </c>
      <c r="K55" s="66"/>
      <c r="L55" s="66">
        <v>0</v>
      </c>
      <c r="M55" s="96"/>
      <c r="N55" s="66">
        <v>2404448</v>
      </c>
      <c r="O55" s="66"/>
      <c r="P55" s="66">
        <v>0</v>
      </c>
      <c r="Q55" s="89"/>
      <c r="R55" s="89">
        <v>11193936</v>
      </c>
      <c r="S55" s="89"/>
      <c r="T55" s="66">
        <v>3264</v>
      </c>
      <c r="U55" s="89"/>
      <c r="V55" s="67">
        <v>26564983391</v>
      </c>
      <c r="W55" s="89"/>
      <c r="X55" s="67">
        <v>36319611914</v>
      </c>
      <c r="Y55" s="96"/>
      <c r="Z55" s="68">
        <f>X55/درآمدها!$J$5</f>
        <v>3.1790024362152447E-3</v>
      </c>
      <c r="AA55" s="59"/>
      <c r="AB55" s="64"/>
    </row>
    <row r="56" spans="2:28" s="30" customFormat="1">
      <c r="B56" s="95" t="s">
        <v>388</v>
      </c>
      <c r="C56" s="89"/>
      <c r="D56" s="77">
        <v>2695891</v>
      </c>
      <c r="E56" s="75"/>
      <c r="F56" s="75">
        <v>23018351813</v>
      </c>
      <c r="G56" s="75"/>
      <c r="H56" s="78">
        <v>27843646164</v>
      </c>
      <c r="I56" s="66"/>
      <c r="J56" s="66">
        <v>0</v>
      </c>
      <c r="K56" s="66"/>
      <c r="L56" s="66">
        <v>0</v>
      </c>
      <c r="M56" s="96"/>
      <c r="N56" s="66">
        <v>0</v>
      </c>
      <c r="O56" s="66"/>
      <c r="P56" s="66">
        <v>0</v>
      </c>
      <c r="Q56" s="66"/>
      <c r="R56" s="66">
        <v>2695891</v>
      </c>
      <c r="S56" s="66"/>
      <c r="T56" s="66">
        <v>8910</v>
      </c>
      <c r="U56" s="66"/>
      <c r="V56" s="66">
        <v>23018351813</v>
      </c>
      <c r="W56" s="66"/>
      <c r="X56" s="67">
        <v>23877467500</v>
      </c>
      <c r="Y56" s="96"/>
      <c r="Z56" s="68">
        <f>X56/درآمدها!$J$5</f>
        <v>2.0899597587354969E-3</v>
      </c>
      <c r="AA56" s="59"/>
      <c r="AB56" s="64"/>
    </row>
    <row r="57" spans="2:28" s="30" customFormat="1">
      <c r="B57" s="95" t="s">
        <v>366</v>
      </c>
      <c r="C57" s="89"/>
      <c r="D57" s="77">
        <v>4943200</v>
      </c>
      <c r="E57" s="75"/>
      <c r="F57" s="75">
        <v>35699158284</v>
      </c>
      <c r="G57" s="75"/>
      <c r="H57" s="78">
        <v>36656858184</v>
      </c>
      <c r="I57" s="66"/>
      <c r="J57" s="66">
        <v>0</v>
      </c>
      <c r="K57" s="66"/>
      <c r="L57" s="66">
        <v>0</v>
      </c>
      <c r="M57" s="96"/>
      <c r="N57" s="66">
        <v>0</v>
      </c>
      <c r="O57" s="66"/>
      <c r="P57" s="66">
        <v>0</v>
      </c>
      <c r="Q57" s="66"/>
      <c r="R57" s="66">
        <v>4943200</v>
      </c>
      <c r="S57" s="66"/>
      <c r="T57" s="66">
        <v>7170</v>
      </c>
      <c r="U57" s="66"/>
      <c r="V57" s="66">
        <v>35699158284</v>
      </c>
      <c r="W57" s="66"/>
      <c r="X57" s="67">
        <v>35231859676</v>
      </c>
      <c r="Y57" s="96"/>
      <c r="Z57" s="68">
        <f>X57/درآمدها!$J$5</f>
        <v>3.0837930759723929E-3</v>
      </c>
      <c r="AA57" s="59"/>
      <c r="AB57" s="64"/>
    </row>
    <row r="58" spans="2:28" s="30" customFormat="1">
      <c r="B58" s="95" t="s">
        <v>367</v>
      </c>
      <c r="C58" s="89"/>
      <c r="D58" s="77">
        <v>12257162</v>
      </c>
      <c r="E58" s="75"/>
      <c r="F58" s="75">
        <v>30262192254</v>
      </c>
      <c r="G58" s="75"/>
      <c r="H58" s="78">
        <v>39489095547</v>
      </c>
      <c r="I58" s="66"/>
      <c r="J58" s="66">
        <v>0</v>
      </c>
      <c r="K58" s="66"/>
      <c r="L58" s="66">
        <v>0</v>
      </c>
      <c r="M58" s="96"/>
      <c r="N58" s="66">
        <v>0</v>
      </c>
      <c r="O58" s="66"/>
      <c r="P58" s="66">
        <v>0</v>
      </c>
      <c r="Q58" s="66"/>
      <c r="R58" s="66">
        <v>12257162</v>
      </c>
      <c r="S58" s="66"/>
      <c r="T58" s="66">
        <v>2935</v>
      </c>
      <c r="U58" s="66"/>
      <c r="V58" s="66">
        <v>30262192254</v>
      </c>
      <c r="W58" s="66"/>
      <c r="X58" s="67">
        <v>35760720588</v>
      </c>
      <c r="Y58" s="96"/>
      <c r="Z58" s="68">
        <f>X58/درآمدها!$J$5</f>
        <v>3.1300834970167586E-3</v>
      </c>
      <c r="AA58" s="59"/>
      <c r="AB58" s="64"/>
    </row>
    <row r="59" spans="2:28" s="30" customFormat="1">
      <c r="B59" s="95" t="s">
        <v>348</v>
      </c>
      <c r="C59" s="89"/>
      <c r="D59" s="77">
        <v>630118</v>
      </c>
      <c r="E59" s="75"/>
      <c r="F59" s="75">
        <v>27753002651</v>
      </c>
      <c r="G59" s="75"/>
      <c r="H59" s="78">
        <v>32320629975</v>
      </c>
      <c r="I59" s="66"/>
      <c r="J59" s="66">
        <v>0</v>
      </c>
      <c r="K59" s="66"/>
      <c r="L59" s="66">
        <v>0</v>
      </c>
      <c r="M59" s="96"/>
      <c r="N59" s="66">
        <v>0</v>
      </c>
      <c r="O59" s="66"/>
      <c r="P59" s="66">
        <v>0</v>
      </c>
      <c r="Q59" s="66"/>
      <c r="R59" s="66">
        <v>630118</v>
      </c>
      <c r="S59" s="66"/>
      <c r="T59" s="66">
        <v>55260</v>
      </c>
      <c r="U59" s="66"/>
      <c r="V59" s="66">
        <v>27753002651</v>
      </c>
      <c r="W59" s="66"/>
      <c r="X59" s="67">
        <v>34613139776</v>
      </c>
      <c r="Y59" s="96"/>
      <c r="Z59" s="68">
        <f>X59/درآمدها!$J$5</f>
        <v>3.0296374293181218E-3</v>
      </c>
      <c r="AA59" s="59"/>
      <c r="AB59" s="64"/>
    </row>
    <row r="60" spans="2:28" s="30" customFormat="1">
      <c r="B60" s="95" t="s">
        <v>343</v>
      </c>
      <c r="C60" s="89"/>
      <c r="D60" s="77">
        <v>16236400</v>
      </c>
      <c r="E60" s="75"/>
      <c r="F60" s="75">
        <v>38177536505</v>
      </c>
      <c r="G60" s="75"/>
      <c r="H60" s="78">
        <v>37702557433</v>
      </c>
      <c r="I60" s="66"/>
      <c r="J60" s="66">
        <v>0</v>
      </c>
      <c r="K60" s="66"/>
      <c r="L60" s="66">
        <v>0</v>
      </c>
      <c r="M60" s="96"/>
      <c r="N60" s="66">
        <v>0</v>
      </c>
      <c r="O60" s="66"/>
      <c r="P60" s="66">
        <v>0</v>
      </c>
      <c r="Q60" s="66"/>
      <c r="R60" s="66">
        <v>16236400</v>
      </c>
      <c r="S60" s="66"/>
      <c r="T60" s="66">
        <v>2126</v>
      </c>
      <c r="U60" s="66"/>
      <c r="V60" s="66">
        <v>38177536505</v>
      </c>
      <c r="W60" s="66"/>
      <c r="X60" s="67">
        <v>34313200814</v>
      </c>
      <c r="Y60" s="96"/>
      <c r="Z60" s="68">
        <f>X60/درآمدها!$J$5</f>
        <v>3.0033842112724097E-3</v>
      </c>
      <c r="AA60" s="59"/>
      <c r="AB60" s="64"/>
    </row>
    <row r="61" spans="2:28" s="30" customFormat="1">
      <c r="B61" s="95" t="s">
        <v>346</v>
      </c>
      <c r="C61" s="89"/>
      <c r="D61" s="77">
        <v>5991124</v>
      </c>
      <c r="E61" s="75"/>
      <c r="F61" s="75">
        <v>121718667135</v>
      </c>
      <c r="G61" s="75"/>
      <c r="H61" s="78">
        <v>106364815869</v>
      </c>
      <c r="I61" s="66"/>
      <c r="J61" s="66">
        <v>0</v>
      </c>
      <c r="K61" s="66"/>
      <c r="L61" s="66">
        <v>0</v>
      </c>
      <c r="M61" s="96"/>
      <c r="N61" s="66">
        <v>0</v>
      </c>
      <c r="O61" s="66"/>
      <c r="P61" s="66">
        <v>0</v>
      </c>
      <c r="Q61" s="66"/>
      <c r="R61" s="66">
        <v>5991124</v>
      </c>
      <c r="S61" s="66"/>
      <c r="T61" s="66">
        <v>15910</v>
      </c>
      <c r="U61" s="66"/>
      <c r="V61" s="66">
        <v>121718667135</v>
      </c>
      <c r="W61" s="66"/>
      <c r="X61" s="67">
        <v>94751636086</v>
      </c>
      <c r="Y61" s="96"/>
      <c r="Z61" s="68">
        <f>X61/درآمدها!$J$5</f>
        <v>8.293471930978031E-3</v>
      </c>
      <c r="AA61" s="59"/>
      <c r="AB61" s="64"/>
    </row>
    <row r="62" spans="2:28" s="30" customFormat="1">
      <c r="B62" s="89" t="s">
        <v>337</v>
      </c>
      <c r="C62" s="89"/>
      <c r="D62" s="77">
        <v>5229258</v>
      </c>
      <c r="E62" s="75"/>
      <c r="F62" s="75">
        <v>34285655138</v>
      </c>
      <c r="G62" s="75"/>
      <c r="H62" s="78">
        <v>29577438879</v>
      </c>
      <c r="I62" s="66"/>
      <c r="J62" s="66">
        <v>0</v>
      </c>
      <c r="K62" s="66"/>
      <c r="L62" s="66">
        <v>0</v>
      </c>
      <c r="M62" s="96"/>
      <c r="N62" s="66">
        <v>0</v>
      </c>
      <c r="O62" s="66"/>
      <c r="P62" s="66">
        <v>0</v>
      </c>
      <c r="Q62" s="66"/>
      <c r="R62" s="66">
        <v>5229258</v>
      </c>
      <c r="S62" s="66"/>
      <c r="T62" s="66">
        <v>5250</v>
      </c>
      <c r="U62" s="66"/>
      <c r="V62" s="66">
        <v>34285655138</v>
      </c>
      <c r="W62" s="66"/>
      <c r="X62" s="67">
        <v>27290255556</v>
      </c>
      <c r="Y62" s="96"/>
      <c r="Z62" s="68">
        <f>X62/درآمدها!$J$5</f>
        <v>2.3886760988219465E-3</v>
      </c>
      <c r="AA62" s="59"/>
      <c r="AB62" s="64"/>
    </row>
    <row r="63" spans="2:28" s="30" customFormat="1">
      <c r="B63" s="95" t="s">
        <v>291</v>
      </c>
      <c r="C63" s="89"/>
      <c r="D63" s="77">
        <v>10525323</v>
      </c>
      <c r="E63" s="75"/>
      <c r="F63" s="75">
        <v>44198896178</v>
      </c>
      <c r="G63" s="75"/>
      <c r="H63" s="78">
        <v>35217439208</v>
      </c>
      <c r="I63" s="66"/>
      <c r="J63" s="66">
        <v>0</v>
      </c>
      <c r="K63" s="66"/>
      <c r="L63" s="66">
        <v>0</v>
      </c>
      <c r="M63" s="96"/>
      <c r="N63" s="66">
        <v>0</v>
      </c>
      <c r="O63" s="66"/>
      <c r="P63" s="66">
        <v>0</v>
      </c>
      <c r="Q63" s="66"/>
      <c r="R63" s="66">
        <v>10525323</v>
      </c>
      <c r="S63" s="66"/>
      <c r="T63" s="66">
        <v>3120</v>
      </c>
      <c r="U63" s="66"/>
      <c r="V63" s="66">
        <v>44198896178</v>
      </c>
      <c r="W63" s="66"/>
      <c r="X63" s="67">
        <v>32643615667</v>
      </c>
      <c r="Y63" s="96"/>
      <c r="Z63" s="68">
        <f>X63/درآمدها!$J$5</f>
        <v>2.857247868671902E-3</v>
      </c>
      <c r="AA63" s="59"/>
      <c r="AB63" s="64"/>
    </row>
    <row r="64" spans="2:28" s="30" customFormat="1">
      <c r="B64" s="95" t="s">
        <v>279</v>
      </c>
      <c r="C64" s="89"/>
      <c r="D64" s="77">
        <v>2154191</v>
      </c>
      <c r="E64" s="75"/>
      <c r="F64" s="75">
        <v>88495555785</v>
      </c>
      <c r="G64" s="75"/>
      <c r="H64" s="78">
        <v>99359733353</v>
      </c>
      <c r="I64" s="66"/>
      <c r="J64" s="66">
        <v>0</v>
      </c>
      <c r="K64" s="66"/>
      <c r="L64" s="66">
        <v>0</v>
      </c>
      <c r="M64" s="96"/>
      <c r="N64" s="66">
        <v>1781231</v>
      </c>
      <c r="O64" s="66"/>
      <c r="P64" s="66">
        <v>102512194605</v>
      </c>
      <c r="Q64" s="66"/>
      <c r="R64" s="66">
        <v>372960</v>
      </c>
      <c r="S64" s="66"/>
      <c r="T64" s="66">
        <v>60300</v>
      </c>
      <c r="U64" s="66"/>
      <c r="V64" s="66">
        <v>15321437368</v>
      </c>
      <c r="W64" s="66"/>
      <c r="X64" s="67">
        <v>22355675550</v>
      </c>
      <c r="Y64" s="96"/>
      <c r="Z64" s="68">
        <f>X64/درآمدها!$J$5</f>
        <v>1.9567595382067654E-3</v>
      </c>
      <c r="AA64" s="59"/>
      <c r="AB64" s="64"/>
    </row>
    <row r="65" spans="2:28" s="30" customFormat="1">
      <c r="B65" s="89" t="s">
        <v>259</v>
      </c>
      <c r="C65" s="89"/>
      <c r="D65" s="77">
        <v>10322939</v>
      </c>
      <c r="E65" s="75"/>
      <c r="F65" s="75">
        <v>26556196983</v>
      </c>
      <c r="G65" s="75"/>
      <c r="H65" s="78">
        <v>31143705655</v>
      </c>
      <c r="I65" s="66"/>
      <c r="J65" s="66">
        <v>1740569</v>
      </c>
      <c r="K65" s="66"/>
      <c r="L65" s="66">
        <v>5019165657</v>
      </c>
      <c r="M65" s="96"/>
      <c r="N65" s="66">
        <v>0</v>
      </c>
      <c r="O65" s="66"/>
      <c r="P65" s="66">
        <v>0</v>
      </c>
      <c r="Q65" s="66"/>
      <c r="R65" s="66">
        <v>12063508</v>
      </c>
      <c r="S65" s="66"/>
      <c r="T65" s="66">
        <v>2609</v>
      </c>
      <c r="U65" s="66"/>
      <c r="V65" s="66">
        <v>31575362640</v>
      </c>
      <c r="W65" s="66"/>
      <c r="X65" s="67">
        <v>31286423906</v>
      </c>
      <c r="Y65" s="96"/>
      <c r="Z65" s="68">
        <f>X65/درآمدها!$J$5</f>
        <v>2.7384548616087635E-3</v>
      </c>
      <c r="AA65" s="59"/>
      <c r="AB65" s="64"/>
    </row>
    <row r="66" spans="2:28" s="30" customFormat="1">
      <c r="B66" s="95" t="s">
        <v>221</v>
      </c>
      <c r="C66" s="89"/>
      <c r="D66" s="77">
        <v>3631824</v>
      </c>
      <c r="E66" s="75"/>
      <c r="F66" s="75">
        <v>39805383499</v>
      </c>
      <c r="G66" s="75"/>
      <c r="H66" s="78">
        <v>36318759355</v>
      </c>
      <c r="I66" s="66"/>
      <c r="J66" s="66">
        <v>0</v>
      </c>
      <c r="K66" s="66"/>
      <c r="L66" s="66">
        <v>0</v>
      </c>
      <c r="M66" s="96"/>
      <c r="N66" s="66">
        <v>0</v>
      </c>
      <c r="O66" s="66"/>
      <c r="P66" s="66">
        <v>0</v>
      </c>
      <c r="Q66" s="66"/>
      <c r="R66" s="66">
        <v>3631824</v>
      </c>
      <c r="S66" s="66"/>
      <c r="T66" s="66">
        <v>9450</v>
      </c>
      <c r="U66" s="66"/>
      <c r="V66" s="66">
        <v>39805383499</v>
      </c>
      <c r="W66" s="66"/>
      <c r="X66" s="67">
        <v>34116528418</v>
      </c>
      <c r="Y66" s="96"/>
      <c r="Z66" s="68">
        <f>X66/درآمدها!$J$5</f>
        <v>2.986169764501868E-3</v>
      </c>
      <c r="AA66" s="59"/>
      <c r="AB66" s="64"/>
    </row>
    <row r="67" spans="2:28" s="30" customFormat="1">
      <c r="B67" s="95" t="s">
        <v>267</v>
      </c>
      <c r="C67" s="89"/>
      <c r="D67" s="77">
        <v>452959</v>
      </c>
      <c r="E67" s="75"/>
      <c r="F67" s="75">
        <v>3538088476</v>
      </c>
      <c r="G67" s="75"/>
      <c r="H67" s="78">
        <v>3331952819</v>
      </c>
      <c r="I67" s="66"/>
      <c r="J67" s="66">
        <v>4037321</v>
      </c>
      <c r="K67" s="66"/>
      <c r="L67" s="66">
        <v>29694183400</v>
      </c>
      <c r="M67" s="96"/>
      <c r="N67" s="66">
        <v>0</v>
      </c>
      <c r="O67" s="66"/>
      <c r="P67" s="66">
        <v>0</v>
      </c>
      <c r="Q67" s="66"/>
      <c r="R67" s="66">
        <v>4490280</v>
      </c>
      <c r="S67" s="66"/>
      <c r="T67" s="66">
        <v>6930</v>
      </c>
      <c r="U67" s="66"/>
      <c r="V67" s="66">
        <v>33232271876</v>
      </c>
      <c r="W67" s="66"/>
      <c r="X67" s="67">
        <v>30932490443</v>
      </c>
      <c r="Y67" s="96"/>
      <c r="Z67" s="68">
        <f>X67/درآمدها!$J$5</f>
        <v>2.707475583972226E-3</v>
      </c>
      <c r="AA67" s="59"/>
      <c r="AB67" s="64"/>
    </row>
    <row r="68" spans="2:28" s="30" customFormat="1">
      <c r="B68" s="89" t="s">
        <v>222</v>
      </c>
      <c r="C68" s="89"/>
      <c r="D68" s="77">
        <v>7749179</v>
      </c>
      <c r="E68" s="75"/>
      <c r="F68" s="75">
        <v>46751439138</v>
      </c>
      <c r="G68" s="75"/>
      <c r="H68" s="78">
        <v>56155390400</v>
      </c>
      <c r="I68" s="66"/>
      <c r="J68" s="66">
        <v>0</v>
      </c>
      <c r="K68" s="66"/>
      <c r="L68" s="66">
        <v>0</v>
      </c>
      <c r="M68" s="96"/>
      <c r="N68" s="66">
        <v>0</v>
      </c>
      <c r="O68" s="66"/>
      <c r="P68" s="66">
        <v>0</v>
      </c>
      <c r="Q68" s="66"/>
      <c r="R68" s="66">
        <v>7749179</v>
      </c>
      <c r="S68" s="66"/>
      <c r="T68" s="66">
        <v>7470</v>
      </c>
      <c r="U68" s="66"/>
      <c r="V68" s="66">
        <v>46751439138</v>
      </c>
      <c r="W68" s="66"/>
      <c r="X68" s="67">
        <v>57541943247</v>
      </c>
      <c r="Y68" s="96"/>
      <c r="Z68" s="68">
        <f>X68/درآمدها!$J$5</f>
        <v>5.036562015032448E-3</v>
      </c>
      <c r="AA68" s="59"/>
      <c r="AB68" s="64"/>
    </row>
    <row r="69" spans="2:28" s="30" customFormat="1">
      <c r="B69" s="89" t="s">
        <v>112</v>
      </c>
      <c r="C69" s="89"/>
      <c r="D69" s="77">
        <v>28717714</v>
      </c>
      <c r="E69" s="75"/>
      <c r="F69" s="75">
        <v>48823579663</v>
      </c>
      <c r="G69" s="75"/>
      <c r="H69" s="78">
        <v>50328085275</v>
      </c>
      <c r="I69" s="66"/>
      <c r="J69" s="66">
        <v>0</v>
      </c>
      <c r="K69" s="66"/>
      <c r="L69" s="66">
        <v>0</v>
      </c>
      <c r="M69" s="96"/>
      <c r="N69" s="66">
        <v>0</v>
      </c>
      <c r="O69" s="66"/>
      <c r="P69" s="66">
        <v>0</v>
      </c>
      <c r="Q69" s="66"/>
      <c r="R69" s="66">
        <v>28717714</v>
      </c>
      <c r="S69" s="66"/>
      <c r="T69" s="66">
        <v>1691</v>
      </c>
      <c r="U69" s="66"/>
      <c r="V69" s="66">
        <v>48823579663</v>
      </c>
      <c r="W69" s="66"/>
      <c r="X69" s="67">
        <v>48272712535</v>
      </c>
      <c r="Y69" s="96"/>
      <c r="Z69" s="68">
        <f>X69/درآمدها!$J$5</f>
        <v>4.2252398267595423E-3</v>
      </c>
      <c r="AA69" s="59"/>
      <c r="AB69" s="64"/>
    </row>
    <row r="70" spans="2:28" s="30" customFormat="1">
      <c r="B70" s="95" t="s">
        <v>110</v>
      </c>
      <c r="C70" s="89"/>
      <c r="D70" s="77">
        <v>7388217</v>
      </c>
      <c r="E70" s="75"/>
      <c r="F70" s="75">
        <v>22373000523</v>
      </c>
      <c r="G70" s="75"/>
      <c r="H70" s="78">
        <v>15737446942</v>
      </c>
      <c r="I70" s="66"/>
      <c r="J70" s="66">
        <v>0</v>
      </c>
      <c r="K70" s="66"/>
      <c r="L70" s="66">
        <v>0</v>
      </c>
      <c r="M70" s="96"/>
      <c r="N70" s="66">
        <v>0</v>
      </c>
      <c r="O70" s="66"/>
      <c r="P70" s="66">
        <v>0</v>
      </c>
      <c r="Q70" s="66"/>
      <c r="R70" s="66">
        <v>7388217</v>
      </c>
      <c r="S70" s="66"/>
      <c r="T70" s="66">
        <v>2211</v>
      </c>
      <c r="U70" s="66"/>
      <c r="V70" s="66">
        <v>22373000523</v>
      </c>
      <c r="W70" s="66"/>
      <c r="X70" s="67">
        <v>16238152471</v>
      </c>
      <c r="Y70" s="96"/>
      <c r="Z70" s="68">
        <f>X70/درآمدها!$J$5</f>
        <v>1.4213017029800741E-3</v>
      </c>
      <c r="AA70" s="59"/>
      <c r="AB70" s="64"/>
    </row>
    <row r="71" spans="2:28" s="30" customFormat="1">
      <c r="B71" s="89" t="s">
        <v>109</v>
      </c>
      <c r="C71" s="89"/>
      <c r="D71" s="77">
        <v>16636729</v>
      </c>
      <c r="E71" s="81"/>
      <c r="F71" s="81">
        <v>41045065610</v>
      </c>
      <c r="G71" s="75"/>
      <c r="H71" s="82">
        <v>49299004323</v>
      </c>
      <c r="I71" s="66"/>
      <c r="J71" s="66">
        <v>0</v>
      </c>
      <c r="K71" s="66"/>
      <c r="L71" s="73">
        <v>0</v>
      </c>
      <c r="M71" s="96"/>
      <c r="N71" s="66">
        <v>0</v>
      </c>
      <c r="O71" s="66"/>
      <c r="P71" s="66">
        <v>0</v>
      </c>
      <c r="Q71" s="66"/>
      <c r="R71" s="66">
        <v>16636729</v>
      </c>
      <c r="S71" s="66"/>
      <c r="T71" s="66">
        <v>2753</v>
      </c>
      <c r="U71" s="66"/>
      <c r="V71" s="73">
        <v>41045065610</v>
      </c>
      <c r="W71" s="66"/>
      <c r="X71" s="83">
        <v>45528399497</v>
      </c>
      <c r="Y71" s="96"/>
      <c r="Z71" s="68">
        <f>X71/درآمدها!$J$5</f>
        <v>3.9850341259333073E-3</v>
      </c>
      <c r="AA71" s="59"/>
      <c r="AB71" s="64"/>
    </row>
    <row r="72" spans="2:28" s="30" customFormat="1">
      <c r="B72" s="95" t="s">
        <v>108</v>
      </c>
      <c r="C72" s="89"/>
      <c r="D72" s="77">
        <v>2843138</v>
      </c>
      <c r="E72" s="75"/>
      <c r="F72" s="75">
        <v>29577923538</v>
      </c>
      <c r="G72" s="75"/>
      <c r="H72" s="78">
        <v>35158193335</v>
      </c>
      <c r="I72" s="66"/>
      <c r="J72" s="66">
        <v>0</v>
      </c>
      <c r="K72" s="66"/>
      <c r="L72" s="66">
        <v>0</v>
      </c>
      <c r="M72" s="96"/>
      <c r="N72" s="66">
        <v>0</v>
      </c>
      <c r="O72" s="66"/>
      <c r="P72" s="66">
        <v>0</v>
      </c>
      <c r="Q72" s="66"/>
      <c r="R72" s="66">
        <v>2843138</v>
      </c>
      <c r="S72" s="66"/>
      <c r="T72" s="66">
        <v>12140</v>
      </c>
      <c r="U72" s="66"/>
      <c r="V72" s="66">
        <v>29577923538</v>
      </c>
      <c r="W72" s="66"/>
      <c r="X72" s="67">
        <v>34310326937</v>
      </c>
      <c r="Y72" s="96"/>
      <c r="Z72" s="68">
        <f>X72/درآمدها!$J$5</f>
        <v>3.0031326650277524E-3</v>
      </c>
      <c r="AA72" s="59"/>
      <c r="AB72" s="64"/>
    </row>
    <row r="73" spans="2:28" s="30" customFormat="1">
      <c r="B73" s="95" t="s">
        <v>107</v>
      </c>
      <c r="C73" s="89"/>
      <c r="D73" s="77">
        <v>12498326</v>
      </c>
      <c r="E73" s="75"/>
      <c r="F73" s="75">
        <v>38345977851</v>
      </c>
      <c r="G73" s="75"/>
      <c r="H73" s="78">
        <v>38452159176</v>
      </c>
      <c r="I73" s="66"/>
      <c r="J73" s="66">
        <v>0</v>
      </c>
      <c r="K73" s="66"/>
      <c r="L73" s="66">
        <v>0</v>
      </c>
      <c r="M73" s="96"/>
      <c r="N73" s="66">
        <v>0</v>
      </c>
      <c r="O73" s="66"/>
      <c r="P73" s="73">
        <v>0</v>
      </c>
      <c r="Q73" s="66"/>
      <c r="R73" s="66">
        <v>12498326</v>
      </c>
      <c r="S73" s="66"/>
      <c r="T73" s="66">
        <v>3122</v>
      </c>
      <c r="U73" s="66"/>
      <c r="V73" s="66">
        <v>38345977851</v>
      </c>
      <c r="W73" s="66"/>
      <c r="X73" s="67">
        <v>38787606121</v>
      </c>
      <c r="Y73" s="96"/>
      <c r="Z73" s="68">
        <f>X73/درآمدها!$J$5</f>
        <v>3.39502235446756E-3</v>
      </c>
      <c r="AA73" s="61"/>
      <c r="AB73" s="64"/>
    </row>
    <row r="74" spans="2:28" s="30" customFormat="1">
      <c r="B74" s="95" t="s">
        <v>106</v>
      </c>
      <c r="C74" s="89"/>
      <c r="D74" s="77">
        <v>14330879</v>
      </c>
      <c r="E74" s="75"/>
      <c r="F74" s="75">
        <v>36611856664</v>
      </c>
      <c r="G74" s="75"/>
      <c r="H74" s="78">
        <v>49816899117</v>
      </c>
      <c r="I74" s="66"/>
      <c r="J74" s="66">
        <v>0</v>
      </c>
      <c r="K74" s="66"/>
      <c r="L74" s="66">
        <v>0</v>
      </c>
      <c r="M74" s="96"/>
      <c r="N74" s="66">
        <v>0</v>
      </c>
      <c r="O74" s="66"/>
      <c r="P74" s="66">
        <v>0</v>
      </c>
      <c r="Q74" s="66"/>
      <c r="R74" s="66">
        <v>14330879</v>
      </c>
      <c r="S74" s="66"/>
      <c r="T74" s="66">
        <v>3059</v>
      </c>
      <c r="U74" s="66"/>
      <c r="V74" s="66">
        <v>36611856664</v>
      </c>
      <c r="W74" s="66"/>
      <c r="X74" s="67">
        <v>43577321820</v>
      </c>
      <c r="Y74" s="96"/>
      <c r="Z74" s="68">
        <f>X74/درآمدها!$J$5</f>
        <v>3.8142591544629394E-3</v>
      </c>
      <c r="AA74" s="59"/>
      <c r="AB74" s="64"/>
    </row>
    <row r="75" spans="2:28" s="30" customFormat="1">
      <c r="B75" s="89" t="s">
        <v>105</v>
      </c>
      <c r="C75" s="89"/>
      <c r="D75" s="77">
        <v>1024303</v>
      </c>
      <c r="E75" s="75"/>
      <c r="F75" s="75">
        <v>51643332029</v>
      </c>
      <c r="G75" s="75"/>
      <c r="H75" s="78">
        <v>60094659604</v>
      </c>
      <c r="I75" s="66"/>
      <c r="J75" s="66">
        <v>0</v>
      </c>
      <c r="K75" s="66"/>
      <c r="L75" s="66">
        <v>0</v>
      </c>
      <c r="M75" s="96"/>
      <c r="N75" s="66">
        <v>0</v>
      </c>
      <c r="O75" s="66"/>
      <c r="P75" s="66">
        <v>0</v>
      </c>
      <c r="Q75" s="66"/>
      <c r="R75" s="66">
        <v>1024303</v>
      </c>
      <c r="S75" s="66"/>
      <c r="T75" s="66">
        <v>57000</v>
      </c>
      <c r="U75" s="66"/>
      <c r="V75" s="66">
        <v>51643332029</v>
      </c>
      <c r="W75" s="66"/>
      <c r="X75" s="67">
        <v>58037878640</v>
      </c>
      <c r="Y75" s="96"/>
      <c r="Z75" s="68">
        <f>X75/درآمدها!$J$5</f>
        <v>5.0799705136222867E-3</v>
      </c>
      <c r="AA75" s="59"/>
      <c r="AB75" s="64"/>
    </row>
    <row r="76" spans="2:28" s="30" customFormat="1">
      <c r="B76" s="95" t="s">
        <v>104</v>
      </c>
      <c r="C76" s="89"/>
      <c r="D76" s="77">
        <v>3759374</v>
      </c>
      <c r="E76" s="75"/>
      <c r="F76" s="75">
        <v>111786347376</v>
      </c>
      <c r="G76" s="75"/>
      <c r="H76" s="78">
        <v>133523214548</v>
      </c>
      <c r="I76" s="66"/>
      <c r="J76" s="66">
        <v>0</v>
      </c>
      <c r="K76" s="66"/>
      <c r="L76" s="66">
        <v>0</v>
      </c>
      <c r="M76" s="96"/>
      <c r="N76" s="66">
        <v>0</v>
      </c>
      <c r="O76" s="66"/>
      <c r="P76" s="66">
        <v>0</v>
      </c>
      <c r="Q76" s="66"/>
      <c r="R76" s="66">
        <v>3759374</v>
      </c>
      <c r="S76" s="66"/>
      <c r="T76" s="66">
        <v>37000</v>
      </c>
      <c r="U76" s="66"/>
      <c r="V76" s="66">
        <v>111786347376</v>
      </c>
      <c r="W76" s="66"/>
      <c r="X76" s="67">
        <v>138269211816</v>
      </c>
      <c r="Y76" s="96"/>
      <c r="Z76" s="68">
        <f>X76/درآمدها!$J$5</f>
        <v>1.2102501597688897E-2</v>
      </c>
      <c r="AA76" s="59"/>
      <c r="AB76" s="64"/>
    </row>
    <row r="77" spans="2:28" s="30" customFormat="1">
      <c r="B77" s="89" t="s">
        <v>103</v>
      </c>
      <c r="C77" s="89"/>
      <c r="D77" s="77">
        <v>23496961</v>
      </c>
      <c r="E77" s="75"/>
      <c r="F77" s="75">
        <v>61821483301</v>
      </c>
      <c r="G77" s="75"/>
      <c r="H77" s="78">
        <v>51292310369</v>
      </c>
      <c r="I77" s="66"/>
      <c r="J77" s="66">
        <v>0</v>
      </c>
      <c r="K77" s="66"/>
      <c r="L77" s="66">
        <v>0</v>
      </c>
      <c r="M77" s="96"/>
      <c r="N77" s="66">
        <v>0</v>
      </c>
      <c r="O77" s="66"/>
      <c r="P77" s="66">
        <v>0</v>
      </c>
      <c r="Q77" s="66"/>
      <c r="R77" s="66">
        <v>23496961</v>
      </c>
      <c r="S77" s="66"/>
      <c r="T77" s="66">
        <v>1958</v>
      </c>
      <c r="U77" s="66"/>
      <c r="V77" s="66">
        <v>61821483301</v>
      </c>
      <c r="W77" s="66"/>
      <c r="X77" s="67">
        <v>45733307696</v>
      </c>
      <c r="Y77" s="96"/>
      <c r="Z77" s="68">
        <f>X77/درآمدها!$J$5</f>
        <v>4.0029694404780745E-3</v>
      </c>
      <c r="AA77" s="59"/>
      <c r="AB77" s="64"/>
    </row>
    <row r="78" spans="2:28" s="30" customFormat="1">
      <c r="B78" s="95" t="s">
        <v>102</v>
      </c>
      <c r="C78" s="89"/>
      <c r="D78" s="77">
        <v>984499</v>
      </c>
      <c r="E78" s="75"/>
      <c r="F78" s="75">
        <v>30410631181</v>
      </c>
      <c r="G78" s="75"/>
      <c r="H78" s="78">
        <v>37697260218</v>
      </c>
      <c r="I78" s="66"/>
      <c r="J78" s="66">
        <v>0</v>
      </c>
      <c r="K78" s="66"/>
      <c r="L78" s="66">
        <v>0</v>
      </c>
      <c r="M78" s="96"/>
      <c r="N78" s="66">
        <v>0</v>
      </c>
      <c r="O78" s="66"/>
      <c r="P78" s="66">
        <v>0</v>
      </c>
      <c r="Q78" s="66"/>
      <c r="R78" s="66">
        <v>984499</v>
      </c>
      <c r="S78" s="66"/>
      <c r="T78" s="66">
        <v>38910</v>
      </c>
      <c r="U78" s="66"/>
      <c r="V78" s="66">
        <v>30410631181</v>
      </c>
      <c r="W78" s="66"/>
      <c r="X78" s="67">
        <v>38078930300</v>
      </c>
      <c r="Y78" s="96"/>
      <c r="Z78" s="68">
        <f>X78/درآمدها!$J$5</f>
        <v>3.3329929977998635E-3</v>
      </c>
      <c r="AA78" s="59"/>
      <c r="AB78" s="64"/>
    </row>
    <row r="79" spans="2:28" s="30" customFormat="1">
      <c r="B79" s="95" t="s">
        <v>101</v>
      </c>
      <c r="C79" s="89"/>
      <c r="D79" s="77">
        <v>22731473</v>
      </c>
      <c r="E79" s="75"/>
      <c r="F79" s="75">
        <v>121688971721</v>
      </c>
      <c r="G79" s="75"/>
      <c r="H79" s="78">
        <v>161111053848</v>
      </c>
      <c r="I79" s="66"/>
      <c r="J79" s="66">
        <v>8619190</v>
      </c>
      <c r="K79" s="66"/>
      <c r="L79" s="66">
        <v>62256371428</v>
      </c>
      <c r="M79" s="96"/>
      <c r="N79" s="66">
        <v>0</v>
      </c>
      <c r="O79" s="66"/>
      <c r="P79" s="66">
        <v>0</v>
      </c>
      <c r="Q79" s="66"/>
      <c r="R79" s="66">
        <v>31350663</v>
      </c>
      <c r="S79" s="66"/>
      <c r="T79" s="66">
        <v>6940</v>
      </c>
      <c r="U79" s="66"/>
      <c r="V79" s="66">
        <v>183945343149</v>
      </c>
      <c r="W79" s="66"/>
      <c r="X79" s="67">
        <v>216279038295</v>
      </c>
      <c r="Y79" s="96"/>
      <c r="Z79" s="68">
        <f>X79/درآمدها!$J$5</f>
        <v>1.8930587454241685E-2</v>
      </c>
      <c r="AA79" s="59"/>
      <c r="AB79" s="64"/>
    </row>
    <row r="80" spans="2:28" s="30" customFormat="1">
      <c r="B80" s="89" t="s">
        <v>476</v>
      </c>
      <c r="C80" s="89"/>
      <c r="D80" s="77">
        <v>0</v>
      </c>
      <c r="E80" s="75"/>
      <c r="F80" s="75">
        <v>0</v>
      </c>
      <c r="G80" s="75"/>
      <c r="H80" s="78">
        <v>0</v>
      </c>
      <c r="I80" s="66"/>
      <c r="J80" s="66">
        <v>202912</v>
      </c>
      <c r="K80" s="66"/>
      <c r="L80" s="66">
        <v>5020449455</v>
      </c>
      <c r="M80" s="96"/>
      <c r="N80" s="66">
        <v>0</v>
      </c>
      <c r="O80" s="66"/>
      <c r="P80" s="66">
        <v>0</v>
      </c>
      <c r="Q80" s="66"/>
      <c r="R80" s="66">
        <v>202912</v>
      </c>
      <c r="S80" s="66"/>
      <c r="T80" s="66">
        <v>22700</v>
      </c>
      <c r="U80" s="66"/>
      <c r="V80" s="66">
        <v>5020449455</v>
      </c>
      <c r="W80" s="66"/>
      <c r="X80" s="67">
        <v>4578696093</v>
      </c>
      <c r="Y80" s="96"/>
      <c r="Z80" s="68">
        <f>X80/درآمدها!$J$5</f>
        <v>4.0076656294682185E-4</v>
      </c>
      <c r="AA80" s="59"/>
      <c r="AB80" s="64"/>
    </row>
    <row r="81" spans="2:28" s="30" customFormat="1">
      <c r="B81" s="95" t="s">
        <v>433</v>
      </c>
      <c r="C81" s="89"/>
      <c r="D81" s="77">
        <v>321160</v>
      </c>
      <c r="E81" s="75"/>
      <c r="F81" s="75">
        <v>6493322587</v>
      </c>
      <c r="G81" s="75"/>
      <c r="H81" s="78">
        <v>7661978354</v>
      </c>
      <c r="I81" s="66"/>
      <c r="J81" s="66">
        <v>0</v>
      </c>
      <c r="K81" s="66"/>
      <c r="L81" s="66">
        <v>0</v>
      </c>
      <c r="M81" s="96"/>
      <c r="N81" s="66">
        <v>0</v>
      </c>
      <c r="O81" s="66"/>
      <c r="P81" s="66">
        <v>0</v>
      </c>
      <c r="Q81" s="66"/>
      <c r="R81" s="66">
        <v>321160</v>
      </c>
      <c r="S81" s="66"/>
      <c r="T81" s="66">
        <v>22850</v>
      </c>
      <c r="U81" s="66"/>
      <c r="V81" s="66">
        <v>6493322587</v>
      </c>
      <c r="W81" s="66"/>
      <c r="X81" s="67">
        <v>7294841891</v>
      </c>
      <c r="Y81" s="96"/>
      <c r="Z81" s="68">
        <f>X81/درآمدها!$J$5</f>
        <v>6.3850682651030546E-4</v>
      </c>
      <c r="AA81" s="59"/>
      <c r="AB81" s="64"/>
    </row>
    <row r="82" spans="2:28" s="30" customFormat="1">
      <c r="B82" s="95" t="s">
        <v>399</v>
      </c>
      <c r="C82" s="89"/>
      <c r="D82" s="77">
        <v>11233811</v>
      </c>
      <c r="E82" s="75"/>
      <c r="F82" s="75">
        <v>32896983597</v>
      </c>
      <c r="G82" s="75"/>
      <c r="H82" s="78">
        <v>32964894925</v>
      </c>
      <c r="I82" s="66"/>
      <c r="J82" s="66">
        <v>0</v>
      </c>
      <c r="K82" s="66"/>
      <c r="L82" s="66">
        <v>0</v>
      </c>
      <c r="M82" s="96"/>
      <c r="N82" s="66">
        <v>0</v>
      </c>
      <c r="O82" s="66"/>
      <c r="P82" s="66">
        <v>0</v>
      </c>
      <c r="Q82" s="66"/>
      <c r="R82" s="66">
        <v>11233811</v>
      </c>
      <c r="S82" s="66"/>
      <c r="T82" s="66">
        <v>2800</v>
      </c>
      <c r="U82" s="66"/>
      <c r="V82" s="66">
        <v>32896983597</v>
      </c>
      <c r="W82" s="66"/>
      <c r="X82" s="67">
        <v>31267515511</v>
      </c>
      <c r="Y82" s="96"/>
      <c r="Z82" s="68">
        <f>X82/درآمدها!$J$5</f>
        <v>2.7367998374881243E-3</v>
      </c>
      <c r="AA82" s="59"/>
      <c r="AB82" s="64"/>
    </row>
    <row r="83" spans="2:28" s="30" customFormat="1">
      <c r="B83" s="95" t="s">
        <v>409</v>
      </c>
      <c r="C83" s="89"/>
      <c r="D83" s="77">
        <v>9664244</v>
      </c>
      <c r="E83" s="75"/>
      <c r="F83" s="75">
        <v>17213123855</v>
      </c>
      <c r="G83" s="75"/>
      <c r="H83" s="78">
        <v>14616560762</v>
      </c>
      <c r="I83" s="66"/>
      <c r="J83" s="66">
        <v>0</v>
      </c>
      <c r="K83" s="66"/>
      <c r="L83" s="66">
        <v>0</v>
      </c>
      <c r="M83" s="96"/>
      <c r="N83" s="66">
        <v>0</v>
      </c>
      <c r="O83" s="66"/>
      <c r="P83" s="66">
        <v>0</v>
      </c>
      <c r="Q83" s="66"/>
      <c r="R83" s="66">
        <v>9664244</v>
      </c>
      <c r="S83" s="66"/>
      <c r="T83" s="66">
        <v>1570</v>
      </c>
      <c r="U83" s="66"/>
      <c r="V83" s="66">
        <v>17213123855</v>
      </c>
      <c r="W83" s="66"/>
      <c r="X83" s="67">
        <v>15082584549</v>
      </c>
      <c r="Y83" s="96"/>
      <c r="Z83" s="68">
        <f>X83/درآمدها!$J$5</f>
        <v>1.3201565352412594E-3</v>
      </c>
      <c r="AA83" s="59"/>
      <c r="AB83" s="64"/>
    </row>
    <row r="84" spans="2:28" s="30" customFormat="1">
      <c r="B84" s="95" t="s">
        <v>402</v>
      </c>
      <c r="C84" s="89"/>
      <c r="D84" s="77">
        <v>1777850</v>
      </c>
      <c r="E84" s="75"/>
      <c r="F84" s="75">
        <v>30338352115</v>
      </c>
      <c r="G84" s="75"/>
      <c r="H84" s="78">
        <v>27481076375</v>
      </c>
      <c r="I84" s="66"/>
      <c r="J84" s="66">
        <v>0</v>
      </c>
      <c r="K84" s="66"/>
      <c r="L84" s="66">
        <v>0</v>
      </c>
      <c r="M84" s="96"/>
      <c r="N84" s="66">
        <v>0</v>
      </c>
      <c r="O84" s="66"/>
      <c r="P84" s="66">
        <v>0</v>
      </c>
      <c r="Q84" s="66"/>
      <c r="R84" s="66">
        <v>1777850</v>
      </c>
      <c r="S84" s="66"/>
      <c r="T84" s="66">
        <v>15350</v>
      </c>
      <c r="U84" s="66"/>
      <c r="V84" s="66">
        <v>30338352115</v>
      </c>
      <c r="W84" s="66"/>
      <c r="X84" s="67">
        <v>27127622020</v>
      </c>
      <c r="Y84" s="96"/>
      <c r="Z84" s="68">
        <f>X84/درآمدها!$J$5</f>
        <v>2.374441023613034E-3</v>
      </c>
      <c r="AA84" s="59"/>
      <c r="AB84" s="64"/>
    </row>
    <row r="85" spans="2:28" s="30" customFormat="1">
      <c r="B85" s="95" t="s">
        <v>405</v>
      </c>
      <c r="C85" s="89"/>
      <c r="D85" s="77">
        <v>9045771</v>
      </c>
      <c r="E85" s="75"/>
      <c r="F85" s="75">
        <v>33387283663</v>
      </c>
      <c r="G85" s="75"/>
      <c r="H85" s="78">
        <v>29014021021</v>
      </c>
      <c r="I85" s="66"/>
      <c r="J85" s="66">
        <v>0</v>
      </c>
      <c r="K85" s="66"/>
      <c r="L85" s="66">
        <v>0</v>
      </c>
      <c r="M85" s="96"/>
      <c r="N85" s="66">
        <v>0</v>
      </c>
      <c r="O85" s="66"/>
      <c r="P85" s="66">
        <v>0</v>
      </c>
      <c r="Q85" s="66"/>
      <c r="R85" s="66">
        <v>9045771</v>
      </c>
      <c r="S85" s="66"/>
      <c r="T85" s="66">
        <v>3202</v>
      </c>
      <c r="U85" s="66"/>
      <c r="V85" s="66">
        <v>33387283663</v>
      </c>
      <c r="W85" s="66"/>
      <c r="X85" s="67">
        <v>28792219622</v>
      </c>
      <c r="Y85" s="96"/>
      <c r="Z85" s="68">
        <f>X85/درآمدها!$J$5</f>
        <v>2.5201408137045756E-3</v>
      </c>
      <c r="AA85" s="59"/>
      <c r="AB85" s="64"/>
    </row>
    <row r="86" spans="2:28" s="30" customFormat="1">
      <c r="B86" s="95" t="s">
        <v>392</v>
      </c>
      <c r="C86" s="89"/>
      <c r="D86" s="77">
        <v>2385281</v>
      </c>
      <c r="E86" s="75"/>
      <c r="F86" s="75">
        <v>3390047276</v>
      </c>
      <c r="G86" s="75"/>
      <c r="H86" s="78">
        <v>3106126041</v>
      </c>
      <c r="I86" s="66"/>
      <c r="J86" s="66">
        <v>3636137</v>
      </c>
      <c r="K86" s="66"/>
      <c r="L86" s="66">
        <v>5017405661</v>
      </c>
      <c r="M86" s="96"/>
      <c r="N86" s="66">
        <v>0</v>
      </c>
      <c r="O86" s="66"/>
      <c r="P86" s="66">
        <v>0</v>
      </c>
      <c r="Q86" s="66"/>
      <c r="R86" s="66">
        <v>6021418</v>
      </c>
      <c r="S86" s="66"/>
      <c r="T86" s="66">
        <v>1196</v>
      </c>
      <c r="U86" s="66"/>
      <c r="V86" s="66">
        <v>8407452937</v>
      </c>
      <c r="W86" s="66"/>
      <c r="X86" s="67">
        <v>7158766317</v>
      </c>
      <c r="Y86" s="96"/>
      <c r="Z86" s="68">
        <f>X86/درآمدها!$J$5</f>
        <v>6.2659633081779394E-4</v>
      </c>
      <c r="AA86" s="59"/>
      <c r="AB86" s="64"/>
    </row>
    <row r="87" spans="2:28" s="30" customFormat="1">
      <c r="B87" s="95" t="s">
        <v>334</v>
      </c>
      <c r="C87" s="89"/>
      <c r="D87" s="77">
        <v>5444491</v>
      </c>
      <c r="E87" s="75"/>
      <c r="F87" s="75">
        <v>34035534674</v>
      </c>
      <c r="G87" s="75"/>
      <c r="H87" s="78">
        <v>31714884195</v>
      </c>
      <c r="I87" s="66"/>
      <c r="J87" s="66">
        <v>0</v>
      </c>
      <c r="K87" s="66"/>
      <c r="L87" s="66">
        <v>0</v>
      </c>
      <c r="M87" s="96"/>
      <c r="N87" s="66">
        <v>0</v>
      </c>
      <c r="O87" s="66"/>
      <c r="P87" s="66">
        <v>0</v>
      </c>
      <c r="Q87" s="66"/>
      <c r="R87" s="66">
        <v>5444491</v>
      </c>
      <c r="S87" s="66"/>
      <c r="T87" s="66">
        <v>5350</v>
      </c>
      <c r="U87" s="66"/>
      <c r="V87" s="66">
        <v>34035534674</v>
      </c>
      <c r="W87" s="66"/>
      <c r="X87" s="67">
        <v>28954715094</v>
      </c>
      <c r="Y87" s="96"/>
      <c r="Z87" s="68">
        <f>X87/درآمدها!$J$5</f>
        <v>2.5343638043737802E-3</v>
      </c>
      <c r="AA87" s="59"/>
      <c r="AB87" s="64"/>
    </row>
    <row r="88" spans="2:28" s="30" customFormat="1">
      <c r="B88" s="89" t="s">
        <v>289</v>
      </c>
      <c r="C88" s="89"/>
      <c r="D88" s="77">
        <v>3045827</v>
      </c>
      <c r="E88" s="75"/>
      <c r="F88" s="75">
        <v>18937978223</v>
      </c>
      <c r="G88" s="75"/>
      <c r="H88" s="78">
        <v>19166237581</v>
      </c>
      <c r="I88" s="66"/>
      <c r="J88" s="66">
        <v>0</v>
      </c>
      <c r="K88" s="66"/>
      <c r="L88" s="66">
        <v>0</v>
      </c>
      <c r="M88" s="96"/>
      <c r="N88" s="66">
        <v>0</v>
      </c>
      <c r="O88" s="66"/>
      <c r="P88" s="66">
        <v>0</v>
      </c>
      <c r="Q88" s="66"/>
      <c r="R88" s="66">
        <v>3045827</v>
      </c>
      <c r="S88" s="66"/>
      <c r="T88" s="66">
        <v>6090</v>
      </c>
      <c r="U88" s="66"/>
      <c r="V88" s="66">
        <v>18937978223</v>
      </c>
      <c r="W88" s="66"/>
      <c r="X88" s="67">
        <v>18438719369</v>
      </c>
      <c r="Y88" s="96"/>
      <c r="Z88" s="68">
        <f>X88/درآمدها!$J$5</f>
        <v>1.6139141005563835E-3</v>
      </c>
      <c r="AA88" s="59"/>
      <c r="AB88" s="64"/>
    </row>
    <row r="89" spans="2:28" s="30" customFormat="1">
      <c r="B89" s="89" t="s">
        <v>125</v>
      </c>
      <c r="C89" s="89"/>
      <c r="D89" s="77">
        <v>710444</v>
      </c>
      <c r="E89" s="75"/>
      <c r="F89" s="81">
        <v>3574732970</v>
      </c>
      <c r="G89" s="75"/>
      <c r="H89" s="82">
        <v>3201281021</v>
      </c>
      <c r="I89" s="66"/>
      <c r="J89" s="66">
        <v>0</v>
      </c>
      <c r="K89" s="66"/>
      <c r="L89" s="83">
        <v>0</v>
      </c>
      <c r="M89" s="96"/>
      <c r="N89" s="66">
        <v>710444</v>
      </c>
      <c r="O89" s="66"/>
      <c r="P89" s="66">
        <v>3311723579</v>
      </c>
      <c r="Q89" s="66"/>
      <c r="R89" s="66">
        <v>0</v>
      </c>
      <c r="S89" s="66"/>
      <c r="T89" s="66">
        <v>0</v>
      </c>
      <c r="U89" s="66"/>
      <c r="V89" s="73">
        <v>0</v>
      </c>
      <c r="W89" s="66"/>
      <c r="X89" s="83">
        <v>0</v>
      </c>
      <c r="Y89" s="96"/>
      <c r="Z89" s="68">
        <f>X89/درآمدها!$J$5</f>
        <v>0</v>
      </c>
      <c r="AA89" s="59"/>
      <c r="AB89" s="64"/>
    </row>
    <row r="90" spans="2:28" s="30" customFormat="1">
      <c r="B90" s="89" t="s">
        <v>304</v>
      </c>
      <c r="C90" s="89"/>
      <c r="D90" s="77">
        <v>10335267</v>
      </c>
      <c r="E90" s="75"/>
      <c r="F90" s="75">
        <v>63735097073</v>
      </c>
      <c r="G90" s="75"/>
      <c r="H90" s="78">
        <v>54656467902</v>
      </c>
      <c r="I90" s="66"/>
      <c r="J90" s="66">
        <v>0</v>
      </c>
      <c r="K90" s="66"/>
      <c r="L90" s="66">
        <v>0</v>
      </c>
      <c r="M90" s="96"/>
      <c r="N90" s="66">
        <v>0</v>
      </c>
      <c r="O90" s="66"/>
      <c r="P90" s="73">
        <v>0</v>
      </c>
      <c r="Q90" s="66"/>
      <c r="R90" s="66">
        <v>10335267</v>
      </c>
      <c r="S90" s="66"/>
      <c r="T90" s="66">
        <v>4780</v>
      </c>
      <c r="U90" s="66"/>
      <c r="V90" s="66">
        <v>63735097073</v>
      </c>
      <c r="W90" s="66"/>
      <c r="X90" s="67">
        <v>49108630935</v>
      </c>
      <c r="Y90" s="96"/>
      <c r="Z90" s="68">
        <f>X90/درآمدها!$J$5</f>
        <v>4.2984065400044277E-3</v>
      </c>
      <c r="AA90" s="61"/>
      <c r="AB90" s="64"/>
    </row>
    <row r="91" spans="2:28" s="30" customFormat="1">
      <c r="B91" s="95" t="s">
        <v>406</v>
      </c>
      <c r="C91" s="89"/>
      <c r="D91" s="77">
        <v>26821223</v>
      </c>
      <c r="E91" s="75"/>
      <c r="F91" s="75">
        <v>98694795074</v>
      </c>
      <c r="G91" s="75"/>
      <c r="H91" s="78">
        <v>82304472568</v>
      </c>
      <c r="I91" s="66"/>
      <c r="J91" s="66">
        <v>25644025</v>
      </c>
      <c r="K91" s="66"/>
      <c r="L91" s="66">
        <v>79541950084</v>
      </c>
      <c r="M91" s="96"/>
      <c r="N91" s="66">
        <v>0</v>
      </c>
      <c r="O91" s="66"/>
      <c r="P91" s="66">
        <v>0</v>
      </c>
      <c r="Q91" s="66"/>
      <c r="R91" s="66">
        <v>52465248</v>
      </c>
      <c r="S91" s="66"/>
      <c r="T91" s="66">
        <v>3020</v>
      </c>
      <c r="U91" s="66"/>
      <c r="V91" s="66">
        <v>178236745158</v>
      </c>
      <c r="W91" s="66"/>
      <c r="X91" s="67">
        <v>157502300922</v>
      </c>
      <c r="Y91" s="96"/>
      <c r="Z91" s="68">
        <f>X91/درآمدها!$J$5</f>
        <v>1.3785945717870991E-2</v>
      </c>
      <c r="AA91" s="59"/>
      <c r="AB91" s="64"/>
    </row>
    <row r="92" spans="2:28" s="30" customFormat="1">
      <c r="B92" s="95" t="s">
        <v>270</v>
      </c>
      <c r="C92" s="89"/>
      <c r="D92" s="77">
        <v>19079319</v>
      </c>
      <c r="E92" s="81"/>
      <c r="F92" s="75">
        <v>328596344208</v>
      </c>
      <c r="G92" s="75"/>
      <c r="H92" s="78">
        <v>236882805183</v>
      </c>
      <c r="I92" s="66"/>
      <c r="J92" s="66">
        <v>0</v>
      </c>
      <c r="K92" s="66"/>
      <c r="L92" s="67">
        <v>0</v>
      </c>
      <c r="M92" s="96"/>
      <c r="N92" s="66">
        <v>0</v>
      </c>
      <c r="O92" s="66"/>
      <c r="P92" s="66">
        <v>0</v>
      </c>
      <c r="Q92" s="66"/>
      <c r="R92" s="66">
        <v>19079319</v>
      </c>
      <c r="S92" s="66"/>
      <c r="T92" s="66">
        <v>12710</v>
      </c>
      <c r="U92" s="66"/>
      <c r="V92" s="66">
        <v>328596344208</v>
      </c>
      <c r="W92" s="66"/>
      <c r="X92" s="67">
        <v>241055280534</v>
      </c>
      <c r="Y92" s="96"/>
      <c r="Z92" s="68">
        <f>X92/درآمدها!$J$5</f>
        <v>2.109921564951376E-2</v>
      </c>
      <c r="AA92" s="59"/>
      <c r="AB92" s="64"/>
    </row>
    <row r="93" spans="2:28" s="30" customFormat="1">
      <c r="B93" s="95" t="s">
        <v>263</v>
      </c>
      <c r="C93" s="89"/>
      <c r="D93" s="77">
        <v>2159928</v>
      </c>
      <c r="E93" s="75"/>
      <c r="F93" s="81">
        <v>32049847213</v>
      </c>
      <c r="G93" s="75"/>
      <c r="H93" s="82">
        <v>33558804578</v>
      </c>
      <c r="I93" s="66"/>
      <c r="J93" s="66">
        <v>1463456</v>
      </c>
      <c r="K93" s="66"/>
      <c r="L93" s="73">
        <v>23250556117</v>
      </c>
      <c r="M93" s="96"/>
      <c r="N93" s="66">
        <v>0</v>
      </c>
      <c r="O93" s="66"/>
      <c r="P93" s="73">
        <v>0</v>
      </c>
      <c r="Q93" s="66"/>
      <c r="R93" s="66">
        <v>3623384</v>
      </c>
      <c r="S93" s="66"/>
      <c r="T93" s="66">
        <v>15750</v>
      </c>
      <c r="U93" s="66"/>
      <c r="V93" s="73">
        <v>55300403330</v>
      </c>
      <c r="W93" s="66"/>
      <c r="X93" s="83">
        <v>56728741631</v>
      </c>
      <c r="Y93" s="96"/>
      <c r="Z93" s="68">
        <f>X93/درآمدها!$J$5</f>
        <v>4.965383668619509E-3</v>
      </c>
      <c r="AA93" s="61"/>
      <c r="AB93" s="64"/>
    </row>
    <row r="94" spans="2:28" s="30" customFormat="1">
      <c r="B94" s="95" t="s">
        <v>256</v>
      </c>
      <c r="C94" s="89"/>
      <c r="D94" s="77">
        <v>3858086</v>
      </c>
      <c r="E94" s="75"/>
      <c r="F94" s="75">
        <v>22851984610</v>
      </c>
      <c r="G94" s="75"/>
      <c r="H94" s="78">
        <v>29300396170</v>
      </c>
      <c r="I94" s="66"/>
      <c r="J94" s="67">
        <v>0</v>
      </c>
      <c r="K94" s="67"/>
      <c r="L94" s="66">
        <v>0</v>
      </c>
      <c r="M94" s="96"/>
      <c r="N94" s="66">
        <v>0</v>
      </c>
      <c r="O94" s="66"/>
      <c r="P94" s="66">
        <v>0</v>
      </c>
      <c r="Q94" s="66"/>
      <c r="R94" s="66">
        <v>3858086</v>
      </c>
      <c r="S94" s="66"/>
      <c r="T94" s="66">
        <v>6780</v>
      </c>
      <c r="U94" s="66"/>
      <c r="V94" s="66">
        <v>22851984610</v>
      </c>
      <c r="W94" s="66"/>
      <c r="X94" s="67">
        <v>26002184037</v>
      </c>
      <c r="Y94" s="96"/>
      <c r="Z94" s="68">
        <f>X94/درآمدها!$J$5</f>
        <v>2.2759330853058227E-3</v>
      </c>
      <c r="AA94" s="59"/>
      <c r="AB94" s="64"/>
    </row>
    <row r="95" spans="2:28" s="30" customFormat="1">
      <c r="B95" s="95" t="s">
        <v>258</v>
      </c>
      <c r="C95" s="89"/>
      <c r="D95" s="77">
        <v>2271357</v>
      </c>
      <c r="E95" s="75"/>
      <c r="F95" s="75">
        <v>28244457677</v>
      </c>
      <c r="G95" s="75"/>
      <c r="H95" s="78">
        <v>36238370939</v>
      </c>
      <c r="I95" s="66"/>
      <c r="J95" s="66">
        <v>0</v>
      </c>
      <c r="K95" s="66"/>
      <c r="L95" s="66">
        <v>0</v>
      </c>
      <c r="M95" s="96"/>
      <c r="N95" s="66">
        <v>0</v>
      </c>
      <c r="O95" s="66"/>
      <c r="P95" s="66">
        <v>0</v>
      </c>
      <c r="Q95" s="66"/>
      <c r="R95" s="66">
        <v>2271357</v>
      </c>
      <c r="S95" s="66"/>
      <c r="T95" s="66">
        <v>14390</v>
      </c>
      <c r="U95" s="66"/>
      <c r="V95" s="66">
        <v>28244457677</v>
      </c>
      <c r="W95" s="66"/>
      <c r="X95" s="67">
        <v>32490352513</v>
      </c>
      <c r="Y95" s="96"/>
      <c r="Z95" s="68">
        <f>X95/درآمدها!$J$5</f>
        <v>2.8438329692753524E-3</v>
      </c>
      <c r="AA95" s="59"/>
      <c r="AB95" s="64"/>
    </row>
    <row r="96" spans="2:28" s="30" customFormat="1">
      <c r="B96" s="95" t="s">
        <v>250</v>
      </c>
      <c r="C96" s="89"/>
      <c r="D96" s="77">
        <v>2235096</v>
      </c>
      <c r="E96" s="75"/>
      <c r="F96" s="75">
        <v>15910255577</v>
      </c>
      <c r="G96" s="75"/>
      <c r="H96" s="78">
        <v>13175257274</v>
      </c>
      <c r="I96" s="66"/>
      <c r="J96" s="66">
        <v>0</v>
      </c>
      <c r="K96" s="66"/>
      <c r="L96" s="66">
        <v>0</v>
      </c>
      <c r="M96" s="96"/>
      <c r="N96" s="66">
        <v>0</v>
      </c>
      <c r="O96" s="66"/>
      <c r="P96" s="66">
        <v>0</v>
      </c>
      <c r="Q96" s="66"/>
      <c r="R96" s="66">
        <v>2235096</v>
      </c>
      <c r="S96" s="66"/>
      <c r="T96" s="66">
        <v>5330</v>
      </c>
      <c r="U96" s="66"/>
      <c r="V96" s="66">
        <v>15910255577</v>
      </c>
      <c r="W96" s="66"/>
      <c r="X96" s="67">
        <v>11842178968</v>
      </c>
      <c r="Y96" s="96"/>
      <c r="Z96" s="68">
        <f>X96/درآمدها!$J$5</f>
        <v>1.0365285807158509E-3</v>
      </c>
      <c r="AA96" s="59"/>
      <c r="AB96" s="64"/>
    </row>
    <row r="97" spans="2:28" s="30" customFormat="1">
      <c r="B97" s="95" t="s">
        <v>260</v>
      </c>
      <c r="C97" s="89"/>
      <c r="D97" s="77">
        <v>1123511</v>
      </c>
      <c r="E97" s="75"/>
      <c r="F97" s="75">
        <v>33057320762</v>
      </c>
      <c r="G97" s="75"/>
      <c r="H97" s="78">
        <v>27339903165</v>
      </c>
      <c r="I97" s="66"/>
      <c r="J97" s="66">
        <v>0</v>
      </c>
      <c r="K97" s="66"/>
      <c r="L97" s="66">
        <v>0</v>
      </c>
      <c r="M97" s="96"/>
      <c r="N97" s="66">
        <v>0</v>
      </c>
      <c r="O97" s="66"/>
      <c r="P97" s="66">
        <v>0</v>
      </c>
      <c r="Q97" s="66"/>
      <c r="R97" s="66">
        <v>1123511</v>
      </c>
      <c r="S97" s="66"/>
      <c r="T97" s="66">
        <v>23330</v>
      </c>
      <c r="U97" s="66"/>
      <c r="V97" s="66">
        <v>33057320762</v>
      </c>
      <c r="W97" s="66"/>
      <c r="X97" s="67">
        <v>26055553139</v>
      </c>
      <c r="Y97" s="96"/>
      <c r="Z97" s="68">
        <f>X97/درآمدها!$J$5</f>
        <v>2.2806044046381536E-3</v>
      </c>
      <c r="AA97" s="59"/>
      <c r="AB97" s="64"/>
    </row>
    <row r="98" spans="2:28" s="30" customFormat="1">
      <c r="B98" s="95" t="s">
        <v>223</v>
      </c>
      <c r="C98" s="89"/>
      <c r="D98" s="77">
        <v>5692290</v>
      </c>
      <c r="E98" s="75"/>
      <c r="F98" s="75">
        <v>35169728206</v>
      </c>
      <c r="G98" s="75"/>
      <c r="H98" s="78">
        <v>27183053886</v>
      </c>
      <c r="I98" s="66"/>
      <c r="J98" s="66">
        <v>0</v>
      </c>
      <c r="K98" s="66"/>
      <c r="L98" s="66">
        <v>0</v>
      </c>
      <c r="M98" s="96"/>
      <c r="N98" s="66">
        <v>0</v>
      </c>
      <c r="O98" s="66"/>
      <c r="P98" s="66">
        <v>0</v>
      </c>
      <c r="Q98" s="66"/>
      <c r="R98" s="66">
        <v>5692290</v>
      </c>
      <c r="S98" s="66"/>
      <c r="T98" s="66">
        <v>4294</v>
      </c>
      <c r="U98" s="66"/>
      <c r="V98" s="66">
        <v>35169728206</v>
      </c>
      <c r="W98" s="66"/>
      <c r="X98" s="67">
        <v>24297259239</v>
      </c>
      <c r="Y98" s="96"/>
      <c r="Z98" s="68">
        <f>X98/درآمدها!$J$5</f>
        <v>2.1267035148126267E-3</v>
      </c>
      <c r="AA98" s="59"/>
      <c r="AB98" s="64"/>
    </row>
    <row r="99" spans="2:28" s="30" customFormat="1" ht="29.25" customHeight="1">
      <c r="B99" s="95" t="s">
        <v>224</v>
      </c>
      <c r="C99" s="93"/>
      <c r="D99" s="77">
        <v>1004423</v>
      </c>
      <c r="E99" s="75"/>
      <c r="F99" s="75">
        <v>30149539073</v>
      </c>
      <c r="G99" s="75"/>
      <c r="H99" s="78">
        <v>31381179255</v>
      </c>
      <c r="I99" s="66"/>
      <c r="J99" s="66">
        <v>0</v>
      </c>
      <c r="K99" s="66"/>
      <c r="L99" s="71">
        <v>0</v>
      </c>
      <c r="M99" s="66"/>
      <c r="N99" s="66">
        <v>0</v>
      </c>
      <c r="O99" s="66"/>
      <c r="P99" s="71">
        <v>0</v>
      </c>
      <c r="Q99" s="66"/>
      <c r="R99" s="66">
        <v>1004423</v>
      </c>
      <c r="S99" s="66"/>
      <c r="T99" s="66">
        <v>35380</v>
      </c>
      <c r="U99" s="66"/>
      <c r="V99" s="66">
        <v>30149539073</v>
      </c>
      <c r="W99" s="66"/>
      <c r="X99" s="67">
        <v>35325043653</v>
      </c>
      <c r="Y99" s="98"/>
      <c r="Z99" s="68">
        <f>X99/درآمدها!$J$5</f>
        <v>3.0919493329996063E-3</v>
      </c>
      <c r="AA99" s="60"/>
      <c r="AB99" s="64"/>
    </row>
    <row r="100" spans="2:28" s="30" customFormat="1">
      <c r="B100" s="95" t="s">
        <v>132</v>
      </c>
      <c r="C100" s="89"/>
      <c r="D100" s="77">
        <v>1200211</v>
      </c>
      <c r="E100" s="75"/>
      <c r="F100" s="75">
        <v>4831726700</v>
      </c>
      <c r="G100" s="75"/>
      <c r="H100" s="78">
        <v>5350917808</v>
      </c>
      <c r="I100" s="66"/>
      <c r="J100" s="66">
        <v>0</v>
      </c>
      <c r="K100" s="66"/>
      <c r="L100" s="66">
        <v>0</v>
      </c>
      <c r="M100" s="96"/>
      <c r="N100" s="66">
        <v>0</v>
      </c>
      <c r="O100" s="66"/>
      <c r="P100" s="66">
        <v>0</v>
      </c>
      <c r="Q100" s="66"/>
      <c r="R100" s="66">
        <v>1200211</v>
      </c>
      <c r="S100" s="66"/>
      <c r="T100" s="66">
        <v>4562</v>
      </c>
      <c r="U100" s="66"/>
      <c r="V100" s="66">
        <v>4831726700</v>
      </c>
      <c r="W100" s="66"/>
      <c r="X100" s="67">
        <v>5442784179</v>
      </c>
      <c r="Y100" s="96"/>
      <c r="Z100" s="68">
        <f>X100/درآمدها!$J$5</f>
        <v>4.7639892754925621E-4</v>
      </c>
      <c r="AA100" s="59"/>
      <c r="AB100" s="64"/>
    </row>
    <row r="101" spans="2:28" s="30" customFormat="1">
      <c r="B101" s="95" t="s">
        <v>129</v>
      </c>
      <c r="C101" s="89"/>
      <c r="D101" s="77">
        <v>4192293</v>
      </c>
      <c r="E101" s="75"/>
      <c r="F101" s="75">
        <v>30629183856</v>
      </c>
      <c r="G101" s="75"/>
      <c r="H101" s="78">
        <v>32213606666</v>
      </c>
      <c r="I101" s="66"/>
      <c r="J101" s="66">
        <v>0</v>
      </c>
      <c r="K101" s="66"/>
      <c r="L101" s="66">
        <v>0</v>
      </c>
      <c r="M101" s="96"/>
      <c r="N101" s="66">
        <v>0</v>
      </c>
      <c r="O101" s="66"/>
      <c r="P101" s="66">
        <v>0</v>
      </c>
      <c r="Q101" s="66"/>
      <c r="R101" s="66">
        <v>4192293</v>
      </c>
      <c r="S101" s="66"/>
      <c r="T101" s="66">
        <v>6925</v>
      </c>
      <c r="U101" s="66"/>
      <c r="V101" s="66">
        <v>30629183856</v>
      </c>
      <c r="W101" s="66"/>
      <c r="X101" s="67">
        <v>28858890836</v>
      </c>
      <c r="Y101" s="96"/>
      <c r="Z101" s="68">
        <f>X101/درآمدها!$J$5</f>
        <v>2.5259764474176586E-3</v>
      </c>
      <c r="AA101" s="59"/>
      <c r="AB101" s="64"/>
    </row>
    <row r="102" spans="2:28" s="30" customFormat="1">
      <c r="B102" s="95" t="s">
        <v>127</v>
      </c>
      <c r="C102" s="89">
        <v>0</v>
      </c>
      <c r="D102" s="77">
        <v>2213752</v>
      </c>
      <c r="E102" s="75">
        <v>30849198855</v>
      </c>
      <c r="F102" s="75">
        <v>34880616246</v>
      </c>
      <c r="G102" s="75">
        <v>30849198855</v>
      </c>
      <c r="H102" s="78">
        <v>35363323427</v>
      </c>
      <c r="I102" s="66">
        <v>30849198855</v>
      </c>
      <c r="J102" s="66">
        <v>0</v>
      </c>
      <c r="K102" s="66"/>
      <c r="L102" s="66">
        <v>0</v>
      </c>
      <c r="M102" s="96"/>
      <c r="N102" s="66">
        <v>0</v>
      </c>
      <c r="O102" s="66"/>
      <c r="P102" s="66">
        <v>0</v>
      </c>
      <c r="Q102" s="66"/>
      <c r="R102" s="66">
        <v>2213752</v>
      </c>
      <c r="S102" s="66"/>
      <c r="T102" s="66">
        <v>14530</v>
      </c>
      <c r="U102" s="66"/>
      <c r="V102" s="66">
        <v>34880616246</v>
      </c>
      <c r="W102" s="66"/>
      <c r="X102" s="67">
        <v>31974429956</v>
      </c>
      <c r="Y102" s="96"/>
      <c r="Z102" s="68">
        <f>X102/درآمدها!$J$5</f>
        <v>2.7986750234942968E-3</v>
      </c>
      <c r="AA102" s="59"/>
      <c r="AB102" s="64"/>
    </row>
    <row r="103" spans="2:28" s="30" customFormat="1">
      <c r="B103" s="89" t="s">
        <v>126</v>
      </c>
      <c r="C103" s="89"/>
      <c r="D103" s="77">
        <v>22899949</v>
      </c>
      <c r="E103" s="75"/>
      <c r="F103" s="75">
        <v>44157092608</v>
      </c>
      <c r="G103" s="75"/>
      <c r="H103" s="78">
        <v>41680324272</v>
      </c>
      <c r="I103" s="66"/>
      <c r="J103" s="66">
        <v>0</v>
      </c>
      <c r="K103" s="66"/>
      <c r="L103" s="66">
        <v>0</v>
      </c>
      <c r="M103" s="96"/>
      <c r="N103" s="66">
        <v>0</v>
      </c>
      <c r="O103" s="66"/>
      <c r="P103" s="66">
        <v>0</v>
      </c>
      <c r="Q103" s="66"/>
      <c r="R103" s="66">
        <v>22899949</v>
      </c>
      <c r="S103" s="66"/>
      <c r="T103" s="66">
        <v>1609</v>
      </c>
      <c r="U103" s="66"/>
      <c r="V103" s="66">
        <v>44157092608</v>
      </c>
      <c r="W103" s="66"/>
      <c r="X103" s="67">
        <v>36626784137</v>
      </c>
      <c r="Y103" s="96"/>
      <c r="Z103" s="68">
        <f>X103/درآمدها!$J$5</f>
        <v>3.2058887710022703E-3</v>
      </c>
      <c r="AA103" s="59"/>
      <c r="AB103" s="64"/>
    </row>
    <row r="104" spans="2:28" s="30" customFormat="1">
      <c r="B104" s="95" t="s">
        <v>124</v>
      </c>
      <c r="C104" s="89"/>
      <c r="D104" s="77">
        <v>4993732</v>
      </c>
      <c r="E104" s="75"/>
      <c r="F104" s="75">
        <v>14181089715</v>
      </c>
      <c r="G104" s="75"/>
      <c r="H104" s="78">
        <v>16832989431</v>
      </c>
      <c r="I104" s="66"/>
      <c r="J104" s="66">
        <v>4148799</v>
      </c>
      <c r="K104" s="66"/>
      <c r="L104" s="66">
        <v>13952050161</v>
      </c>
      <c r="M104" s="96"/>
      <c r="N104" s="66">
        <v>0</v>
      </c>
      <c r="O104" s="66"/>
      <c r="P104" s="66">
        <v>0</v>
      </c>
      <c r="Q104" s="66"/>
      <c r="R104" s="66">
        <v>9142531</v>
      </c>
      <c r="S104" s="66"/>
      <c r="T104" s="66">
        <v>3314</v>
      </c>
      <c r="U104" s="66"/>
      <c r="V104" s="66">
        <v>28133139876</v>
      </c>
      <c r="W104" s="66"/>
      <c r="X104" s="67">
        <v>30118072568</v>
      </c>
      <c r="Y104" s="96"/>
      <c r="Z104" s="68">
        <f>X104/درآمدها!$J$5</f>
        <v>2.6361907801903811E-3</v>
      </c>
      <c r="AA104" s="59"/>
      <c r="AB104" s="64"/>
    </row>
    <row r="105" spans="2:28" s="30" customFormat="1">
      <c r="B105" s="89" t="s">
        <v>122</v>
      </c>
      <c r="C105" s="89"/>
      <c r="D105" s="77">
        <v>3096677</v>
      </c>
      <c r="E105" s="75"/>
      <c r="F105" s="75">
        <v>67182731180</v>
      </c>
      <c r="G105" s="75"/>
      <c r="H105" s="78">
        <v>58486783669</v>
      </c>
      <c r="I105" s="66"/>
      <c r="J105" s="66">
        <v>0</v>
      </c>
      <c r="K105" s="66"/>
      <c r="L105" s="66">
        <v>0</v>
      </c>
      <c r="M105" s="96"/>
      <c r="N105" s="66">
        <v>0</v>
      </c>
      <c r="O105" s="66"/>
      <c r="P105" s="66">
        <v>0</v>
      </c>
      <c r="Q105" s="66"/>
      <c r="R105" s="66">
        <v>3096677</v>
      </c>
      <c r="S105" s="66"/>
      <c r="T105" s="66">
        <v>18660</v>
      </c>
      <c r="U105" s="66"/>
      <c r="V105" s="66">
        <v>67182731180</v>
      </c>
      <c r="W105" s="66"/>
      <c r="X105" s="67">
        <v>57440178067</v>
      </c>
      <c r="Y105" s="96"/>
      <c r="Z105" s="68">
        <f>X105/درآمدها!$J$5</f>
        <v>5.0276546578748903E-3</v>
      </c>
      <c r="AA105" s="59"/>
      <c r="AB105" s="64"/>
    </row>
    <row r="106" spans="2:28" s="30" customFormat="1">
      <c r="B106" s="89" t="s">
        <v>121</v>
      </c>
      <c r="C106" s="89"/>
      <c r="D106" s="77">
        <v>2073476</v>
      </c>
      <c r="E106" s="75"/>
      <c r="F106" s="75">
        <v>50975915099</v>
      </c>
      <c r="G106" s="75"/>
      <c r="H106" s="78">
        <v>53754500371</v>
      </c>
      <c r="I106" s="66"/>
      <c r="J106" s="66">
        <v>0</v>
      </c>
      <c r="K106" s="66"/>
      <c r="L106" s="66">
        <v>0</v>
      </c>
      <c r="M106" s="96"/>
      <c r="N106" s="66">
        <v>0</v>
      </c>
      <c r="O106" s="66"/>
      <c r="P106" s="66">
        <v>0</v>
      </c>
      <c r="Q106" s="66"/>
      <c r="R106" s="66">
        <v>2073476</v>
      </c>
      <c r="S106" s="66"/>
      <c r="T106" s="66">
        <v>26340</v>
      </c>
      <c r="U106" s="66"/>
      <c r="V106" s="66">
        <v>50975915099</v>
      </c>
      <c r="W106" s="66"/>
      <c r="X106" s="67">
        <v>54290396465</v>
      </c>
      <c r="Y106" s="96"/>
      <c r="Z106" s="68">
        <f>X106/درآمدها!$J$5</f>
        <v>4.7519588875011929E-3</v>
      </c>
      <c r="AA106" s="59"/>
      <c r="AB106" s="64"/>
    </row>
    <row r="107" spans="2:28" s="30" customFormat="1">
      <c r="B107" s="95" t="s">
        <v>120</v>
      </c>
      <c r="C107" s="89"/>
      <c r="D107" s="77">
        <v>8664894</v>
      </c>
      <c r="E107" s="75"/>
      <c r="F107" s="75">
        <v>60707874730</v>
      </c>
      <c r="G107" s="75"/>
      <c r="H107" s="78">
        <v>72782705095</v>
      </c>
      <c r="I107" s="66"/>
      <c r="J107" s="66">
        <v>0</v>
      </c>
      <c r="K107" s="66"/>
      <c r="L107" s="66">
        <v>0</v>
      </c>
      <c r="M107" s="96"/>
      <c r="N107" s="66">
        <v>0</v>
      </c>
      <c r="O107" s="66"/>
      <c r="P107" s="66">
        <v>0</v>
      </c>
      <c r="Q107" s="66"/>
      <c r="R107" s="66">
        <v>8664894</v>
      </c>
      <c r="S107" s="66"/>
      <c r="T107" s="66">
        <v>8710</v>
      </c>
      <c r="U107" s="66"/>
      <c r="V107" s="66">
        <v>60707874730</v>
      </c>
      <c r="W107" s="66"/>
      <c r="X107" s="67">
        <v>75022172945</v>
      </c>
      <c r="Y107" s="96"/>
      <c r="Z107" s="68">
        <f>X107/درآمدها!$J$5</f>
        <v>6.5665809185142827E-3</v>
      </c>
      <c r="AA107" s="59"/>
      <c r="AB107" s="64"/>
    </row>
    <row r="108" spans="2:28" s="30" customFormat="1">
      <c r="B108" s="95" t="s">
        <v>119</v>
      </c>
      <c r="C108" s="89"/>
      <c r="D108" s="77">
        <v>994980</v>
      </c>
      <c r="E108" s="75"/>
      <c r="F108" s="75">
        <v>12522783581</v>
      </c>
      <c r="G108" s="75"/>
      <c r="H108" s="78">
        <v>21235115390</v>
      </c>
      <c r="I108" s="66"/>
      <c r="J108" s="66">
        <v>497490</v>
      </c>
      <c r="K108" s="66"/>
      <c r="L108" s="66">
        <v>0</v>
      </c>
      <c r="M108" s="96"/>
      <c r="N108" s="66">
        <v>497490</v>
      </c>
      <c r="O108" s="66"/>
      <c r="P108" s="66">
        <v>0</v>
      </c>
      <c r="Q108" s="66"/>
      <c r="R108" s="66">
        <v>994980</v>
      </c>
      <c r="S108" s="66"/>
      <c r="T108" s="66">
        <v>19990</v>
      </c>
      <c r="U108" s="66"/>
      <c r="V108" s="66">
        <v>12522783581</v>
      </c>
      <c r="W108" s="66"/>
      <c r="X108" s="67">
        <v>19771306784</v>
      </c>
      <c r="Y108" s="96"/>
      <c r="Z108" s="68">
        <f>X108/درآمدها!$J$5</f>
        <v>1.7305535252502861E-3</v>
      </c>
      <c r="AA108" s="59"/>
      <c r="AB108" s="64"/>
    </row>
    <row r="109" spans="2:28" s="30" customFormat="1">
      <c r="B109" s="95" t="s">
        <v>118</v>
      </c>
      <c r="C109" s="89"/>
      <c r="D109" s="77">
        <v>1304603</v>
      </c>
      <c r="E109" s="75"/>
      <c r="F109" s="75">
        <v>9837030445</v>
      </c>
      <c r="G109" s="75"/>
      <c r="H109" s="78">
        <v>19828692963</v>
      </c>
      <c r="I109" s="66"/>
      <c r="J109" s="66">
        <v>0</v>
      </c>
      <c r="K109" s="66"/>
      <c r="L109" s="66">
        <v>0</v>
      </c>
      <c r="M109" s="96"/>
      <c r="N109" s="66">
        <v>0</v>
      </c>
      <c r="O109" s="66"/>
      <c r="P109" s="66">
        <v>0</v>
      </c>
      <c r="Q109" s="66"/>
      <c r="R109" s="66">
        <v>1304603</v>
      </c>
      <c r="S109" s="66"/>
      <c r="T109" s="66">
        <v>13120</v>
      </c>
      <c r="U109" s="66"/>
      <c r="V109" s="66">
        <v>9837030445</v>
      </c>
      <c r="W109" s="66"/>
      <c r="X109" s="67">
        <v>17014548835</v>
      </c>
      <c r="Y109" s="96"/>
      <c r="Z109" s="68">
        <f>X109/درآمدها!$J$5</f>
        <v>1.4892585395913504E-3</v>
      </c>
      <c r="AA109" s="59"/>
      <c r="AB109" s="64"/>
    </row>
    <row r="110" spans="2:28" s="30" customFormat="1" ht="32.25" customHeight="1">
      <c r="B110" s="89" t="s">
        <v>117</v>
      </c>
      <c r="C110" s="89"/>
      <c r="D110" s="99">
        <v>641438</v>
      </c>
      <c r="E110" s="75"/>
      <c r="F110" s="77">
        <v>8850496767</v>
      </c>
      <c r="G110" s="75"/>
      <c r="H110" s="78">
        <v>13326288180</v>
      </c>
      <c r="I110" s="66"/>
      <c r="J110" s="66">
        <v>0</v>
      </c>
      <c r="K110" s="66"/>
      <c r="L110" s="66">
        <v>0</v>
      </c>
      <c r="M110" s="96"/>
      <c r="N110" s="66">
        <v>641438</v>
      </c>
      <c r="O110" s="66"/>
      <c r="P110" s="66">
        <v>14078681882</v>
      </c>
      <c r="Q110" s="66"/>
      <c r="R110" s="66">
        <v>0</v>
      </c>
      <c r="S110" s="66"/>
      <c r="T110" s="66">
        <v>0</v>
      </c>
      <c r="U110" s="66"/>
      <c r="V110" s="66">
        <v>0</v>
      </c>
      <c r="W110" s="66"/>
      <c r="X110" s="67">
        <v>0</v>
      </c>
      <c r="Y110" s="96"/>
      <c r="Z110" s="68">
        <f>X110/درآمدها!$J$5</f>
        <v>0</v>
      </c>
      <c r="AA110" s="59"/>
      <c r="AB110" s="64"/>
    </row>
    <row r="111" spans="2:28" s="30" customFormat="1">
      <c r="B111" s="95" t="s">
        <v>115</v>
      </c>
      <c r="C111" s="89"/>
      <c r="D111" s="77">
        <v>895260</v>
      </c>
      <c r="E111" s="75"/>
      <c r="F111" s="75">
        <v>40645121994</v>
      </c>
      <c r="G111" s="75"/>
      <c r="H111" s="78">
        <v>55069066604</v>
      </c>
      <c r="I111" s="66"/>
      <c r="J111" s="66">
        <v>0</v>
      </c>
      <c r="K111" s="66"/>
      <c r="L111" s="66">
        <v>0</v>
      </c>
      <c r="M111" s="96"/>
      <c r="N111" s="66">
        <v>0</v>
      </c>
      <c r="O111" s="66"/>
      <c r="P111" s="66">
        <v>0</v>
      </c>
      <c r="Q111" s="66"/>
      <c r="R111" s="66">
        <v>895260</v>
      </c>
      <c r="S111" s="66"/>
      <c r="T111" s="66">
        <v>59980</v>
      </c>
      <c r="U111" s="66"/>
      <c r="V111" s="66">
        <v>40645121994</v>
      </c>
      <c r="W111" s="66"/>
      <c r="X111" s="67">
        <v>53378193519</v>
      </c>
      <c r="Y111" s="96"/>
      <c r="Z111" s="68">
        <f>X111/درآمدها!$J$5</f>
        <v>4.6721150996731926E-3</v>
      </c>
      <c r="AA111" s="59"/>
      <c r="AB111" s="64"/>
    </row>
    <row r="112" spans="2:28" s="30" customFormat="1">
      <c r="B112" s="95" t="s">
        <v>114</v>
      </c>
      <c r="C112" s="89"/>
      <c r="D112" s="77">
        <v>7427292</v>
      </c>
      <c r="E112" s="75"/>
      <c r="F112" s="75">
        <v>76238430716</v>
      </c>
      <c r="G112" s="75"/>
      <c r="H112" s="78">
        <v>83872011601</v>
      </c>
      <c r="I112" s="66"/>
      <c r="J112" s="66">
        <v>0</v>
      </c>
      <c r="K112" s="66"/>
      <c r="L112" s="66">
        <v>0</v>
      </c>
      <c r="M112" s="96"/>
      <c r="N112" s="66">
        <v>0</v>
      </c>
      <c r="O112" s="66"/>
      <c r="P112" s="66">
        <v>0</v>
      </c>
      <c r="Q112" s="66"/>
      <c r="R112" s="66">
        <v>7427292</v>
      </c>
      <c r="S112" s="66"/>
      <c r="T112" s="66">
        <v>11680</v>
      </c>
      <c r="U112" s="66"/>
      <c r="V112" s="66">
        <v>76238430716</v>
      </c>
      <c r="W112" s="66"/>
      <c r="X112" s="67">
        <v>86234603478</v>
      </c>
      <c r="Y112" s="96"/>
      <c r="Z112" s="68">
        <f>X112/درآمدها!$J$5</f>
        <v>7.5479885410599818E-3</v>
      </c>
      <c r="AA112" s="59"/>
      <c r="AB112" s="64"/>
    </row>
    <row r="113" spans="2:28" s="30" customFormat="1">
      <c r="B113" s="95" t="s">
        <v>113</v>
      </c>
      <c r="C113" s="89"/>
      <c r="D113" s="77">
        <v>6224324</v>
      </c>
      <c r="E113" s="75"/>
      <c r="F113" s="75">
        <v>27408442657</v>
      </c>
      <c r="G113" s="75"/>
      <c r="H113" s="78">
        <v>25633939458</v>
      </c>
      <c r="I113" s="66"/>
      <c r="J113" s="66">
        <v>1178776</v>
      </c>
      <c r="K113" s="66"/>
      <c r="L113" s="66">
        <v>4942239900</v>
      </c>
      <c r="M113" s="96"/>
      <c r="N113" s="66">
        <v>0</v>
      </c>
      <c r="O113" s="66"/>
      <c r="P113" s="66">
        <v>0</v>
      </c>
      <c r="Q113" s="66"/>
      <c r="R113" s="66">
        <v>7403100</v>
      </c>
      <c r="S113" s="66"/>
      <c r="T113" s="66">
        <v>4193</v>
      </c>
      <c r="U113" s="66"/>
      <c r="V113" s="66">
        <v>32350682557</v>
      </c>
      <c r="W113" s="66"/>
      <c r="X113" s="67">
        <v>30856503175</v>
      </c>
      <c r="Y113" s="96"/>
      <c r="Z113" s="68">
        <f>X113/درآمدها!$J$5</f>
        <v>2.7008245296970502E-3</v>
      </c>
      <c r="AA113" s="59"/>
      <c r="AB113" s="64"/>
    </row>
    <row r="114" spans="2:28" s="30" customFormat="1">
      <c r="B114" s="89" t="s">
        <v>477</v>
      </c>
      <c r="C114" s="89"/>
      <c r="D114" s="77">
        <v>0</v>
      </c>
      <c r="E114" s="97"/>
      <c r="F114" s="78">
        <v>0</v>
      </c>
      <c r="G114" s="97"/>
      <c r="H114" s="78">
        <v>0</v>
      </c>
      <c r="I114" s="66"/>
      <c r="J114" s="66">
        <v>4120373</v>
      </c>
      <c r="K114" s="66"/>
      <c r="L114" s="66">
        <v>32009266646</v>
      </c>
      <c r="M114" s="96"/>
      <c r="N114" s="66">
        <v>0</v>
      </c>
      <c r="O114" s="66"/>
      <c r="P114" s="66">
        <v>0</v>
      </c>
      <c r="Q114" s="66"/>
      <c r="R114" s="66">
        <v>4120373</v>
      </c>
      <c r="S114" s="66"/>
      <c r="T114" s="66">
        <v>7270</v>
      </c>
      <c r="U114" s="66"/>
      <c r="V114" s="66">
        <v>32009266646</v>
      </c>
      <c r="W114" s="66"/>
      <c r="X114" s="67">
        <v>29776878799</v>
      </c>
      <c r="Y114" s="96"/>
      <c r="Z114" s="68">
        <f>X114/درآمدها!$J$5</f>
        <v>2.6063265893107876E-3</v>
      </c>
      <c r="AA114" s="59"/>
      <c r="AB114" s="64"/>
    </row>
    <row r="115" spans="2:28" s="30" customFormat="1">
      <c r="B115" s="95" t="s">
        <v>403</v>
      </c>
      <c r="C115" s="89"/>
      <c r="D115" s="77">
        <v>783066</v>
      </c>
      <c r="E115" s="75"/>
      <c r="F115" s="75">
        <v>31066699165</v>
      </c>
      <c r="G115" s="75"/>
      <c r="H115" s="78">
        <v>29960876092</v>
      </c>
      <c r="I115" s="66"/>
      <c r="J115" s="66">
        <v>0</v>
      </c>
      <c r="K115" s="66"/>
      <c r="L115" s="66">
        <v>0</v>
      </c>
      <c r="M115" s="96"/>
      <c r="N115" s="66">
        <v>0</v>
      </c>
      <c r="O115" s="66"/>
      <c r="P115" s="66">
        <v>0</v>
      </c>
      <c r="Q115" s="66"/>
      <c r="R115" s="66">
        <v>783066</v>
      </c>
      <c r="S115" s="66"/>
      <c r="T115" s="66">
        <v>34350</v>
      </c>
      <c r="U115" s="66"/>
      <c r="V115" s="66">
        <v>31066699165</v>
      </c>
      <c r="W115" s="66"/>
      <c r="X115" s="67">
        <v>26738272117</v>
      </c>
      <c r="Y115" s="96"/>
      <c r="Z115" s="68">
        <f>X115/درآمدها!$J$5</f>
        <v>2.3403617968551058E-3</v>
      </c>
      <c r="AA115" s="59"/>
      <c r="AB115" s="64"/>
    </row>
    <row r="116" spans="2:28" s="30" customFormat="1">
      <c r="B116" s="95" t="s">
        <v>407</v>
      </c>
      <c r="C116" s="89"/>
      <c r="D116" s="77">
        <v>5230409</v>
      </c>
      <c r="E116" s="75"/>
      <c r="F116" s="75">
        <v>34506544614</v>
      </c>
      <c r="G116" s="75"/>
      <c r="H116" s="78">
        <v>30415835192</v>
      </c>
      <c r="I116" s="66"/>
      <c r="J116" s="66">
        <v>0</v>
      </c>
      <c r="K116" s="66"/>
      <c r="L116" s="73">
        <v>0</v>
      </c>
      <c r="M116" s="96"/>
      <c r="N116" s="66">
        <v>0</v>
      </c>
      <c r="O116" s="66"/>
      <c r="P116" s="66">
        <v>0</v>
      </c>
      <c r="Q116" s="66"/>
      <c r="R116" s="66">
        <v>5230409</v>
      </c>
      <c r="S116" s="66"/>
      <c r="T116" s="66">
        <v>5880</v>
      </c>
      <c r="U116" s="66"/>
      <c r="V116" s="73">
        <v>34506544614</v>
      </c>
      <c r="W116" s="66"/>
      <c r="X116" s="83">
        <v>30571813834</v>
      </c>
      <c r="Y116" s="96"/>
      <c r="Z116" s="68">
        <f>X116/درآمدها!$J$5</f>
        <v>2.6759060886424896E-3</v>
      </c>
      <c r="AA116" s="59"/>
      <c r="AB116" s="64"/>
    </row>
    <row r="117" spans="2:28" s="30" customFormat="1">
      <c r="B117" s="95" t="s">
        <v>397</v>
      </c>
      <c r="C117" s="89"/>
      <c r="D117" s="77">
        <v>6969034</v>
      </c>
      <c r="E117" s="75"/>
      <c r="F117" s="75">
        <v>37963795085</v>
      </c>
      <c r="G117" s="75"/>
      <c r="H117" s="78">
        <v>32421019402</v>
      </c>
      <c r="I117" s="66"/>
      <c r="J117" s="66">
        <v>0</v>
      </c>
      <c r="K117" s="66"/>
      <c r="L117" s="66">
        <v>0</v>
      </c>
      <c r="M117" s="96"/>
      <c r="N117" s="66">
        <v>0</v>
      </c>
      <c r="O117" s="66"/>
      <c r="P117" s="66">
        <v>0</v>
      </c>
      <c r="Q117" s="66"/>
      <c r="R117" s="66">
        <v>6969034</v>
      </c>
      <c r="S117" s="66"/>
      <c r="T117" s="66">
        <v>4500</v>
      </c>
      <c r="U117" s="66"/>
      <c r="V117" s="66">
        <v>37963795085</v>
      </c>
      <c r="W117" s="66"/>
      <c r="X117" s="67">
        <v>31174057118</v>
      </c>
      <c r="Y117" s="96"/>
      <c r="Z117" s="68">
        <f>X117/درآمدها!$J$5</f>
        <v>2.7286195612303476E-3</v>
      </c>
      <c r="AA117" s="59"/>
      <c r="AB117" s="64"/>
    </row>
    <row r="118" spans="2:28" s="30" customFormat="1">
      <c r="B118" s="95" t="s">
        <v>412</v>
      </c>
      <c r="C118" s="89"/>
      <c r="D118" s="77">
        <v>14800735</v>
      </c>
      <c r="E118" s="75"/>
      <c r="F118" s="75">
        <v>30438987165</v>
      </c>
      <c r="G118" s="75"/>
      <c r="H118" s="78">
        <v>33677303068</v>
      </c>
      <c r="I118" s="66"/>
      <c r="J118" s="66">
        <v>0</v>
      </c>
      <c r="K118" s="66"/>
      <c r="L118" s="66">
        <v>0</v>
      </c>
      <c r="M118" s="96"/>
      <c r="N118" s="66">
        <v>2063989</v>
      </c>
      <c r="O118" s="66"/>
      <c r="P118" s="66">
        <v>4930529850</v>
      </c>
      <c r="Q118" s="66"/>
      <c r="R118" s="66">
        <v>12736746</v>
      </c>
      <c r="S118" s="66"/>
      <c r="T118" s="66">
        <v>2166</v>
      </c>
      <c r="U118" s="66"/>
      <c r="V118" s="66">
        <v>26194215897</v>
      </c>
      <c r="W118" s="66"/>
      <c r="X118" s="67">
        <v>27423644479</v>
      </c>
      <c r="Y118" s="96"/>
      <c r="Z118" s="68">
        <f>X118/درآمدها!$J$5</f>
        <v>2.4003514358873646E-3</v>
      </c>
      <c r="AA118" s="59"/>
      <c r="AB118" s="64"/>
    </row>
    <row r="119" spans="2:28" s="30" customFormat="1">
      <c r="B119" s="95" t="s">
        <v>377</v>
      </c>
      <c r="C119" s="89"/>
      <c r="D119" s="77">
        <v>13059492</v>
      </c>
      <c r="E119" s="75"/>
      <c r="F119" s="75">
        <v>25564427026</v>
      </c>
      <c r="G119" s="75"/>
      <c r="H119" s="78">
        <v>32779014760</v>
      </c>
      <c r="I119" s="66"/>
      <c r="J119" s="66">
        <v>0</v>
      </c>
      <c r="K119" s="66"/>
      <c r="L119" s="66">
        <v>0</v>
      </c>
      <c r="M119" s="96"/>
      <c r="N119" s="66">
        <v>0</v>
      </c>
      <c r="O119" s="66"/>
      <c r="P119" s="66">
        <v>0</v>
      </c>
      <c r="Q119" s="66"/>
      <c r="R119" s="66">
        <v>13059492</v>
      </c>
      <c r="S119" s="66"/>
      <c r="T119" s="66">
        <v>2480</v>
      </c>
      <c r="U119" s="66"/>
      <c r="V119" s="66">
        <v>25564427026</v>
      </c>
      <c r="W119" s="66"/>
      <c r="X119" s="67">
        <v>32194834299</v>
      </c>
      <c r="Y119" s="96"/>
      <c r="Z119" s="68">
        <f>X119/درآمدها!$J$5</f>
        <v>2.8179666928273422E-3</v>
      </c>
      <c r="AA119" s="59"/>
      <c r="AB119" s="64"/>
    </row>
    <row r="120" spans="2:28" s="30" customFormat="1">
      <c r="B120" s="95" t="s">
        <v>376</v>
      </c>
      <c r="C120" s="89"/>
      <c r="D120" s="77">
        <v>17352053</v>
      </c>
      <c r="E120" s="84"/>
      <c r="F120" s="84">
        <v>33344695009</v>
      </c>
      <c r="G120" s="75"/>
      <c r="H120" s="85">
        <v>35273812947</v>
      </c>
      <c r="I120" s="66"/>
      <c r="J120" s="66">
        <v>0</v>
      </c>
      <c r="K120" s="66"/>
      <c r="L120" s="66">
        <v>0</v>
      </c>
      <c r="M120" s="96"/>
      <c r="N120" s="66">
        <v>0</v>
      </c>
      <c r="O120" s="66"/>
      <c r="P120" s="66">
        <v>0</v>
      </c>
      <c r="Q120" s="66"/>
      <c r="R120" s="66">
        <v>17352053</v>
      </c>
      <c r="S120" s="66"/>
      <c r="T120" s="66">
        <v>1881</v>
      </c>
      <c r="U120" s="66"/>
      <c r="V120" s="66">
        <v>33344695009</v>
      </c>
      <c r="W120" s="66"/>
      <c r="X120" s="67">
        <v>32445008387</v>
      </c>
      <c r="Y120" s="96"/>
      <c r="Z120" s="68">
        <f>X120/درآمدها!$J$5</f>
        <v>2.8398640643387202E-3</v>
      </c>
      <c r="AA120" s="59"/>
      <c r="AB120" s="64"/>
    </row>
    <row r="121" spans="2:28" s="30" customFormat="1">
      <c r="B121" s="95" t="s">
        <v>394</v>
      </c>
      <c r="C121" s="89"/>
      <c r="D121" s="77">
        <v>1139904</v>
      </c>
      <c r="E121" s="75"/>
      <c r="F121" s="75">
        <v>44896390901</v>
      </c>
      <c r="G121" s="75"/>
      <c r="H121" s="78">
        <v>38344833972</v>
      </c>
      <c r="I121" s="66"/>
      <c r="J121" s="66">
        <v>0</v>
      </c>
      <c r="K121" s="66"/>
      <c r="L121" s="66">
        <v>0</v>
      </c>
      <c r="M121" s="96"/>
      <c r="N121" s="66">
        <v>0</v>
      </c>
      <c r="O121" s="66"/>
      <c r="P121" s="66">
        <v>0</v>
      </c>
      <c r="Q121" s="66"/>
      <c r="R121" s="66">
        <v>1139904</v>
      </c>
      <c r="S121" s="66"/>
      <c r="T121" s="66">
        <v>35890</v>
      </c>
      <c r="U121" s="66"/>
      <c r="V121" s="66">
        <v>44896390901</v>
      </c>
      <c r="W121" s="66"/>
      <c r="X121" s="67">
        <v>40667733195</v>
      </c>
      <c r="Y121" s="96"/>
      <c r="Z121" s="68">
        <f>X121/درآمدها!$J$5</f>
        <v>3.5595871235733758E-3</v>
      </c>
      <c r="AA121" s="59"/>
      <c r="AB121" s="64"/>
    </row>
    <row r="122" spans="2:28" s="30" customFormat="1">
      <c r="B122" s="95" t="s">
        <v>386</v>
      </c>
      <c r="C122" s="89"/>
      <c r="D122" s="77">
        <v>1408887</v>
      </c>
      <c r="E122" s="75"/>
      <c r="F122" s="75">
        <v>33580928843</v>
      </c>
      <c r="G122" s="75"/>
      <c r="H122" s="78">
        <v>28570284100</v>
      </c>
      <c r="I122" s="66"/>
      <c r="J122" s="66">
        <v>0</v>
      </c>
      <c r="K122" s="66"/>
      <c r="L122" s="66">
        <v>0</v>
      </c>
      <c r="M122" s="96"/>
      <c r="N122" s="66">
        <v>0</v>
      </c>
      <c r="O122" s="66"/>
      <c r="P122" s="66">
        <v>0</v>
      </c>
      <c r="Q122" s="66"/>
      <c r="R122" s="66">
        <v>1408887</v>
      </c>
      <c r="S122" s="66"/>
      <c r="T122" s="66">
        <v>19050</v>
      </c>
      <c r="U122" s="66"/>
      <c r="V122" s="66">
        <v>33580928843</v>
      </c>
      <c r="W122" s="66"/>
      <c r="X122" s="67">
        <v>26679603536</v>
      </c>
      <c r="Y122" s="96"/>
      <c r="Z122" s="68">
        <f>X122/درآمدها!$J$5</f>
        <v>2.3352266218876552E-3</v>
      </c>
      <c r="AA122" s="59"/>
      <c r="AB122" s="64"/>
    </row>
    <row r="123" spans="2:28" s="30" customFormat="1">
      <c r="B123" s="95" t="s">
        <v>368</v>
      </c>
      <c r="C123" s="89"/>
      <c r="D123" s="77">
        <v>4731248</v>
      </c>
      <c r="E123" s="75"/>
      <c r="F123" s="75">
        <v>65050623430</v>
      </c>
      <c r="G123" s="75"/>
      <c r="H123" s="78">
        <v>63679934392</v>
      </c>
      <c r="I123" s="66"/>
      <c r="J123" s="66">
        <v>0</v>
      </c>
      <c r="K123" s="66"/>
      <c r="L123" s="66">
        <v>0</v>
      </c>
      <c r="M123" s="96"/>
      <c r="N123" s="66">
        <v>0</v>
      </c>
      <c r="O123" s="66"/>
      <c r="P123" s="66">
        <v>0</v>
      </c>
      <c r="Q123" s="66"/>
      <c r="R123" s="66">
        <v>4731248</v>
      </c>
      <c r="S123" s="66"/>
      <c r="T123" s="66">
        <v>12740</v>
      </c>
      <c r="U123" s="66"/>
      <c r="V123" s="66">
        <v>65050623430</v>
      </c>
      <c r="W123" s="66"/>
      <c r="X123" s="67">
        <v>59917456733</v>
      </c>
      <c r="Y123" s="96"/>
      <c r="Z123" s="68">
        <f>X123/درآمدها!$J$5</f>
        <v>5.2444872312252238E-3</v>
      </c>
      <c r="AA123" s="59"/>
      <c r="AB123" s="64"/>
    </row>
    <row r="124" spans="2:28" s="30" customFormat="1">
      <c r="B124" s="95" t="s">
        <v>349</v>
      </c>
      <c r="C124" s="89"/>
      <c r="D124" s="77">
        <v>314210</v>
      </c>
      <c r="E124" s="97"/>
      <c r="F124" s="75">
        <v>42023612672</v>
      </c>
      <c r="G124" s="97"/>
      <c r="H124" s="97">
        <v>46679280330</v>
      </c>
      <c r="I124" s="66"/>
      <c r="J124" s="66">
        <v>0</v>
      </c>
      <c r="K124" s="66"/>
      <c r="L124" s="66">
        <v>0</v>
      </c>
      <c r="M124" s="96"/>
      <c r="N124" s="66">
        <v>31815</v>
      </c>
      <c r="O124" s="66"/>
      <c r="P124" s="66">
        <v>5033152322</v>
      </c>
      <c r="Q124" s="66"/>
      <c r="R124" s="89">
        <v>282395</v>
      </c>
      <c r="S124" s="89"/>
      <c r="T124" s="66">
        <v>157500</v>
      </c>
      <c r="U124" s="66"/>
      <c r="V124" s="66">
        <v>37768556381</v>
      </c>
      <c r="W124" s="66"/>
      <c r="X124" s="67">
        <v>44212573089</v>
      </c>
      <c r="Y124" s="96"/>
      <c r="Z124" s="68">
        <f>X124/درآمدها!$J$5</f>
        <v>3.8698617676335219E-3</v>
      </c>
      <c r="AA124" s="59"/>
      <c r="AB124" s="64"/>
    </row>
    <row r="125" spans="2:28" s="30" customFormat="1">
      <c r="B125" s="95" t="s">
        <v>284</v>
      </c>
      <c r="C125" s="89"/>
      <c r="D125" s="77">
        <v>2097944</v>
      </c>
      <c r="E125" s="75"/>
      <c r="F125" s="75">
        <v>30675957493</v>
      </c>
      <c r="G125" s="75"/>
      <c r="H125" s="78">
        <v>29321584943</v>
      </c>
      <c r="I125" s="66"/>
      <c r="J125" s="66">
        <v>0</v>
      </c>
      <c r="K125" s="66"/>
      <c r="L125" s="66">
        <v>0</v>
      </c>
      <c r="M125" s="96"/>
      <c r="N125" s="66">
        <v>235994</v>
      </c>
      <c r="O125" s="66"/>
      <c r="P125" s="66">
        <v>3873670187</v>
      </c>
      <c r="Q125" s="66"/>
      <c r="R125" s="66">
        <v>1861950</v>
      </c>
      <c r="S125" s="66"/>
      <c r="T125" s="66">
        <v>15590</v>
      </c>
      <c r="U125" s="66"/>
      <c r="V125" s="66">
        <v>27225273436</v>
      </c>
      <c r="W125" s="66"/>
      <c r="X125" s="67">
        <v>28855085089</v>
      </c>
      <c r="Y125" s="96"/>
      <c r="Z125" s="68">
        <f>X125/درآمدها!$J$5</f>
        <v>2.5256433359567418E-3</v>
      </c>
      <c r="AA125" s="59"/>
      <c r="AB125" s="64"/>
    </row>
    <row r="126" spans="2:28" s="30" customFormat="1">
      <c r="B126" s="95" t="s">
        <v>271</v>
      </c>
      <c r="C126" s="89"/>
      <c r="D126" s="77">
        <v>6231684</v>
      </c>
      <c r="E126" s="75"/>
      <c r="F126" s="75">
        <v>27686532811</v>
      </c>
      <c r="G126" s="75"/>
      <c r="H126" s="78">
        <v>28389876920</v>
      </c>
      <c r="I126" s="66"/>
      <c r="J126" s="66">
        <v>3436605</v>
      </c>
      <c r="K126" s="66"/>
      <c r="L126" s="66">
        <v>15155995116</v>
      </c>
      <c r="M126" s="96"/>
      <c r="N126" s="66">
        <v>0</v>
      </c>
      <c r="O126" s="66"/>
      <c r="P126" s="66">
        <v>0</v>
      </c>
      <c r="Q126" s="66"/>
      <c r="R126" s="66">
        <v>9668289</v>
      </c>
      <c r="S126" s="66"/>
      <c r="T126" s="66">
        <v>4146</v>
      </c>
      <c r="U126" s="66"/>
      <c r="V126" s="66">
        <v>42842527927</v>
      </c>
      <c r="W126" s="66"/>
      <c r="X126" s="67">
        <v>39846222078</v>
      </c>
      <c r="Y126" s="96"/>
      <c r="Z126" s="68">
        <f>X126/درآمدها!$J$5</f>
        <v>3.4876814587082115E-3</v>
      </c>
      <c r="AA126" s="59"/>
      <c r="AB126" s="64"/>
    </row>
    <row r="127" spans="2:28" s="30" customFormat="1">
      <c r="B127" s="95" t="s">
        <v>252</v>
      </c>
      <c r="C127" s="89"/>
      <c r="D127" s="77">
        <v>938568</v>
      </c>
      <c r="E127" s="75"/>
      <c r="F127" s="75">
        <v>9427037001</v>
      </c>
      <c r="G127" s="75"/>
      <c r="H127" s="78">
        <v>13061769289</v>
      </c>
      <c r="I127" s="66"/>
      <c r="J127" s="66">
        <v>0</v>
      </c>
      <c r="K127" s="66"/>
      <c r="L127" s="66">
        <v>0</v>
      </c>
      <c r="M127" s="96"/>
      <c r="N127" s="66">
        <v>0</v>
      </c>
      <c r="O127" s="66"/>
      <c r="P127" s="73">
        <v>0</v>
      </c>
      <c r="Q127" s="66"/>
      <c r="R127" s="66">
        <v>938568</v>
      </c>
      <c r="S127" s="66"/>
      <c r="T127" s="66">
        <v>12230</v>
      </c>
      <c r="U127" s="66"/>
      <c r="V127" s="66">
        <v>9427037001</v>
      </c>
      <c r="W127" s="66"/>
      <c r="X127" s="67">
        <v>11410388458</v>
      </c>
      <c r="Y127" s="96"/>
      <c r="Z127" s="68">
        <f>X127/درآمدها!$J$5</f>
        <v>9.9873458978679301E-4</v>
      </c>
      <c r="AA127" s="61"/>
      <c r="AB127" s="64"/>
    </row>
    <row r="128" spans="2:28" s="30" customFormat="1">
      <c r="B128" s="95" t="s">
        <v>149</v>
      </c>
      <c r="C128" s="89"/>
      <c r="D128" s="77">
        <v>7342870</v>
      </c>
      <c r="E128" s="75"/>
      <c r="F128" s="75">
        <v>28162954677</v>
      </c>
      <c r="G128" s="75"/>
      <c r="H128" s="78">
        <v>39415571592</v>
      </c>
      <c r="I128" s="66"/>
      <c r="J128" s="66">
        <v>0</v>
      </c>
      <c r="K128" s="66"/>
      <c r="L128" s="66">
        <v>0</v>
      </c>
      <c r="M128" s="96"/>
      <c r="N128" s="66">
        <v>0</v>
      </c>
      <c r="O128" s="66"/>
      <c r="P128" s="66">
        <v>0</v>
      </c>
      <c r="Q128" s="66"/>
      <c r="R128" s="66">
        <v>7342870</v>
      </c>
      <c r="S128" s="66"/>
      <c r="T128" s="66">
        <v>5880</v>
      </c>
      <c r="U128" s="66"/>
      <c r="V128" s="66">
        <v>28162954677</v>
      </c>
      <c r="W128" s="66"/>
      <c r="X128" s="67">
        <v>42919177953</v>
      </c>
      <c r="Y128" s="96"/>
      <c r="Z128" s="68">
        <f>X128/درآمدها!$J$5</f>
        <v>3.7566527857184912E-3</v>
      </c>
      <c r="AA128" s="59"/>
      <c r="AB128" s="64"/>
    </row>
    <row r="129" spans="2:28" s="30" customFormat="1">
      <c r="B129" s="95" t="s">
        <v>148</v>
      </c>
      <c r="C129" s="89"/>
      <c r="D129" s="77">
        <v>3941883</v>
      </c>
      <c r="E129" s="75"/>
      <c r="F129" s="75">
        <v>15072778475</v>
      </c>
      <c r="G129" s="75"/>
      <c r="H129" s="78">
        <v>13268610617</v>
      </c>
      <c r="I129" s="66"/>
      <c r="J129" s="66">
        <v>0</v>
      </c>
      <c r="K129" s="66"/>
      <c r="L129" s="66">
        <v>0</v>
      </c>
      <c r="M129" s="96"/>
      <c r="N129" s="66">
        <v>0</v>
      </c>
      <c r="O129" s="66"/>
      <c r="P129" s="66">
        <v>0</v>
      </c>
      <c r="Q129" s="66"/>
      <c r="R129" s="66">
        <v>3941883</v>
      </c>
      <c r="S129" s="66"/>
      <c r="T129" s="66">
        <v>3435</v>
      </c>
      <c r="U129" s="66"/>
      <c r="V129" s="66">
        <v>15072778475</v>
      </c>
      <c r="W129" s="66"/>
      <c r="X129" s="67">
        <v>13459802917</v>
      </c>
      <c r="Y129" s="96"/>
      <c r="Z129" s="68">
        <f>X129/درآمدها!$J$5</f>
        <v>1.1781168357590964E-3</v>
      </c>
      <c r="AA129" s="59"/>
      <c r="AB129" s="64"/>
    </row>
    <row r="130" spans="2:28" s="30" customFormat="1">
      <c r="B130" s="95" t="s">
        <v>147</v>
      </c>
      <c r="C130" s="89"/>
      <c r="D130" s="77">
        <v>6560402</v>
      </c>
      <c r="E130" s="75"/>
      <c r="F130" s="75">
        <v>55260198688</v>
      </c>
      <c r="G130" s="75"/>
      <c r="H130" s="78">
        <v>57127180251</v>
      </c>
      <c r="I130" s="66"/>
      <c r="J130" s="66">
        <v>1725755</v>
      </c>
      <c r="K130" s="66"/>
      <c r="L130" s="66">
        <v>15751367589</v>
      </c>
      <c r="M130" s="96"/>
      <c r="N130" s="66">
        <v>0</v>
      </c>
      <c r="O130" s="66"/>
      <c r="P130" s="66">
        <v>0</v>
      </c>
      <c r="Q130" s="66"/>
      <c r="R130" s="66">
        <v>8286157</v>
      </c>
      <c r="S130" s="66"/>
      <c r="T130" s="66">
        <v>8560</v>
      </c>
      <c r="U130" s="66"/>
      <c r="V130" s="66">
        <v>71011566277</v>
      </c>
      <c r="W130" s="66"/>
      <c r="X130" s="67">
        <v>70507473374</v>
      </c>
      <c r="Y130" s="96"/>
      <c r="Z130" s="68">
        <f>X130/درآمدها!$J$5</f>
        <v>6.1714158774072046E-3</v>
      </c>
      <c r="AA130" s="59"/>
      <c r="AB130" s="64"/>
    </row>
    <row r="131" spans="2:28" s="30" customFormat="1">
      <c r="B131" s="95" t="s">
        <v>146</v>
      </c>
      <c r="C131" s="89"/>
      <c r="D131" s="77">
        <v>14843806</v>
      </c>
      <c r="E131" s="75"/>
      <c r="F131" s="75">
        <v>58483666321</v>
      </c>
      <c r="G131" s="75"/>
      <c r="H131" s="78">
        <v>46037114308</v>
      </c>
      <c r="I131" s="66"/>
      <c r="J131" s="66">
        <v>0</v>
      </c>
      <c r="K131" s="66"/>
      <c r="L131" s="66">
        <v>0</v>
      </c>
      <c r="M131" s="96"/>
      <c r="N131" s="66">
        <v>1542627</v>
      </c>
      <c r="O131" s="66"/>
      <c r="P131" s="66">
        <v>4978495240</v>
      </c>
      <c r="Q131" s="66"/>
      <c r="R131" s="66">
        <v>13301179</v>
      </c>
      <c r="S131" s="66"/>
      <c r="T131" s="66">
        <v>2801</v>
      </c>
      <c r="U131" s="66"/>
      <c r="V131" s="66">
        <v>52405812520</v>
      </c>
      <c r="W131" s="66"/>
      <c r="X131" s="67">
        <v>37034925598</v>
      </c>
      <c r="Y131" s="96"/>
      <c r="Z131" s="68">
        <f>X131/درآمدها!$J$5</f>
        <v>3.2416127953093501E-3</v>
      </c>
      <c r="AA131" s="59"/>
      <c r="AB131" s="64"/>
    </row>
    <row r="132" spans="2:28" s="30" customFormat="1">
      <c r="B132" s="95" t="s">
        <v>144</v>
      </c>
      <c r="C132" s="89"/>
      <c r="D132" s="77">
        <v>18218177</v>
      </c>
      <c r="E132" s="75"/>
      <c r="F132" s="75">
        <v>66138269870</v>
      </c>
      <c r="G132" s="75"/>
      <c r="H132" s="78">
        <v>48552317094</v>
      </c>
      <c r="I132" s="66"/>
      <c r="J132" s="66">
        <v>0</v>
      </c>
      <c r="K132" s="66"/>
      <c r="L132" s="66">
        <v>0</v>
      </c>
      <c r="M132" s="96"/>
      <c r="N132" s="66">
        <v>0</v>
      </c>
      <c r="O132" s="66"/>
      <c r="P132" s="66">
        <v>0</v>
      </c>
      <c r="Q132" s="66"/>
      <c r="R132" s="66">
        <v>18218177</v>
      </c>
      <c r="S132" s="66"/>
      <c r="T132" s="66">
        <v>2600</v>
      </c>
      <c r="U132" s="66"/>
      <c r="V132" s="66">
        <v>66138269870</v>
      </c>
      <c r="W132" s="66"/>
      <c r="X132" s="67">
        <v>47085425006</v>
      </c>
      <c r="Y132" s="96"/>
      <c r="Z132" s="68">
        <f>X132/درآمدها!$J$5</f>
        <v>4.1213182882773522E-3</v>
      </c>
      <c r="AA132" s="59"/>
      <c r="AB132" s="64"/>
    </row>
    <row r="133" spans="2:28" s="30" customFormat="1">
      <c r="B133" s="95" t="s">
        <v>143</v>
      </c>
      <c r="C133" s="89"/>
      <c r="D133" s="77">
        <v>22175807</v>
      </c>
      <c r="E133" s="75"/>
      <c r="F133" s="75">
        <v>47293238956</v>
      </c>
      <c r="G133" s="75"/>
      <c r="H133" s="78">
        <v>57534477079</v>
      </c>
      <c r="I133" s="66"/>
      <c r="J133" s="66">
        <v>0</v>
      </c>
      <c r="K133" s="66"/>
      <c r="L133" s="66">
        <v>0</v>
      </c>
      <c r="M133" s="96"/>
      <c r="N133" s="66">
        <v>0</v>
      </c>
      <c r="O133" s="66"/>
      <c r="P133" s="66">
        <v>0</v>
      </c>
      <c r="Q133" s="66"/>
      <c r="R133" s="66">
        <v>22175807</v>
      </c>
      <c r="S133" s="66"/>
      <c r="T133" s="66">
        <v>2615</v>
      </c>
      <c r="U133" s="66"/>
      <c r="V133" s="66">
        <v>47293238956</v>
      </c>
      <c r="W133" s="66"/>
      <c r="X133" s="67">
        <v>57644696382</v>
      </c>
      <c r="Y133" s="96"/>
      <c r="Z133" s="68">
        <f>X133/درآمدها!$J$5</f>
        <v>5.0455558464441719E-3</v>
      </c>
      <c r="AA133" s="59"/>
      <c r="AB133" s="64"/>
    </row>
    <row r="134" spans="2:28" s="30" customFormat="1">
      <c r="B134" s="95" t="s">
        <v>142</v>
      </c>
      <c r="C134" s="89"/>
      <c r="D134" s="77">
        <v>7334864</v>
      </c>
      <c r="E134" s="75"/>
      <c r="F134" s="75">
        <v>36343944406</v>
      </c>
      <c r="G134" s="75"/>
      <c r="H134" s="78">
        <v>34626011187</v>
      </c>
      <c r="I134" s="66"/>
      <c r="J134" s="66">
        <v>0</v>
      </c>
      <c r="K134" s="66"/>
      <c r="L134" s="66">
        <v>0</v>
      </c>
      <c r="M134" s="96"/>
      <c r="N134" s="66">
        <v>0</v>
      </c>
      <c r="O134" s="66"/>
      <c r="P134" s="66">
        <v>0</v>
      </c>
      <c r="Q134" s="66"/>
      <c r="R134" s="66">
        <v>7334864</v>
      </c>
      <c r="S134" s="66"/>
      <c r="T134" s="66">
        <v>4906</v>
      </c>
      <c r="U134" s="66"/>
      <c r="V134" s="66">
        <v>36343944406</v>
      </c>
      <c r="W134" s="66"/>
      <c r="X134" s="67">
        <v>35770732973</v>
      </c>
      <c r="Y134" s="96"/>
      <c r="Z134" s="68">
        <f>X134/درآمدها!$J$5</f>
        <v>3.1309598664114179E-3</v>
      </c>
      <c r="AA134" s="59"/>
      <c r="AB134" s="64"/>
    </row>
    <row r="135" spans="2:28" s="30" customFormat="1">
      <c r="B135" s="95" t="s">
        <v>141</v>
      </c>
      <c r="C135" s="89"/>
      <c r="D135" s="77">
        <v>6370955</v>
      </c>
      <c r="E135" s="75"/>
      <c r="F135" s="75">
        <v>34125505319</v>
      </c>
      <c r="G135" s="75"/>
      <c r="H135" s="78">
        <v>32805187699</v>
      </c>
      <c r="I135" s="66"/>
      <c r="J135" s="66">
        <v>0</v>
      </c>
      <c r="K135" s="66"/>
      <c r="L135" s="66">
        <v>0</v>
      </c>
      <c r="M135" s="96"/>
      <c r="N135" s="66">
        <v>0</v>
      </c>
      <c r="O135" s="66"/>
      <c r="P135" s="66">
        <v>0</v>
      </c>
      <c r="Q135" s="66"/>
      <c r="R135" s="66">
        <v>6370955</v>
      </c>
      <c r="S135" s="66"/>
      <c r="T135" s="66">
        <v>4910</v>
      </c>
      <c r="U135" s="66"/>
      <c r="V135" s="66">
        <v>34125505319</v>
      </c>
      <c r="W135" s="66"/>
      <c r="X135" s="67">
        <v>31095264789</v>
      </c>
      <c r="Y135" s="96"/>
      <c r="Z135" s="68">
        <f>X135/درآمدها!$J$5</f>
        <v>2.7217229840742047E-3</v>
      </c>
      <c r="AA135" s="59"/>
      <c r="AB135" s="64"/>
    </row>
    <row r="136" spans="2:28" s="30" customFormat="1">
      <c r="B136" s="89" t="s">
        <v>140</v>
      </c>
      <c r="C136" s="89"/>
      <c r="D136" s="77">
        <v>20368943</v>
      </c>
      <c r="E136" s="75"/>
      <c r="F136" s="75">
        <v>40903055154</v>
      </c>
      <c r="G136" s="75"/>
      <c r="H136" s="78">
        <v>46205360459</v>
      </c>
      <c r="I136" s="66"/>
      <c r="J136" s="66">
        <v>0</v>
      </c>
      <c r="K136" s="66"/>
      <c r="L136" s="66">
        <v>0</v>
      </c>
      <c r="M136" s="96"/>
      <c r="N136" s="66">
        <v>0</v>
      </c>
      <c r="O136" s="66"/>
      <c r="P136" s="66">
        <v>0</v>
      </c>
      <c r="Q136" s="66"/>
      <c r="R136" s="66">
        <v>20368943</v>
      </c>
      <c r="S136" s="66"/>
      <c r="T136" s="66">
        <v>2234</v>
      </c>
      <c r="U136" s="66"/>
      <c r="V136" s="66">
        <v>40903055154</v>
      </c>
      <c r="W136" s="66"/>
      <c r="X136" s="67">
        <v>45233468564</v>
      </c>
      <c r="Y136" s="96"/>
      <c r="Z136" s="68">
        <f>X136/درآمدها!$J$5</f>
        <v>3.95921925333108E-3</v>
      </c>
      <c r="AA136" s="59"/>
      <c r="AB136" s="64"/>
    </row>
    <row r="137" spans="2:28" s="30" customFormat="1">
      <c r="B137" s="95" t="s">
        <v>139</v>
      </c>
      <c r="C137" s="89"/>
      <c r="D137" s="77">
        <v>7582457</v>
      </c>
      <c r="E137" s="81"/>
      <c r="F137" s="75">
        <v>33890604730</v>
      </c>
      <c r="G137" s="75"/>
      <c r="H137" s="78">
        <v>35485803224</v>
      </c>
      <c r="I137" s="66"/>
      <c r="J137" s="66">
        <v>0</v>
      </c>
      <c r="K137" s="66"/>
      <c r="L137" s="66">
        <v>0</v>
      </c>
      <c r="M137" s="96"/>
      <c r="N137" s="66">
        <v>0</v>
      </c>
      <c r="O137" s="66"/>
      <c r="P137" s="66">
        <v>0</v>
      </c>
      <c r="Q137" s="66"/>
      <c r="R137" s="66">
        <v>7582457</v>
      </c>
      <c r="S137" s="66"/>
      <c r="T137" s="66">
        <v>4382</v>
      </c>
      <c r="U137" s="66"/>
      <c r="V137" s="66">
        <v>33890604730</v>
      </c>
      <c r="W137" s="66"/>
      <c r="X137" s="67">
        <v>33028629936</v>
      </c>
      <c r="Y137" s="96"/>
      <c r="Z137" s="68">
        <f>X137/درآمدها!$J$5</f>
        <v>2.8909476037358895E-3</v>
      </c>
      <c r="AA137" s="59"/>
      <c r="AB137" s="64"/>
    </row>
    <row r="138" spans="2:28" s="30" customFormat="1">
      <c r="B138" s="95" t="s">
        <v>138</v>
      </c>
      <c r="C138" s="89"/>
      <c r="D138" s="77">
        <v>1627589</v>
      </c>
      <c r="E138" s="75"/>
      <c r="F138" s="75">
        <v>48282849750</v>
      </c>
      <c r="G138" s="75"/>
      <c r="H138" s="78">
        <v>49087233013</v>
      </c>
      <c r="I138" s="66"/>
      <c r="J138" s="66">
        <v>0</v>
      </c>
      <c r="K138" s="66"/>
      <c r="L138" s="66">
        <v>0</v>
      </c>
      <c r="M138" s="96"/>
      <c r="N138" s="66">
        <v>0</v>
      </c>
      <c r="O138" s="66"/>
      <c r="P138" s="66">
        <v>0</v>
      </c>
      <c r="Q138" s="66"/>
      <c r="R138" s="66">
        <v>1627589</v>
      </c>
      <c r="S138" s="66"/>
      <c r="T138" s="66">
        <v>28950</v>
      </c>
      <c r="U138" s="66"/>
      <c r="V138" s="66">
        <v>48282849750</v>
      </c>
      <c r="W138" s="66"/>
      <c r="X138" s="67">
        <v>46838345278</v>
      </c>
      <c r="Y138" s="96"/>
      <c r="Z138" s="68">
        <f>X138/درآمدها!$J$5</f>
        <v>4.0996917615646966E-3</v>
      </c>
      <c r="AA138" s="59"/>
      <c r="AB138" s="64"/>
    </row>
    <row r="139" spans="2:28" s="30" customFormat="1">
      <c r="B139" s="95" t="s">
        <v>137</v>
      </c>
      <c r="C139" s="89"/>
      <c r="D139" s="77">
        <v>10985648</v>
      </c>
      <c r="E139" s="75"/>
      <c r="F139" s="75">
        <v>51648605775</v>
      </c>
      <c r="G139" s="75"/>
      <c r="H139" s="78">
        <v>56239459484</v>
      </c>
      <c r="I139" s="66"/>
      <c r="J139" s="66">
        <v>0</v>
      </c>
      <c r="K139" s="66"/>
      <c r="L139" s="66">
        <v>0</v>
      </c>
      <c r="M139" s="96"/>
      <c r="N139" s="66">
        <v>0</v>
      </c>
      <c r="O139" s="66"/>
      <c r="P139" s="66">
        <v>0</v>
      </c>
      <c r="Q139" s="66"/>
      <c r="R139" s="66">
        <v>10985648</v>
      </c>
      <c r="S139" s="66"/>
      <c r="T139" s="66">
        <v>4484</v>
      </c>
      <c r="U139" s="66"/>
      <c r="V139" s="66">
        <v>51648605775</v>
      </c>
      <c r="W139" s="66"/>
      <c r="X139" s="67">
        <v>48966550744</v>
      </c>
      <c r="Y139" s="96"/>
      <c r="Z139" s="68">
        <f>X139/درآمدها!$J$5</f>
        <v>4.2859704689804188E-3</v>
      </c>
      <c r="AA139" s="59"/>
      <c r="AB139" s="64"/>
    </row>
    <row r="140" spans="2:28" s="30" customFormat="1">
      <c r="B140" s="95" t="s">
        <v>136</v>
      </c>
      <c r="C140" s="89"/>
      <c r="D140" s="77">
        <v>3066835</v>
      </c>
      <c r="E140" s="75"/>
      <c r="F140" s="75">
        <v>41154632141</v>
      </c>
      <c r="G140" s="75"/>
      <c r="H140" s="78">
        <v>37711025298</v>
      </c>
      <c r="I140" s="66"/>
      <c r="J140" s="66">
        <v>0</v>
      </c>
      <c r="K140" s="66"/>
      <c r="L140" s="67">
        <v>0</v>
      </c>
      <c r="M140" s="96"/>
      <c r="N140" s="66">
        <v>0</v>
      </c>
      <c r="O140" s="66"/>
      <c r="P140" s="66">
        <v>0</v>
      </c>
      <c r="Q140" s="66"/>
      <c r="R140" s="66">
        <v>3066835</v>
      </c>
      <c r="S140" s="66"/>
      <c r="T140" s="66">
        <v>11670</v>
      </c>
      <c r="U140" s="66"/>
      <c r="V140" s="66">
        <v>41154632141</v>
      </c>
      <c r="W140" s="66"/>
      <c r="X140" s="67">
        <v>35577014167</v>
      </c>
      <c r="Y140" s="96"/>
      <c r="Z140" s="68">
        <f>X140/درآمدها!$J$5</f>
        <v>3.1140039430476735E-3</v>
      </c>
      <c r="AA140" s="59"/>
      <c r="AB140" s="64"/>
    </row>
    <row r="141" spans="2:28" s="30" customFormat="1">
      <c r="B141" s="95" t="s">
        <v>135</v>
      </c>
      <c r="C141" s="89"/>
      <c r="D141" s="77">
        <v>6730188</v>
      </c>
      <c r="E141" s="75"/>
      <c r="F141" s="75">
        <v>33703834662</v>
      </c>
      <c r="G141" s="75"/>
      <c r="H141" s="78">
        <v>36728887169</v>
      </c>
      <c r="I141" s="66"/>
      <c r="J141" s="66">
        <v>0</v>
      </c>
      <c r="K141" s="66"/>
      <c r="L141" s="66">
        <v>0</v>
      </c>
      <c r="M141" s="96"/>
      <c r="N141" s="66">
        <v>813611</v>
      </c>
      <c r="O141" s="66"/>
      <c r="P141" s="66">
        <v>5086097870</v>
      </c>
      <c r="Q141" s="66"/>
      <c r="R141" s="66">
        <v>5916577</v>
      </c>
      <c r="S141" s="66"/>
      <c r="T141" s="66">
        <v>6070</v>
      </c>
      <c r="U141" s="66"/>
      <c r="V141" s="66">
        <v>29629385238</v>
      </c>
      <c r="W141" s="66"/>
      <c r="X141" s="67">
        <v>35699936341</v>
      </c>
      <c r="Y141" s="96"/>
      <c r="Z141" s="68">
        <f>X141/درآمدها!$J$5</f>
        <v>3.1247631409029859E-3</v>
      </c>
      <c r="AA141" s="59"/>
      <c r="AB141" s="64"/>
    </row>
    <row r="142" spans="2:28" s="30" customFormat="1">
      <c r="B142" s="89" t="s">
        <v>134</v>
      </c>
      <c r="C142" s="89"/>
      <c r="D142" s="77">
        <v>47191544</v>
      </c>
      <c r="E142" s="97"/>
      <c r="F142" s="97">
        <v>81301433432</v>
      </c>
      <c r="G142" s="97"/>
      <c r="H142" s="97">
        <v>112538899601</v>
      </c>
      <c r="I142" s="66"/>
      <c r="J142" s="66">
        <v>0</v>
      </c>
      <c r="K142" s="66"/>
      <c r="L142" s="66">
        <v>0</v>
      </c>
      <c r="M142" s="96"/>
      <c r="N142" s="66">
        <v>21030791</v>
      </c>
      <c r="O142" s="66"/>
      <c r="P142" s="66">
        <v>50127222574</v>
      </c>
      <c r="Q142" s="66"/>
      <c r="R142" s="66">
        <v>26160753</v>
      </c>
      <c r="S142" s="66"/>
      <c r="T142" s="66">
        <v>2381</v>
      </c>
      <c r="U142" s="66"/>
      <c r="V142" s="66">
        <v>45069657364</v>
      </c>
      <c r="W142" s="66"/>
      <c r="X142" s="67">
        <v>61918134816</v>
      </c>
      <c r="Y142" s="96"/>
      <c r="Z142" s="68">
        <f>X142/درآمدها!$J$5</f>
        <v>5.4196036535867692E-3</v>
      </c>
      <c r="AA142" s="59"/>
      <c r="AB142" s="64"/>
    </row>
    <row r="143" spans="2:28" s="30" customFormat="1">
      <c r="B143" s="89" t="s">
        <v>446</v>
      </c>
      <c r="C143" s="89"/>
      <c r="D143" s="77">
        <v>761303</v>
      </c>
      <c r="E143" s="75"/>
      <c r="F143" s="75">
        <v>8557079787</v>
      </c>
      <c r="G143" s="75"/>
      <c r="H143" s="78">
        <v>8188286539</v>
      </c>
      <c r="I143" s="66"/>
      <c r="J143" s="66">
        <v>109202</v>
      </c>
      <c r="K143" s="66"/>
      <c r="L143" s="66">
        <v>1231240256</v>
      </c>
      <c r="M143" s="96"/>
      <c r="N143" s="66">
        <v>0</v>
      </c>
      <c r="O143" s="66"/>
      <c r="P143" s="66">
        <v>0</v>
      </c>
      <c r="Q143" s="66"/>
      <c r="R143" s="66">
        <v>870505</v>
      </c>
      <c r="S143" s="66"/>
      <c r="T143" s="66">
        <v>10870</v>
      </c>
      <c r="U143" s="66"/>
      <c r="V143" s="66">
        <v>9788320043</v>
      </c>
      <c r="W143" s="66"/>
      <c r="X143" s="67">
        <v>9406088138</v>
      </c>
      <c r="Y143" s="96"/>
      <c r="Z143" s="68">
        <f>X143/درآمدها!$J$5</f>
        <v>8.2330111832585684E-4</v>
      </c>
      <c r="AA143" s="59"/>
      <c r="AB143" s="64"/>
    </row>
    <row r="144" spans="2:28" s="30" customFormat="1">
      <c r="B144" s="95" t="s">
        <v>447</v>
      </c>
      <c r="C144" s="89"/>
      <c r="D144" s="77">
        <v>4772458</v>
      </c>
      <c r="E144" s="75"/>
      <c r="F144" s="75">
        <v>30368275165</v>
      </c>
      <c r="G144" s="75"/>
      <c r="H144" s="78">
        <v>30694080333</v>
      </c>
      <c r="I144" s="66"/>
      <c r="J144" s="66">
        <v>1295090</v>
      </c>
      <c r="K144" s="66"/>
      <c r="L144" s="66">
        <v>8571294989</v>
      </c>
      <c r="M144" s="96"/>
      <c r="N144" s="66">
        <v>0</v>
      </c>
      <c r="O144" s="66"/>
      <c r="P144" s="66">
        <v>0</v>
      </c>
      <c r="Q144" s="66"/>
      <c r="R144" s="66">
        <v>6067548</v>
      </c>
      <c r="S144" s="66"/>
      <c r="T144" s="66">
        <v>6250</v>
      </c>
      <c r="U144" s="66"/>
      <c r="V144" s="66">
        <v>38939570154</v>
      </c>
      <c r="W144" s="66"/>
      <c r="X144" s="67">
        <v>37696538060</v>
      </c>
      <c r="Y144" s="96"/>
      <c r="Z144" s="68">
        <f>X144/درآمدها!$J$5</f>
        <v>3.2995227650939566E-3</v>
      </c>
      <c r="AA144" s="59"/>
      <c r="AB144" s="64"/>
    </row>
    <row r="145" spans="2:28" s="30" customFormat="1">
      <c r="B145" s="95" t="s">
        <v>448</v>
      </c>
      <c r="C145" s="89"/>
      <c r="D145" s="77">
        <v>8722168</v>
      </c>
      <c r="E145" s="75"/>
      <c r="F145" s="75">
        <v>25692774925</v>
      </c>
      <c r="G145" s="75"/>
      <c r="H145" s="78">
        <v>19748950844</v>
      </c>
      <c r="I145" s="66"/>
      <c r="J145" s="67">
        <v>0</v>
      </c>
      <c r="K145" s="67"/>
      <c r="L145" s="66">
        <v>0</v>
      </c>
      <c r="M145" s="96"/>
      <c r="N145" s="66">
        <v>0</v>
      </c>
      <c r="O145" s="66"/>
      <c r="P145" s="66">
        <v>0</v>
      </c>
      <c r="Q145" s="66"/>
      <c r="R145" s="66">
        <v>8722168</v>
      </c>
      <c r="S145" s="66"/>
      <c r="T145" s="66">
        <v>2218</v>
      </c>
      <c r="U145" s="66"/>
      <c r="V145" s="66">
        <v>25692774925</v>
      </c>
      <c r="W145" s="66"/>
      <c r="X145" s="67">
        <v>19230661302</v>
      </c>
      <c r="Y145" s="96"/>
      <c r="Z145" s="68">
        <f>X145/درآمدها!$J$5</f>
        <v>1.6832316180537981E-3</v>
      </c>
      <c r="AA145" s="59"/>
      <c r="AB145" s="64"/>
    </row>
    <row r="146" spans="2:28" s="30" customFormat="1">
      <c r="B146" s="95" t="s">
        <v>420</v>
      </c>
      <c r="C146" s="89"/>
      <c r="D146" s="77">
        <v>418517</v>
      </c>
      <c r="E146" s="75"/>
      <c r="F146" s="75">
        <v>34567205530</v>
      </c>
      <c r="G146" s="75"/>
      <c r="H146" s="78">
        <v>34625912551</v>
      </c>
      <c r="I146" s="66"/>
      <c r="J146" s="66">
        <v>0</v>
      </c>
      <c r="K146" s="66"/>
      <c r="L146" s="66">
        <v>0</v>
      </c>
      <c r="M146" s="96"/>
      <c r="N146" s="66">
        <v>0</v>
      </c>
      <c r="O146" s="66"/>
      <c r="P146" s="66">
        <v>0</v>
      </c>
      <c r="Q146" s="66"/>
      <c r="R146" s="66">
        <v>418517</v>
      </c>
      <c r="S146" s="66"/>
      <c r="T146" s="66">
        <v>89400</v>
      </c>
      <c r="U146" s="66"/>
      <c r="V146" s="66">
        <v>34567205530</v>
      </c>
      <c r="W146" s="66"/>
      <c r="X146" s="67">
        <v>37192798055</v>
      </c>
      <c r="Y146" s="96"/>
      <c r="Z146" s="68">
        <f>X146/درآمدها!$J$5</f>
        <v>3.2554311402465887E-3</v>
      </c>
      <c r="AA146" s="59"/>
      <c r="AB146" s="64"/>
    </row>
    <row r="147" spans="2:28" s="30" customFormat="1">
      <c r="B147" s="89" t="s">
        <v>411</v>
      </c>
      <c r="C147" s="89"/>
      <c r="D147" s="77">
        <v>4548148</v>
      </c>
      <c r="E147" s="75"/>
      <c r="F147" s="75">
        <v>22097162725</v>
      </c>
      <c r="G147" s="75"/>
      <c r="H147" s="78">
        <v>24097391153</v>
      </c>
      <c r="I147" s="66"/>
      <c r="J147" s="66">
        <v>0</v>
      </c>
      <c r="K147" s="66"/>
      <c r="L147" s="66">
        <v>0</v>
      </c>
      <c r="M147" s="96"/>
      <c r="N147" s="66">
        <v>0</v>
      </c>
      <c r="O147" s="66"/>
      <c r="P147" s="66">
        <v>0</v>
      </c>
      <c r="Q147" s="66"/>
      <c r="R147" s="66">
        <v>4548148</v>
      </c>
      <c r="S147" s="66"/>
      <c r="T147" s="66">
        <v>5310</v>
      </c>
      <c r="U147" s="66"/>
      <c r="V147" s="66">
        <v>22097162725</v>
      </c>
      <c r="W147" s="66"/>
      <c r="X147" s="67">
        <v>24006969423</v>
      </c>
      <c r="Y147" s="96"/>
      <c r="Z147" s="68">
        <f>X147/درآمدها!$J$5</f>
        <v>2.101294872383913E-3</v>
      </c>
      <c r="AA147" s="59"/>
      <c r="AB147" s="64"/>
    </row>
    <row r="148" spans="2:28" s="30" customFormat="1">
      <c r="B148" s="95" t="s">
        <v>414</v>
      </c>
      <c r="C148" s="89"/>
      <c r="D148" s="77">
        <v>3763396</v>
      </c>
      <c r="E148" s="75"/>
      <c r="F148" s="75">
        <v>29119749134</v>
      </c>
      <c r="G148" s="75"/>
      <c r="H148" s="78">
        <v>29366879785</v>
      </c>
      <c r="I148" s="66"/>
      <c r="J148" s="66">
        <v>0</v>
      </c>
      <c r="K148" s="66"/>
      <c r="L148" s="66">
        <v>0</v>
      </c>
      <c r="M148" s="96"/>
      <c r="N148" s="66">
        <v>0</v>
      </c>
      <c r="O148" s="66"/>
      <c r="P148" s="66">
        <v>0</v>
      </c>
      <c r="Q148" s="66"/>
      <c r="R148" s="66">
        <v>3763396</v>
      </c>
      <c r="S148" s="66"/>
      <c r="T148" s="66">
        <v>7220</v>
      </c>
      <c r="U148" s="66"/>
      <c r="V148" s="66">
        <v>29119749134</v>
      </c>
      <c r="W148" s="66"/>
      <c r="X148" s="67">
        <v>27010047394</v>
      </c>
      <c r="Y148" s="96"/>
      <c r="Z148" s="68">
        <f>X148/درآمدها!$J$5</f>
        <v>2.3641498888020088E-3</v>
      </c>
      <c r="AA148" s="59"/>
      <c r="AB148" s="64"/>
    </row>
    <row r="149" spans="2:28" s="30" customFormat="1">
      <c r="B149" s="95" t="s">
        <v>393</v>
      </c>
      <c r="C149" s="89"/>
      <c r="D149" s="77">
        <v>1177674</v>
      </c>
      <c r="E149" s="75"/>
      <c r="F149" s="75">
        <v>31144051685</v>
      </c>
      <c r="G149" s="75"/>
      <c r="H149" s="78">
        <v>36630165418</v>
      </c>
      <c r="I149" s="66"/>
      <c r="J149" s="66">
        <v>0</v>
      </c>
      <c r="K149" s="66"/>
      <c r="L149" s="66">
        <v>0</v>
      </c>
      <c r="M149" s="96"/>
      <c r="N149" s="66">
        <v>0</v>
      </c>
      <c r="O149" s="66"/>
      <c r="P149" s="66">
        <v>0</v>
      </c>
      <c r="Q149" s="66"/>
      <c r="R149" s="66">
        <v>1177674</v>
      </c>
      <c r="S149" s="66"/>
      <c r="T149" s="66">
        <v>26780</v>
      </c>
      <c r="U149" s="66"/>
      <c r="V149" s="66">
        <v>31144051685</v>
      </c>
      <c r="W149" s="66"/>
      <c r="X149" s="67">
        <v>31350457970</v>
      </c>
      <c r="Y149" s="96"/>
      <c r="Z149" s="68">
        <f>X149/درآمدها!$J$5</f>
        <v>2.7440596694447827E-3</v>
      </c>
      <c r="AA149" s="59"/>
      <c r="AB149" s="64"/>
    </row>
    <row r="150" spans="2:28" s="30" customFormat="1">
      <c r="B150" s="89" t="s">
        <v>387</v>
      </c>
      <c r="C150" s="89"/>
      <c r="D150" s="77">
        <v>717454</v>
      </c>
      <c r="E150" s="75"/>
      <c r="F150" s="75">
        <v>31847645841</v>
      </c>
      <c r="G150" s="75"/>
      <c r="H150" s="78">
        <v>24654810594</v>
      </c>
      <c r="I150" s="66"/>
      <c r="J150" s="66">
        <v>57456</v>
      </c>
      <c r="K150" s="66"/>
      <c r="L150" s="66">
        <v>2012662234</v>
      </c>
      <c r="M150" s="96"/>
      <c r="N150" s="66">
        <v>0</v>
      </c>
      <c r="O150" s="66"/>
      <c r="P150" s="66">
        <v>0</v>
      </c>
      <c r="Q150" s="66"/>
      <c r="R150" s="66">
        <v>774910</v>
      </c>
      <c r="S150" s="66"/>
      <c r="T150" s="66">
        <v>33810</v>
      </c>
      <c r="U150" s="66"/>
      <c r="V150" s="66">
        <v>33860308075</v>
      </c>
      <c r="W150" s="66"/>
      <c r="X150" s="67">
        <v>26043818845</v>
      </c>
      <c r="Y150" s="96"/>
      <c r="Z150" s="68">
        <f>X150/درآمدها!$J$5</f>
        <v>2.2795773190706758E-3</v>
      </c>
      <c r="AA150" s="59"/>
      <c r="AB150" s="64"/>
    </row>
    <row r="151" spans="2:28" s="30" customFormat="1">
      <c r="B151" s="95" t="s">
        <v>380</v>
      </c>
      <c r="C151" s="89"/>
      <c r="D151" s="77">
        <v>5320066</v>
      </c>
      <c r="E151" s="75"/>
      <c r="F151" s="77">
        <v>54152736830</v>
      </c>
      <c r="G151" s="75"/>
      <c r="H151" s="78">
        <v>59124441772</v>
      </c>
      <c r="I151" s="66"/>
      <c r="J151" s="66">
        <v>0</v>
      </c>
      <c r="K151" s="66"/>
      <c r="L151" s="66">
        <v>0</v>
      </c>
      <c r="M151" s="96"/>
      <c r="N151" s="66">
        <v>0</v>
      </c>
      <c r="O151" s="66"/>
      <c r="P151" s="66">
        <v>0</v>
      </c>
      <c r="Q151" s="66"/>
      <c r="R151" s="66">
        <v>5320066</v>
      </c>
      <c r="S151" s="66"/>
      <c r="T151" s="66">
        <v>10770</v>
      </c>
      <c r="U151" s="66"/>
      <c r="V151" s="66">
        <v>54152736830</v>
      </c>
      <c r="W151" s="66"/>
      <c r="X151" s="67">
        <v>56956193013</v>
      </c>
      <c r="Y151" s="96"/>
      <c r="Z151" s="68">
        <f>X151/درآمدها!$J$5</f>
        <v>4.9852921549549539E-3</v>
      </c>
      <c r="AA151" s="59"/>
      <c r="AB151" s="64"/>
    </row>
    <row r="152" spans="2:28" s="30" customFormat="1">
      <c r="B152" s="95" t="s">
        <v>390</v>
      </c>
      <c r="C152" s="89"/>
      <c r="D152" s="77">
        <v>20188394</v>
      </c>
      <c r="E152" s="75"/>
      <c r="F152" s="75">
        <v>62873772949</v>
      </c>
      <c r="G152" s="75"/>
      <c r="H152" s="78">
        <v>68011377388</v>
      </c>
      <c r="I152" s="66"/>
      <c r="J152" s="66">
        <v>3653286</v>
      </c>
      <c r="K152" s="66"/>
      <c r="L152" s="66">
        <v>0</v>
      </c>
      <c r="M152" s="96"/>
      <c r="N152" s="66">
        <v>3653286</v>
      </c>
      <c r="O152" s="66"/>
      <c r="P152" s="66">
        <v>0</v>
      </c>
      <c r="Q152" s="66"/>
      <c r="R152" s="66">
        <v>20188394</v>
      </c>
      <c r="S152" s="66"/>
      <c r="T152" s="66">
        <v>3286</v>
      </c>
      <c r="U152" s="66"/>
      <c r="V152" s="66">
        <v>62873772949</v>
      </c>
      <c r="W152" s="66"/>
      <c r="X152" s="67">
        <v>65944345265</v>
      </c>
      <c r="Y152" s="96"/>
      <c r="Z152" s="68">
        <f>X152/درآمدها!$J$5</f>
        <v>5.7720119572986419E-3</v>
      </c>
      <c r="AA152" s="59"/>
      <c r="AB152" s="64"/>
    </row>
    <row r="153" spans="2:28" s="30" customFormat="1">
      <c r="B153" s="89" t="s">
        <v>335</v>
      </c>
      <c r="C153" s="89"/>
      <c r="D153" s="77">
        <v>20809604</v>
      </c>
      <c r="E153" s="75"/>
      <c r="F153" s="75">
        <v>26097668006</v>
      </c>
      <c r="G153" s="75"/>
      <c r="H153" s="78">
        <v>19961784318</v>
      </c>
      <c r="I153" s="66"/>
      <c r="J153" s="66">
        <v>0</v>
      </c>
      <c r="K153" s="66"/>
      <c r="L153" s="66">
        <v>0</v>
      </c>
      <c r="M153" s="96"/>
      <c r="N153" s="66">
        <v>0</v>
      </c>
      <c r="O153" s="66"/>
      <c r="P153" s="66">
        <v>0</v>
      </c>
      <c r="Q153" s="66"/>
      <c r="R153" s="66">
        <v>20809604</v>
      </c>
      <c r="S153" s="66"/>
      <c r="T153" s="66">
        <v>911</v>
      </c>
      <c r="U153" s="66"/>
      <c r="V153" s="66">
        <v>26097668006</v>
      </c>
      <c r="W153" s="66"/>
      <c r="X153" s="67">
        <v>18844751829</v>
      </c>
      <c r="Y153" s="96"/>
      <c r="Z153" s="68">
        <f>X153/درآمدها!$J$5</f>
        <v>1.6494535270948293E-3</v>
      </c>
      <c r="AA153" s="59"/>
      <c r="AB153" s="64"/>
    </row>
    <row r="154" spans="2:28" s="30" customFormat="1">
      <c r="B154" s="95" t="s">
        <v>293</v>
      </c>
      <c r="C154" s="89"/>
      <c r="D154" s="77">
        <v>1172679</v>
      </c>
      <c r="E154" s="75"/>
      <c r="F154" s="75">
        <v>38276513407</v>
      </c>
      <c r="G154" s="75"/>
      <c r="H154" s="78">
        <v>37115937674</v>
      </c>
      <c r="I154" s="66"/>
      <c r="J154" s="66">
        <v>0</v>
      </c>
      <c r="K154" s="66"/>
      <c r="L154" s="66">
        <v>0</v>
      </c>
      <c r="M154" s="96"/>
      <c r="N154" s="66">
        <v>0</v>
      </c>
      <c r="O154" s="66"/>
      <c r="P154" s="66">
        <v>0</v>
      </c>
      <c r="Q154" s="66"/>
      <c r="R154" s="66">
        <v>1172679</v>
      </c>
      <c r="S154" s="66"/>
      <c r="T154" s="66">
        <v>30700</v>
      </c>
      <c r="U154" s="66"/>
      <c r="V154" s="66">
        <v>38276513407</v>
      </c>
      <c r="W154" s="66"/>
      <c r="X154" s="67">
        <v>35787037894</v>
      </c>
      <c r="Y154" s="96"/>
      <c r="Z154" s="68">
        <f>X154/درآمدها!$J$5</f>
        <v>3.1323870122659503E-3</v>
      </c>
      <c r="AA154" s="59"/>
      <c r="AB154" s="64"/>
    </row>
    <row r="155" spans="2:28" s="30" customFormat="1">
      <c r="B155" s="89" t="s">
        <v>285</v>
      </c>
      <c r="C155" s="89"/>
      <c r="D155" s="77">
        <v>4635607</v>
      </c>
      <c r="E155" s="75"/>
      <c r="F155" s="75">
        <v>81797486879</v>
      </c>
      <c r="G155" s="75"/>
      <c r="H155" s="78">
        <v>92160502770</v>
      </c>
      <c r="I155" s="66"/>
      <c r="J155" s="66">
        <v>0</v>
      </c>
      <c r="K155" s="66"/>
      <c r="L155" s="66">
        <v>0</v>
      </c>
      <c r="M155" s="96"/>
      <c r="N155" s="66">
        <v>1010732</v>
      </c>
      <c r="O155" s="66"/>
      <c r="P155" s="66">
        <v>23741322049</v>
      </c>
      <c r="Q155" s="66"/>
      <c r="R155" s="66">
        <v>3624875</v>
      </c>
      <c r="S155" s="66"/>
      <c r="T155" s="66">
        <v>18860</v>
      </c>
      <c r="U155" s="66"/>
      <c r="V155" s="66">
        <v>63962640761</v>
      </c>
      <c r="W155" s="66"/>
      <c r="X155" s="67">
        <v>67958369905</v>
      </c>
      <c r="Y155" s="96"/>
      <c r="Z155" s="68">
        <f>X155/درآمدها!$J$5</f>
        <v>5.9482965842466949E-3</v>
      </c>
      <c r="AA155" s="59"/>
      <c r="AB155" s="64"/>
    </row>
    <row r="156" spans="2:28" s="30" customFormat="1">
      <c r="B156" s="95" t="s">
        <v>274</v>
      </c>
      <c r="C156" s="89"/>
      <c r="D156" s="77">
        <v>7383310</v>
      </c>
      <c r="E156" s="75"/>
      <c r="F156" s="75">
        <v>33197518800</v>
      </c>
      <c r="G156" s="75"/>
      <c r="H156" s="78">
        <v>29643753018</v>
      </c>
      <c r="I156" s="66"/>
      <c r="J156" s="66">
        <v>0</v>
      </c>
      <c r="K156" s="66"/>
      <c r="L156" s="66">
        <v>0</v>
      </c>
      <c r="M156" s="96"/>
      <c r="N156" s="66">
        <v>0</v>
      </c>
      <c r="O156" s="66"/>
      <c r="P156" s="66">
        <v>0</v>
      </c>
      <c r="Q156" s="66"/>
      <c r="R156" s="66">
        <v>7383310</v>
      </c>
      <c r="S156" s="66"/>
      <c r="T156" s="66">
        <v>3878</v>
      </c>
      <c r="U156" s="66"/>
      <c r="V156" s="66">
        <v>33197518800</v>
      </c>
      <c r="W156" s="66"/>
      <c r="X156" s="67">
        <v>28462112951</v>
      </c>
      <c r="Y156" s="96"/>
      <c r="Z156" s="68">
        <f>X156/درآمدها!$J$5</f>
        <v>2.4912470602744797E-3</v>
      </c>
      <c r="AA156" s="59"/>
      <c r="AB156" s="64"/>
    </row>
    <row r="157" spans="2:28" s="30" customFormat="1">
      <c r="B157" s="89" t="s">
        <v>273</v>
      </c>
      <c r="C157" s="89"/>
      <c r="D157" s="77">
        <v>28071673</v>
      </c>
      <c r="E157" s="75"/>
      <c r="F157" s="75">
        <v>30753233137</v>
      </c>
      <c r="G157" s="75"/>
      <c r="H157" s="78">
        <v>33429766566</v>
      </c>
      <c r="I157" s="66"/>
      <c r="J157" s="66">
        <v>0</v>
      </c>
      <c r="K157" s="66"/>
      <c r="L157" s="66">
        <v>0</v>
      </c>
      <c r="M157" s="96"/>
      <c r="N157" s="66">
        <v>0</v>
      </c>
      <c r="O157" s="66"/>
      <c r="P157" s="66">
        <v>0</v>
      </c>
      <c r="Q157" s="66"/>
      <c r="R157" s="66">
        <v>28071673</v>
      </c>
      <c r="S157" s="66"/>
      <c r="T157" s="66">
        <v>1123</v>
      </c>
      <c r="U157" s="66"/>
      <c r="V157" s="66">
        <v>30753233137</v>
      </c>
      <c r="W157" s="66"/>
      <c r="X157" s="67">
        <v>31336918075</v>
      </c>
      <c r="Y157" s="96"/>
      <c r="Z157" s="68">
        <f>X157/درآمدها!$J$5</f>
        <v>2.7428745422663032E-3</v>
      </c>
      <c r="AA157" s="59"/>
      <c r="AB157" s="64"/>
    </row>
    <row r="158" spans="2:28" s="30" customFormat="1">
      <c r="B158" s="95" t="s">
        <v>265</v>
      </c>
      <c r="C158" s="89"/>
      <c r="D158" s="77">
        <v>1327809</v>
      </c>
      <c r="E158" s="75"/>
      <c r="F158" s="75">
        <v>24561297850</v>
      </c>
      <c r="G158" s="75"/>
      <c r="H158" s="78">
        <v>37749384144</v>
      </c>
      <c r="I158" s="66"/>
      <c r="J158" s="66">
        <v>0</v>
      </c>
      <c r="K158" s="66"/>
      <c r="L158" s="66">
        <v>0</v>
      </c>
      <c r="M158" s="96"/>
      <c r="N158" s="66">
        <v>95628</v>
      </c>
      <c r="O158" s="66"/>
      <c r="P158" s="66">
        <v>3073523209</v>
      </c>
      <c r="Q158" s="66"/>
      <c r="R158" s="66">
        <v>1232181</v>
      </c>
      <c r="S158" s="66"/>
      <c r="T158" s="66">
        <v>30360</v>
      </c>
      <c r="U158" s="66"/>
      <c r="V158" s="66">
        <v>22792408054</v>
      </c>
      <c r="W158" s="66"/>
      <c r="X158" s="67">
        <v>37186431524</v>
      </c>
      <c r="Y158" s="96"/>
      <c r="Z158" s="68">
        <f>X158/درآمدها!$J$5</f>
        <v>3.2548738871127402E-3</v>
      </c>
      <c r="AA158" s="59"/>
      <c r="AB158" s="64"/>
    </row>
    <row r="159" spans="2:28" s="30" customFormat="1">
      <c r="B159" s="95" t="s">
        <v>253</v>
      </c>
      <c r="C159" s="89"/>
      <c r="D159" s="77">
        <v>15095386</v>
      </c>
      <c r="E159" s="75"/>
      <c r="F159" s="75">
        <v>30477225942</v>
      </c>
      <c r="G159" s="75"/>
      <c r="H159" s="78">
        <v>40064867773</v>
      </c>
      <c r="I159" s="66"/>
      <c r="J159" s="66">
        <v>0</v>
      </c>
      <c r="K159" s="66"/>
      <c r="L159" s="66">
        <v>0</v>
      </c>
      <c r="M159" s="96"/>
      <c r="N159" s="66">
        <v>0</v>
      </c>
      <c r="O159" s="66"/>
      <c r="P159" s="66">
        <v>0</v>
      </c>
      <c r="Q159" s="66"/>
      <c r="R159" s="66">
        <v>15095386</v>
      </c>
      <c r="S159" s="66"/>
      <c r="T159" s="66">
        <v>2476</v>
      </c>
      <c r="U159" s="66"/>
      <c r="V159" s="66">
        <v>30477225942</v>
      </c>
      <c r="W159" s="66"/>
      <c r="X159" s="67">
        <v>37153787493</v>
      </c>
      <c r="Y159" s="96"/>
      <c r="Z159" s="68">
        <f>X159/درآمدها!$J$5</f>
        <v>3.252016602890579E-3</v>
      </c>
      <c r="AA159" s="59"/>
      <c r="AB159" s="64"/>
    </row>
    <row r="160" spans="2:28" s="30" customFormat="1">
      <c r="B160" s="95" t="s">
        <v>261</v>
      </c>
      <c r="C160" s="89"/>
      <c r="D160" s="77">
        <v>555903</v>
      </c>
      <c r="E160" s="75"/>
      <c r="F160" s="75">
        <v>8912911107</v>
      </c>
      <c r="G160" s="75"/>
      <c r="H160" s="78">
        <v>8509968811</v>
      </c>
      <c r="I160" s="66"/>
      <c r="J160" s="66">
        <v>0</v>
      </c>
      <c r="K160" s="66"/>
      <c r="L160" s="66">
        <v>0</v>
      </c>
      <c r="M160" s="96"/>
      <c r="N160" s="66">
        <v>0</v>
      </c>
      <c r="O160" s="66"/>
      <c r="P160" s="66">
        <v>0</v>
      </c>
      <c r="Q160" s="66"/>
      <c r="R160" s="66">
        <v>555903</v>
      </c>
      <c r="S160" s="66"/>
      <c r="T160" s="66">
        <v>15270</v>
      </c>
      <c r="U160" s="66"/>
      <c r="V160" s="66">
        <v>8912911107</v>
      </c>
      <c r="W160" s="66"/>
      <c r="X160" s="67">
        <v>8438131412</v>
      </c>
      <c r="Y160" s="96"/>
      <c r="Z160" s="68">
        <f>X160/درآمدها!$J$5</f>
        <v>7.3857728379284526E-4</v>
      </c>
      <c r="AA160" s="59"/>
      <c r="AB160" s="64"/>
    </row>
    <row r="161" spans="2:28" s="30" customFormat="1">
      <c r="B161" s="89" t="s">
        <v>225</v>
      </c>
      <c r="C161" s="89"/>
      <c r="D161" s="77">
        <v>1005027</v>
      </c>
      <c r="E161" s="75"/>
      <c r="F161" s="75">
        <v>7300539382</v>
      </c>
      <c r="G161" s="75"/>
      <c r="H161" s="78">
        <v>11149365519</v>
      </c>
      <c r="I161" s="66"/>
      <c r="J161" s="66">
        <v>0</v>
      </c>
      <c r="K161" s="66"/>
      <c r="L161" s="66">
        <v>0</v>
      </c>
      <c r="M161" s="96"/>
      <c r="N161" s="66">
        <v>0</v>
      </c>
      <c r="O161" s="66"/>
      <c r="P161" s="66">
        <v>0</v>
      </c>
      <c r="Q161" s="66"/>
      <c r="R161" s="66">
        <v>1005027</v>
      </c>
      <c r="S161" s="66"/>
      <c r="T161" s="66">
        <v>10100</v>
      </c>
      <c r="U161" s="66"/>
      <c r="V161" s="66">
        <v>7300539382</v>
      </c>
      <c r="W161" s="66"/>
      <c r="X161" s="67">
        <v>10090375605</v>
      </c>
      <c r="Y161" s="96"/>
      <c r="Z161" s="68">
        <f>X161/درآمدها!$J$5</f>
        <v>8.8319579808773037E-4</v>
      </c>
      <c r="AA161" s="59"/>
      <c r="AB161" s="64"/>
    </row>
    <row r="162" spans="2:28" s="30" customFormat="1">
      <c r="B162" s="95" t="s">
        <v>226</v>
      </c>
      <c r="C162" s="89"/>
      <c r="D162" s="77">
        <v>4518592</v>
      </c>
      <c r="E162" s="75"/>
      <c r="F162" s="75">
        <v>51740750168</v>
      </c>
      <c r="G162" s="75"/>
      <c r="H162" s="78">
        <v>54978486066</v>
      </c>
      <c r="I162" s="66"/>
      <c r="J162" s="66">
        <v>0</v>
      </c>
      <c r="K162" s="66"/>
      <c r="L162" s="66">
        <v>0</v>
      </c>
      <c r="M162" s="96"/>
      <c r="N162" s="66">
        <v>0</v>
      </c>
      <c r="O162" s="66"/>
      <c r="P162" s="66">
        <v>0</v>
      </c>
      <c r="Q162" s="66"/>
      <c r="R162" s="66">
        <v>4518592</v>
      </c>
      <c r="S162" s="66"/>
      <c r="T162" s="66">
        <v>11080</v>
      </c>
      <c r="U162" s="66"/>
      <c r="V162" s="66">
        <v>51740750168</v>
      </c>
      <c r="W162" s="66"/>
      <c r="X162" s="67">
        <v>49768106670</v>
      </c>
      <c r="Y162" s="96"/>
      <c r="Z162" s="68">
        <f>X162/درآمدها!$J$5</f>
        <v>4.3561294852042277E-3</v>
      </c>
      <c r="AA162" s="59"/>
      <c r="AB162" s="64"/>
    </row>
    <row r="163" spans="2:28" s="30" customFormat="1" ht="40.200000000000003" customHeight="1">
      <c r="B163" s="95" t="s">
        <v>227</v>
      </c>
      <c r="C163" s="89"/>
      <c r="D163" s="77">
        <v>2657320</v>
      </c>
      <c r="E163" s="75"/>
      <c r="F163" s="75">
        <v>20875919363</v>
      </c>
      <c r="G163" s="75"/>
      <c r="H163" s="78">
        <v>21184901749</v>
      </c>
      <c r="I163" s="66"/>
      <c r="J163" s="66">
        <v>1271645</v>
      </c>
      <c r="K163" s="66"/>
      <c r="L163" s="66">
        <v>10026955289</v>
      </c>
      <c r="M163" s="96"/>
      <c r="N163" s="66">
        <v>0</v>
      </c>
      <c r="O163" s="66"/>
      <c r="P163" s="66">
        <v>0</v>
      </c>
      <c r="Q163" s="66"/>
      <c r="R163" s="66">
        <v>3928965</v>
      </c>
      <c r="S163" s="66"/>
      <c r="T163" s="66">
        <v>6930</v>
      </c>
      <c r="U163" s="66"/>
      <c r="V163" s="66">
        <v>30902874652</v>
      </c>
      <c r="W163" s="66"/>
      <c r="X163" s="67">
        <v>27065722476</v>
      </c>
      <c r="Y163" s="96"/>
      <c r="Z163" s="68">
        <f>X163/درآمدها!$J$5</f>
        <v>2.3690230471863434E-3</v>
      </c>
      <c r="AA163" s="59"/>
      <c r="AB163" s="64"/>
    </row>
    <row r="164" spans="2:28" s="30" customFormat="1">
      <c r="B164" s="95" t="s">
        <v>228</v>
      </c>
      <c r="C164" s="89"/>
      <c r="D164" s="77">
        <v>10279062</v>
      </c>
      <c r="E164" s="75"/>
      <c r="F164" s="75">
        <v>35484515302</v>
      </c>
      <c r="G164" s="75"/>
      <c r="H164" s="78">
        <v>32319222703</v>
      </c>
      <c r="I164" s="66"/>
      <c r="J164" s="66">
        <v>0</v>
      </c>
      <c r="K164" s="66"/>
      <c r="L164" s="66">
        <v>0</v>
      </c>
      <c r="M164" s="96"/>
      <c r="N164" s="66">
        <v>0</v>
      </c>
      <c r="O164" s="66"/>
      <c r="P164" s="66">
        <v>0</v>
      </c>
      <c r="Q164" s="66"/>
      <c r="R164" s="66">
        <v>10279062</v>
      </c>
      <c r="S164" s="66"/>
      <c r="T164" s="66">
        <v>3026</v>
      </c>
      <c r="U164" s="66"/>
      <c r="V164" s="66">
        <v>35484515302</v>
      </c>
      <c r="W164" s="66"/>
      <c r="X164" s="67">
        <v>30919370187</v>
      </c>
      <c r="Y164" s="96"/>
      <c r="Z164" s="68">
        <f>X164/درآمدها!$J$5</f>
        <v>2.7063271871808031E-3</v>
      </c>
      <c r="AA164" s="59"/>
      <c r="AB164" s="64"/>
    </row>
    <row r="165" spans="2:28" s="30" customFormat="1">
      <c r="B165" s="95" t="s">
        <v>166</v>
      </c>
      <c r="C165" s="89"/>
      <c r="D165" s="77">
        <v>44948165</v>
      </c>
      <c r="E165" s="75"/>
      <c r="F165" s="75">
        <v>57986458119</v>
      </c>
      <c r="G165" s="75"/>
      <c r="H165" s="78">
        <v>53348783765</v>
      </c>
      <c r="I165" s="66"/>
      <c r="J165" s="66">
        <v>0</v>
      </c>
      <c r="K165" s="66"/>
      <c r="L165" s="66">
        <v>0</v>
      </c>
      <c r="M165" s="96"/>
      <c r="N165" s="66">
        <v>0</v>
      </c>
      <c r="O165" s="66"/>
      <c r="P165" s="66">
        <v>0</v>
      </c>
      <c r="Q165" s="66"/>
      <c r="R165" s="67">
        <v>44948165</v>
      </c>
      <c r="S165" s="66"/>
      <c r="T165" s="66">
        <v>1091</v>
      </c>
      <c r="U165" s="66"/>
      <c r="V165" s="66">
        <v>57986458119</v>
      </c>
      <c r="W165" s="66"/>
      <c r="X165" s="67">
        <v>48746669253</v>
      </c>
      <c r="Y165" s="96"/>
      <c r="Z165" s="68">
        <f>X165/درآمدها!$J$5</f>
        <v>4.2667245641171518E-3</v>
      </c>
      <c r="AA165" s="59"/>
      <c r="AB165" s="64"/>
    </row>
    <row r="166" spans="2:28" s="30" customFormat="1">
      <c r="B166" s="95" t="s">
        <v>165</v>
      </c>
      <c r="C166" s="89"/>
      <c r="D166" s="77">
        <v>683823</v>
      </c>
      <c r="E166" s="75"/>
      <c r="F166" s="75">
        <v>6046761281</v>
      </c>
      <c r="G166" s="75"/>
      <c r="H166" s="78">
        <v>6688781855</v>
      </c>
      <c r="I166" s="66"/>
      <c r="J166" s="66">
        <v>0</v>
      </c>
      <c r="K166" s="66"/>
      <c r="L166" s="66">
        <v>0</v>
      </c>
      <c r="M166" s="96"/>
      <c r="N166" s="66">
        <v>0</v>
      </c>
      <c r="O166" s="66"/>
      <c r="P166" s="66">
        <v>0</v>
      </c>
      <c r="Q166" s="66"/>
      <c r="R166" s="66">
        <v>683823</v>
      </c>
      <c r="S166" s="66"/>
      <c r="T166" s="66">
        <v>8130</v>
      </c>
      <c r="U166" s="66"/>
      <c r="V166" s="66">
        <v>6046761281</v>
      </c>
      <c r="W166" s="66"/>
      <c r="X166" s="67">
        <v>5526402083</v>
      </c>
      <c r="Y166" s="96"/>
      <c r="Z166" s="68">
        <f>X166/درآمدها!$J$5</f>
        <v>4.8371788021749074E-4</v>
      </c>
      <c r="AA166" s="59"/>
      <c r="AB166" s="64"/>
    </row>
    <row r="167" spans="2:28" s="30" customFormat="1">
      <c r="B167" s="95" t="s">
        <v>164</v>
      </c>
      <c r="C167" s="89"/>
      <c r="D167" s="77">
        <v>23967002</v>
      </c>
      <c r="E167" s="75"/>
      <c r="F167" s="75">
        <v>103690380806</v>
      </c>
      <c r="G167" s="75"/>
      <c r="H167" s="78">
        <v>96631759664</v>
      </c>
      <c r="I167" s="66"/>
      <c r="J167" s="66">
        <v>0</v>
      </c>
      <c r="K167" s="66"/>
      <c r="L167" s="66">
        <v>0</v>
      </c>
      <c r="M167" s="96"/>
      <c r="N167" s="66">
        <v>0</v>
      </c>
      <c r="O167" s="66"/>
      <c r="P167" s="66">
        <v>0</v>
      </c>
      <c r="Q167" s="66"/>
      <c r="R167" s="66">
        <v>23967002</v>
      </c>
      <c r="S167" s="66"/>
      <c r="T167" s="66">
        <v>3735</v>
      </c>
      <c r="U167" s="66"/>
      <c r="V167" s="66">
        <v>103690380806</v>
      </c>
      <c r="W167" s="66"/>
      <c r="X167" s="67">
        <v>88984127796</v>
      </c>
      <c r="Y167" s="96"/>
      <c r="Z167" s="68">
        <f>X167/درآمدها!$J$5</f>
        <v>7.7886503775920456E-3</v>
      </c>
      <c r="AA167" s="59"/>
      <c r="AB167" s="64"/>
    </row>
    <row r="168" spans="2:28" s="30" customFormat="1">
      <c r="B168" s="95" t="s">
        <v>163</v>
      </c>
      <c r="C168" s="89"/>
      <c r="D168" s="77">
        <v>1491582</v>
      </c>
      <c r="E168" s="75"/>
      <c r="F168" s="75">
        <v>8943662114</v>
      </c>
      <c r="G168" s="75"/>
      <c r="H168" s="78">
        <v>6438070250</v>
      </c>
      <c r="I168" s="66"/>
      <c r="J168" s="66">
        <v>0</v>
      </c>
      <c r="K168" s="66"/>
      <c r="L168" s="66">
        <v>0</v>
      </c>
      <c r="M168" s="96"/>
      <c r="N168" s="66">
        <v>0</v>
      </c>
      <c r="O168" s="66"/>
      <c r="P168" s="66">
        <v>0</v>
      </c>
      <c r="Q168" s="66"/>
      <c r="R168" s="66">
        <v>1491582</v>
      </c>
      <c r="S168" s="66"/>
      <c r="T168" s="66">
        <v>4429</v>
      </c>
      <c r="U168" s="66"/>
      <c r="V168" s="66">
        <v>8943662114</v>
      </c>
      <c r="W168" s="66"/>
      <c r="X168" s="67">
        <v>6566909692</v>
      </c>
      <c r="Y168" s="96"/>
      <c r="Z168" s="68">
        <f>X168/درآمدها!$J$5</f>
        <v>5.7479198727964417E-4</v>
      </c>
      <c r="AA168" s="59"/>
      <c r="AB168" s="64"/>
    </row>
    <row r="169" spans="2:28" s="30" customFormat="1">
      <c r="B169" s="95" t="s">
        <v>162</v>
      </c>
      <c r="C169" s="89"/>
      <c r="D169" s="77">
        <v>20084806</v>
      </c>
      <c r="E169" s="97"/>
      <c r="F169" s="75">
        <v>20475850651</v>
      </c>
      <c r="G169" s="75"/>
      <c r="H169" s="78">
        <v>37513731232</v>
      </c>
      <c r="I169" s="75"/>
      <c r="J169" s="66">
        <v>14510467</v>
      </c>
      <c r="K169" s="66"/>
      <c r="L169" s="66">
        <v>0</v>
      </c>
      <c r="M169" s="96"/>
      <c r="N169" s="66">
        <v>14510467</v>
      </c>
      <c r="O169" s="66"/>
      <c r="P169" s="66">
        <v>0</v>
      </c>
      <c r="Q169" s="66"/>
      <c r="R169" s="89">
        <v>20084806</v>
      </c>
      <c r="S169" s="89"/>
      <c r="T169" s="66">
        <v>1870</v>
      </c>
      <c r="U169" s="66"/>
      <c r="V169" s="66">
        <v>20475850651</v>
      </c>
      <c r="W169" s="66"/>
      <c r="X169" s="67">
        <v>37335113629</v>
      </c>
      <c r="Y169" s="96"/>
      <c r="Z169" s="68">
        <f>X169/درآمدها!$J$5</f>
        <v>3.2678878139998395E-3</v>
      </c>
      <c r="AA169" s="59"/>
      <c r="AB169" s="64"/>
    </row>
    <row r="170" spans="2:28" s="30" customFormat="1">
      <c r="B170" s="89" t="s">
        <v>161</v>
      </c>
      <c r="C170" s="89"/>
      <c r="D170" s="77">
        <v>16258126</v>
      </c>
      <c r="E170" s="75"/>
      <c r="F170" s="75">
        <v>30274113177</v>
      </c>
      <c r="G170" s="75"/>
      <c r="H170" s="78">
        <v>27296587967</v>
      </c>
      <c r="I170" s="66"/>
      <c r="J170" s="66">
        <v>0</v>
      </c>
      <c r="K170" s="66"/>
      <c r="L170" s="66">
        <v>0</v>
      </c>
      <c r="M170" s="96"/>
      <c r="N170" s="66">
        <v>0</v>
      </c>
      <c r="O170" s="66"/>
      <c r="P170" s="66">
        <v>0</v>
      </c>
      <c r="Q170" s="66"/>
      <c r="R170" s="66">
        <v>16258126</v>
      </c>
      <c r="S170" s="66"/>
      <c r="T170" s="66">
        <v>1571</v>
      </c>
      <c r="U170" s="66"/>
      <c r="V170" s="66">
        <v>30274113177</v>
      </c>
      <c r="W170" s="66"/>
      <c r="X170" s="67">
        <v>25389543929</v>
      </c>
      <c r="Y170" s="96"/>
      <c r="Z170" s="68">
        <f>X170/درآمدها!$J$5</f>
        <v>2.2223095939406952E-3</v>
      </c>
      <c r="AA170" s="59"/>
      <c r="AB170" s="64"/>
    </row>
    <row r="171" spans="2:28" s="30" customFormat="1">
      <c r="B171" s="95" t="s">
        <v>160</v>
      </c>
      <c r="C171" s="89"/>
      <c r="D171" s="77">
        <v>1798600</v>
      </c>
      <c r="E171" s="75"/>
      <c r="F171" s="75">
        <v>10043670060</v>
      </c>
      <c r="G171" s="75"/>
      <c r="H171" s="78">
        <v>17771709403</v>
      </c>
      <c r="I171" s="66"/>
      <c r="J171" s="66">
        <v>0</v>
      </c>
      <c r="K171" s="66"/>
      <c r="L171" s="66">
        <v>0</v>
      </c>
      <c r="M171" s="96"/>
      <c r="N171" s="66">
        <v>0</v>
      </c>
      <c r="O171" s="66"/>
      <c r="P171" s="66">
        <v>0</v>
      </c>
      <c r="Q171" s="66"/>
      <c r="R171" s="66">
        <v>1798600</v>
      </c>
      <c r="S171" s="66"/>
      <c r="T171" s="66">
        <v>9790</v>
      </c>
      <c r="U171" s="66"/>
      <c r="V171" s="66">
        <v>10043670060</v>
      </c>
      <c r="W171" s="66"/>
      <c r="X171" s="67">
        <v>17503524655</v>
      </c>
      <c r="Y171" s="96"/>
      <c r="Z171" s="68">
        <f>X171/درآمدها!$J$5</f>
        <v>1.5320578769496649E-3</v>
      </c>
      <c r="AA171" s="59"/>
      <c r="AB171" s="64"/>
    </row>
    <row r="172" spans="2:28" s="30" customFormat="1">
      <c r="B172" s="95" t="s">
        <v>159</v>
      </c>
      <c r="C172" s="89"/>
      <c r="D172" s="77">
        <v>1807897</v>
      </c>
      <c r="E172" s="75"/>
      <c r="F172" s="75">
        <v>33193243534</v>
      </c>
      <c r="G172" s="75"/>
      <c r="H172" s="78">
        <v>30856894025</v>
      </c>
      <c r="I172" s="66"/>
      <c r="J172" s="66">
        <v>0</v>
      </c>
      <c r="K172" s="66"/>
      <c r="L172" s="66">
        <v>0</v>
      </c>
      <c r="M172" s="96"/>
      <c r="N172" s="66">
        <v>0</v>
      </c>
      <c r="O172" s="66"/>
      <c r="P172" s="66">
        <v>0</v>
      </c>
      <c r="Q172" s="66"/>
      <c r="R172" s="66">
        <v>1807897</v>
      </c>
      <c r="S172" s="66"/>
      <c r="T172" s="66">
        <v>17040</v>
      </c>
      <c r="U172" s="66"/>
      <c r="V172" s="66">
        <v>33193243534</v>
      </c>
      <c r="W172" s="66"/>
      <c r="X172" s="67">
        <v>30623265823</v>
      </c>
      <c r="Y172" s="96"/>
      <c r="Z172" s="68">
        <f>X172/درآمدها!$J$5</f>
        <v>2.6804096058817826E-3</v>
      </c>
      <c r="AA172" s="59"/>
      <c r="AB172" s="64"/>
    </row>
    <row r="173" spans="2:28" s="30" customFormat="1">
      <c r="B173" s="95" t="s">
        <v>158</v>
      </c>
      <c r="C173" s="89"/>
      <c r="D173" s="77">
        <v>8481543</v>
      </c>
      <c r="E173" s="75"/>
      <c r="F173" s="75">
        <v>93755266965</v>
      </c>
      <c r="G173" s="75"/>
      <c r="H173" s="78">
        <v>93079099125</v>
      </c>
      <c r="I173" s="66"/>
      <c r="J173" s="66">
        <v>0</v>
      </c>
      <c r="K173" s="66"/>
      <c r="L173" s="66">
        <v>0</v>
      </c>
      <c r="M173" s="96"/>
      <c r="N173" s="66">
        <v>0</v>
      </c>
      <c r="O173" s="66"/>
      <c r="P173" s="66">
        <v>0</v>
      </c>
      <c r="Q173" s="66"/>
      <c r="R173" s="66">
        <v>8481543</v>
      </c>
      <c r="S173" s="66"/>
      <c r="T173" s="66">
        <v>10300</v>
      </c>
      <c r="U173" s="66"/>
      <c r="V173" s="66">
        <v>93755266965</v>
      </c>
      <c r="W173" s="66"/>
      <c r="X173" s="67">
        <v>86840101541</v>
      </c>
      <c r="Y173" s="96"/>
      <c r="Z173" s="68">
        <f>X173/درآمدها!$J$5</f>
        <v>7.6009868996866781E-3</v>
      </c>
      <c r="AA173" s="59"/>
      <c r="AB173" s="64"/>
    </row>
    <row r="174" spans="2:28" s="30" customFormat="1">
      <c r="B174" s="95" t="s">
        <v>157</v>
      </c>
      <c r="C174" s="89"/>
      <c r="D174" s="77">
        <v>2966357</v>
      </c>
      <c r="E174" s="75"/>
      <c r="F174" s="75">
        <v>63289791370</v>
      </c>
      <c r="G174" s="75"/>
      <c r="H174" s="78">
        <v>60183113462</v>
      </c>
      <c r="I174" s="66"/>
      <c r="J174" s="66">
        <v>0</v>
      </c>
      <c r="K174" s="66"/>
      <c r="L174" s="66">
        <v>0</v>
      </c>
      <c r="M174" s="96"/>
      <c r="N174" s="66">
        <v>0</v>
      </c>
      <c r="O174" s="66"/>
      <c r="P174" s="66">
        <v>0</v>
      </c>
      <c r="Q174" s="66"/>
      <c r="R174" s="66">
        <v>2966357</v>
      </c>
      <c r="S174" s="66"/>
      <c r="T174" s="66">
        <v>19720</v>
      </c>
      <c r="U174" s="66"/>
      <c r="V174" s="66">
        <v>63289791370</v>
      </c>
      <c r="W174" s="66"/>
      <c r="X174" s="67">
        <v>58148505512</v>
      </c>
      <c r="Y174" s="96"/>
      <c r="Z174" s="68">
        <f>X174/درآمدها!$J$5</f>
        <v>5.089653521701547E-3</v>
      </c>
      <c r="AA174" s="59"/>
      <c r="AB174" s="64"/>
    </row>
    <row r="175" spans="2:28" s="30" customFormat="1">
      <c r="B175" s="95" t="s">
        <v>155</v>
      </c>
      <c r="C175" s="89"/>
      <c r="D175" s="77">
        <v>10854294</v>
      </c>
      <c r="E175" s="75"/>
      <c r="F175" s="75">
        <v>46271792791</v>
      </c>
      <c r="G175" s="75"/>
      <c r="H175" s="78">
        <v>52991208298</v>
      </c>
      <c r="I175" s="66"/>
      <c r="J175" s="66">
        <v>0</v>
      </c>
      <c r="K175" s="66"/>
      <c r="L175" s="66">
        <v>0</v>
      </c>
      <c r="M175" s="96"/>
      <c r="N175" s="66">
        <v>0</v>
      </c>
      <c r="O175" s="66"/>
      <c r="P175" s="66">
        <v>0</v>
      </c>
      <c r="Q175" s="66"/>
      <c r="R175" s="66">
        <v>10854294</v>
      </c>
      <c r="S175" s="66"/>
      <c r="T175" s="66">
        <v>4689</v>
      </c>
      <c r="U175" s="66"/>
      <c r="V175" s="66">
        <v>46271792791</v>
      </c>
      <c r="W175" s="66"/>
      <c r="X175" s="67">
        <v>50592954651</v>
      </c>
      <c r="Y175" s="96"/>
      <c r="Z175" s="68">
        <f>X175/درآمدها!$J$5</f>
        <v>4.4283272208880571E-3</v>
      </c>
      <c r="AA175" s="59"/>
      <c r="AB175" s="64"/>
    </row>
    <row r="176" spans="2:28" s="30" customFormat="1">
      <c r="B176" s="95" t="s">
        <v>154</v>
      </c>
      <c r="C176" s="89"/>
      <c r="D176" s="77">
        <v>8514806</v>
      </c>
      <c r="E176" s="75"/>
      <c r="F176" s="75">
        <v>41083006651</v>
      </c>
      <c r="G176" s="75"/>
      <c r="H176" s="78">
        <v>45283164541</v>
      </c>
      <c r="I176" s="66"/>
      <c r="J176" s="66">
        <v>0</v>
      </c>
      <c r="K176" s="66"/>
      <c r="L176" s="66">
        <v>0</v>
      </c>
      <c r="M176" s="96"/>
      <c r="N176" s="66">
        <v>0</v>
      </c>
      <c r="O176" s="66"/>
      <c r="P176" s="66">
        <v>0</v>
      </c>
      <c r="Q176" s="66"/>
      <c r="R176" s="66">
        <v>8514806</v>
      </c>
      <c r="S176" s="66"/>
      <c r="T176" s="66">
        <v>4620</v>
      </c>
      <c r="U176" s="66"/>
      <c r="V176" s="66">
        <v>41083006651</v>
      </c>
      <c r="W176" s="66"/>
      <c r="X176" s="67">
        <v>39104340221</v>
      </c>
      <c r="Y176" s="96"/>
      <c r="Z176" s="68">
        <f>X176/درآمدها!$J$5</f>
        <v>3.4227456263438301E-3</v>
      </c>
      <c r="AA176" s="59"/>
      <c r="AB176" s="64"/>
    </row>
    <row r="177" spans="2:28" s="30" customFormat="1">
      <c r="B177" s="95" t="s">
        <v>153</v>
      </c>
      <c r="C177" s="89"/>
      <c r="D177" s="77">
        <v>9251945</v>
      </c>
      <c r="E177" s="75"/>
      <c r="F177" s="75">
        <v>48625658178</v>
      </c>
      <c r="G177" s="75"/>
      <c r="H177" s="78">
        <v>58308320184</v>
      </c>
      <c r="I177" s="66"/>
      <c r="J177" s="66">
        <v>448784</v>
      </c>
      <c r="K177" s="66"/>
      <c r="L177" s="66">
        <v>2952751290</v>
      </c>
      <c r="M177" s="96"/>
      <c r="N177" s="66">
        <v>0</v>
      </c>
      <c r="O177" s="66"/>
      <c r="P177" s="66">
        <v>0</v>
      </c>
      <c r="Q177" s="66"/>
      <c r="R177" s="66">
        <v>9700729</v>
      </c>
      <c r="S177" s="66"/>
      <c r="T177" s="66">
        <v>5460</v>
      </c>
      <c r="U177" s="66"/>
      <c r="V177" s="66">
        <v>51578409468</v>
      </c>
      <c r="W177" s="66"/>
      <c r="X177" s="67">
        <v>52650832761</v>
      </c>
      <c r="Y177" s="96"/>
      <c r="Z177" s="68">
        <f>X177/درآمدها!$J$5</f>
        <v>4.6084502778363139E-3</v>
      </c>
      <c r="AA177" s="59"/>
      <c r="AB177" s="64"/>
    </row>
    <row r="178" spans="2:28" s="30" customFormat="1">
      <c r="B178" s="89" t="s">
        <v>152</v>
      </c>
      <c r="C178" s="89"/>
      <c r="D178" s="77">
        <v>1068068</v>
      </c>
      <c r="E178" s="75"/>
      <c r="F178" s="75">
        <v>31010649228</v>
      </c>
      <c r="G178" s="75"/>
      <c r="H178" s="78">
        <v>30195117593</v>
      </c>
      <c r="I178" s="66"/>
      <c r="J178" s="66">
        <v>0</v>
      </c>
      <c r="K178" s="66"/>
      <c r="L178" s="66">
        <v>0</v>
      </c>
      <c r="M178" s="96"/>
      <c r="N178" s="66">
        <v>0</v>
      </c>
      <c r="O178" s="66"/>
      <c r="P178" s="66">
        <v>0</v>
      </c>
      <c r="Q178" s="66"/>
      <c r="R178" s="66">
        <v>1068068</v>
      </c>
      <c r="S178" s="66"/>
      <c r="T178" s="66">
        <v>28100</v>
      </c>
      <c r="U178" s="66"/>
      <c r="V178" s="66">
        <v>31010649228</v>
      </c>
      <c r="W178" s="66"/>
      <c r="X178" s="67">
        <v>29834135173</v>
      </c>
      <c r="Y178" s="96"/>
      <c r="Z178" s="68">
        <f>X178/درآمدها!$J$5</f>
        <v>2.6113381558678819E-3</v>
      </c>
      <c r="AA178" s="59"/>
      <c r="AB178" s="64"/>
    </row>
    <row r="179" spans="2:28" s="30" customFormat="1">
      <c r="B179" s="95" t="s">
        <v>151</v>
      </c>
      <c r="C179" s="89"/>
      <c r="D179" s="77">
        <v>7478260</v>
      </c>
      <c r="E179" s="75"/>
      <c r="F179" s="75">
        <v>131319328958</v>
      </c>
      <c r="G179" s="75"/>
      <c r="H179" s="78">
        <v>131354616120</v>
      </c>
      <c r="I179" s="66"/>
      <c r="J179" s="66">
        <v>0</v>
      </c>
      <c r="K179" s="66"/>
      <c r="L179" s="67">
        <v>0</v>
      </c>
      <c r="M179" s="96"/>
      <c r="N179" s="66">
        <v>0</v>
      </c>
      <c r="O179" s="66"/>
      <c r="P179" s="66">
        <v>0</v>
      </c>
      <c r="Q179" s="66"/>
      <c r="R179" s="66">
        <v>7478260</v>
      </c>
      <c r="S179" s="66"/>
      <c r="T179" s="66">
        <v>18050</v>
      </c>
      <c r="U179" s="66"/>
      <c r="V179" s="66">
        <v>131319328958</v>
      </c>
      <c r="W179" s="66"/>
      <c r="X179" s="67">
        <v>134179446576</v>
      </c>
      <c r="Y179" s="96"/>
      <c r="Z179" s="68">
        <f>X179/درآمدها!$J$5</f>
        <v>1.1744530436204739E-2</v>
      </c>
      <c r="AA179" s="59"/>
      <c r="AB179" s="64"/>
    </row>
    <row r="180" spans="2:28" s="30" customFormat="1">
      <c r="B180" s="89" t="s">
        <v>150</v>
      </c>
      <c r="C180" s="89"/>
      <c r="D180" s="77">
        <v>961948</v>
      </c>
      <c r="E180" s="75"/>
      <c r="F180" s="75">
        <v>19564478170</v>
      </c>
      <c r="G180" s="75"/>
      <c r="H180" s="78">
        <v>23226690908</v>
      </c>
      <c r="I180" s="66"/>
      <c r="J180" s="66">
        <v>0</v>
      </c>
      <c r="K180" s="66"/>
      <c r="L180" s="66">
        <v>0</v>
      </c>
      <c r="M180" s="96"/>
      <c r="N180" s="66">
        <v>0</v>
      </c>
      <c r="O180" s="66"/>
      <c r="P180" s="66">
        <v>0</v>
      </c>
      <c r="Q180" s="66"/>
      <c r="R180" s="66">
        <v>961948</v>
      </c>
      <c r="S180" s="66"/>
      <c r="T180" s="66">
        <v>21700</v>
      </c>
      <c r="U180" s="66"/>
      <c r="V180" s="66">
        <v>19564478170</v>
      </c>
      <c r="W180" s="66"/>
      <c r="X180" s="67">
        <v>20750069686</v>
      </c>
      <c r="Y180" s="96"/>
      <c r="Z180" s="68">
        <f>X180/درآمدها!$J$5</f>
        <v>1.8162232085415805E-3</v>
      </c>
      <c r="AA180" s="59"/>
      <c r="AB180" s="64"/>
    </row>
    <row r="181" spans="2:28" s="30" customFormat="1">
      <c r="B181" s="95" t="s">
        <v>478</v>
      </c>
      <c r="C181" s="89"/>
      <c r="D181" s="77">
        <v>0</v>
      </c>
      <c r="E181" s="75"/>
      <c r="F181" s="75">
        <v>0</v>
      </c>
      <c r="G181" s="75"/>
      <c r="H181" s="78">
        <v>0</v>
      </c>
      <c r="I181" s="66"/>
      <c r="J181" s="66">
        <v>16065788</v>
      </c>
      <c r="K181" s="66"/>
      <c r="L181" s="66">
        <v>30034853492</v>
      </c>
      <c r="M181" s="96"/>
      <c r="N181" s="66">
        <v>0</v>
      </c>
      <c r="O181" s="66"/>
      <c r="P181" s="66">
        <v>0</v>
      </c>
      <c r="Q181" s="66"/>
      <c r="R181" s="66">
        <v>16065788</v>
      </c>
      <c r="S181" s="66"/>
      <c r="T181" s="66">
        <v>1764</v>
      </c>
      <c r="U181" s="66"/>
      <c r="V181" s="66">
        <v>30034853492</v>
      </c>
      <c r="W181" s="66"/>
      <c r="X181" s="67">
        <v>28171426736</v>
      </c>
      <c r="Y181" s="96"/>
      <c r="Z181" s="68">
        <f>X181/درآمدها!$J$5</f>
        <v>2.465803721621872E-3</v>
      </c>
      <c r="AA181" s="59"/>
      <c r="AB181" s="64"/>
    </row>
    <row r="182" spans="2:28" s="30" customFormat="1">
      <c r="B182" s="95" t="s">
        <v>422</v>
      </c>
      <c r="C182" s="89"/>
      <c r="D182" s="77">
        <v>17736866</v>
      </c>
      <c r="E182" s="75"/>
      <c r="F182" s="75">
        <v>33689298143</v>
      </c>
      <c r="G182" s="75"/>
      <c r="H182" s="78">
        <v>32265336920</v>
      </c>
      <c r="I182" s="66"/>
      <c r="J182" s="66">
        <v>0</v>
      </c>
      <c r="K182" s="66"/>
      <c r="L182" s="66">
        <v>0</v>
      </c>
      <c r="M182" s="96"/>
      <c r="N182" s="66">
        <v>0</v>
      </c>
      <c r="O182" s="66"/>
      <c r="P182" s="66">
        <v>0</v>
      </c>
      <c r="Q182" s="66"/>
      <c r="R182" s="66">
        <v>17736866</v>
      </c>
      <c r="S182" s="66"/>
      <c r="T182" s="66">
        <v>1679</v>
      </c>
      <c r="U182" s="66"/>
      <c r="V182" s="71">
        <v>33689298143</v>
      </c>
      <c r="W182" s="66"/>
      <c r="X182" s="86">
        <v>29603005840</v>
      </c>
      <c r="Y182" s="96"/>
      <c r="Z182" s="68">
        <f>X182/درآمدها!$J$5</f>
        <v>2.5911077438682266E-3</v>
      </c>
      <c r="AA182" s="59"/>
      <c r="AB182" s="64"/>
    </row>
    <row r="183" spans="2:28" s="30" customFormat="1">
      <c r="B183" s="95" t="s">
        <v>423</v>
      </c>
      <c r="C183" s="89"/>
      <c r="D183" s="99">
        <v>14925261</v>
      </c>
      <c r="E183" s="75"/>
      <c r="F183" s="75">
        <v>37152017049</v>
      </c>
      <c r="G183" s="75"/>
      <c r="H183" s="78">
        <v>39806210638</v>
      </c>
      <c r="I183" s="66"/>
      <c r="J183" s="66">
        <v>0</v>
      </c>
      <c r="K183" s="66"/>
      <c r="L183" s="66">
        <v>0</v>
      </c>
      <c r="M183" s="96"/>
      <c r="N183" s="66">
        <v>1739445</v>
      </c>
      <c r="O183" s="66"/>
      <c r="P183" s="66">
        <v>4992201942</v>
      </c>
      <c r="Q183" s="66"/>
      <c r="R183" s="66">
        <v>13185816</v>
      </c>
      <c r="S183" s="66"/>
      <c r="T183" s="66">
        <v>2638</v>
      </c>
      <c r="U183" s="66"/>
      <c r="V183" s="66">
        <v>32822183869</v>
      </c>
      <c r="W183" s="66"/>
      <c r="X183" s="67">
        <v>34577216725</v>
      </c>
      <c r="Y183" s="96"/>
      <c r="Z183" s="68">
        <f>X183/درآمدها!$J$5</f>
        <v>3.0264931372778955E-3</v>
      </c>
      <c r="AA183" s="59"/>
      <c r="AB183" s="64"/>
    </row>
    <row r="184" spans="2:28" s="30" customFormat="1">
      <c r="B184" s="95" t="s">
        <v>408</v>
      </c>
      <c r="C184" s="89"/>
      <c r="D184" s="77">
        <v>579268</v>
      </c>
      <c r="E184" s="75"/>
      <c r="F184" s="75">
        <v>4477342201</v>
      </c>
      <c r="G184" s="75"/>
      <c r="H184" s="78">
        <v>4560505138</v>
      </c>
      <c r="I184" s="66"/>
      <c r="J184" s="67">
        <v>0</v>
      </c>
      <c r="K184" s="67"/>
      <c r="L184" s="66">
        <v>0</v>
      </c>
      <c r="M184" s="96"/>
      <c r="N184" s="66">
        <v>0</v>
      </c>
      <c r="O184" s="66"/>
      <c r="P184" s="66">
        <v>0</v>
      </c>
      <c r="Q184" s="66"/>
      <c r="R184" s="66">
        <v>579268</v>
      </c>
      <c r="S184" s="66"/>
      <c r="T184" s="66">
        <v>7080</v>
      </c>
      <c r="U184" s="66"/>
      <c r="V184" s="66">
        <v>4477342201</v>
      </c>
      <c r="W184" s="66"/>
      <c r="X184" s="67">
        <v>4076815199</v>
      </c>
      <c r="Y184" s="96"/>
      <c r="Z184" s="68">
        <f>X184/درآمدها!$J$5</f>
        <v>3.5683766336238329E-4</v>
      </c>
      <c r="AA184" s="59"/>
      <c r="AB184" s="64"/>
    </row>
    <row r="185" spans="2:28" s="30" customFormat="1">
      <c r="B185" s="95" t="s">
        <v>395</v>
      </c>
      <c r="C185" s="89"/>
      <c r="D185" s="77">
        <v>4653925</v>
      </c>
      <c r="E185" s="75"/>
      <c r="F185" s="75">
        <v>41822026463</v>
      </c>
      <c r="G185" s="75"/>
      <c r="H185" s="78">
        <v>39230465563</v>
      </c>
      <c r="I185" s="66"/>
      <c r="J185" s="66">
        <v>0</v>
      </c>
      <c r="K185" s="66"/>
      <c r="L185" s="66">
        <v>0</v>
      </c>
      <c r="M185" s="96"/>
      <c r="N185" s="66">
        <v>0</v>
      </c>
      <c r="O185" s="66"/>
      <c r="P185" s="66">
        <v>0</v>
      </c>
      <c r="Q185" s="66"/>
      <c r="R185" s="66">
        <v>4653925</v>
      </c>
      <c r="S185" s="66"/>
      <c r="T185" s="66">
        <v>9040</v>
      </c>
      <c r="U185" s="66"/>
      <c r="V185" s="66">
        <v>41822026463</v>
      </c>
      <c r="W185" s="66"/>
      <c r="X185" s="67">
        <v>41821156686</v>
      </c>
      <c r="Y185" s="96"/>
      <c r="Z185" s="68">
        <f>X185/درآمدها!$J$5</f>
        <v>3.6605445924075483E-3</v>
      </c>
      <c r="AA185" s="59"/>
      <c r="AB185" s="64"/>
    </row>
    <row r="186" spans="2:28" s="30" customFormat="1">
      <c r="B186" s="95" t="s">
        <v>400</v>
      </c>
      <c r="C186" s="89"/>
      <c r="D186" s="77">
        <v>5381210</v>
      </c>
      <c r="E186" s="75"/>
      <c r="F186" s="75">
        <v>19608521713</v>
      </c>
      <c r="G186" s="75"/>
      <c r="H186" s="78">
        <v>20284135311</v>
      </c>
      <c r="I186" s="66"/>
      <c r="J186" s="66">
        <v>0</v>
      </c>
      <c r="K186" s="66"/>
      <c r="L186" s="66">
        <v>0</v>
      </c>
      <c r="M186" s="96"/>
      <c r="N186" s="66">
        <v>0</v>
      </c>
      <c r="O186" s="66"/>
      <c r="P186" s="66">
        <v>0</v>
      </c>
      <c r="Q186" s="66"/>
      <c r="R186" s="66">
        <v>5381210</v>
      </c>
      <c r="S186" s="66"/>
      <c r="T186" s="66">
        <v>3604</v>
      </c>
      <c r="U186" s="66"/>
      <c r="V186" s="66">
        <v>19608521713</v>
      </c>
      <c r="W186" s="66"/>
      <c r="X186" s="67">
        <v>19278487252</v>
      </c>
      <c r="Y186" s="96"/>
      <c r="Z186" s="68">
        <f>X186/درآمدها!$J$5</f>
        <v>1.6874177534102089E-3</v>
      </c>
      <c r="AA186" s="59"/>
      <c r="AB186" s="64"/>
    </row>
    <row r="187" spans="2:28" s="30" customFormat="1">
      <c r="B187" s="95" t="s">
        <v>362</v>
      </c>
      <c r="C187" s="89"/>
      <c r="D187" s="77">
        <v>11946273</v>
      </c>
      <c r="E187" s="75"/>
      <c r="F187" s="75">
        <v>81851210331</v>
      </c>
      <c r="G187" s="75"/>
      <c r="H187" s="78">
        <v>91082727826</v>
      </c>
      <c r="I187" s="66"/>
      <c r="J187" s="66">
        <v>0</v>
      </c>
      <c r="K187" s="66"/>
      <c r="L187" s="66">
        <v>0</v>
      </c>
      <c r="M187" s="96"/>
      <c r="N187" s="66">
        <v>0</v>
      </c>
      <c r="O187" s="66"/>
      <c r="P187" s="66">
        <v>0</v>
      </c>
      <c r="Q187" s="66"/>
      <c r="R187" s="66">
        <v>11946273</v>
      </c>
      <c r="S187" s="66"/>
      <c r="T187" s="66">
        <v>7450</v>
      </c>
      <c r="U187" s="66"/>
      <c r="V187" s="66">
        <v>81851210331</v>
      </c>
      <c r="W187" s="66"/>
      <c r="X187" s="67">
        <v>88470185436</v>
      </c>
      <c r="Y187" s="96"/>
      <c r="Z187" s="68">
        <f>X187/درآمدها!$J$5</f>
        <v>7.7436657555541534E-3</v>
      </c>
      <c r="AA187" s="59"/>
      <c r="AB187" s="64"/>
    </row>
    <row r="188" spans="2:28" s="30" customFormat="1">
      <c r="B188" s="95" t="s">
        <v>353</v>
      </c>
      <c r="C188" s="89"/>
      <c r="D188" s="99">
        <v>3935831</v>
      </c>
      <c r="E188" s="75"/>
      <c r="F188" s="75">
        <v>33132482447</v>
      </c>
      <c r="G188" s="75"/>
      <c r="H188" s="78">
        <v>28932553530</v>
      </c>
      <c r="I188" s="66"/>
      <c r="J188" s="66">
        <v>0</v>
      </c>
      <c r="K188" s="66"/>
      <c r="L188" s="66">
        <v>0</v>
      </c>
      <c r="M188" s="96"/>
      <c r="N188" s="66">
        <v>0</v>
      </c>
      <c r="O188" s="66"/>
      <c r="P188" s="66">
        <v>0</v>
      </c>
      <c r="Q188" s="66"/>
      <c r="R188" s="66">
        <v>3935831</v>
      </c>
      <c r="S188" s="66"/>
      <c r="T188" s="66">
        <v>7270</v>
      </c>
      <c r="U188" s="66"/>
      <c r="V188" s="66">
        <v>33132482447</v>
      </c>
      <c r="W188" s="66"/>
      <c r="X188" s="67">
        <v>28443241101</v>
      </c>
      <c r="Y188" s="96"/>
      <c r="Z188" s="68">
        <f>X188/درآمدها!$J$5</f>
        <v>2.4895952348841658E-3</v>
      </c>
      <c r="AA188" s="59"/>
      <c r="AB188" s="64"/>
    </row>
    <row r="189" spans="2:28" s="30" customFormat="1">
      <c r="B189" s="95" t="s">
        <v>354</v>
      </c>
      <c r="C189" s="89"/>
      <c r="D189" s="77">
        <v>220411</v>
      </c>
      <c r="E189" s="75"/>
      <c r="F189" s="75">
        <v>8495103059</v>
      </c>
      <c r="G189" s="75"/>
      <c r="H189" s="78">
        <v>8818757074</v>
      </c>
      <c r="I189" s="66"/>
      <c r="J189" s="66">
        <v>0</v>
      </c>
      <c r="K189" s="66"/>
      <c r="L189" s="66">
        <v>0</v>
      </c>
      <c r="M189" s="96"/>
      <c r="N189" s="66">
        <v>0</v>
      </c>
      <c r="O189" s="66"/>
      <c r="P189" s="66">
        <v>0</v>
      </c>
      <c r="Q189" s="66"/>
      <c r="R189" s="66">
        <v>220411</v>
      </c>
      <c r="S189" s="66"/>
      <c r="T189" s="66">
        <v>38120</v>
      </c>
      <c r="U189" s="66"/>
      <c r="V189" s="66">
        <v>8495103059</v>
      </c>
      <c r="W189" s="66"/>
      <c r="X189" s="67">
        <v>8352075021</v>
      </c>
      <c r="Y189" s="96"/>
      <c r="Z189" s="68">
        <f>X189/درآمدها!$J$5</f>
        <v>7.3104489392897016E-4</v>
      </c>
      <c r="AA189" s="59"/>
      <c r="AB189" s="64"/>
    </row>
    <row r="190" spans="2:28" s="30" customFormat="1">
      <c r="B190" s="89" t="s">
        <v>344</v>
      </c>
      <c r="C190" s="89"/>
      <c r="D190" s="77">
        <v>4436836</v>
      </c>
      <c r="E190" s="75"/>
      <c r="F190" s="75">
        <v>43162528003</v>
      </c>
      <c r="G190" s="75"/>
      <c r="H190" s="78">
        <v>35151181505</v>
      </c>
      <c r="I190" s="66"/>
      <c r="J190" s="66">
        <v>0</v>
      </c>
      <c r="K190" s="66"/>
      <c r="L190" s="66">
        <v>0</v>
      </c>
      <c r="M190" s="96"/>
      <c r="N190" s="66">
        <v>0</v>
      </c>
      <c r="O190" s="66"/>
      <c r="P190" s="66">
        <v>0</v>
      </c>
      <c r="Q190" s="66"/>
      <c r="R190" s="66">
        <v>4436836</v>
      </c>
      <c r="S190" s="66"/>
      <c r="T190" s="66">
        <v>7960</v>
      </c>
      <c r="U190" s="66"/>
      <c r="V190" s="66">
        <v>43162528003</v>
      </c>
      <c r="W190" s="66"/>
      <c r="X190" s="67">
        <v>35107077137</v>
      </c>
      <c r="Y190" s="96"/>
      <c r="Z190" s="68">
        <f>X190/درآمدها!$J$5</f>
        <v>3.0728710430933683E-3</v>
      </c>
      <c r="AA190" s="59"/>
      <c r="AB190" s="64"/>
    </row>
    <row r="191" spans="2:28" s="30" customFormat="1">
      <c r="B191" s="95" t="s">
        <v>336</v>
      </c>
      <c r="C191" s="89"/>
      <c r="D191" s="77">
        <v>843300</v>
      </c>
      <c r="E191" s="75"/>
      <c r="F191" s="75">
        <v>13049777209</v>
      </c>
      <c r="G191" s="75"/>
      <c r="H191" s="78">
        <v>19029009688</v>
      </c>
      <c r="I191" s="66"/>
      <c r="J191" s="66">
        <v>0</v>
      </c>
      <c r="K191" s="66"/>
      <c r="L191" s="66">
        <v>0</v>
      </c>
      <c r="M191" s="96"/>
      <c r="N191" s="66">
        <v>0</v>
      </c>
      <c r="O191" s="66"/>
      <c r="P191" s="66">
        <v>0</v>
      </c>
      <c r="Q191" s="66"/>
      <c r="R191" s="66">
        <v>843300</v>
      </c>
      <c r="S191" s="66"/>
      <c r="T191" s="66">
        <v>20100</v>
      </c>
      <c r="U191" s="66"/>
      <c r="V191" s="66">
        <v>13049777209</v>
      </c>
      <c r="W191" s="66"/>
      <c r="X191" s="67">
        <v>16849475541</v>
      </c>
      <c r="Y191" s="96"/>
      <c r="Z191" s="68">
        <f>X191/درآمدها!$J$5</f>
        <v>1.4748099159380289E-3</v>
      </c>
      <c r="AA191" s="59"/>
      <c r="AB191" s="64"/>
    </row>
    <row r="192" spans="2:28" s="30" customFormat="1">
      <c r="B192" s="95" t="s">
        <v>329</v>
      </c>
      <c r="C192" s="89"/>
      <c r="D192" s="77">
        <v>2635320</v>
      </c>
      <c r="E192" s="75"/>
      <c r="F192" s="75">
        <v>25766473006</v>
      </c>
      <c r="G192" s="75"/>
      <c r="H192" s="78">
        <v>31409481757</v>
      </c>
      <c r="I192" s="66"/>
      <c r="J192" s="66">
        <v>0</v>
      </c>
      <c r="K192" s="66"/>
      <c r="L192" s="66">
        <v>0</v>
      </c>
      <c r="M192" s="96"/>
      <c r="N192" s="66">
        <v>0</v>
      </c>
      <c r="O192" s="66"/>
      <c r="P192" s="66">
        <v>0</v>
      </c>
      <c r="Q192" s="66"/>
      <c r="R192" s="66">
        <v>2635320</v>
      </c>
      <c r="S192" s="66"/>
      <c r="T192" s="66">
        <v>12030</v>
      </c>
      <c r="U192" s="66"/>
      <c r="V192" s="66">
        <v>25766473006</v>
      </c>
      <c r="W192" s="66"/>
      <c r="X192" s="67">
        <v>31514267352</v>
      </c>
      <c r="Y192" s="96"/>
      <c r="Z192" s="68">
        <f>X192/درآمدها!$J$5</f>
        <v>2.7583976647319011E-3</v>
      </c>
      <c r="AA192" s="59"/>
      <c r="AB192" s="64"/>
    </row>
    <row r="193" spans="2:28" s="30" customFormat="1">
      <c r="B193" s="95" t="s">
        <v>332</v>
      </c>
      <c r="C193" s="89"/>
      <c r="D193" s="77">
        <v>4789794</v>
      </c>
      <c r="E193" s="75"/>
      <c r="F193" s="75">
        <v>73798265841</v>
      </c>
      <c r="G193" s="75"/>
      <c r="H193" s="78">
        <v>79989751394</v>
      </c>
      <c r="I193" s="66"/>
      <c r="J193" s="66">
        <v>0</v>
      </c>
      <c r="K193" s="66"/>
      <c r="L193" s="66">
        <v>0</v>
      </c>
      <c r="M193" s="96"/>
      <c r="N193" s="66">
        <v>220434</v>
      </c>
      <c r="O193" s="66"/>
      <c r="P193" s="66">
        <v>3894829882</v>
      </c>
      <c r="Q193" s="66"/>
      <c r="R193" s="66">
        <v>4569360</v>
      </c>
      <c r="S193" s="66"/>
      <c r="T193" s="66">
        <v>17740</v>
      </c>
      <c r="U193" s="66"/>
      <c r="V193" s="66">
        <v>70401951316</v>
      </c>
      <c r="W193" s="66"/>
      <c r="X193" s="67">
        <v>80578136747</v>
      </c>
      <c r="Y193" s="96"/>
      <c r="Z193" s="68">
        <f>X193/درآمدها!$J$5</f>
        <v>7.0528862926990061E-3</v>
      </c>
      <c r="AA193" s="59"/>
      <c r="AB193" s="64"/>
    </row>
    <row r="194" spans="2:28" s="30" customFormat="1">
      <c r="B194" s="95" t="s">
        <v>295</v>
      </c>
      <c r="C194" s="89"/>
      <c r="D194" s="77">
        <v>8851211</v>
      </c>
      <c r="E194" s="75"/>
      <c r="F194" s="75">
        <v>31918607859</v>
      </c>
      <c r="G194" s="75"/>
      <c r="H194" s="78">
        <v>24223277805</v>
      </c>
      <c r="I194" s="66"/>
      <c r="J194" s="66">
        <v>0</v>
      </c>
      <c r="K194" s="66"/>
      <c r="L194" s="66">
        <v>0</v>
      </c>
      <c r="M194" s="96"/>
      <c r="N194" s="66">
        <v>0</v>
      </c>
      <c r="O194" s="66"/>
      <c r="P194" s="66">
        <v>0</v>
      </c>
      <c r="Q194" s="66"/>
      <c r="R194" s="66">
        <v>8851211</v>
      </c>
      <c r="S194" s="66"/>
      <c r="T194" s="66">
        <v>2621</v>
      </c>
      <c r="U194" s="66"/>
      <c r="V194" s="66">
        <v>31918607859</v>
      </c>
      <c r="W194" s="66"/>
      <c r="X194" s="67">
        <v>23060989841</v>
      </c>
      <c r="Y194" s="96"/>
      <c r="Z194" s="68">
        <f>X194/درآمدها!$J$5</f>
        <v>2.0184946650769436E-3</v>
      </c>
      <c r="AA194" s="59"/>
      <c r="AB194" s="64"/>
    </row>
    <row r="195" spans="2:28" s="30" customFormat="1">
      <c r="B195" s="89" t="s">
        <v>287</v>
      </c>
      <c r="C195" s="89"/>
      <c r="D195" s="77">
        <v>1773939</v>
      </c>
      <c r="E195" s="75"/>
      <c r="F195" s="75">
        <v>30966107756</v>
      </c>
      <c r="G195" s="75"/>
      <c r="H195" s="78">
        <v>32622605167</v>
      </c>
      <c r="I195" s="66"/>
      <c r="J195" s="66">
        <v>0</v>
      </c>
      <c r="K195" s="66"/>
      <c r="L195" s="66">
        <v>0</v>
      </c>
      <c r="M195" s="96"/>
      <c r="N195" s="66">
        <v>0</v>
      </c>
      <c r="O195" s="66"/>
      <c r="P195" s="66">
        <v>0</v>
      </c>
      <c r="Q195" s="66"/>
      <c r="R195" s="66">
        <v>1773939</v>
      </c>
      <c r="S195" s="66"/>
      <c r="T195" s="66">
        <v>17000</v>
      </c>
      <c r="U195" s="66"/>
      <c r="V195" s="66">
        <v>30966107756</v>
      </c>
      <c r="W195" s="66"/>
      <c r="X195" s="67">
        <v>29977529075</v>
      </c>
      <c r="Y195" s="96"/>
      <c r="Z195" s="68">
        <f>X195/درآمدها!$J$5</f>
        <v>2.6238892140916263E-3</v>
      </c>
      <c r="AA195" s="59"/>
      <c r="AB195" s="64"/>
    </row>
    <row r="196" spans="2:28" s="30" customFormat="1">
      <c r="B196" s="95" t="s">
        <v>276</v>
      </c>
      <c r="C196" s="89"/>
      <c r="D196" s="77">
        <v>5871192</v>
      </c>
      <c r="E196" s="75"/>
      <c r="F196" s="75">
        <v>47496704373</v>
      </c>
      <c r="G196" s="75"/>
      <c r="H196" s="78">
        <v>41477684755</v>
      </c>
      <c r="I196" s="66"/>
      <c r="J196" s="66">
        <v>0</v>
      </c>
      <c r="K196" s="66"/>
      <c r="L196" s="66">
        <v>0</v>
      </c>
      <c r="M196" s="96"/>
      <c r="N196" s="66">
        <v>0</v>
      </c>
      <c r="O196" s="66"/>
      <c r="P196" s="66">
        <v>0</v>
      </c>
      <c r="Q196" s="66"/>
      <c r="R196" s="66">
        <v>5871192</v>
      </c>
      <c r="S196" s="66"/>
      <c r="T196" s="66">
        <v>7410</v>
      </c>
      <c r="U196" s="66"/>
      <c r="V196" s="66">
        <v>47496704373</v>
      </c>
      <c r="W196" s="66"/>
      <c r="X196" s="67">
        <v>43246674805</v>
      </c>
      <c r="Y196" s="96"/>
      <c r="Z196" s="68">
        <f>X196/درآمدها!$J$5</f>
        <v>3.7853181055139242E-3</v>
      </c>
      <c r="AA196" s="59"/>
      <c r="AB196" s="64"/>
    </row>
    <row r="197" spans="2:28" s="30" customFormat="1">
      <c r="B197" s="95" t="s">
        <v>249</v>
      </c>
      <c r="C197" s="89"/>
      <c r="D197" s="77">
        <v>1585586</v>
      </c>
      <c r="E197" s="75"/>
      <c r="F197" s="75">
        <v>19676207538</v>
      </c>
      <c r="G197" s="75"/>
      <c r="H197" s="78">
        <v>16880585389</v>
      </c>
      <c r="I197" s="66"/>
      <c r="J197" s="66">
        <v>0</v>
      </c>
      <c r="K197" s="66"/>
      <c r="L197" s="66">
        <v>0</v>
      </c>
      <c r="M197" s="96"/>
      <c r="N197" s="66">
        <v>0</v>
      </c>
      <c r="O197" s="66"/>
      <c r="P197" s="66">
        <v>0</v>
      </c>
      <c r="Q197" s="66"/>
      <c r="R197" s="66">
        <v>1585586</v>
      </c>
      <c r="S197" s="66"/>
      <c r="T197" s="66">
        <v>10280</v>
      </c>
      <c r="U197" s="66"/>
      <c r="V197" s="66">
        <v>19676207538</v>
      </c>
      <c r="W197" s="66"/>
      <c r="X197" s="67">
        <v>16202840131</v>
      </c>
      <c r="Y197" s="96"/>
      <c r="Z197" s="68">
        <f>X197/درآمدها!$J$5</f>
        <v>1.4182108655792156E-3</v>
      </c>
      <c r="AA197" s="59"/>
      <c r="AB197" s="64"/>
    </row>
    <row r="198" spans="2:28" s="30" customFormat="1">
      <c r="B198" s="95" t="s">
        <v>229</v>
      </c>
      <c r="C198" s="89"/>
      <c r="D198" s="77">
        <v>17606288</v>
      </c>
      <c r="E198" s="75"/>
      <c r="F198" s="75">
        <v>50806708917</v>
      </c>
      <c r="G198" s="75"/>
      <c r="H198" s="78">
        <v>40271021881</v>
      </c>
      <c r="I198" s="66"/>
      <c r="J198" s="66">
        <v>0</v>
      </c>
      <c r="K198" s="66"/>
      <c r="L198" s="66">
        <v>0</v>
      </c>
      <c r="M198" s="96"/>
      <c r="N198" s="66">
        <v>0</v>
      </c>
      <c r="O198" s="66"/>
      <c r="P198" s="66">
        <v>0</v>
      </c>
      <c r="Q198" s="66"/>
      <c r="R198" s="66">
        <v>17606288</v>
      </c>
      <c r="S198" s="66"/>
      <c r="T198" s="66">
        <v>2230</v>
      </c>
      <c r="U198" s="66"/>
      <c r="V198" s="66">
        <v>50806708917</v>
      </c>
      <c r="W198" s="66"/>
      <c r="X198" s="67">
        <v>39028413211</v>
      </c>
      <c r="Y198" s="96"/>
      <c r="Z198" s="68">
        <f>X198/درآمدها!$J$5</f>
        <v>3.416099846363139E-3</v>
      </c>
      <c r="AA198" s="59"/>
      <c r="AB198" s="64"/>
    </row>
    <row r="199" spans="2:28" s="30" customFormat="1">
      <c r="B199" s="89" t="s">
        <v>230</v>
      </c>
      <c r="C199" s="89"/>
      <c r="D199" s="77">
        <v>19850172</v>
      </c>
      <c r="E199" s="75"/>
      <c r="F199" s="75">
        <v>55297949769</v>
      </c>
      <c r="G199" s="75"/>
      <c r="H199" s="78">
        <v>87610361841</v>
      </c>
      <c r="I199" s="66"/>
      <c r="J199" s="66">
        <v>0</v>
      </c>
      <c r="K199" s="66"/>
      <c r="L199" s="66">
        <v>0</v>
      </c>
      <c r="M199" s="96"/>
      <c r="N199" s="66">
        <v>0</v>
      </c>
      <c r="O199" s="66"/>
      <c r="P199" s="66">
        <v>0</v>
      </c>
      <c r="Q199" s="66"/>
      <c r="R199" s="66">
        <v>19850172</v>
      </c>
      <c r="S199" s="66"/>
      <c r="T199" s="66">
        <v>4260</v>
      </c>
      <c r="U199" s="66"/>
      <c r="V199" s="66">
        <v>55297949769</v>
      </c>
      <c r="W199" s="66"/>
      <c r="X199" s="67">
        <v>84058590416</v>
      </c>
      <c r="Y199" s="96"/>
      <c r="Z199" s="68">
        <f>X199/درآمدها!$J$5</f>
        <v>7.3575253047865868E-3</v>
      </c>
      <c r="AA199" s="59"/>
      <c r="AB199" s="64"/>
    </row>
    <row r="200" spans="2:28" s="30" customFormat="1">
      <c r="B200" s="95" t="s">
        <v>231</v>
      </c>
      <c r="C200" s="89"/>
      <c r="D200" s="77">
        <v>43170</v>
      </c>
      <c r="E200" s="75"/>
      <c r="F200" s="75">
        <v>4407357939</v>
      </c>
      <c r="G200" s="75"/>
      <c r="H200" s="78">
        <v>7671581771</v>
      </c>
      <c r="I200" s="66"/>
      <c r="J200" s="66">
        <v>0</v>
      </c>
      <c r="K200" s="66"/>
      <c r="L200" s="66">
        <v>0</v>
      </c>
      <c r="M200" s="96"/>
      <c r="N200" s="66">
        <v>0</v>
      </c>
      <c r="O200" s="66"/>
      <c r="P200" s="66">
        <v>0</v>
      </c>
      <c r="Q200" s="66"/>
      <c r="R200" s="66">
        <v>43170</v>
      </c>
      <c r="S200" s="66"/>
      <c r="T200" s="66">
        <v>164250</v>
      </c>
      <c r="U200" s="66"/>
      <c r="V200" s="66">
        <v>4407357939</v>
      </c>
      <c r="W200" s="66"/>
      <c r="X200" s="67">
        <v>7048483000</v>
      </c>
      <c r="Y200" s="96"/>
      <c r="Z200" s="68">
        <f>X200/درآمدها!$J$5</f>
        <v>6.1694339360450403E-4</v>
      </c>
      <c r="AA200" s="59"/>
      <c r="AB200" s="64"/>
    </row>
    <row r="201" spans="2:28" s="30" customFormat="1" ht="37.5" customHeight="1">
      <c r="B201" s="95" t="s">
        <v>176</v>
      </c>
      <c r="C201" s="89"/>
      <c r="D201" s="77">
        <v>2631564</v>
      </c>
      <c r="E201" s="75"/>
      <c r="F201" s="75">
        <v>75490348460</v>
      </c>
      <c r="G201" s="75"/>
      <c r="H201" s="78">
        <v>81930182005</v>
      </c>
      <c r="I201" s="66"/>
      <c r="J201" s="66">
        <v>0</v>
      </c>
      <c r="K201" s="66"/>
      <c r="L201" s="66">
        <v>0</v>
      </c>
      <c r="M201" s="96"/>
      <c r="N201" s="66">
        <v>0</v>
      </c>
      <c r="O201" s="66"/>
      <c r="P201" s="66">
        <v>0</v>
      </c>
      <c r="Q201" s="66"/>
      <c r="R201" s="66">
        <v>2631564</v>
      </c>
      <c r="S201" s="66"/>
      <c r="T201" s="66">
        <v>28860</v>
      </c>
      <c r="U201" s="66"/>
      <c r="V201" s="73">
        <v>75490348460</v>
      </c>
      <c r="W201" s="66"/>
      <c r="X201" s="83">
        <v>75495052767</v>
      </c>
      <c r="Y201" s="96"/>
      <c r="Z201" s="68">
        <f>X201/درآمدها!$J$5</f>
        <v>6.6079713967422604E-3</v>
      </c>
      <c r="AA201" s="59"/>
      <c r="AB201" s="64"/>
    </row>
    <row r="202" spans="2:28" s="30" customFormat="1">
      <c r="B202" s="95" t="s">
        <v>175</v>
      </c>
      <c r="C202" s="89"/>
      <c r="D202" s="77">
        <v>34459313</v>
      </c>
      <c r="E202" s="75"/>
      <c r="F202" s="75">
        <v>39018646300</v>
      </c>
      <c r="G202" s="75"/>
      <c r="H202" s="78">
        <v>37782470941</v>
      </c>
      <c r="I202" s="66"/>
      <c r="J202" s="66">
        <v>0</v>
      </c>
      <c r="K202" s="66"/>
      <c r="L202" s="66">
        <v>0</v>
      </c>
      <c r="M202" s="96"/>
      <c r="N202" s="66">
        <v>0</v>
      </c>
      <c r="O202" s="66"/>
      <c r="P202" s="66">
        <v>0</v>
      </c>
      <c r="Q202" s="66"/>
      <c r="R202" s="66">
        <v>34459313</v>
      </c>
      <c r="S202" s="66"/>
      <c r="T202" s="66">
        <v>1042</v>
      </c>
      <c r="U202" s="66"/>
      <c r="V202" s="66">
        <v>39018646300</v>
      </c>
      <c r="W202" s="66"/>
      <c r="X202" s="67">
        <v>35692959854</v>
      </c>
      <c r="Y202" s="96"/>
      <c r="Z202" s="68">
        <f>X202/درآمدها!$J$5</f>
        <v>3.1241524992138142E-3</v>
      </c>
      <c r="AA202" s="59"/>
      <c r="AB202" s="64"/>
    </row>
    <row r="203" spans="2:28" s="30" customFormat="1">
      <c r="B203" s="95" t="s">
        <v>174</v>
      </c>
      <c r="C203" s="89"/>
      <c r="D203" s="77">
        <v>2371902</v>
      </c>
      <c r="E203" s="75"/>
      <c r="F203" s="75">
        <v>16890022814</v>
      </c>
      <c r="G203" s="75"/>
      <c r="H203" s="78">
        <v>10395492512</v>
      </c>
      <c r="I203" s="66"/>
      <c r="J203" s="66">
        <v>0</v>
      </c>
      <c r="K203" s="66"/>
      <c r="L203" s="66">
        <v>0</v>
      </c>
      <c r="M203" s="96"/>
      <c r="N203" s="66">
        <v>0</v>
      </c>
      <c r="O203" s="66"/>
      <c r="P203" s="66">
        <v>0</v>
      </c>
      <c r="Q203" s="66"/>
      <c r="R203" s="66">
        <v>2371902</v>
      </c>
      <c r="S203" s="66"/>
      <c r="T203" s="66">
        <v>4401</v>
      </c>
      <c r="U203" s="66"/>
      <c r="V203" s="66">
        <v>16890022814</v>
      </c>
      <c r="W203" s="66"/>
      <c r="X203" s="67">
        <v>10376630198</v>
      </c>
      <c r="Y203" s="96"/>
      <c r="Z203" s="68">
        <f>X203/درآمدها!$J$5</f>
        <v>9.0825124335734318E-4</v>
      </c>
      <c r="AA203" s="59"/>
      <c r="AB203" s="64"/>
    </row>
    <row r="204" spans="2:28" s="30" customFormat="1">
      <c r="B204" s="89" t="s">
        <v>172</v>
      </c>
      <c r="C204" s="89"/>
      <c r="D204" s="77">
        <v>2535477</v>
      </c>
      <c r="E204" s="75"/>
      <c r="F204" s="75">
        <v>40685016310</v>
      </c>
      <c r="G204" s="75"/>
      <c r="H204" s="78">
        <v>46576824055</v>
      </c>
      <c r="I204" s="66"/>
      <c r="J204" s="66">
        <v>0</v>
      </c>
      <c r="K204" s="66"/>
      <c r="L204" s="66">
        <v>0</v>
      </c>
      <c r="M204" s="96"/>
      <c r="N204" s="66">
        <v>0</v>
      </c>
      <c r="O204" s="66"/>
      <c r="P204" s="66">
        <v>0</v>
      </c>
      <c r="Q204" s="66"/>
      <c r="R204" s="66">
        <v>2535477</v>
      </c>
      <c r="S204" s="66"/>
      <c r="T204" s="66">
        <v>16730</v>
      </c>
      <c r="U204" s="66"/>
      <c r="V204" s="66">
        <v>40685016310</v>
      </c>
      <c r="W204" s="66"/>
      <c r="X204" s="67">
        <v>42166139960</v>
      </c>
      <c r="Y204" s="96"/>
      <c r="Z204" s="68">
        <f>X204/درآمدها!$J$5</f>
        <v>3.6907404731095876E-3</v>
      </c>
      <c r="AA204" s="59"/>
      <c r="AB204" s="64"/>
    </row>
    <row r="205" spans="2:28" s="30" customFormat="1">
      <c r="B205" s="95" t="s">
        <v>170</v>
      </c>
      <c r="C205" s="89"/>
      <c r="D205" s="77">
        <v>4901288</v>
      </c>
      <c r="E205" s="75"/>
      <c r="F205" s="75">
        <v>27778122299</v>
      </c>
      <c r="G205" s="75"/>
      <c r="H205" s="78">
        <v>30158455835</v>
      </c>
      <c r="I205" s="66"/>
      <c r="J205" s="66">
        <v>0</v>
      </c>
      <c r="K205" s="66"/>
      <c r="L205" s="66">
        <v>0</v>
      </c>
      <c r="M205" s="96"/>
      <c r="N205" s="67">
        <v>0</v>
      </c>
      <c r="O205" s="67"/>
      <c r="P205" s="67">
        <v>0</v>
      </c>
      <c r="Q205" s="66"/>
      <c r="R205" s="66">
        <v>4901288</v>
      </c>
      <c r="S205" s="66"/>
      <c r="T205" s="66">
        <v>5620</v>
      </c>
      <c r="U205" s="66"/>
      <c r="V205" s="66">
        <v>27778122299</v>
      </c>
      <c r="W205" s="66"/>
      <c r="X205" s="67">
        <v>27381344393</v>
      </c>
      <c r="Y205" s="96"/>
      <c r="Z205" s="68">
        <f>X205/درآمدها!$J$5</f>
        <v>2.3966489713135547E-3</v>
      </c>
      <c r="AA205" s="3"/>
      <c r="AB205" s="64"/>
    </row>
    <row r="206" spans="2:28" s="30" customFormat="1">
      <c r="B206" s="95" t="s">
        <v>169</v>
      </c>
      <c r="C206" s="89"/>
      <c r="D206" s="77">
        <v>3576634</v>
      </c>
      <c r="E206" s="75"/>
      <c r="F206" s="75">
        <v>24102376798</v>
      </c>
      <c r="G206" s="75"/>
      <c r="H206" s="78">
        <v>24176400591</v>
      </c>
      <c r="I206" s="66"/>
      <c r="J206" s="66">
        <v>0</v>
      </c>
      <c r="K206" s="66"/>
      <c r="L206" s="66">
        <v>0</v>
      </c>
      <c r="M206" s="96"/>
      <c r="N206" s="66">
        <v>0</v>
      </c>
      <c r="O206" s="66"/>
      <c r="P206" s="66">
        <v>0</v>
      </c>
      <c r="Q206" s="66"/>
      <c r="R206" s="89">
        <v>3576634</v>
      </c>
      <c r="S206" s="89"/>
      <c r="T206" s="66">
        <v>6450</v>
      </c>
      <c r="U206" s="66"/>
      <c r="V206" s="66">
        <v>24102376798</v>
      </c>
      <c r="W206" s="66"/>
      <c r="X206" s="67">
        <v>22932027033</v>
      </c>
      <c r="Y206" s="96"/>
      <c r="Z206" s="68">
        <f>X206/درآمدها!$J$5</f>
        <v>2.0072067393748761E-3</v>
      </c>
      <c r="AA206" s="59"/>
      <c r="AB206" s="64"/>
    </row>
    <row r="207" spans="2:28" s="30" customFormat="1">
      <c r="B207" s="95" t="s">
        <v>168</v>
      </c>
      <c r="C207" s="89"/>
      <c r="D207" s="77">
        <v>5778912</v>
      </c>
      <c r="E207" s="75"/>
      <c r="F207" s="75">
        <v>81792805380</v>
      </c>
      <c r="G207" s="75"/>
      <c r="H207" s="78">
        <v>75080974083</v>
      </c>
      <c r="I207" s="66"/>
      <c r="J207" s="66">
        <v>0</v>
      </c>
      <c r="K207" s="66"/>
      <c r="L207" s="66">
        <v>0</v>
      </c>
      <c r="M207" s="96"/>
      <c r="N207" s="66">
        <v>3200000</v>
      </c>
      <c r="O207" s="66"/>
      <c r="P207" s="66">
        <v>40270953600</v>
      </c>
      <c r="Q207" s="66"/>
      <c r="R207" s="66">
        <v>2578912</v>
      </c>
      <c r="S207" s="66"/>
      <c r="T207" s="66">
        <v>12710</v>
      </c>
      <c r="U207" s="66"/>
      <c r="V207" s="66">
        <v>36501065825</v>
      </c>
      <c r="W207" s="66"/>
      <c r="X207" s="67">
        <v>32582942592</v>
      </c>
      <c r="Y207" s="96"/>
      <c r="Z207" s="68">
        <f>X207/درآمدها!$J$5</f>
        <v>2.8519372432804641E-3</v>
      </c>
      <c r="AA207" s="59"/>
      <c r="AB207" s="64"/>
    </row>
    <row r="208" spans="2:28" s="30" customFormat="1">
      <c r="B208" s="95" t="s">
        <v>401</v>
      </c>
      <c r="C208" s="89"/>
      <c r="D208" s="77">
        <v>1202141</v>
      </c>
      <c r="E208" s="75"/>
      <c r="F208" s="75">
        <v>20655168417</v>
      </c>
      <c r="G208" s="75"/>
      <c r="H208" s="78">
        <v>16717885777</v>
      </c>
      <c r="I208" s="66"/>
      <c r="J208" s="66">
        <v>0</v>
      </c>
      <c r="K208" s="66"/>
      <c r="L208" s="66">
        <v>0</v>
      </c>
      <c r="M208" s="96"/>
      <c r="N208" s="66">
        <v>0</v>
      </c>
      <c r="O208" s="66"/>
      <c r="P208" s="66">
        <v>0</v>
      </c>
      <c r="Q208" s="66"/>
      <c r="R208" s="66">
        <v>1202141</v>
      </c>
      <c r="S208" s="66"/>
      <c r="T208" s="66">
        <v>12310</v>
      </c>
      <c r="U208" s="66"/>
      <c r="V208" s="66">
        <v>20655168417</v>
      </c>
      <c r="W208" s="66"/>
      <c r="X208" s="67">
        <v>14710305497</v>
      </c>
      <c r="Y208" s="96"/>
      <c r="Z208" s="68">
        <f>X208/درآمدها!$J$5</f>
        <v>1.287571495068963E-3</v>
      </c>
      <c r="AA208" s="59"/>
      <c r="AB208" s="64"/>
    </row>
    <row r="209" spans="2:28" s="30" customFormat="1">
      <c r="B209" s="95" t="s">
        <v>389</v>
      </c>
      <c r="C209" s="89"/>
      <c r="D209" s="77">
        <v>13722797</v>
      </c>
      <c r="E209" s="75"/>
      <c r="F209" s="75">
        <v>16708708319</v>
      </c>
      <c r="G209" s="75"/>
      <c r="H209" s="78">
        <v>21989527933</v>
      </c>
      <c r="I209" s="66"/>
      <c r="J209" s="66">
        <v>0</v>
      </c>
      <c r="K209" s="66"/>
      <c r="L209" s="66">
        <v>0</v>
      </c>
      <c r="M209" s="96"/>
      <c r="N209" s="66">
        <v>0</v>
      </c>
      <c r="O209" s="66"/>
      <c r="P209" s="66">
        <v>0</v>
      </c>
      <c r="Q209" s="66"/>
      <c r="R209" s="66">
        <v>13722797</v>
      </c>
      <c r="S209" s="66"/>
      <c r="T209" s="66">
        <v>1442</v>
      </c>
      <c r="U209" s="66"/>
      <c r="V209" s="66">
        <v>16708708319</v>
      </c>
      <c r="W209" s="66"/>
      <c r="X209" s="67">
        <v>19670533051</v>
      </c>
      <c r="Y209" s="96"/>
      <c r="Z209" s="68">
        <f>X209/درآمدها!$J$5</f>
        <v>1.7217329479965403E-3</v>
      </c>
      <c r="AA209" s="59"/>
      <c r="AB209" s="64"/>
    </row>
    <row r="210" spans="2:28" s="30" customFormat="1">
      <c r="B210" s="89" t="s">
        <v>410</v>
      </c>
      <c r="C210" s="89"/>
      <c r="D210" s="77">
        <v>3298941</v>
      </c>
      <c r="E210" s="97"/>
      <c r="F210" s="97">
        <v>4978565453</v>
      </c>
      <c r="G210" s="97"/>
      <c r="H210" s="67">
        <v>5561713665</v>
      </c>
      <c r="I210" s="66"/>
      <c r="J210" s="66">
        <v>0</v>
      </c>
      <c r="K210" s="66"/>
      <c r="L210" s="66">
        <v>0</v>
      </c>
      <c r="M210" s="96"/>
      <c r="N210" s="67">
        <v>0</v>
      </c>
      <c r="O210" s="67"/>
      <c r="P210" s="67">
        <v>0</v>
      </c>
      <c r="Q210" s="66"/>
      <c r="R210" s="66">
        <v>3298941</v>
      </c>
      <c r="S210" s="66"/>
      <c r="T210" s="66">
        <v>1480</v>
      </c>
      <c r="U210" s="66"/>
      <c r="V210" s="66">
        <v>4978565453</v>
      </c>
      <c r="W210" s="66"/>
      <c r="X210" s="67">
        <v>4853382211</v>
      </c>
      <c r="Y210" s="96"/>
      <c r="Z210" s="68">
        <f>X210/درآمدها!$J$5</f>
        <v>4.2480943654316409E-4</v>
      </c>
      <c r="AA210" s="3"/>
      <c r="AB210" s="64"/>
    </row>
    <row r="211" spans="2:28" s="30" customFormat="1">
      <c r="B211" s="89" t="s">
        <v>373</v>
      </c>
      <c r="C211" s="89"/>
      <c r="D211" s="77">
        <v>1497806</v>
      </c>
      <c r="E211" s="97"/>
      <c r="F211" s="97">
        <v>13275742787</v>
      </c>
      <c r="G211" s="97"/>
      <c r="H211" s="67">
        <v>14129604579</v>
      </c>
      <c r="I211" s="66"/>
      <c r="J211" s="66">
        <v>0</v>
      </c>
      <c r="K211" s="66"/>
      <c r="L211" s="66">
        <v>0</v>
      </c>
      <c r="M211" s="96"/>
      <c r="N211" s="67">
        <v>0</v>
      </c>
      <c r="O211" s="67"/>
      <c r="P211" s="67">
        <v>0</v>
      </c>
      <c r="Q211" s="66"/>
      <c r="R211" s="66">
        <v>1497806</v>
      </c>
      <c r="S211" s="66"/>
      <c r="T211" s="66">
        <v>9220</v>
      </c>
      <c r="U211" s="66"/>
      <c r="V211" s="66">
        <v>13275742787</v>
      </c>
      <c r="W211" s="66"/>
      <c r="X211" s="67">
        <v>13727603183</v>
      </c>
      <c r="Y211" s="96"/>
      <c r="Z211" s="68">
        <f>X211/درآمدها!$J$5</f>
        <v>1.2015570008150705E-3</v>
      </c>
      <c r="AA211" s="3"/>
      <c r="AB211" s="64"/>
    </row>
    <row r="212" spans="2:28" s="30" customFormat="1">
      <c r="B212" s="89" t="s">
        <v>391</v>
      </c>
      <c r="C212" s="89"/>
      <c r="D212" s="77">
        <v>2192135</v>
      </c>
      <c r="E212" s="97"/>
      <c r="F212" s="97">
        <v>44744456832</v>
      </c>
      <c r="G212" s="97"/>
      <c r="H212" s="83">
        <v>36608742187</v>
      </c>
      <c r="I212" s="66"/>
      <c r="J212" s="66">
        <v>0</v>
      </c>
      <c r="K212" s="66"/>
      <c r="L212" s="73">
        <v>0</v>
      </c>
      <c r="M212" s="96"/>
      <c r="N212" s="67">
        <v>0</v>
      </c>
      <c r="O212" s="67"/>
      <c r="P212" s="67">
        <v>0</v>
      </c>
      <c r="Q212" s="66"/>
      <c r="R212" s="66">
        <v>2192135</v>
      </c>
      <c r="S212" s="66"/>
      <c r="T212" s="66">
        <v>19190</v>
      </c>
      <c r="U212" s="66"/>
      <c r="V212" s="73">
        <v>44744456832</v>
      </c>
      <c r="W212" s="66"/>
      <c r="X212" s="83">
        <v>41816771582</v>
      </c>
      <c r="Y212" s="96"/>
      <c r="Z212" s="68">
        <f>X212/درآمدها!$J$5</f>
        <v>3.6601607706769619E-3</v>
      </c>
      <c r="AA212" s="3"/>
      <c r="AB212" s="64"/>
    </row>
    <row r="213" spans="2:28" s="30" customFormat="1">
      <c r="B213" s="95" t="s">
        <v>374</v>
      </c>
      <c r="C213" s="89"/>
      <c r="D213" s="77">
        <v>7346051</v>
      </c>
      <c r="E213" s="75"/>
      <c r="F213" s="75">
        <v>58293275067</v>
      </c>
      <c r="G213" s="75"/>
      <c r="H213" s="78">
        <v>59514087276</v>
      </c>
      <c r="I213" s="66"/>
      <c r="J213" s="66">
        <v>10522471</v>
      </c>
      <c r="K213" s="66"/>
      <c r="L213" s="66">
        <v>91683795763</v>
      </c>
      <c r="M213" s="96"/>
      <c r="N213" s="66">
        <v>0</v>
      </c>
      <c r="O213" s="66"/>
      <c r="P213" s="66">
        <v>0</v>
      </c>
      <c r="Q213" s="66"/>
      <c r="R213" s="66">
        <v>17868522</v>
      </c>
      <c r="S213" s="66"/>
      <c r="T213" s="66">
        <v>8870</v>
      </c>
      <c r="U213" s="66"/>
      <c r="V213" s="66">
        <v>149977070830</v>
      </c>
      <c r="W213" s="66"/>
      <c r="X213" s="67">
        <v>157550752093</v>
      </c>
      <c r="Y213" s="96"/>
      <c r="Z213" s="68">
        <f>X213/درآمدها!$J$5</f>
        <v>1.3790186577905818E-2</v>
      </c>
      <c r="AA213" s="59"/>
      <c r="AB213" s="64"/>
    </row>
    <row r="214" spans="2:28" s="30" customFormat="1">
      <c r="B214" s="89" t="s">
        <v>347</v>
      </c>
      <c r="C214" s="89"/>
      <c r="D214" s="77">
        <v>16304851</v>
      </c>
      <c r="E214" s="75"/>
      <c r="F214" s="75">
        <v>30534774862</v>
      </c>
      <c r="G214" s="75"/>
      <c r="H214" s="78">
        <v>30681435703</v>
      </c>
      <c r="I214" s="66"/>
      <c r="J214" s="66">
        <v>0</v>
      </c>
      <c r="K214" s="66"/>
      <c r="L214" s="66">
        <v>0</v>
      </c>
      <c r="M214" s="96"/>
      <c r="N214" s="66">
        <v>0</v>
      </c>
      <c r="O214" s="66"/>
      <c r="P214" s="66">
        <v>0</v>
      </c>
      <c r="Q214" s="66"/>
      <c r="R214" s="66">
        <v>16304851</v>
      </c>
      <c r="S214" s="66"/>
      <c r="T214" s="66">
        <v>1653</v>
      </c>
      <c r="U214" s="66"/>
      <c r="V214" s="66">
        <v>30534774862</v>
      </c>
      <c r="W214" s="66"/>
      <c r="X214" s="67">
        <v>26791554790</v>
      </c>
      <c r="Y214" s="96"/>
      <c r="Z214" s="68">
        <f>X214/درآمدها!$J$5</f>
        <v>2.3450255511836527E-3</v>
      </c>
      <c r="AA214" s="59"/>
      <c r="AB214" s="64"/>
    </row>
    <row r="215" spans="2:28" s="30" customFormat="1">
      <c r="B215" s="95" t="s">
        <v>350</v>
      </c>
      <c r="C215" s="89"/>
      <c r="D215" s="77">
        <v>572527</v>
      </c>
      <c r="E215" s="75"/>
      <c r="F215" s="75">
        <v>27474816971</v>
      </c>
      <c r="G215" s="75"/>
      <c r="H215" s="78">
        <v>25581964876</v>
      </c>
      <c r="I215" s="66"/>
      <c r="J215" s="66">
        <v>0</v>
      </c>
      <c r="K215" s="66"/>
      <c r="L215" s="66">
        <v>0</v>
      </c>
      <c r="M215" s="96"/>
      <c r="N215" s="66">
        <v>0</v>
      </c>
      <c r="O215" s="66"/>
      <c r="P215" s="66">
        <v>0</v>
      </c>
      <c r="Q215" s="66"/>
      <c r="R215" s="66">
        <v>572527</v>
      </c>
      <c r="S215" s="66"/>
      <c r="T215" s="66">
        <v>47200</v>
      </c>
      <c r="U215" s="66"/>
      <c r="V215" s="66">
        <v>27474816971</v>
      </c>
      <c r="W215" s="66"/>
      <c r="X215" s="67">
        <v>26862485920</v>
      </c>
      <c r="Y215" s="96"/>
      <c r="Z215" s="68">
        <f>X215/درآمدها!$J$5</f>
        <v>2.3512340491050354E-3</v>
      </c>
      <c r="AA215" s="59"/>
      <c r="AB215" s="64"/>
    </row>
    <row r="216" spans="2:28" s="30" customFormat="1">
      <c r="B216" s="95" t="s">
        <v>299</v>
      </c>
      <c r="C216" s="89"/>
      <c r="D216" s="77">
        <v>1977206</v>
      </c>
      <c r="E216" s="75"/>
      <c r="F216" s="75">
        <v>101880712694</v>
      </c>
      <c r="G216" s="75"/>
      <c r="H216" s="78">
        <v>88150056853</v>
      </c>
      <c r="I216" s="66"/>
      <c r="J216" s="66">
        <v>0</v>
      </c>
      <c r="K216" s="66"/>
      <c r="L216" s="66">
        <v>0</v>
      </c>
      <c r="M216" s="96"/>
      <c r="N216" s="66">
        <v>0</v>
      </c>
      <c r="O216" s="66"/>
      <c r="P216" s="66">
        <v>0</v>
      </c>
      <c r="Q216" s="66"/>
      <c r="R216" s="66">
        <v>1977206</v>
      </c>
      <c r="S216" s="66"/>
      <c r="T216" s="66">
        <v>44600</v>
      </c>
      <c r="U216" s="66"/>
      <c r="V216" s="66">
        <v>101880712694</v>
      </c>
      <c r="W216" s="66"/>
      <c r="X216" s="67">
        <v>87658696447</v>
      </c>
      <c r="Y216" s="96"/>
      <c r="Z216" s="68">
        <f>X216/درآمدها!$J$5</f>
        <v>7.6726373128741688E-3</v>
      </c>
      <c r="AA216" s="59"/>
      <c r="AB216" s="64"/>
    </row>
    <row r="217" spans="2:28" s="30" customFormat="1">
      <c r="B217" s="89" t="s">
        <v>257</v>
      </c>
      <c r="C217" s="89"/>
      <c r="D217" s="77">
        <v>1413100</v>
      </c>
      <c r="E217" s="75"/>
      <c r="F217" s="75">
        <v>38921444790</v>
      </c>
      <c r="G217" s="75"/>
      <c r="H217" s="78">
        <v>49992990241</v>
      </c>
      <c r="I217" s="66"/>
      <c r="J217" s="66">
        <v>0</v>
      </c>
      <c r="K217" s="66"/>
      <c r="L217" s="66">
        <v>0</v>
      </c>
      <c r="M217" s="96"/>
      <c r="N217" s="66">
        <v>0</v>
      </c>
      <c r="O217" s="66"/>
      <c r="P217" s="66">
        <v>0</v>
      </c>
      <c r="Q217" s="66"/>
      <c r="R217" s="66">
        <v>1413100</v>
      </c>
      <c r="S217" s="66"/>
      <c r="T217" s="66">
        <v>32400</v>
      </c>
      <c r="U217" s="66"/>
      <c r="V217" s="66">
        <v>38921444790</v>
      </c>
      <c r="W217" s="66"/>
      <c r="X217" s="67">
        <v>45512022584</v>
      </c>
      <c r="Y217" s="96"/>
      <c r="Z217" s="68">
        <f>X217/درآمدها!$J$5</f>
        <v>3.9836006787244554E-3</v>
      </c>
      <c r="AA217" s="59"/>
      <c r="AB217" s="64"/>
    </row>
    <row r="218" spans="2:28" s="30" customFormat="1">
      <c r="B218" s="95" t="s">
        <v>255</v>
      </c>
      <c r="C218" s="89"/>
      <c r="D218" s="77">
        <v>15206560</v>
      </c>
      <c r="E218" s="75"/>
      <c r="F218" s="75">
        <v>58720724356</v>
      </c>
      <c r="G218" s="75"/>
      <c r="H218" s="78">
        <v>68158409087</v>
      </c>
      <c r="I218" s="66"/>
      <c r="J218" s="66">
        <v>0</v>
      </c>
      <c r="K218" s="66"/>
      <c r="L218" s="66">
        <v>0</v>
      </c>
      <c r="M218" s="96"/>
      <c r="N218" s="66">
        <v>0</v>
      </c>
      <c r="O218" s="66"/>
      <c r="P218" s="66">
        <v>0</v>
      </c>
      <c r="Q218" s="66"/>
      <c r="R218" s="66">
        <v>15206560</v>
      </c>
      <c r="S218" s="66"/>
      <c r="T218" s="66">
        <v>4141</v>
      </c>
      <c r="U218" s="66"/>
      <c r="V218" s="66">
        <v>58720724356</v>
      </c>
      <c r="W218" s="66"/>
      <c r="X218" s="67">
        <v>62595691293</v>
      </c>
      <c r="Y218" s="96"/>
      <c r="Z218" s="68">
        <f>X218/درآمدها!$J$5</f>
        <v>5.4789091796523196E-3</v>
      </c>
      <c r="AA218" s="59"/>
      <c r="AB218" s="64"/>
    </row>
    <row r="219" spans="2:28" s="30" customFormat="1">
      <c r="B219" s="95" t="s">
        <v>251</v>
      </c>
      <c r="C219" s="89"/>
      <c r="D219" s="77">
        <v>4464097</v>
      </c>
      <c r="E219" s="75"/>
      <c r="F219" s="75">
        <v>57046176494</v>
      </c>
      <c r="G219" s="75"/>
      <c r="H219" s="78">
        <v>39183439553</v>
      </c>
      <c r="I219" s="66"/>
      <c r="J219" s="66">
        <v>0</v>
      </c>
      <c r="K219" s="66"/>
      <c r="L219" s="66">
        <v>0</v>
      </c>
      <c r="M219" s="96"/>
      <c r="N219" s="66">
        <v>0</v>
      </c>
      <c r="O219" s="66"/>
      <c r="P219" s="66">
        <v>0</v>
      </c>
      <c r="Q219" s="66"/>
      <c r="R219" s="66">
        <v>4464097</v>
      </c>
      <c r="S219" s="66"/>
      <c r="T219" s="66">
        <v>7920</v>
      </c>
      <c r="U219" s="66"/>
      <c r="V219" s="66">
        <v>57046176494</v>
      </c>
      <c r="W219" s="66"/>
      <c r="X219" s="67">
        <v>35145282137</v>
      </c>
      <c r="Y219" s="96"/>
      <c r="Z219" s="68">
        <f>X219/درآمدها!$J$5</f>
        <v>3.0762150707873645E-3</v>
      </c>
      <c r="AA219" s="59"/>
      <c r="AB219" s="64"/>
    </row>
    <row r="220" spans="2:28" s="30" customFormat="1">
      <c r="B220" s="95" t="s">
        <v>236</v>
      </c>
      <c r="C220" s="89"/>
      <c r="D220" s="77">
        <v>13263200</v>
      </c>
      <c r="E220" s="75"/>
      <c r="F220" s="75">
        <v>41081275297</v>
      </c>
      <c r="G220" s="75"/>
      <c r="H220" s="78">
        <v>41662337316</v>
      </c>
      <c r="I220" s="66"/>
      <c r="J220" s="66">
        <v>0</v>
      </c>
      <c r="K220" s="66"/>
      <c r="L220" s="66">
        <v>0</v>
      </c>
      <c r="M220" s="96"/>
      <c r="N220" s="66">
        <v>0</v>
      </c>
      <c r="O220" s="66"/>
      <c r="P220" s="66">
        <v>0</v>
      </c>
      <c r="Q220" s="66"/>
      <c r="R220" s="66">
        <v>13263200</v>
      </c>
      <c r="S220" s="66"/>
      <c r="T220" s="66">
        <v>2922</v>
      </c>
      <c r="U220" s="66"/>
      <c r="V220" s="66">
        <v>41081275297</v>
      </c>
      <c r="W220" s="66"/>
      <c r="X220" s="67">
        <v>38524477733</v>
      </c>
      <c r="Y220" s="96"/>
      <c r="Z220" s="68">
        <f>X220/درآمدها!$J$5</f>
        <v>3.3719911120503759E-3</v>
      </c>
      <c r="AA220" s="59"/>
      <c r="AB220" s="64"/>
    </row>
    <row r="221" spans="2:28" s="30" customFormat="1">
      <c r="B221" s="95" t="s">
        <v>232</v>
      </c>
      <c r="C221" s="89"/>
      <c r="D221" s="77">
        <v>18280287</v>
      </c>
      <c r="E221" s="75"/>
      <c r="F221" s="75">
        <v>61527630566</v>
      </c>
      <c r="G221" s="75"/>
      <c r="H221" s="78">
        <v>60202243419</v>
      </c>
      <c r="I221" s="66"/>
      <c r="J221" s="66">
        <v>0</v>
      </c>
      <c r="K221" s="66"/>
      <c r="L221" s="66">
        <v>0</v>
      </c>
      <c r="M221" s="96"/>
      <c r="N221" s="66">
        <v>0</v>
      </c>
      <c r="O221" s="66"/>
      <c r="P221" s="66">
        <v>0</v>
      </c>
      <c r="Q221" s="66"/>
      <c r="R221" s="66">
        <v>18280287</v>
      </c>
      <c r="S221" s="66"/>
      <c r="T221" s="66">
        <v>3000</v>
      </c>
      <c r="U221" s="66"/>
      <c r="V221" s="66">
        <v>61527630566</v>
      </c>
      <c r="W221" s="66"/>
      <c r="X221" s="67">
        <v>54514557880</v>
      </c>
      <c r="Y221" s="96"/>
      <c r="Z221" s="68">
        <f>X221/درآمدها!$J$5</f>
        <v>4.7715794078436961E-3</v>
      </c>
      <c r="AA221" s="59"/>
      <c r="AB221" s="64"/>
    </row>
    <row r="222" spans="2:28" s="30" customFormat="1">
      <c r="B222" s="95" t="s">
        <v>233</v>
      </c>
      <c r="C222" s="89"/>
      <c r="D222" s="77">
        <v>10744522</v>
      </c>
      <c r="E222" s="75"/>
      <c r="F222" s="75">
        <v>65903377872</v>
      </c>
      <c r="G222" s="75"/>
      <c r="H222" s="78">
        <v>64083552569</v>
      </c>
      <c r="I222" s="66"/>
      <c r="J222" s="66">
        <v>0</v>
      </c>
      <c r="K222" s="66"/>
      <c r="L222" s="66">
        <v>0</v>
      </c>
      <c r="M222" s="96"/>
      <c r="N222" s="66">
        <v>0</v>
      </c>
      <c r="O222" s="66"/>
      <c r="P222" s="66">
        <v>0</v>
      </c>
      <c r="Q222" s="66"/>
      <c r="R222" s="66">
        <v>10744522</v>
      </c>
      <c r="S222" s="66"/>
      <c r="T222" s="66">
        <v>5520</v>
      </c>
      <c r="U222" s="66"/>
      <c r="V222" s="66">
        <v>65903377872</v>
      </c>
      <c r="W222" s="66"/>
      <c r="X222" s="67">
        <v>58956868364</v>
      </c>
      <c r="Y222" s="96"/>
      <c r="Z222" s="68">
        <f>X222/درآمدها!$J$5</f>
        <v>5.1604083381885414E-3</v>
      </c>
      <c r="AA222" s="59"/>
      <c r="AB222" s="64"/>
    </row>
    <row r="223" spans="2:28" s="30" customFormat="1">
      <c r="B223" s="95" t="s">
        <v>200</v>
      </c>
      <c r="C223" s="89"/>
      <c r="D223" s="77">
        <v>1032373</v>
      </c>
      <c r="E223" s="75"/>
      <c r="F223" s="75">
        <v>8110315317</v>
      </c>
      <c r="G223" s="75"/>
      <c r="H223" s="78">
        <v>6947579682</v>
      </c>
      <c r="I223" s="66"/>
      <c r="J223" s="66">
        <v>0</v>
      </c>
      <c r="K223" s="66"/>
      <c r="L223" s="66">
        <v>0</v>
      </c>
      <c r="M223" s="96"/>
      <c r="N223" s="66">
        <v>0</v>
      </c>
      <c r="O223" s="66"/>
      <c r="P223" s="66">
        <v>0</v>
      </c>
      <c r="Q223" s="66"/>
      <c r="R223" s="66">
        <v>1032373</v>
      </c>
      <c r="S223" s="66"/>
      <c r="T223" s="66">
        <v>6240</v>
      </c>
      <c r="U223" s="66"/>
      <c r="V223" s="66">
        <v>8110315317</v>
      </c>
      <c r="W223" s="66"/>
      <c r="X223" s="67">
        <v>6403677578</v>
      </c>
      <c r="Y223" s="96"/>
      <c r="Z223" s="68">
        <f>X223/درآمدها!$J$5</f>
        <v>5.6050451941508416E-4</v>
      </c>
      <c r="AA223" s="59"/>
      <c r="AB223" s="64"/>
    </row>
    <row r="224" spans="2:28" s="30" customFormat="1">
      <c r="B224" s="95" t="s">
        <v>199</v>
      </c>
      <c r="C224" s="89"/>
      <c r="D224" s="77">
        <v>4719452</v>
      </c>
      <c r="E224" s="75"/>
      <c r="F224" s="75">
        <v>35638389162</v>
      </c>
      <c r="G224" s="75"/>
      <c r="H224" s="78">
        <v>35560594159</v>
      </c>
      <c r="I224" s="66"/>
      <c r="J224" s="66">
        <v>0</v>
      </c>
      <c r="K224" s="66"/>
      <c r="L224" s="66">
        <v>0</v>
      </c>
      <c r="M224" s="96"/>
      <c r="N224" s="66">
        <v>0</v>
      </c>
      <c r="O224" s="66"/>
      <c r="P224" s="66">
        <v>0</v>
      </c>
      <c r="Q224" s="89"/>
      <c r="R224" s="89">
        <v>4719452</v>
      </c>
      <c r="S224" s="89"/>
      <c r="T224" s="66">
        <v>7440</v>
      </c>
      <c r="U224" s="89"/>
      <c r="V224" s="67">
        <v>35638389162</v>
      </c>
      <c r="W224" s="67"/>
      <c r="X224" s="67">
        <v>34903802182</v>
      </c>
      <c r="Y224" s="96"/>
      <c r="Z224" s="68">
        <f>X224/درآمدها!$J$5</f>
        <v>3.0550786840038307E-3</v>
      </c>
      <c r="AA224" s="59"/>
      <c r="AB224" s="64"/>
    </row>
    <row r="225" spans="2:28" s="30" customFormat="1">
      <c r="B225" s="95" t="s">
        <v>198</v>
      </c>
      <c r="C225" s="89"/>
      <c r="D225" s="77">
        <v>4562169</v>
      </c>
      <c r="E225" s="75"/>
      <c r="F225" s="75">
        <v>60912037428</v>
      </c>
      <c r="G225" s="75"/>
      <c r="H225" s="78">
        <v>52606279500</v>
      </c>
      <c r="I225" s="66"/>
      <c r="J225" s="66">
        <v>0</v>
      </c>
      <c r="K225" s="66"/>
      <c r="L225" s="66">
        <v>0</v>
      </c>
      <c r="M225" s="96"/>
      <c r="N225" s="66">
        <v>0</v>
      </c>
      <c r="O225" s="66"/>
      <c r="P225" s="66">
        <v>0</v>
      </c>
      <c r="Q225" s="66"/>
      <c r="R225" s="66">
        <v>4562169</v>
      </c>
      <c r="S225" s="66"/>
      <c r="T225" s="66">
        <v>11200</v>
      </c>
      <c r="U225" s="66"/>
      <c r="V225" s="66">
        <v>60912037428</v>
      </c>
      <c r="W225" s="66"/>
      <c r="X225" s="67">
        <v>50792269862</v>
      </c>
      <c r="Y225" s="96"/>
      <c r="Z225" s="68">
        <f>X225/درآمدها!$J$5</f>
        <v>4.4457729893848151E-3</v>
      </c>
      <c r="AA225" s="59"/>
      <c r="AB225" s="64"/>
    </row>
    <row r="226" spans="2:28" s="30" customFormat="1">
      <c r="B226" s="95" t="s">
        <v>197</v>
      </c>
      <c r="C226" s="89"/>
      <c r="D226" s="77">
        <v>4812577</v>
      </c>
      <c r="E226" s="75"/>
      <c r="F226" s="75">
        <v>44390586500</v>
      </c>
      <c r="G226" s="75"/>
      <c r="H226" s="78">
        <v>55972123356</v>
      </c>
      <c r="I226" s="66"/>
      <c r="J226" s="66">
        <v>0</v>
      </c>
      <c r="K226" s="66"/>
      <c r="L226" s="66">
        <v>0</v>
      </c>
      <c r="M226" s="96"/>
      <c r="N226" s="66">
        <v>0</v>
      </c>
      <c r="O226" s="66"/>
      <c r="P226" s="66">
        <v>0</v>
      </c>
      <c r="Q226" s="66"/>
      <c r="R226" s="66">
        <v>4812577</v>
      </c>
      <c r="S226" s="66"/>
      <c r="T226" s="66">
        <v>11360</v>
      </c>
      <c r="U226" s="66"/>
      <c r="V226" s="66">
        <v>44390586500</v>
      </c>
      <c r="W226" s="66"/>
      <c r="X226" s="67">
        <v>54345583019</v>
      </c>
      <c r="Y226" s="96"/>
      <c r="Z226" s="68">
        <f>X226/درآمدها!$J$5</f>
        <v>4.7567892857451975E-3</v>
      </c>
      <c r="AA226" s="59"/>
      <c r="AB226" s="64"/>
    </row>
    <row r="227" spans="2:28" s="30" customFormat="1">
      <c r="B227" s="95" t="s">
        <v>196</v>
      </c>
      <c r="C227" s="89"/>
      <c r="D227" s="77">
        <v>6681290</v>
      </c>
      <c r="E227" s="75"/>
      <c r="F227" s="75">
        <v>22294173186</v>
      </c>
      <c r="G227" s="75"/>
      <c r="H227" s="78">
        <v>34396516627</v>
      </c>
      <c r="I227" s="66"/>
      <c r="J227" s="66">
        <v>0</v>
      </c>
      <c r="K227" s="66"/>
      <c r="L227" s="66">
        <v>0</v>
      </c>
      <c r="M227" s="96"/>
      <c r="N227" s="66">
        <v>885136</v>
      </c>
      <c r="O227" s="66"/>
      <c r="P227" s="66">
        <v>4923609184</v>
      </c>
      <c r="Q227" s="66"/>
      <c r="R227" s="66">
        <v>5796154</v>
      </c>
      <c r="S227" s="66"/>
      <c r="T227" s="66">
        <v>5350</v>
      </c>
      <c r="U227" s="66"/>
      <c r="V227" s="66">
        <v>19340645457</v>
      </c>
      <c r="W227" s="66"/>
      <c r="X227" s="67">
        <v>30824917831</v>
      </c>
      <c r="Y227" s="96"/>
      <c r="Z227" s="68">
        <f>X227/درآمدها!$J$5</f>
        <v>2.6980599107974193E-3</v>
      </c>
      <c r="AA227" s="59"/>
      <c r="AB227" s="64"/>
    </row>
    <row r="228" spans="2:28" s="30" customFormat="1">
      <c r="B228" s="95" t="s">
        <v>195</v>
      </c>
      <c r="C228" s="89"/>
      <c r="D228" s="77">
        <v>12055145</v>
      </c>
      <c r="E228" s="75"/>
      <c r="F228" s="75">
        <v>52938405059</v>
      </c>
      <c r="G228" s="75"/>
      <c r="H228" s="78">
        <v>55243551853</v>
      </c>
      <c r="I228" s="66"/>
      <c r="J228" s="66">
        <v>0</v>
      </c>
      <c r="K228" s="66"/>
      <c r="L228" s="66">
        <v>0</v>
      </c>
      <c r="M228" s="96"/>
      <c r="N228" s="79">
        <v>0</v>
      </c>
      <c r="O228" s="79"/>
      <c r="P228" s="66">
        <v>0</v>
      </c>
      <c r="Q228" s="66"/>
      <c r="R228" s="66">
        <v>12055145</v>
      </c>
      <c r="S228" s="66"/>
      <c r="T228" s="66">
        <v>4416</v>
      </c>
      <c r="U228" s="66"/>
      <c r="V228" s="66">
        <v>52938405059</v>
      </c>
      <c r="W228" s="66"/>
      <c r="X228" s="67">
        <v>52918768977</v>
      </c>
      <c r="Y228" s="96"/>
      <c r="Z228" s="68">
        <f>X228/درآمدها!$J$5</f>
        <v>4.6319023423966729E-3</v>
      </c>
      <c r="AA228" s="59"/>
      <c r="AB228" s="64"/>
    </row>
    <row r="229" spans="2:28" s="30" customFormat="1">
      <c r="B229" s="95" t="s">
        <v>194</v>
      </c>
      <c r="C229" s="89"/>
      <c r="D229" s="77">
        <v>4056293</v>
      </c>
      <c r="E229" s="75"/>
      <c r="F229" s="75">
        <v>23894740664</v>
      </c>
      <c r="G229" s="75"/>
      <c r="H229" s="78">
        <v>27620282691</v>
      </c>
      <c r="I229" s="66"/>
      <c r="J229" s="66">
        <v>0</v>
      </c>
      <c r="K229" s="66"/>
      <c r="L229" s="66">
        <v>0</v>
      </c>
      <c r="M229" s="96"/>
      <c r="N229" s="79">
        <v>0</v>
      </c>
      <c r="O229" s="79"/>
      <c r="P229" s="66">
        <v>0</v>
      </c>
      <c r="Q229" s="66"/>
      <c r="R229" s="66">
        <v>4056293</v>
      </c>
      <c r="S229" s="66"/>
      <c r="T229" s="66">
        <v>7150</v>
      </c>
      <c r="U229" s="66"/>
      <c r="V229" s="66">
        <v>23894740664</v>
      </c>
      <c r="W229" s="66"/>
      <c r="X229" s="67">
        <v>28829930110</v>
      </c>
      <c r="Y229" s="96"/>
      <c r="Z229" s="68">
        <f>X229/درآمدها!$J$5</f>
        <v>2.5234415574874867E-3</v>
      </c>
      <c r="AA229" s="59"/>
      <c r="AB229" s="64"/>
    </row>
    <row r="230" spans="2:28" s="30" customFormat="1">
      <c r="B230" s="95" t="s">
        <v>193</v>
      </c>
      <c r="C230" s="89"/>
      <c r="D230" s="77">
        <v>15197393</v>
      </c>
      <c r="E230" s="75"/>
      <c r="F230" s="75">
        <v>49281949751</v>
      </c>
      <c r="G230" s="75"/>
      <c r="H230" s="78">
        <v>46816495421</v>
      </c>
      <c r="I230" s="66"/>
      <c r="J230" s="67">
        <v>0</v>
      </c>
      <c r="K230" s="67"/>
      <c r="L230" s="67">
        <v>0</v>
      </c>
      <c r="M230" s="96"/>
      <c r="N230" s="66">
        <v>0</v>
      </c>
      <c r="O230" s="66"/>
      <c r="P230" s="66">
        <v>0</v>
      </c>
      <c r="Q230" s="66"/>
      <c r="R230" s="66">
        <v>15197393</v>
      </c>
      <c r="S230" s="66"/>
      <c r="T230" s="66">
        <v>2768</v>
      </c>
      <c r="U230" s="66"/>
      <c r="V230" s="66">
        <v>49281949751</v>
      </c>
      <c r="W230" s="66"/>
      <c r="X230" s="67">
        <v>41816088843</v>
      </c>
      <c r="Y230" s="96"/>
      <c r="Z230" s="68">
        <f>X230/درآمدها!$J$5</f>
        <v>3.6601010115322485E-3</v>
      </c>
      <c r="AA230" s="59"/>
      <c r="AB230" s="64"/>
    </row>
    <row r="231" spans="2:28" s="30" customFormat="1">
      <c r="B231" s="95" t="s">
        <v>192</v>
      </c>
      <c r="C231" s="89"/>
      <c r="D231" s="77">
        <v>552746</v>
      </c>
      <c r="E231" s="75"/>
      <c r="F231" s="75">
        <v>25637430548</v>
      </c>
      <c r="G231" s="75"/>
      <c r="H231" s="78">
        <v>36429009798</v>
      </c>
      <c r="I231" s="66"/>
      <c r="J231" s="66">
        <v>0</v>
      </c>
      <c r="K231" s="66"/>
      <c r="L231" s="73">
        <v>0</v>
      </c>
      <c r="M231" s="96"/>
      <c r="N231" s="66">
        <v>0</v>
      </c>
      <c r="O231" s="66"/>
      <c r="P231" s="73">
        <v>0</v>
      </c>
      <c r="Q231" s="66"/>
      <c r="R231" s="66">
        <v>552746</v>
      </c>
      <c r="S231" s="66"/>
      <c r="T231" s="66">
        <v>66200</v>
      </c>
      <c r="U231" s="66"/>
      <c r="V231" s="66">
        <v>25637430548</v>
      </c>
      <c r="W231" s="66"/>
      <c r="X231" s="67">
        <v>36374064081</v>
      </c>
      <c r="Y231" s="96"/>
      <c r="Z231" s="68">
        <f>X231/درآمدها!$J$5</f>
        <v>3.1837685546407409E-3</v>
      </c>
      <c r="AA231" s="61"/>
      <c r="AB231" s="64"/>
    </row>
    <row r="232" spans="2:28" s="30" customFormat="1">
      <c r="B232" s="89" t="s">
        <v>191</v>
      </c>
      <c r="C232" s="89"/>
      <c r="D232" s="77">
        <v>4813697</v>
      </c>
      <c r="E232" s="75"/>
      <c r="F232" s="75">
        <v>14058858439</v>
      </c>
      <c r="G232" s="75"/>
      <c r="H232" s="78">
        <v>21116449936</v>
      </c>
      <c r="I232" s="66"/>
      <c r="J232" s="66">
        <v>0</v>
      </c>
      <c r="K232" s="66"/>
      <c r="L232" s="66">
        <v>0</v>
      </c>
      <c r="M232" s="96"/>
      <c r="N232" s="66">
        <v>0</v>
      </c>
      <c r="O232" s="66"/>
      <c r="P232" s="66">
        <v>0</v>
      </c>
      <c r="Q232" s="66"/>
      <c r="R232" s="66">
        <v>4813697</v>
      </c>
      <c r="S232" s="66"/>
      <c r="T232" s="66">
        <v>3266</v>
      </c>
      <c r="U232" s="66"/>
      <c r="V232" s="66">
        <v>14058858439</v>
      </c>
      <c r="W232" s="66"/>
      <c r="X232" s="67">
        <v>15627991273</v>
      </c>
      <c r="Y232" s="96"/>
      <c r="Z232" s="68">
        <f>X232/درآمدها!$J$5</f>
        <v>1.3678951869765725E-3</v>
      </c>
      <c r="AA232" s="59"/>
      <c r="AB232" s="64"/>
    </row>
    <row r="233" spans="2:28" s="30" customFormat="1">
      <c r="B233" s="89" t="s">
        <v>190</v>
      </c>
      <c r="C233" s="89"/>
      <c r="D233" s="77">
        <v>6528232</v>
      </c>
      <c r="E233" s="75"/>
      <c r="F233" s="75">
        <v>23382511592</v>
      </c>
      <c r="G233" s="75"/>
      <c r="H233" s="78">
        <v>30182148333</v>
      </c>
      <c r="I233" s="66"/>
      <c r="J233" s="66">
        <v>0</v>
      </c>
      <c r="K233" s="66"/>
      <c r="L233" s="66">
        <v>0</v>
      </c>
      <c r="M233" s="96"/>
      <c r="N233" s="66">
        <v>0</v>
      </c>
      <c r="O233" s="66"/>
      <c r="P233" s="66">
        <v>0</v>
      </c>
      <c r="Q233" s="66"/>
      <c r="R233" s="66">
        <v>6528232</v>
      </c>
      <c r="S233" s="66"/>
      <c r="T233" s="66">
        <v>3982</v>
      </c>
      <c r="U233" s="66"/>
      <c r="V233" s="66">
        <v>23382511592</v>
      </c>
      <c r="W233" s="66"/>
      <c r="X233" s="67">
        <v>25840747079</v>
      </c>
      <c r="Y233" s="96"/>
      <c r="Z233" s="68">
        <f>X233/درآمدها!$J$5</f>
        <v>2.261802744816712E-3</v>
      </c>
      <c r="AA233" s="59"/>
      <c r="AB233" s="64"/>
    </row>
    <row r="234" spans="2:28" s="30" customFormat="1">
      <c r="B234" s="89" t="s">
        <v>189</v>
      </c>
      <c r="C234" s="89"/>
      <c r="D234" s="77">
        <v>37908307</v>
      </c>
      <c r="E234" s="75"/>
      <c r="F234" s="75">
        <v>105389494943</v>
      </c>
      <c r="G234" s="75"/>
      <c r="H234" s="78">
        <v>70504430068</v>
      </c>
      <c r="I234" s="66"/>
      <c r="J234" s="66">
        <v>0</v>
      </c>
      <c r="K234" s="66"/>
      <c r="L234" s="66">
        <v>0</v>
      </c>
      <c r="M234" s="96"/>
      <c r="N234" s="66">
        <v>0</v>
      </c>
      <c r="O234" s="66"/>
      <c r="P234" s="66">
        <v>0</v>
      </c>
      <c r="Q234" s="66"/>
      <c r="R234" s="66">
        <v>37908307</v>
      </c>
      <c r="S234" s="66"/>
      <c r="T234" s="66">
        <v>1846</v>
      </c>
      <c r="U234" s="66"/>
      <c r="V234" s="66">
        <v>105389494943</v>
      </c>
      <c r="W234" s="66"/>
      <c r="X234" s="67">
        <v>69562361252</v>
      </c>
      <c r="Y234" s="96"/>
      <c r="Z234" s="68">
        <f>X234/درآمدها!$J$5</f>
        <v>6.088691597603532E-3</v>
      </c>
      <c r="AA234" s="59"/>
      <c r="AB234" s="64"/>
    </row>
    <row r="235" spans="2:28" s="30" customFormat="1">
      <c r="B235" s="89" t="s">
        <v>188</v>
      </c>
      <c r="C235" s="89"/>
      <c r="D235" s="77">
        <v>15360925</v>
      </c>
      <c r="E235" s="75"/>
      <c r="F235" s="75">
        <v>52447022390</v>
      </c>
      <c r="G235" s="75"/>
      <c r="H235" s="78">
        <v>50236745466</v>
      </c>
      <c r="I235" s="66"/>
      <c r="J235" s="66">
        <v>0</v>
      </c>
      <c r="K235" s="66"/>
      <c r="L235" s="66">
        <v>0</v>
      </c>
      <c r="M235" s="96"/>
      <c r="N235" s="66">
        <v>0</v>
      </c>
      <c r="O235" s="66"/>
      <c r="P235" s="66">
        <v>0</v>
      </c>
      <c r="Q235" s="66"/>
      <c r="R235" s="66">
        <v>15360925</v>
      </c>
      <c r="S235" s="66"/>
      <c r="T235" s="66">
        <v>3006</v>
      </c>
      <c r="U235" s="66"/>
      <c r="V235" s="66">
        <v>52447022390</v>
      </c>
      <c r="W235" s="66"/>
      <c r="X235" s="67">
        <v>45900199657</v>
      </c>
      <c r="Y235" s="96"/>
      <c r="Z235" s="68">
        <f>X235/درآمدها!$J$5</f>
        <v>4.0175772493902407E-3</v>
      </c>
      <c r="AA235" s="59"/>
      <c r="AB235" s="64"/>
    </row>
    <row r="236" spans="2:28" s="30" customFormat="1">
      <c r="B236" s="89" t="s">
        <v>187</v>
      </c>
      <c r="C236" s="89"/>
      <c r="D236" s="77">
        <v>1293854</v>
      </c>
      <c r="E236" s="75"/>
      <c r="F236" s="75">
        <v>26696464453</v>
      </c>
      <c r="G236" s="75"/>
      <c r="H236" s="78">
        <v>38481774619</v>
      </c>
      <c r="I236" s="66"/>
      <c r="J236" s="66">
        <v>0</v>
      </c>
      <c r="K236" s="66"/>
      <c r="L236" s="66">
        <v>0</v>
      </c>
      <c r="M236" s="96"/>
      <c r="N236" s="66">
        <v>0</v>
      </c>
      <c r="O236" s="66"/>
      <c r="P236" s="66">
        <v>0</v>
      </c>
      <c r="Q236" s="66"/>
      <c r="R236" s="66">
        <v>1293854</v>
      </c>
      <c r="S236" s="66"/>
      <c r="T236" s="66">
        <v>29920</v>
      </c>
      <c r="U236" s="66"/>
      <c r="V236" s="66">
        <v>26696464453</v>
      </c>
      <c r="W236" s="66"/>
      <c r="X236" s="67">
        <v>38481774619</v>
      </c>
      <c r="Y236" s="96"/>
      <c r="Z236" s="68">
        <f>X236/درآمدها!$J$5</f>
        <v>3.3682533710260106E-3</v>
      </c>
      <c r="AA236" s="59"/>
      <c r="AB236" s="64"/>
    </row>
    <row r="237" spans="2:28" s="30" customFormat="1">
      <c r="B237" s="89" t="s">
        <v>186</v>
      </c>
      <c r="C237" s="89"/>
      <c r="D237" s="77">
        <v>4537229</v>
      </c>
      <c r="E237" s="75"/>
      <c r="F237" s="75">
        <v>88385002791</v>
      </c>
      <c r="G237" s="75"/>
      <c r="H237" s="78">
        <v>75320882544</v>
      </c>
      <c r="I237" s="66"/>
      <c r="J237" s="66">
        <v>0</v>
      </c>
      <c r="K237" s="66"/>
      <c r="L237" s="66">
        <v>0</v>
      </c>
      <c r="M237" s="96"/>
      <c r="N237" s="66">
        <v>0</v>
      </c>
      <c r="O237" s="66"/>
      <c r="P237" s="66">
        <v>0</v>
      </c>
      <c r="Q237" s="66"/>
      <c r="R237" s="66">
        <v>4537229</v>
      </c>
      <c r="S237" s="66"/>
      <c r="T237" s="66">
        <v>15580</v>
      </c>
      <c r="U237" s="66"/>
      <c r="V237" s="66">
        <v>88385002791</v>
      </c>
      <c r="W237" s="66"/>
      <c r="X237" s="67">
        <v>70269422158</v>
      </c>
      <c r="Y237" s="96"/>
      <c r="Z237" s="68">
        <f>X237/درآمدها!$J$5</f>
        <v>6.1505796031265233E-3</v>
      </c>
      <c r="AA237" s="59"/>
      <c r="AB237" s="64"/>
    </row>
    <row r="238" spans="2:28" s="30" customFormat="1">
      <c r="B238" s="89" t="s">
        <v>185</v>
      </c>
      <c r="C238" s="89"/>
      <c r="D238" s="77">
        <v>26248652</v>
      </c>
      <c r="E238" s="75"/>
      <c r="F238" s="75">
        <v>120900848276</v>
      </c>
      <c r="G238" s="75"/>
      <c r="H238" s="78">
        <v>127800930410</v>
      </c>
      <c r="I238" s="66"/>
      <c r="J238" s="66">
        <v>0</v>
      </c>
      <c r="K238" s="66"/>
      <c r="L238" s="66">
        <v>0</v>
      </c>
      <c r="M238" s="96"/>
      <c r="N238" s="66">
        <v>69902</v>
      </c>
      <c r="O238" s="66"/>
      <c r="P238" s="66">
        <v>352561805</v>
      </c>
      <c r="Q238" s="66"/>
      <c r="R238" s="66">
        <v>26178750</v>
      </c>
      <c r="S238" s="66"/>
      <c r="T238" s="66">
        <v>4960</v>
      </c>
      <c r="U238" s="66"/>
      <c r="V238" s="66">
        <v>120578880843</v>
      </c>
      <c r="W238" s="66"/>
      <c r="X238" s="67">
        <v>129074012731</v>
      </c>
      <c r="Y238" s="96"/>
      <c r="Z238" s="68">
        <f>X238/درآمدها!$J$5</f>
        <v>1.1297659289298718E-2</v>
      </c>
      <c r="AA238" s="59"/>
      <c r="AB238" s="64"/>
    </row>
    <row r="239" spans="2:28" s="30" customFormat="1">
      <c r="B239" s="89" t="s">
        <v>184</v>
      </c>
      <c r="C239" s="89"/>
      <c r="D239" s="77">
        <v>1053817</v>
      </c>
      <c r="E239" s="75"/>
      <c r="F239" s="75">
        <v>34614284665</v>
      </c>
      <c r="G239" s="75"/>
      <c r="H239" s="78">
        <v>32369195779</v>
      </c>
      <c r="I239" s="66"/>
      <c r="J239" s="66">
        <v>0</v>
      </c>
      <c r="K239" s="66"/>
      <c r="L239" s="66">
        <v>0</v>
      </c>
      <c r="M239" s="96"/>
      <c r="N239" s="66">
        <v>0</v>
      </c>
      <c r="O239" s="66"/>
      <c r="P239" s="66">
        <v>0</v>
      </c>
      <c r="Q239" s="66"/>
      <c r="R239" s="66">
        <v>1053817</v>
      </c>
      <c r="S239" s="66"/>
      <c r="T239" s="66">
        <v>26350</v>
      </c>
      <c r="U239" s="66"/>
      <c r="V239" s="66">
        <v>34614284665</v>
      </c>
      <c r="W239" s="66"/>
      <c r="X239" s="67">
        <v>27602857890</v>
      </c>
      <c r="Y239" s="96"/>
      <c r="Z239" s="68">
        <f>X239/درآمدها!$J$5</f>
        <v>2.4160377232717253E-3</v>
      </c>
      <c r="AA239" s="59"/>
      <c r="AB239" s="64"/>
    </row>
    <row r="240" spans="2:28" s="30" customFormat="1">
      <c r="B240" s="89" t="s">
        <v>183</v>
      </c>
      <c r="C240" s="89"/>
      <c r="D240" s="77">
        <v>5213644</v>
      </c>
      <c r="E240" s="75"/>
      <c r="F240" s="75">
        <v>22165773167</v>
      </c>
      <c r="G240" s="75"/>
      <c r="H240" s="78">
        <v>26094505894</v>
      </c>
      <c r="I240" s="66"/>
      <c r="J240" s="66">
        <v>0</v>
      </c>
      <c r="K240" s="66"/>
      <c r="L240" s="66">
        <v>0</v>
      </c>
      <c r="M240" s="96"/>
      <c r="N240" s="66">
        <v>0</v>
      </c>
      <c r="O240" s="66"/>
      <c r="P240" s="66">
        <v>0</v>
      </c>
      <c r="Q240" s="66"/>
      <c r="R240" s="66">
        <v>5213644</v>
      </c>
      <c r="S240" s="66"/>
      <c r="T240" s="66">
        <v>5070</v>
      </c>
      <c r="U240" s="66"/>
      <c r="V240" s="66">
        <v>22165773167</v>
      </c>
      <c r="W240" s="66"/>
      <c r="X240" s="67">
        <v>26275897690</v>
      </c>
      <c r="Y240" s="96"/>
      <c r="Z240" s="68">
        <f>X240/درآمدها!$J$5</f>
        <v>2.2998908404650116E-3</v>
      </c>
      <c r="AA240" s="59"/>
      <c r="AB240" s="64"/>
    </row>
    <row r="241" spans="2:28" s="30" customFormat="1">
      <c r="B241" s="89" t="s">
        <v>182</v>
      </c>
      <c r="C241" s="89"/>
      <c r="D241" s="77">
        <v>11737289</v>
      </c>
      <c r="E241" s="75"/>
      <c r="F241" s="75">
        <v>22764589174</v>
      </c>
      <c r="G241" s="75"/>
      <c r="H241" s="78">
        <v>22592381112</v>
      </c>
      <c r="I241" s="66"/>
      <c r="J241" s="66">
        <v>0</v>
      </c>
      <c r="K241" s="66"/>
      <c r="L241" s="66">
        <v>0</v>
      </c>
      <c r="M241" s="96"/>
      <c r="N241" s="66">
        <v>0</v>
      </c>
      <c r="O241" s="66"/>
      <c r="P241" s="66">
        <v>0</v>
      </c>
      <c r="Q241" s="66"/>
      <c r="R241" s="66">
        <v>11737289</v>
      </c>
      <c r="S241" s="66"/>
      <c r="T241" s="66">
        <v>1925</v>
      </c>
      <c r="U241" s="66"/>
      <c r="V241" s="66">
        <v>22764589174</v>
      </c>
      <c r="W241" s="66"/>
      <c r="X241" s="67">
        <v>22459845355</v>
      </c>
      <c r="Y241" s="96"/>
      <c r="Z241" s="68">
        <f>X241/درآمدها!$J$5</f>
        <v>1.9658773686686989E-3</v>
      </c>
      <c r="AA241" s="59"/>
      <c r="AB241" s="64"/>
    </row>
    <row r="242" spans="2:28" s="30" customFormat="1">
      <c r="B242" s="89" t="s">
        <v>181</v>
      </c>
      <c r="C242" s="89"/>
      <c r="D242" s="77">
        <v>23731006</v>
      </c>
      <c r="E242" s="75"/>
      <c r="F242" s="75">
        <v>237303729130</v>
      </c>
      <c r="G242" s="75"/>
      <c r="H242" s="78">
        <v>205939010874</v>
      </c>
      <c r="I242" s="66"/>
      <c r="J242" s="66">
        <v>1150463</v>
      </c>
      <c r="K242" s="66"/>
      <c r="L242" s="66">
        <v>10068018171</v>
      </c>
      <c r="M242" s="96"/>
      <c r="N242" s="66">
        <v>0</v>
      </c>
      <c r="O242" s="66"/>
      <c r="P242" s="66">
        <v>0</v>
      </c>
      <c r="Q242" s="66"/>
      <c r="R242" s="66">
        <v>24881469</v>
      </c>
      <c r="S242" s="66"/>
      <c r="T242" s="66">
        <v>8530</v>
      </c>
      <c r="U242" s="66"/>
      <c r="V242" s="66">
        <v>247371747301</v>
      </c>
      <c r="W242" s="66"/>
      <c r="X242" s="67">
        <v>210976108938</v>
      </c>
      <c r="Y242" s="96"/>
      <c r="Z242" s="68">
        <f>X242/درآمدها!$J$5</f>
        <v>1.8466429814427195E-2</v>
      </c>
      <c r="AA242" s="59"/>
      <c r="AB242" s="64"/>
    </row>
    <row r="243" spans="2:28" s="30" customFormat="1">
      <c r="B243" s="89" t="s">
        <v>180</v>
      </c>
      <c r="C243" s="89"/>
      <c r="D243" s="77">
        <v>434786</v>
      </c>
      <c r="E243" s="75"/>
      <c r="F243" s="75">
        <v>21345365271</v>
      </c>
      <c r="G243" s="75"/>
      <c r="H243" s="78">
        <v>29644531011</v>
      </c>
      <c r="I243" s="66"/>
      <c r="J243" s="66">
        <v>0</v>
      </c>
      <c r="K243" s="66"/>
      <c r="L243" s="66">
        <v>0</v>
      </c>
      <c r="M243" s="96"/>
      <c r="N243" s="66">
        <v>0</v>
      </c>
      <c r="O243" s="66"/>
      <c r="P243" s="66">
        <v>0</v>
      </c>
      <c r="Q243" s="66"/>
      <c r="R243" s="66">
        <v>434786</v>
      </c>
      <c r="S243" s="66"/>
      <c r="T243" s="66">
        <v>70400</v>
      </c>
      <c r="U243" s="66"/>
      <c r="V243" s="66">
        <v>21345365271</v>
      </c>
      <c r="W243" s="66"/>
      <c r="X243" s="67">
        <v>30426811242</v>
      </c>
      <c r="Y243" s="96"/>
      <c r="Z243" s="68">
        <f>X243/درآمدها!$J$5</f>
        <v>2.6632142241391735E-3</v>
      </c>
      <c r="AA243" s="59"/>
      <c r="AB243" s="64"/>
    </row>
    <row r="244" spans="2:28" s="30" customFormat="1">
      <c r="B244" s="89" t="s">
        <v>179</v>
      </c>
      <c r="C244" s="89"/>
      <c r="D244" s="75">
        <v>1099115</v>
      </c>
      <c r="E244" s="75"/>
      <c r="F244" s="75">
        <v>54769012341</v>
      </c>
      <c r="G244" s="75"/>
      <c r="H244" s="78">
        <v>55721338557</v>
      </c>
      <c r="I244" s="66"/>
      <c r="J244" s="66">
        <v>0</v>
      </c>
      <c r="K244" s="66"/>
      <c r="L244" s="66">
        <v>0</v>
      </c>
      <c r="M244" s="96"/>
      <c r="N244" s="66">
        <v>0</v>
      </c>
      <c r="O244" s="66"/>
      <c r="P244" s="66">
        <v>0</v>
      </c>
      <c r="Q244" s="66"/>
      <c r="R244" s="66">
        <v>1099115</v>
      </c>
      <c r="S244" s="66"/>
      <c r="T244" s="66">
        <v>51370</v>
      </c>
      <c r="U244" s="66"/>
      <c r="V244" s="66">
        <v>54769012341</v>
      </c>
      <c r="W244" s="66"/>
      <c r="X244" s="67">
        <v>56125591404</v>
      </c>
      <c r="Y244" s="96"/>
      <c r="Z244" s="68">
        <f>X244/درآمدها!$J$5</f>
        <v>4.9125908126391934E-3</v>
      </c>
      <c r="AA244" s="59"/>
      <c r="AB244" s="64"/>
    </row>
    <row r="245" spans="2:28" s="30" customFormat="1">
      <c r="B245" s="89" t="s">
        <v>178</v>
      </c>
      <c r="C245" s="89"/>
      <c r="D245" s="75">
        <v>5417290</v>
      </c>
      <c r="E245" s="75"/>
      <c r="F245" s="75">
        <v>108483990248</v>
      </c>
      <c r="G245" s="75"/>
      <c r="H245" s="78">
        <v>121433038161</v>
      </c>
      <c r="I245" s="66"/>
      <c r="J245" s="66">
        <v>0</v>
      </c>
      <c r="K245" s="66"/>
      <c r="L245" s="66">
        <v>0</v>
      </c>
      <c r="M245" s="96"/>
      <c r="N245" s="66">
        <v>435988</v>
      </c>
      <c r="O245" s="66"/>
      <c r="P245" s="66">
        <v>10072345442</v>
      </c>
      <c r="Q245" s="66"/>
      <c r="R245" s="66">
        <v>4981302</v>
      </c>
      <c r="S245" s="66"/>
      <c r="T245" s="66">
        <v>22770</v>
      </c>
      <c r="U245" s="66"/>
      <c r="V245" s="66">
        <v>99753108582</v>
      </c>
      <c r="W245" s="66"/>
      <c r="X245" s="67">
        <v>112749372277</v>
      </c>
      <c r="Y245" s="96"/>
      <c r="Z245" s="68">
        <f>X245/درآمدها!$J$5</f>
        <v>9.8687874198391291E-3</v>
      </c>
      <c r="AA245" s="59"/>
      <c r="AB245" s="64"/>
    </row>
    <row r="246" spans="2:28" s="30" customFormat="1">
      <c r="B246" s="89" t="s">
        <v>177</v>
      </c>
      <c r="C246" s="89"/>
      <c r="D246" s="75">
        <v>6977178</v>
      </c>
      <c r="E246" s="75"/>
      <c r="F246" s="75">
        <v>59821014872</v>
      </c>
      <c r="G246" s="75"/>
      <c r="H246" s="78">
        <v>87389363768</v>
      </c>
      <c r="I246" s="66"/>
      <c r="J246" s="66">
        <v>0</v>
      </c>
      <c r="K246" s="66"/>
      <c r="L246" s="66">
        <v>0</v>
      </c>
      <c r="M246" s="96"/>
      <c r="N246" s="66">
        <v>0</v>
      </c>
      <c r="O246" s="66"/>
      <c r="P246" s="66">
        <v>0</v>
      </c>
      <c r="Q246" s="66"/>
      <c r="R246" s="66">
        <v>6977178</v>
      </c>
      <c r="S246" s="66"/>
      <c r="T246" s="66">
        <v>11280</v>
      </c>
      <c r="U246" s="66"/>
      <c r="V246" s="66">
        <v>59821014872</v>
      </c>
      <c r="W246" s="66"/>
      <c r="X246" s="67">
        <v>78234287563</v>
      </c>
      <c r="Y246" s="96"/>
      <c r="Z246" s="68">
        <f>X246/درآمدها!$J$5</f>
        <v>6.8477326064839573E-3</v>
      </c>
      <c r="AA246" s="59"/>
      <c r="AB246" s="64"/>
    </row>
    <row r="247" spans="2:28" s="30" customFormat="1">
      <c r="B247" s="89" t="s">
        <v>449</v>
      </c>
      <c r="C247" s="89"/>
      <c r="D247" s="75">
        <v>1140317</v>
      </c>
      <c r="E247" s="75"/>
      <c r="F247" s="75">
        <v>20333656879</v>
      </c>
      <c r="G247" s="75"/>
      <c r="H247" s="78">
        <v>20154200986</v>
      </c>
      <c r="I247" s="66"/>
      <c r="J247" s="66">
        <v>0</v>
      </c>
      <c r="K247" s="66"/>
      <c r="L247" s="66">
        <v>0</v>
      </c>
      <c r="M247" s="96"/>
      <c r="N247" s="66">
        <v>0</v>
      </c>
      <c r="O247" s="66"/>
      <c r="P247" s="66">
        <v>0</v>
      </c>
      <c r="Q247" s="66"/>
      <c r="R247" s="66">
        <v>1140317</v>
      </c>
      <c r="S247" s="66"/>
      <c r="T247" s="66">
        <v>17540</v>
      </c>
      <c r="U247" s="66"/>
      <c r="V247" s="66">
        <v>20333656879</v>
      </c>
      <c r="W247" s="66"/>
      <c r="X247" s="67">
        <v>19882153282</v>
      </c>
      <c r="Y247" s="96"/>
      <c r="Z247" s="68">
        <f>X247/درآمدها!$J$5</f>
        <v>1.7402557568716569E-3</v>
      </c>
      <c r="AA247" s="59"/>
      <c r="AB247" s="64"/>
    </row>
    <row r="248" spans="2:28" s="30" customFormat="1">
      <c r="B248" s="89" t="s">
        <v>450</v>
      </c>
      <c r="C248" s="89"/>
      <c r="D248" s="75">
        <v>361916</v>
      </c>
      <c r="E248" s="75"/>
      <c r="F248" s="75">
        <v>16663371294</v>
      </c>
      <c r="G248" s="75"/>
      <c r="H248" s="78">
        <v>16908842193</v>
      </c>
      <c r="I248" s="66"/>
      <c r="J248" s="66">
        <v>249829</v>
      </c>
      <c r="K248" s="66"/>
      <c r="L248" s="66">
        <v>11932681940</v>
      </c>
      <c r="M248" s="96"/>
      <c r="N248" s="66">
        <v>0</v>
      </c>
      <c r="O248" s="66"/>
      <c r="P248" s="66">
        <v>0</v>
      </c>
      <c r="Q248" s="66"/>
      <c r="R248" s="66">
        <v>611745</v>
      </c>
      <c r="S248" s="66"/>
      <c r="T248" s="66">
        <v>48990</v>
      </c>
      <c r="U248" s="66"/>
      <c r="V248" s="66">
        <v>28596053234</v>
      </c>
      <c r="W248" s="66"/>
      <c r="X248" s="67">
        <v>29791069698</v>
      </c>
      <c r="Y248" s="96"/>
      <c r="Z248" s="68">
        <f>X248/درآمدها!$J$5</f>
        <v>2.6075686979159097E-3</v>
      </c>
      <c r="AA248" s="59"/>
      <c r="AB248" s="64"/>
    </row>
    <row r="249" spans="2:28" s="30" customFormat="1">
      <c r="B249" s="89" t="s">
        <v>451</v>
      </c>
      <c r="C249" s="89"/>
      <c r="D249" s="75">
        <v>9915877</v>
      </c>
      <c r="E249" s="75"/>
      <c r="F249" s="75">
        <v>34057484531</v>
      </c>
      <c r="G249" s="75"/>
      <c r="H249" s="78">
        <v>34361075080</v>
      </c>
      <c r="I249" s="66"/>
      <c r="J249" s="66">
        <v>0</v>
      </c>
      <c r="K249" s="66"/>
      <c r="L249" s="66">
        <v>0</v>
      </c>
      <c r="M249" s="96"/>
      <c r="N249" s="66">
        <v>0</v>
      </c>
      <c r="O249" s="66"/>
      <c r="P249" s="66">
        <v>0</v>
      </c>
      <c r="Q249" s="66"/>
      <c r="R249" s="66">
        <v>9915877</v>
      </c>
      <c r="S249" s="66"/>
      <c r="T249" s="66">
        <v>3030</v>
      </c>
      <c r="U249" s="66"/>
      <c r="V249" s="66">
        <v>34057484531</v>
      </c>
      <c r="W249" s="66"/>
      <c r="X249" s="67">
        <v>29866338925</v>
      </c>
      <c r="Y249" s="96"/>
      <c r="Z249" s="68">
        <f>X249/درآمدها!$J$5</f>
        <v>2.6141569031140166E-3</v>
      </c>
      <c r="AA249" s="59"/>
      <c r="AB249" s="64"/>
    </row>
    <row r="250" spans="2:28" s="30" customFormat="1">
      <c r="B250" s="89" t="s">
        <v>452</v>
      </c>
      <c r="C250" s="89"/>
      <c r="D250" s="75">
        <v>2087055</v>
      </c>
      <c r="E250" s="75"/>
      <c r="F250" s="75">
        <v>30428296154</v>
      </c>
      <c r="G250" s="75"/>
      <c r="H250" s="78">
        <v>30331193276</v>
      </c>
      <c r="I250" s="66"/>
      <c r="J250" s="66">
        <v>0</v>
      </c>
      <c r="K250" s="66"/>
      <c r="L250" s="66">
        <v>0</v>
      </c>
      <c r="M250" s="96"/>
      <c r="N250" s="66">
        <v>0</v>
      </c>
      <c r="O250" s="66"/>
      <c r="P250" s="66">
        <v>0</v>
      </c>
      <c r="Q250" s="66"/>
      <c r="R250" s="66">
        <v>2087055</v>
      </c>
      <c r="S250" s="66"/>
      <c r="T250" s="66">
        <v>15640</v>
      </c>
      <c r="U250" s="66"/>
      <c r="V250" s="66">
        <v>30428296154</v>
      </c>
      <c r="W250" s="66"/>
      <c r="X250" s="67">
        <v>32447323038</v>
      </c>
      <c r="Y250" s="96"/>
      <c r="Z250" s="68">
        <f>X250/درآمدها!$J$5</f>
        <v>2.840066662350654E-3</v>
      </c>
      <c r="AA250" s="59"/>
      <c r="AB250" s="64"/>
    </row>
    <row r="251" spans="2:28" s="30" customFormat="1">
      <c r="B251" s="89" t="s">
        <v>378</v>
      </c>
      <c r="C251" s="89"/>
      <c r="D251" s="75">
        <v>224576</v>
      </c>
      <c r="E251" s="75"/>
      <c r="F251" s="75">
        <v>19084252878</v>
      </c>
      <c r="G251" s="75"/>
      <c r="H251" s="78">
        <v>15291924440</v>
      </c>
      <c r="I251" s="66"/>
      <c r="J251" s="66">
        <v>0</v>
      </c>
      <c r="K251" s="66"/>
      <c r="L251" s="66">
        <v>0</v>
      </c>
      <c r="M251" s="96"/>
      <c r="N251" s="66">
        <v>0</v>
      </c>
      <c r="O251" s="66"/>
      <c r="P251" s="66">
        <v>0</v>
      </c>
      <c r="Q251" s="66"/>
      <c r="R251" s="66">
        <v>224576</v>
      </c>
      <c r="S251" s="66"/>
      <c r="T251" s="66">
        <v>63570</v>
      </c>
      <c r="U251" s="66"/>
      <c r="V251" s="66">
        <v>19084252878</v>
      </c>
      <c r="W251" s="66"/>
      <c r="X251" s="67">
        <v>14191352362</v>
      </c>
      <c r="Y251" s="96"/>
      <c r="Z251" s="68">
        <f>X251/درآمدها!$J$5</f>
        <v>1.2421482872342281E-3</v>
      </c>
      <c r="AA251" s="59"/>
      <c r="AB251" s="64"/>
    </row>
    <row r="252" spans="2:28" s="30" customFormat="1">
      <c r="B252" s="89" t="s">
        <v>382</v>
      </c>
      <c r="C252" s="89"/>
      <c r="D252" s="75">
        <v>1244980</v>
      </c>
      <c r="E252" s="75"/>
      <c r="F252" s="75">
        <v>35825541094</v>
      </c>
      <c r="G252" s="75"/>
      <c r="H252" s="78">
        <v>34652026334</v>
      </c>
      <c r="I252" s="66"/>
      <c r="J252" s="66">
        <v>0</v>
      </c>
      <c r="K252" s="66"/>
      <c r="L252" s="66">
        <v>0</v>
      </c>
      <c r="M252" s="96"/>
      <c r="N252" s="66">
        <v>0</v>
      </c>
      <c r="O252" s="66"/>
      <c r="P252" s="66">
        <v>0</v>
      </c>
      <c r="Q252" s="66"/>
      <c r="R252" s="66">
        <v>1244980</v>
      </c>
      <c r="S252" s="66"/>
      <c r="T252" s="66">
        <v>26900</v>
      </c>
      <c r="U252" s="66"/>
      <c r="V252" s="66">
        <v>35825541094</v>
      </c>
      <c r="W252" s="66"/>
      <c r="X252" s="67">
        <v>33290696730</v>
      </c>
      <c r="Y252" s="96"/>
      <c r="Z252" s="68">
        <f>X252/درآمدها!$J$5</f>
        <v>2.9138859263850908E-3</v>
      </c>
      <c r="AA252" s="59"/>
      <c r="AB252" s="64"/>
    </row>
    <row r="253" spans="2:28" s="30" customFormat="1">
      <c r="B253" s="89" t="s">
        <v>369</v>
      </c>
      <c r="C253" s="89"/>
      <c r="D253" s="75">
        <v>10121417</v>
      </c>
      <c r="E253" s="75"/>
      <c r="F253" s="75">
        <v>85405872621</v>
      </c>
      <c r="G253" s="75"/>
      <c r="H253" s="78">
        <v>82199959631</v>
      </c>
      <c r="I253" s="66"/>
      <c r="J253" s="66">
        <v>0</v>
      </c>
      <c r="K253" s="66"/>
      <c r="L253" s="66">
        <v>0</v>
      </c>
      <c r="M253" s="96"/>
      <c r="N253" s="66">
        <v>0</v>
      </c>
      <c r="O253" s="66"/>
      <c r="P253" s="66">
        <v>0</v>
      </c>
      <c r="Q253" s="66"/>
      <c r="R253" s="66">
        <v>10121417</v>
      </c>
      <c r="S253" s="66"/>
      <c r="T253" s="66">
        <v>7910</v>
      </c>
      <c r="U253" s="66"/>
      <c r="V253" s="66">
        <v>85405872621</v>
      </c>
      <c r="W253" s="66"/>
      <c r="X253" s="67">
        <v>79584049042</v>
      </c>
      <c r="Y253" s="96"/>
      <c r="Z253" s="68">
        <f>X253/درآمدها!$J$5</f>
        <v>6.9658752518462139E-3</v>
      </c>
      <c r="AA253" s="59"/>
      <c r="AB253" s="64"/>
    </row>
    <row r="254" spans="2:28" s="30" customFormat="1">
      <c r="B254" s="89" t="s">
        <v>370</v>
      </c>
      <c r="C254" s="89"/>
      <c r="D254" s="75">
        <v>3715806</v>
      </c>
      <c r="E254" s="75"/>
      <c r="F254" s="75">
        <v>166875700850</v>
      </c>
      <c r="G254" s="75"/>
      <c r="H254" s="78">
        <v>187344309525</v>
      </c>
      <c r="I254" s="66"/>
      <c r="J254" s="66">
        <v>0</v>
      </c>
      <c r="K254" s="66"/>
      <c r="L254" s="66">
        <v>0</v>
      </c>
      <c r="M254" s="96"/>
      <c r="N254" s="66">
        <v>18341</v>
      </c>
      <c r="O254" s="66"/>
      <c r="P254" s="66">
        <v>963331119</v>
      </c>
      <c r="Q254" s="66"/>
      <c r="R254" s="66">
        <v>3697465</v>
      </c>
      <c r="S254" s="66"/>
      <c r="T254" s="66">
        <v>51720</v>
      </c>
      <c r="U254" s="66"/>
      <c r="V254" s="66">
        <v>166052012200</v>
      </c>
      <c r="W254" s="66"/>
      <c r="X254" s="67">
        <v>190095054109</v>
      </c>
      <c r="Y254" s="96"/>
      <c r="Z254" s="68">
        <f>X254/درآمدها!$J$5</f>
        <v>1.6638741668162961E-2</v>
      </c>
      <c r="AA254" s="59"/>
      <c r="AB254" s="64"/>
    </row>
    <row r="255" spans="2:28" s="30" customFormat="1">
      <c r="B255" s="89" t="s">
        <v>351</v>
      </c>
      <c r="C255" s="89"/>
      <c r="D255" s="75">
        <v>635206</v>
      </c>
      <c r="E255" s="75"/>
      <c r="F255" s="75">
        <v>23901694624</v>
      </c>
      <c r="G255" s="75"/>
      <c r="H255" s="78">
        <v>27694367359</v>
      </c>
      <c r="I255" s="66"/>
      <c r="J255" s="66">
        <v>0</v>
      </c>
      <c r="K255" s="66"/>
      <c r="L255" s="66">
        <v>0</v>
      </c>
      <c r="M255" s="96"/>
      <c r="N255" s="66">
        <v>0</v>
      </c>
      <c r="O255" s="66"/>
      <c r="P255" s="66">
        <v>0</v>
      </c>
      <c r="Q255" s="66"/>
      <c r="R255" s="66">
        <v>635206</v>
      </c>
      <c r="S255" s="66"/>
      <c r="T255" s="66">
        <v>43260</v>
      </c>
      <c r="U255" s="66"/>
      <c r="V255" s="66">
        <v>23901694624</v>
      </c>
      <c r="W255" s="66"/>
      <c r="X255" s="67">
        <v>27315511445</v>
      </c>
      <c r="Y255" s="96"/>
      <c r="Z255" s="68">
        <f>X255/درآمدها!$J$5</f>
        <v>2.3908867097957062E-3</v>
      </c>
      <c r="AA255" s="59"/>
      <c r="AB255" s="64"/>
    </row>
    <row r="256" spans="2:28" s="30" customFormat="1">
      <c r="B256" s="89" t="s">
        <v>330</v>
      </c>
      <c r="C256" s="89"/>
      <c r="D256" s="75">
        <v>17769560</v>
      </c>
      <c r="E256" s="75"/>
      <c r="F256" s="75">
        <v>61689006869</v>
      </c>
      <c r="G256" s="75"/>
      <c r="H256" s="78">
        <v>46950463116</v>
      </c>
      <c r="I256" s="66"/>
      <c r="J256" s="66">
        <v>0</v>
      </c>
      <c r="K256" s="66"/>
      <c r="L256" s="66">
        <v>0</v>
      </c>
      <c r="M256" s="96"/>
      <c r="N256" s="66">
        <v>0</v>
      </c>
      <c r="O256" s="66"/>
      <c r="P256" s="66">
        <v>0</v>
      </c>
      <c r="Q256" s="66"/>
      <c r="R256" s="66">
        <v>17769560</v>
      </c>
      <c r="S256" s="66"/>
      <c r="T256" s="66">
        <v>2654</v>
      </c>
      <c r="U256" s="66"/>
      <c r="V256" s="66">
        <v>61689006869</v>
      </c>
      <c r="W256" s="66"/>
      <c r="X256" s="67">
        <v>46879807790</v>
      </c>
      <c r="Y256" s="96"/>
      <c r="Z256" s="68">
        <f>X256/درآمدها!$J$5</f>
        <v>4.103320914513018E-3</v>
      </c>
      <c r="AA256" s="59"/>
      <c r="AB256" s="64"/>
    </row>
    <row r="257" spans="2:28" s="30" customFormat="1">
      <c r="B257" s="89" t="s">
        <v>339</v>
      </c>
      <c r="C257" s="89"/>
      <c r="D257" s="75">
        <v>9481284</v>
      </c>
      <c r="E257" s="75"/>
      <c r="F257" s="75">
        <v>25321919952</v>
      </c>
      <c r="G257" s="75"/>
      <c r="H257" s="78">
        <v>26436761361</v>
      </c>
      <c r="I257" s="66"/>
      <c r="J257" s="66">
        <v>0</v>
      </c>
      <c r="K257" s="66"/>
      <c r="L257" s="66">
        <v>0</v>
      </c>
      <c r="M257" s="96"/>
      <c r="N257" s="66">
        <v>0</v>
      </c>
      <c r="O257" s="66"/>
      <c r="P257" s="66">
        <v>0</v>
      </c>
      <c r="Q257" s="66"/>
      <c r="R257" s="66">
        <v>9481284</v>
      </c>
      <c r="S257" s="66"/>
      <c r="T257" s="66">
        <v>2404</v>
      </c>
      <c r="U257" s="66"/>
      <c r="V257" s="66">
        <v>25321919952</v>
      </c>
      <c r="W257" s="66"/>
      <c r="X257" s="67">
        <v>22657388348</v>
      </c>
      <c r="Y257" s="96"/>
      <c r="Z257" s="68">
        <f>X257/درآمدها!$J$5</f>
        <v>1.9831680175195522E-3</v>
      </c>
      <c r="AA257" s="59"/>
      <c r="AB257" s="64"/>
    </row>
    <row r="258" spans="2:28" s="30" customFormat="1">
      <c r="B258" s="89" t="s">
        <v>301</v>
      </c>
      <c r="C258" s="89"/>
      <c r="D258" s="75">
        <v>3379434</v>
      </c>
      <c r="E258" s="75"/>
      <c r="F258" s="75">
        <v>40559476713</v>
      </c>
      <c r="G258" s="75"/>
      <c r="H258" s="78">
        <v>45082159856</v>
      </c>
      <c r="I258" s="66"/>
      <c r="J258" s="66">
        <v>0</v>
      </c>
      <c r="K258" s="66"/>
      <c r="L258" s="66">
        <v>0</v>
      </c>
      <c r="M258" s="96"/>
      <c r="N258" s="66">
        <v>0</v>
      </c>
      <c r="O258" s="66"/>
      <c r="P258" s="66">
        <v>0</v>
      </c>
      <c r="Q258" s="66"/>
      <c r="R258" s="66">
        <v>3379434</v>
      </c>
      <c r="S258" s="66"/>
      <c r="T258" s="66">
        <v>12830</v>
      </c>
      <c r="U258" s="66"/>
      <c r="V258" s="66">
        <v>40559476713</v>
      </c>
      <c r="W258" s="66"/>
      <c r="X258" s="67">
        <v>43100157300</v>
      </c>
      <c r="Y258" s="96"/>
      <c r="Z258" s="68">
        <f>X258/درآمدها!$J$5</f>
        <v>3.7724936428944976E-3</v>
      </c>
      <c r="AA258" s="59"/>
      <c r="AB258" s="64"/>
    </row>
    <row r="259" spans="2:28" s="30" customFormat="1">
      <c r="B259" s="89" t="s">
        <v>266</v>
      </c>
      <c r="C259" s="89"/>
      <c r="D259" s="75">
        <v>9756503</v>
      </c>
      <c r="E259" s="75"/>
      <c r="F259" s="75">
        <v>68328134051</v>
      </c>
      <c r="G259" s="75"/>
      <c r="H259" s="78">
        <v>52371639762</v>
      </c>
      <c r="I259" s="66"/>
      <c r="J259" s="66">
        <v>0</v>
      </c>
      <c r="K259" s="66"/>
      <c r="L259" s="66">
        <v>0</v>
      </c>
      <c r="M259" s="96"/>
      <c r="N259" s="66">
        <v>0</v>
      </c>
      <c r="O259" s="66"/>
      <c r="P259" s="66">
        <v>0</v>
      </c>
      <c r="Q259" s="66"/>
      <c r="R259" s="66">
        <v>9756503</v>
      </c>
      <c r="S259" s="66"/>
      <c r="T259" s="66">
        <v>5110</v>
      </c>
      <c r="U259" s="66"/>
      <c r="V259" s="66">
        <v>68328134051</v>
      </c>
      <c r="W259" s="66"/>
      <c r="X259" s="67">
        <v>49559088739</v>
      </c>
      <c r="Y259" s="96"/>
      <c r="Z259" s="68">
        <f>X259/درآمدها!$J$5</f>
        <v>4.337834451836717E-3</v>
      </c>
      <c r="AA259" s="59"/>
      <c r="AB259" s="64"/>
    </row>
    <row r="260" spans="2:28" s="30" customFormat="1">
      <c r="B260" s="89" t="s">
        <v>214</v>
      </c>
      <c r="C260" s="89"/>
      <c r="D260" s="75">
        <v>4597916</v>
      </c>
      <c r="E260" s="75"/>
      <c r="F260" s="75">
        <v>17030380752</v>
      </c>
      <c r="G260" s="75"/>
      <c r="H260" s="78">
        <v>15846125976</v>
      </c>
      <c r="I260" s="66"/>
      <c r="J260" s="66">
        <v>5003056</v>
      </c>
      <c r="K260" s="66"/>
      <c r="L260" s="66">
        <v>17023428960</v>
      </c>
      <c r="M260" s="96"/>
      <c r="N260" s="66">
        <v>0</v>
      </c>
      <c r="O260" s="66"/>
      <c r="P260" s="66">
        <v>0</v>
      </c>
      <c r="Q260" s="66"/>
      <c r="R260" s="66">
        <v>9600972</v>
      </c>
      <c r="S260" s="66"/>
      <c r="T260" s="66">
        <v>2939</v>
      </c>
      <c r="U260" s="66"/>
      <c r="V260" s="66">
        <v>34053809712</v>
      </c>
      <c r="W260" s="66"/>
      <c r="X260" s="67">
        <v>28049364034</v>
      </c>
      <c r="Y260" s="96"/>
      <c r="Z260" s="68">
        <f>X260/درآمدها!$J$5</f>
        <v>2.4551197520919156E-3</v>
      </c>
      <c r="AA260" s="59"/>
      <c r="AB260" s="64"/>
    </row>
    <row r="261" spans="2:28" s="30" customFormat="1">
      <c r="B261" s="89" t="s">
        <v>213</v>
      </c>
      <c r="C261" s="89"/>
      <c r="D261" s="75">
        <v>5702006</v>
      </c>
      <c r="E261" s="75"/>
      <c r="F261" s="75">
        <v>36460073783</v>
      </c>
      <c r="G261" s="75"/>
      <c r="H261" s="78">
        <v>40300042152</v>
      </c>
      <c r="I261" s="66"/>
      <c r="J261" s="66">
        <v>0</v>
      </c>
      <c r="K261" s="66"/>
      <c r="L261" s="66">
        <v>0</v>
      </c>
      <c r="M261" s="96"/>
      <c r="N261" s="66">
        <v>0</v>
      </c>
      <c r="O261" s="66"/>
      <c r="P261" s="66">
        <v>0</v>
      </c>
      <c r="Q261" s="66"/>
      <c r="R261" s="66">
        <v>5702006</v>
      </c>
      <c r="S261" s="66"/>
      <c r="T261" s="66">
        <v>7140</v>
      </c>
      <c r="U261" s="66"/>
      <c r="V261" s="66">
        <v>36460073783</v>
      </c>
      <c r="W261" s="66"/>
      <c r="X261" s="67">
        <v>40470084523</v>
      </c>
      <c r="Y261" s="96"/>
      <c r="Z261" s="68">
        <f>X261/درآمدها!$J$5</f>
        <v>3.5422872247944325E-3</v>
      </c>
      <c r="AA261" s="59"/>
      <c r="AB261" s="64"/>
    </row>
    <row r="262" spans="2:28" s="30" customFormat="1">
      <c r="B262" s="89" t="s">
        <v>212</v>
      </c>
      <c r="C262" s="89"/>
      <c r="D262" s="75">
        <v>34037536</v>
      </c>
      <c r="E262" s="75"/>
      <c r="F262" s="75">
        <v>70504789618</v>
      </c>
      <c r="G262" s="75"/>
      <c r="H262" s="78">
        <v>77109993858</v>
      </c>
      <c r="I262" s="66"/>
      <c r="J262" s="66">
        <v>0</v>
      </c>
      <c r="K262" s="66"/>
      <c r="L262" s="66">
        <v>0</v>
      </c>
      <c r="M262" s="96"/>
      <c r="N262" s="66">
        <v>0</v>
      </c>
      <c r="O262" s="66"/>
      <c r="P262" s="66">
        <v>0</v>
      </c>
      <c r="Q262" s="66"/>
      <c r="R262" s="66">
        <v>34037536</v>
      </c>
      <c r="S262" s="66"/>
      <c r="T262" s="66">
        <v>1912</v>
      </c>
      <c r="U262" s="66"/>
      <c r="V262" s="66">
        <v>70504789618</v>
      </c>
      <c r="W262" s="66"/>
      <c r="X262" s="67">
        <v>64692544209</v>
      </c>
      <c r="Y262" s="96"/>
      <c r="Z262" s="68">
        <f>X262/درآمدها!$J$5</f>
        <v>5.6624436442862759E-3</v>
      </c>
      <c r="AA262" s="59"/>
      <c r="AB262" s="64"/>
    </row>
    <row r="263" spans="2:28" s="30" customFormat="1">
      <c r="B263" s="89" t="s">
        <v>210</v>
      </c>
      <c r="C263" s="89"/>
      <c r="D263" s="75">
        <v>9809909</v>
      </c>
      <c r="E263" s="75"/>
      <c r="F263" s="75">
        <v>71723725038</v>
      </c>
      <c r="G263" s="75"/>
      <c r="H263" s="78">
        <v>91566960993</v>
      </c>
      <c r="I263" s="66"/>
      <c r="J263" s="66">
        <v>0</v>
      </c>
      <c r="K263" s="66"/>
      <c r="L263" s="66">
        <v>0</v>
      </c>
      <c r="M263" s="96"/>
      <c r="N263" s="66">
        <v>0</v>
      </c>
      <c r="O263" s="66"/>
      <c r="P263" s="66">
        <v>0</v>
      </c>
      <c r="Q263" s="66"/>
      <c r="R263" s="66">
        <v>9809909</v>
      </c>
      <c r="S263" s="66"/>
      <c r="T263" s="66">
        <v>8300</v>
      </c>
      <c r="U263" s="66"/>
      <c r="V263" s="66">
        <v>71723725038</v>
      </c>
      <c r="W263" s="66"/>
      <c r="X263" s="67">
        <v>80937782348</v>
      </c>
      <c r="Y263" s="96"/>
      <c r="Z263" s="68">
        <f>X263/درآمدها!$J$5</f>
        <v>7.0843655454085426E-3</v>
      </c>
      <c r="AA263" s="59"/>
      <c r="AB263" s="64"/>
    </row>
    <row r="264" spans="2:28" s="30" customFormat="1">
      <c r="B264" s="89" t="s">
        <v>209</v>
      </c>
      <c r="C264" s="89"/>
      <c r="D264" s="75">
        <v>3483710</v>
      </c>
      <c r="E264" s="75"/>
      <c r="F264" s="75">
        <v>41604313461</v>
      </c>
      <c r="G264" s="75"/>
      <c r="H264" s="78">
        <v>28084783420</v>
      </c>
      <c r="I264" s="66"/>
      <c r="J264" s="66">
        <v>0</v>
      </c>
      <c r="K264" s="66"/>
      <c r="L264" s="66">
        <v>0</v>
      </c>
      <c r="M264" s="96"/>
      <c r="N264" s="66">
        <v>0</v>
      </c>
      <c r="O264" s="66"/>
      <c r="P264" s="66">
        <v>0</v>
      </c>
      <c r="Q264" s="66"/>
      <c r="R264" s="66">
        <v>3483710</v>
      </c>
      <c r="S264" s="66"/>
      <c r="T264" s="66">
        <v>7100</v>
      </c>
      <c r="U264" s="66"/>
      <c r="V264" s="66">
        <v>41604313461</v>
      </c>
      <c r="W264" s="66"/>
      <c r="X264" s="67">
        <v>24587171673</v>
      </c>
      <c r="Y264" s="96"/>
      <c r="Z264" s="68">
        <f>X264/درآمدها!$J$5</f>
        <v>2.1520791255476039E-3</v>
      </c>
      <c r="AA264" s="59"/>
      <c r="AB264" s="64"/>
    </row>
    <row r="265" spans="2:28" s="30" customFormat="1">
      <c r="B265" s="89" t="s">
        <v>208</v>
      </c>
      <c r="C265" s="89"/>
      <c r="D265" s="75">
        <v>788560</v>
      </c>
      <c r="E265" s="75"/>
      <c r="F265" s="75">
        <v>39769290569</v>
      </c>
      <c r="G265" s="75"/>
      <c r="H265" s="78">
        <v>39530466672</v>
      </c>
      <c r="I265" s="66"/>
      <c r="J265" s="66">
        <v>0</v>
      </c>
      <c r="K265" s="66"/>
      <c r="L265" s="66">
        <v>0</v>
      </c>
      <c r="M265" s="96"/>
      <c r="N265" s="66">
        <v>0</v>
      </c>
      <c r="O265" s="66"/>
      <c r="P265" s="66">
        <v>0</v>
      </c>
      <c r="Q265" s="66"/>
      <c r="R265" s="66">
        <v>788560</v>
      </c>
      <c r="S265" s="66"/>
      <c r="T265" s="66">
        <v>49940</v>
      </c>
      <c r="U265" s="66"/>
      <c r="V265" s="66">
        <v>39769290569</v>
      </c>
      <c r="W265" s="66"/>
      <c r="X265" s="67">
        <v>39146371319</v>
      </c>
      <c r="Y265" s="96"/>
      <c r="Z265" s="68">
        <f>X265/درآمدها!$J$5</f>
        <v>3.4264245467919671E-3</v>
      </c>
      <c r="AA265" s="59"/>
      <c r="AB265" s="64"/>
    </row>
    <row r="266" spans="2:28" s="30" customFormat="1">
      <c r="B266" s="89" t="s">
        <v>207</v>
      </c>
      <c r="C266" s="89"/>
      <c r="D266" s="75">
        <v>13136571</v>
      </c>
      <c r="E266" s="75"/>
      <c r="F266" s="75">
        <v>42262904913</v>
      </c>
      <c r="G266" s="75"/>
      <c r="H266" s="78">
        <v>39893437673</v>
      </c>
      <c r="I266" s="66"/>
      <c r="J266" s="66">
        <v>0</v>
      </c>
      <c r="K266" s="66"/>
      <c r="L266" s="66">
        <v>0</v>
      </c>
      <c r="M266" s="96"/>
      <c r="N266" s="66">
        <v>0</v>
      </c>
      <c r="O266" s="66"/>
      <c r="P266" s="66">
        <v>0</v>
      </c>
      <c r="Q266" s="66"/>
      <c r="R266" s="66">
        <v>13136571</v>
      </c>
      <c r="S266" s="66"/>
      <c r="T266" s="66">
        <v>2930</v>
      </c>
      <c r="U266" s="66"/>
      <c r="V266" s="66">
        <v>42262904913</v>
      </c>
      <c r="W266" s="66"/>
      <c r="X266" s="67">
        <v>38261136623</v>
      </c>
      <c r="Y266" s="96"/>
      <c r="Z266" s="68">
        <f>X266/درآمدها!$J$5</f>
        <v>3.3489412503880894E-3</v>
      </c>
      <c r="AA266" s="59"/>
      <c r="AB266" s="64"/>
    </row>
    <row r="267" spans="2:28" s="30" customFormat="1">
      <c r="B267" s="89" t="s">
        <v>206</v>
      </c>
      <c r="C267" s="89"/>
      <c r="D267" s="75">
        <v>14600977</v>
      </c>
      <c r="E267" s="75"/>
      <c r="F267" s="75">
        <v>63284131703</v>
      </c>
      <c r="G267" s="75"/>
      <c r="H267" s="78">
        <v>78100378490</v>
      </c>
      <c r="I267" s="66"/>
      <c r="J267" s="66">
        <v>4836734</v>
      </c>
      <c r="K267" s="66"/>
      <c r="L267" s="66">
        <v>0</v>
      </c>
      <c r="M267" s="96"/>
      <c r="N267" s="66">
        <v>13904244</v>
      </c>
      <c r="O267" s="66"/>
      <c r="P267" s="66">
        <v>51807741703</v>
      </c>
      <c r="Q267" s="66"/>
      <c r="R267" s="66">
        <v>5533467</v>
      </c>
      <c r="S267" s="66"/>
      <c r="T267" s="66">
        <v>5290</v>
      </c>
      <c r="U267" s="66"/>
      <c r="V267" s="66">
        <v>23983371414</v>
      </c>
      <c r="W267" s="66"/>
      <c r="X267" s="67">
        <v>29097871792</v>
      </c>
      <c r="Y267" s="96"/>
      <c r="Z267" s="68">
        <f>X267/درآمدها!$J$5</f>
        <v>2.5468941004788193E-3</v>
      </c>
      <c r="AA267" s="59"/>
      <c r="AB267" s="64"/>
    </row>
    <row r="268" spans="2:28" s="30" customFormat="1">
      <c r="B268" s="89" t="s">
        <v>205</v>
      </c>
      <c r="C268" s="89"/>
      <c r="D268" s="75">
        <v>8031181</v>
      </c>
      <c r="E268" s="75"/>
      <c r="F268" s="75">
        <v>27647869903</v>
      </c>
      <c r="G268" s="75"/>
      <c r="H268" s="78">
        <v>34057165091</v>
      </c>
      <c r="I268" s="66"/>
      <c r="J268" s="66">
        <v>0</v>
      </c>
      <c r="K268" s="66"/>
      <c r="L268" s="66">
        <v>0</v>
      </c>
      <c r="M268" s="96"/>
      <c r="N268" s="66">
        <v>0</v>
      </c>
      <c r="O268" s="66"/>
      <c r="P268" s="66">
        <v>0</v>
      </c>
      <c r="Q268" s="66"/>
      <c r="R268" s="66">
        <v>8031181</v>
      </c>
      <c r="S268" s="66"/>
      <c r="T268" s="66">
        <v>4097</v>
      </c>
      <c r="U268" s="66"/>
      <c r="V268" s="66">
        <v>27647869903</v>
      </c>
      <c r="W268" s="66"/>
      <c r="X268" s="67">
        <v>32707971258</v>
      </c>
      <c r="Y268" s="96"/>
      <c r="Z268" s="68">
        <f>X268/درآمدها!$J$5</f>
        <v>2.8628808192953147E-3</v>
      </c>
      <c r="AA268" s="59"/>
      <c r="AB268" s="64"/>
    </row>
    <row r="269" spans="2:28" s="30" customFormat="1">
      <c r="B269" s="89" t="s">
        <v>204</v>
      </c>
      <c r="C269" s="89"/>
      <c r="D269" s="75">
        <v>22405925</v>
      </c>
      <c r="E269" s="75"/>
      <c r="F269" s="75">
        <v>53631797110</v>
      </c>
      <c r="G269" s="75"/>
      <c r="H269" s="78">
        <v>43142045082</v>
      </c>
      <c r="I269" s="66"/>
      <c r="J269" s="66">
        <v>0</v>
      </c>
      <c r="K269" s="66"/>
      <c r="L269" s="66">
        <v>0</v>
      </c>
      <c r="M269" s="96"/>
      <c r="N269" s="66">
        <v>0</v>
      </c>
      <c r="O269" s="66"/>
      <c r="P269" s="66">
        <v>0</v>
      </c>
      <c r="Q269" s="66"/>
      <c r="R269" s="66">
        <v>22405925</v>
      </c>
      <c r="S269" s="66"/>
      <c r="T269" s="66">
        <v>1723</v>
      </c>
      <c r="U269" s="66"/>
      <c r="V269" s="66">
        <v>53631797110</v>
      </c>
      <c r="W269" s="66"/>
      <c r="X269" s="67">
        <v>38375706596</v>
      </c>
      <c r="Y269" s="96"/>
      <c r="Z269" s="68">
        <f>X269/درآمدها!$J$5</f>
        <v>3.3589693923227154E-3</v>
      </c>
      <c r="AA269" s="59"/>
      <c r="AB269" s="64"/>
    </row>
    <row r="270" spans="2:28" s="30" customFormat="1">
      <c r="B270" s="89" t="s">
        <v>203</v>
      </c>
      <c r="C270" s="89"/>
      <c r="D270" s="75">
        <v>10049859</v>
      </c>
      <c r="E270" s="75"/>
      <c r="F270" s="75">
        <v>72742911222</v>
      </c>
      <c r="G270" s="75"/>
      <c r="H270" s="78">
        <v>79121293728</v>
      </c>
      <c r="I270" s="66"/>
      <c r="J270" s="66">
        <v>0</v>
      </c>
      <c r="K270" s="66"/>
      <c r="L270" s="66">
        <v>0</v>
      </c>
      <c r="M270" s="96"/>
      <c r="N270" s="66">
        <v>637723</v>
      </c>
      <c r="O270" s="66"/>
      <c r="P270" s="66">
        <v>5044009397</v>
      </c>
      <c r="Q270" s="66"/>
      <c r="R270" s="66">
        <v>9412136</v>
      </c>
      <c r="S270" s="66"/>
      <c r="T270" s="66">
        <v>7910</v>
      </c>
      <c r="U270" s="66"/>
      <c r="V270" s="66">
        <v>68126943220</v>
      </c>
      <c r="W270" s="66"/>
      <c r="X270" s="67">
        <v>74007018291</v>
      </c>
      <c r="Y270" s="96"/>
      <c r="Z270" s="68">
        <f>X270/درآمدها!$J$5</f>
        <v>6.4777259184707033E-3</v>
      </c>
      <c r="AA270" s="59"/>
      <c r="AB270" s="64"/>
    </row>
    <row r="271" spans="2:28" s="30" customFormat="1">
      <c r="B271" s="89" t="s">
        <v>202</v>
      </c>
      <c r="C271" s="89"/>
      <c r="D271" s="75">
        <v>5896658</v>
      </c>
      <c r="E271" s="75"/>
      <c r="F271" s="75">
        <v>48916519476</v>
      </c>
      <c r="G271" s="75"/>
      <c r="H271" s="78">
        <v>47420124643</v>
      </c>
      <c r="I271" s="66"/>
      <c r="J271" s="66">
        <v>0</v>
      </c>
      <c r="K271" s="66"/>
      <c r="L271" s="66">
        <v>0</v>
      </c>
      <c r="M271" s="96"/>
      <c r="N271" s="66">
        <v>0</v>
      </c>
      <c r="O271" s="66"/>
      <c r="P271" s="66">
        <v>0</v>
      </c>
      <c r="Q271" s="66"/>
      <c r="R271" s="66">
        <v>5896658</v>
      </c>
      <c r="S271" s="66"/>
      <c r="T271" s="66">
        <v>7600</v>
      </c>
      <c r="U271" s="66"/>
      <c r="V271" s="66">
        <v>48916519476</v>
      </c>
      <c r="W271" s="66"/>
      <c r="X271" s="67">
        <v>44547953927</v>
      </c>
      <c r="Y271" s="96"/>
      <c r="Z271" s="68">
        <f>X271/درآمدها!$J$5</f>
        <v>3.8992171611764506E-3</v>
      </c>
      <c r="AA271" s="59"/>
      <c r="AB271" s="64"/>
    </row>
    <row r="272" spans="2:28" s="30" customFormat="1">
      <c r="B272" s="89" t="s">
        <v>201</v>
      </c>
      <c r="C272" s="89"/>
      <c r="D272" s="75">
        <v>24403341</v>
      </c>
      <c r="E272" s="75"/>
      <c r="F272" s="75">
        <v>85755330246</v>
      </c>
      <c r="G272" s="75"/>
      <c r="H272" s="78">
        <v>84175749695</v>
      </c>
      <c r="I272" s="66"/>
      <c r="J272" s="66">
        <v>919865</v>
      </c>
      <c r="K272" s="66"/>
      <c r="L272" s="66">
        <v>3146375106</v>
      </c>
      <c r="M272" s="96"/>
      <c r="N272" s="66">
        <v>0</v>
      </c>
      <c r="O272" s="66"/>
      <c r="P272" s="66">
        <v>0</v>
      </c>
      <c r="Q272" s="66"/>
      <c r="R272" s="66">
        <v>25323206</v>
      </c>
      <c r="S272" s="66"/>
      <c r="T272" s="66">
        <v>3400</v>
      </c>
      <c r="U272" s="66"/>
      <c r="V272" s="66">
        <v>88901705352</v>
      </c>
      <c r="W272" s="66"/>
      <c r="X272" s="67">
        <v>85586611944</v>
      </c>
      <c r="Y272" s="96"/>
      <c r="Z272" s="68">
        <f>X272/درآمدها!$J$5</f>
        <v>7.4912707911536621E-3</v>
      </c>
      <c r="AA272" s="59"/>
      <c r="AB272" s="64"/>
    </row>
    <row r="273" spans="2:28" s="30" customFormat="1">
      <c r="B273" s="89" t="s">
        <v>453</v>
      </c>
      <c r="C273" s="89"/>
      <c r="D273" s="75">
        <v>5113618</v>
      </c>
      <c r="E273" s="75"/>
      <c r="F273" s="75">
        <v>36254472573</v>
      </c>
      <c r="G273" s="75"/>
      <c r="H273" s="78">
        <v>31042527533</v>
      </c>
      <c r="I273" s="66"/>
      <c r="J273" s="66">
        <v>0</v>
      </c>
      <c r="K273" s="66"/>
      <c r="L273" s="66">
        <v>0</v>
      </c>
      <c r="M273" s="96"/>
      <c r="N273" s="66">
        <v>0</v>
      </c>
      <c r="O273" s="66"/>
      <c r="P273" s="66">
        <v>0</v>
      </c>
      <c r="Q273" s="66"/>
      <c r="R273" s="66">
        <v>5113618</v>
      </c>
      <c r="S273" s="66"/>
      <c r="T273" s="66">
        <v>4608</v>
      </c>
      <c r="U273" s="66"/>
      <c r="V273" s="66">
        <v>36254472573</v>
      </c>
      <c r="W273" s="66"/>
      <c r="X273" s="67">
        <v>23423348614</v>
      </c>
      <c r="Y273" s="96"/>
      <c r="Z273" s="68">
        <f>X273/درآمدها!$J$5</f>
        <v>2.0502113977578602E-3</v>
      </c>
      <c r="AA273" s="59"/>
      <c r="AB273" s="64"/>
    </row>
    <row r="274" spans="2:28" s="30" customFormat="1">
      <c r="B274" s="89" t="s">
        <v>454</v>
      </c>
      <c r="C274" s="89"/>
      <c r="D274" s="75">
        <v>2074675</v>
      </c>
      <c r="E274" s="75"/>
      <c r="F274" s="75">
        <v>5858365296</v>
      </c>
      <c r="G274" s="75"/>
      <c r="H274" s="78">
        <v>4921147704</v>
      </c>
      <c r="I274" s="66"/>
      <c r="J274" s="66">
        <v>0</v>
      </c>
      <c r="K274" s="66"/>
      <c r="L274" s="66">
        <v>0</v>
      </c>
      <c r="M274" s="96"/>
      <c r="N274" s="66">
        <v>0</v>
      </c>
      <c r="O274" s="66"/>
      <c r="P274" s="66">
        <v>0</v>
      </c>
      <c r="Q274" s="66"/>
      <c r="R274" s="66">
        <v>2074675</v>
      </c>
      <c r="S274" s="66"/>
      <c r="T274" s="66">
        <v>1892</v>
      </c>
      <c r="U274" s="66"/>
      <c r="V274" s="66">
        <v>5858365296</v>
      </c>
      <c r="W274" s="66"/>
      <c r="X274" s="67">
        <v>3901929657</v>
      </c>
      <c r="Y274" s="96"/>
      <c r="Z274" s="68">
        <f>X274/درآمدها!$J$5</f>
        <v>3.415301880128871E-4</v>
      </c>
      <c r="AA274" s="59"/>
      <c r="AB274" s="64"/>
    </row>
    <row r="275" spans="2:28" s="30" customFormat="1">
      <c r="B275" s="89" t="s">
        <v>455</v>
      </c>
      <c r="C275" s="89"/>
      <c r="D275" s="75">
        <v>6977734</v>
      </c>
      <c r="E275" s="75"/>
      <c r="F275" s="75">
        <v>13576484762</v>
      </c>
      <c r="G275" s="75"/>
      <c r="H275" s="78">
        <v>8862943287</v>
      </c>
      <c r="I275" s="66"/>
      <c r="J275" s="66">
        <v>0</v>
      </c>
      <c r="K275" s="66"/>
      <c r="L275" s="66">
        <v>0</v>
      </c>
      <c r="M275" s="96"/>
      <c r="N275" s="66">
        <v>0</v>
      </c>
      <c r="O275" s="66"/>
      <c r="P275" s="66">
        <v>0</v>
      </c>
      <c r="Q275" s="66"/>
      <c r="R275" s="66">
        <v>6977734</v>
      </c>
      <c r="S275" s="66"/>
      <c r="T275" s="66">
        <v>1218</v>
      </c>
      <c r="U275" s="66"/>
      <c r="V275" s="66">
        <v>13576484762</v>
      </c>
      <c r="W275" s="66"/>
      <c r="X275" s="67">
        <v>8448311679</v>
      </c>
      <c r="Y275" s="96"/>
      <c r="Z275" s="68">
        <f>X275/درآمدها!$J$5</f>
        <v>7.3946834765308011E-4</v>
      </c>
      <c r="AA275" s="59"/>
      <c r="AB275" s="64"/>
    </row>
    <row r="276" spans="2:28" s="30" customFormat="1" ht="30" thickBot="1">
      <c r="B276" s="89" t="s">
        <v>434</v>
      </c>
      <c r="C276" s="89"/>
      <c r="D276" s="75">
        <v>12866558</v>
      </c>
      <c r="E276" s="75"/>
      <c r="F276" s="75">
        <v>80264190038</v>
      </c>
      <c r="G276" s="75"/>
      <c r="H276" s="78">
        <v>58897959124</v>
      </c>
      <c r="I276" s="66"/>
      <c r="J276" s="66">
        <v>0</v>
      </c>
      <c r="K276" s="66"/>
      <c r="L276" s="66">
        <v>0</v>
      </c>
      <c r="M276" s="96"/>
      <c r="N276" s="66">
        <v>0</v>
      </c>
      <c r="O276" s="66"/>
      <c r="P276" s="66">
        <v>0</v>
      </c>
      <c r="Q276" s="66"/>
      <c r="R276" s="66">
        <v>12866558</v>
      </c>
      <c r="S276" s="66"/>
      <c r="T276" s="66">
        <v>4468</v>
      </c>
      <c r="U276" s="66"/>
      <c r="V276" s="66">
        <v>80264190038</v>
      </c>
      <c r="W276" s="66"/>
      <c r="X276" s="67">
        <v>57145728851</v>
      </c>
      <c r="Y276" s="96"/>
      <c r="Z276" s="68">
        <f>X276/درآمدها!$J$5</f>
        <v>5.0018819492561387E-3</v>
      </c>
      <c r="AA276" s="59"/>
      <c r="AB276" s="64"/>
    </row>
    <row r="277" spans="2:28" s="30" customFormat="1" ht="30" thickBot="1">
      <c r="B277" s="95" t="s">
        <v>2</v>
      </c>
      <c r="C277" s="89"/>
      <c r="D277" s="89"/>
      <c r="E277" s="66"/>
      <c r="F277" s="87">
        <f>SUM(F10:F276)</f>
        <v>11187082820026</v>
      </c>
      <c r="G277" s="66"/>
      <c r="H277" s="87">
        <f>SUM(H10:H276)</f>
        <v>11274895231645</v>
      </c>
      <c r="I277" s="66"/>
      <c r="J277" s="89"/>
      <c r="K277" s="67"/>
      <c r="L277" s="87">
        <f>SUM(L10:L276)</f>
        <v>611956240066</v>
      </c>
      <c r="M277" s="96"/>
      <c r="N277" s="89"/>
      <c r="O277" s="67"/>
      <c r="P277" s="87">
        <f>SUM(P10:P276)</f>
        <v>374762587348</v>
      </c>
      <c r="Q277" s="66"/>
      <c r="R277" s="89"/>
      <c r="S277" s="66"/>
      <c r="T277" s="88"/>
      <c r="U277" s="66"/>
      <c r="V277" s="87">
        <f>SUM(V10:V276)</f>
        <v>11500097816684</v>
      </c>
      <c r="W277" s="66"/>
      <c r="X277" s="87">
        <f>SUM(X10:X276)</f>
        <v>11075469257811</v>
      </c>
      <c r="Y277" s="96"/>
      <c r="Z277" s="100">
        <f>SUM(Z10:Z267)</f>
        <v>0.93719644676023561</v>
      </c>
    </row>
    <row r="278" spans="2:28" s="30" customFormat="1" ht="30" thickTop="1">
      <c r="B278" s="95"/>
      <c r="C278" s="89"/>
      <c r="D278" s="66"/>
      <c r="E278" s="66"/>
      <c r="F278" s="81"/>
      <c r="G278" s="66"/>
      <c r="H278" s="73"/>
      <c r="I278" s="66"/>
      <c r="J278" s="67"/>
      <c r="K278" s="67"/>
      <c r="L278" s="73"/>
      <c r="M278" s="96"/>
      <c r="N278" s="67"/>
      <c r="O278" s="67"/>
      <c r="P278" s="73"/>
      <c r="Q278" s="66"/>
      <c r="R278" s="66"/>
      <c r="S278" s="66"/>
      <c r="T278" s="88"/>
      <c r="U278" s="66"/>
      <c r="V278" s="73"/>
      <c r="W278" s="66"/>
      <c r="X278" s="73"/>
      <c r="Y278" s="96"/>
      <c r="Z278" s="101"/>
    </row>
    <row r="279" spans="2:28" s="30" customFormat="1">
      <c r="B279" s="89"/>
      <c r="C279" s="89"/>
      <c r="D279" s="66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6"/>
      <c r="Y279" s="89"/>
      <c r="Z279" s="68"/>
    </row>
    <row r="280" spans="2:28" s="30" customFormat="1">
      <c r="B280" s="89"/>
      <c r="C280" s="89"/>
      <c r="D280" s="66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6"/>
      <c r="Y280" s="89"/>
      <c r="Z280" s="68"/>
    </row>
    <row r="281" spans="2:28" s="30" customFormat="1">
      <c r="B281" s="89"/>
      <c r="C281" s="89"/>
      <c r="D281" s="66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6"/>
      <c r="Y281" s="89"/>
      <c r="Z281" s="68"/>
    </row>
    <row r="282" spans="2:28" s="30" customFormat="1">
      <c r="B282" s="89"/>
      <c r="C282" s="89"/>
      <c r="D282" s="66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6"/>
      <c r="Y282" s="89"/>
      <c r="Z282" s="68"/>
    </row>
    <row r="283" spans="2:28" s="30" customFormat="1">
      <c r="B283" s="89"/>
      <c r="C283" s="89"/>
      <c r="D283" s="66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6"/>
      <c r="Y283" s="89"/>
      <c r="Z283" s="68"/>
    </row>
  </sheetData>
  <mergeCells count="23">
    <mergeCell ref="D7:H7"/>
    <mergeCell ref="R7:Z7"/>
    <mergeCell ref="G8:G9"/>
    <mergeCell ref="H8:H9"/>
    <mergeCell ref="X8:X9"/>
    <mergeCell ref="T8:T9"/>
    <mergeCell ref="Z8:Z9"/>
    <mergeCell ref="B1:Z1"/>
    <mergeCell ref="B2:Z2"/>
    <mergeCell ref="B3:Z3"/>
    <mergeCell ref="B8:B9"/>
    <mergeCell ref="J8:L8"/>
    <mergeCell ref="N8:P8"/>
    <mergeCell ref="S8:S9"/>
    <mergeCell ref="W8:W9"/>
    <mergeCell ref="V8:V9"/>
    <mergeCell ref="R8:R9"/>
    <mergeCell ref="F8:F9"/>
    <mergeCell ref="D8:D9"/>
    <mergeCell ref="E8:E9"/>
    <mergeCell ref="B5:Z5"/>
    <mergeCell ref="B4:Z4"/>
    <mergeCell ref="J7:P7"/>
  </mergeCells>
  <phoneticPr fontId="24" type="noConversion"/>
  <conditionalFormatting sqref="B10:B40 B42:B278">
    <cfRule type="duplicateValues" dxfId="1" priority="45"/>
  </conditionalFormatting>
  <conditionalFormatting sqref="B279:B1048576 B1:B9">
    <cfRule type="duplicateValues" dxfId="0" priority="42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5"/>
  <sheetViews>
    <sheetView rightToLeft="1" view="pageBreakPreview" zoomScale="50" zoomScaleNormal="100" zoomScaleSheetLayoutView="50" workbookViewId="0">
      <selection activeCell="I16" sqref="I16"/>
    </sheetView>
  </sheetViews>
  <sheetFormatPr defaultColWidth="9.109375" defaultRowHeight="16.2"/>
  <cols>
    <col min="1" max="1" width="29" style="113" customWidth="1"/>
    <col min="2" max="2" width="0.5546875" style="113" customWidth="1"/>
    <col min="3" max="3" width="12.5546875" style="113" customWidth="1"/>
    <col min="4" max="4" width="0.5546875" style="113" customWidth="1"/>
    <col min="5" max="5" width="29.109375" style="113" customWidth="1"/>
    <col min="6" max="6" width="0.5546875" style="113" customWidth="1"/>
    <col min="7" max="7" width="20.33203125" style="113" bestFit="1" customWidth="1"/>
    <col min="8" max="8" width="0.5546875" style="113" customWidth="1"/>
    <col min="9" max="9" width="16.5546875" style="113" bestFit="1" customWidth="1"/>
    <col min="10" max="10" width="0.44140625" style="113" customWidth="1"/>
    <col min="11" max="11" width="17.33203125" style="113" bestFit="1" customWidth="1"/>
    <col min="12" max="12" width="0.6640625" style="113" customWidth="1"/>
    <col min="13" max="13" width="7.88671875" style="113" bestFit="1" customWidth="1"/>
    <col min="14" max="14" width="1.109375" style="113" customWidth="1"/>
    <col min="15" max="15" width="17.33203125" style="113" bestFit="1" customWidth="1"/>
    <col min="16" max="16" width="0.5546875" style="113" customWidth="1"/>
    <col min="17" max="17" width="22.5546875" style="113" bestFit="1" customWidth="1"/>
    <col min="18" max="18" width="0.5546875" style="113" customWidth="1"/>
    <col min="19" max="19" width="13.6640625" style="113" bestFit="1" customWidth="1"/>
    <col min="20" max="20" width="17.33203125" style="113" bestFit="1" customWidth="1"/>
    <col min="21" max="21" width="0.5546875" style="113" customWidth="1"/>
    <col min="22" max="22" width="7.88671875" style="113" bestFit="1" customWidth="1"/>
    <col min="23" max="23" width="13.109375" style="113" bestFit="1" customWidth="1"/>
    <col min="24" max="24" width="0.5546875" style="113" customWidth="1"/>
    <col min="25" max="25" width="7.88671875" style="113" bestFit="1" customWidth="1"/>
    <col min="26" max="26" width="0.44140625" style="113" customWidth="1"/>
    <col min="27" max="27" width="21" style="113" bestFit="1" customWidth="1"/>
    <col min="28" max="28" width="0.6640625" style="113" customWidth="1"/>
    <col min="29" max="29" width="17.33203125" style="113" bestFit="1" customWidth="1"/>
    <col min="30" max="30" width="0.6640625" style="113" customWidth="1"/>
    <col min="31" max="31" width="22.5546875" style="113" bestFit="1" customWidth="1"/>
    <col min="32" max="32" width="0.6640625" style="113" customWidth="1"/>
    <col min="33" max="33" width="16.5546875" style="113" customWidth="1"/>
    <col min="34" max="34" width="20.44140625" style="6" customWidth="1"/>
    <col min="35" max="35" width="25.44140625" style="6" bestFit="1" customWidth="1"/>
    <col min="36" max="36" width="14.5546875" style="6" bestFit="1" customWidth="1"/>
    <col min="37" max="16384" width="9.109375" style="6"/>
  </cols>
  <sheetData>
    <row r="1" spans="1:36" s="1" customFormat="1" ht="25.2">
      <c r="A1" s="272" t="s">
        <v>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</row>
    <row r="2" spans="1:36" s="1" customFormat="1" ht="25.2">
      <c r="A2" s="272" t="s">
        <v>47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</row>
    <row r="3" spans="1:36" s="1" customFormat="1" ht="25.2">
      <c r="A3" s="272" t="str">
        <f>' سهام'!B3</f>
        <v>برای ماه منتهی به 1403/01/31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</row>
    <row r="4" spans="1:36" ht="25.2">
      <c r="A4" s="273" t="s">
        <v>61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</row>
    <row r="5" spans="1:36" ht="25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6" ht="27.75" customHeight="1" thickBot="1">
      <c r="A6" s="274" t="s">
        <v>62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 t="str">
        <f>' سهام'!$D$7</f>
        <v>1402/12/29</v>
      </c>
      <c r="N6" s="274"/>
      <c r="O6" s="274"/>
      <c r="P6" s="274"/>
      <c r="Q6" s="274"/>
      <c r="R6" s="104"/>
      <c r="S6" s="275" t="s">
        <v>7</v>
      </c>
      <c r="T6" s="275"/>
      <c r="U6" s="275"/>
      <c r="V6" s="275"/>
      <c r="W6" s="275"/>
      <c r="X6" s="103"/>
      <c r="Y6" s="274" t="str">
        <f>' سهام'!R7</f>
        <v>1403/01/31</v>
      </c>
      <c r="Z6" s="274"/>
      <c r="AA6" s="274"/>
      <c r="AB6" s="274"/>
      <c r="AC6" s="274"/>
      <c r="AD6" s="274"/>
      <c r="AE6" s="274"/>
      <c r="AF6" s="274"/>
      <c r="AG6" s="274"/>
    </row>
    <row r="7" spans="1:36" ht="26.25" customHeight="1">
      <c r="A7" s="277" t="s">
        <v>63</v>
      </c>
      <c r="B7" s="105"/>
      <c r="C7" s="278" t="s">
        <v>64</v>
      </c>
      <c r="D7" s="105"/>
      <c r="E7" s="280" t="s">
        <v>69</v>
      </c>
      <c r="F7" s="105"/>
      <c r="G7" s="276" t="s">
        <v>65</v>
      </c>
      <c r="H7" s="105"/>
      <c r="I7" s="278" t="s">
        <v>23</v>
      </c>
      <c r="J7" s="105"/>
      <c r="K7" s="280" t="s">
        <v>66</v>
      </c>
      <c r="L7" s="106"/>
      <c r="M7" s="281" t="s">
        <v>3</v>
      </c>
      <c r="N7" s="276"/>
      <c r="O7" s="276" t="s">
        <v>0</v>
      </c>
      <c r="P7" s="276"/>
      <c r="Q7" s="276" t="s">
        <v>21</v>
      </c>
      <c r="R7" s="105"/>
      <c r="S7" s="272" t="s">
        <v>4</v>
      </c>
      <c r="T7" s="272"/>
      <c r="U7" s="103"/>
      <c r="V7" s="272" t="s">
        <v>5</v>
      </c>
      <c r="W7" s="272"/>
      <c r="X7" s="103"/>
      <c r="Y7" s="281" t="s">
        <v>3</v>
      </c>
      <c r="Z7" s="277"/>
      <c r="AA7" s="276" t="s">
        <v>67</v>
      </c>
      <c r="AB7" s="105"/>
      <c r="AC7" s="276" t="s">
        <v>0</v>
      </c>
      <c r="AD7" s="277"/>
      <c r="AE7" s="276" t="s">
        <v>21</v>
      </c>
      <c r="AF7" s="107"/>
      <c r="AG7" s="276" t="s">
        <v>22</v>
      </c>
    </row>
    <row r="8" spans="1:36" s="8" customFormat="1" ht="55.5" customHeight="1" thickBot="1">
      <c r="A8" s="274"/>
      <c r="B8" s="105"/>
      <c r="C8" s="279"/>
      <c r="D8" s="105"/>
      <c r="E8" s="279"/>
      <c r="F8" s="105"/>
      <c r="G8" s="274"/>
      <c r="H8" s="105"/>
      <c r="I8" s="279"/>
      <c r="J8" s="105"/>
      <c r="K8" s="279"/>
      <c r="L8" s="104"/>
      <c r="M8" s="282"/>
      <c r="N8" s="277"/>
      <c r="O8" s="274"/>
      <c r="P8" s="277"/>
      <c r="Q8" s="274"/>
      <c r="R8" s="105"/>
      <c r="S8" s="108" t="s">
        <v>3</v>
      </c>
      <c r="T8" s="108" t="s">
        <v>0</v>
      </c>
      <c r="U8" s="109"/>
      <c r="V8" s="108" t="s">
        <v>3</v>
      </c>
      <c r="W8" s="108" t="s">
        <v>46</v>
      </c>
      <c r="X8" s="109"/>
      <c r="Y8" s="282"/>
      <c r="Z8" s="277"/>
      <c r="AA8" s="274"/>
      <c r="AB8" s="105"/>
      <c r="AC8" s="274"/>
      <c r="AD8" s="277"/>
      <c r="AE8" s="274"/>
      <c r="AF8" s="107"/>
      <c r="AG8" s="274"/>
      <c r="AH8" s="7"/>
      <c r="AJ8" s="7"/>
    </row>
    <row r="9" spans="1:36" s="8" customFormat="1" ht="55.5" customHeight="1" thickBot="1">
      <c r="A9" s="110" t="s">
        <v>81</v>
      </c>
      <c r="B9" s="105"/>
      <c r="C9" s="98" t="s">
        <v>234</v>
      </c>
      <c r="D9" s="89"/>
      <c r="E9" s="98" t="s">
        <v>217</v>
      </c>
      <c r="F9" s="89"/>
      <c r="G9" s="98" t="s">
        <v>81</v>
      </c>
      <c r="H9" s="89"/>
      <c r="I9" s="98" t="s">
        <v>81</v>
      </c>
      <c r="J9" s="98"/>
      <c r="K9" s="66">
        <v>0</v>
      </c>
      <c r="L9" s="104"/>
      <c r="M9" s="67">
        <v>0</v>
      </c>
      <c r="N9" s="96"/>
      <c r="O9" s="67">
        <v>0</v>
      </c>
      <c r="P9" s="67"/>
      <c r="Q9" s="67">
        <v>0</v>
      </c>
      <c r="R9" s="67"/>
      <c r="S9" s="67">
        <v>0</v>
      </c>
      <c r="T9" s="67">
        <v>0</v>
      </c>
      <c r="U9" s="67"/>
      <c r="V9" s="67">
        <v>0</v>
      </c>
      <c r="W9" s="67">
        <v>0</v>
      </c>
      <c r="X9" s="67"/>
      <c r="Y9" s="67">
        <v>0</v>
      </c>
      <c r="Z9" s="67"/>
      <c r="AA9" s="67">
        <v>0</v>
      </c>
      <c r="AB9" s="67"/>
      <c r="AC9" s="67">
        <v>0</v>
      </c>
      <c r="AD9" s="67"/>
      <c r="AE9" s="67">
        <v>0</v>
      </c>
      <c r="AF9" s="111"/>
      <c r="AG9" s="68">
        <f>AE9/درآمدها!$J$5</f>
        <v>0</v>
      </c>
      <c r="AH9" s="7"/>
      <c r="AI9" s="3"/>
      <c r="AJ9" s="7"/>
    </row>
    <row r="10" spans="1:36" s="8" customFormat="1" ht="55.5" customHeight="1" thickBot="1">
      <c r="A10" s="90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13"/>
      <c r="O10" s="114">
        <f>SUM(O9:O9)</f>
        <v>0</v>
      </c>
      <c r="P10" s="113"/>
      <c r="Q10" s="114">
        <f>SUM(Q9:Q9)</f>
        <v>0</v>
      </c>
      <c r="R10" s="113"/>
      <c r="S10" s="113"/>
      <c r="T10" s="114">
        <f>SUM(T9:T9)</f>
        <v>0</v>
      </c>
      <c r="U10" s="113"/>
      <c r="V10" s="113"/>
      <c r="W10" s="114">
        <f>SUM(W9:W9)</f>
        <v>0</v>
      </c>
      <c r="X10" s="113"/>
      <c r="Y10" s="113"/>
      <c r="Z10" s="113"/>
      <c r="AA10" s="113"/>
      <c r="AB10" s="113"/>
      <c r="AC10" s="114">
        <f>SUM(AC9:AC9)</f>
        <v>0</v>
      </c>
      <c r="AD10" s="113"/>
      <c r="AE10" s="114">
        <f>SUM(AE9:AE9)</f>
        <v>0</v>
      </c>
      <c r="AF10" s="113"/>
      <c r="AG10" s="115">
        <f>SUM(AG9:AG9)</f>
        <v>0</v>
      </c>
      <c r="AH10" s="7"/>
      <c r="AI10" s="3"/>
      <c r="AJ10" s="7"/>
    </row>
    <row r="11" spans="1:36" s="8" customFormat="1" ht="55.5" customHeight="1" thickTop="1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3"/>
      <c r="N11" s="113"/>
      <c r="O11" s="116"/>
      <c r="P11" s="113"/>
      <c r="Q11" s="116"/>
      <c r="R11" s="113"/>
      <c r="S11" s="113"/>
      <c r="T11" s="116"/>
      <c r="U11" s="113"/>
      <c r="V11" s="113"/>
      <c r="W11" s="116"/>
      <c r="X11" s="113"/>
      <c r="Y11" s="113"/>
      <c r="Z11" s="113"/>
      <c r="AA11" s="113"/>
      <c r="AB11" s="113"/>
      <c r="AC11" s="116"/>
      <c r="AD11" s="113"/>
      <c r="AE11" s="116"/>
      <c r="AF11" s="113"/>
      <c r="AG11" s="116"/>
      <c r="AH11" s="7"/>
      <c r="AJ11" s="7"/>
    </row>
    <row r="12" spans="1:36" s="8" customFormat="1" ht="55.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7"/>
      <c r="AI12" s="3"/>
      <c r="AJ12" s="7"/>
    </row>
    <row r="13" spans="1:36" s="9" customFormat="1" ht="29.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  <c r="AJ13" s="7"/>
    </row>
    <row r="14" spans="1:36" s="10" customFormat="1" ht="30.6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D14" s="67"/>
      <c r="AE14" s="67"/>
      <c r="AF14" s="67"/>
      <c r="AG14" s="68"/>
    </row>
    <row r="15" spans="1:36" s="3" customFormat="1" ht="29.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8"/>
      <c r="AD15" s="67"/>
      <c r="AE15" s="67"/>
      <c r="AF15" s="67"/>
      <c r="AG15" s="68"/>
    </row>
    <row r="16" spans="1:36" s="3" customFormat="1" ht="29.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8"/>
      <c r="AD16" s="67"/>
      <c r="AE16" s="67"/>
      <c r="AF16" s="67"/>
      <c r="AG16" s="102"/>
    </row>
    <row r="17" spans="1:33" s="3" customFormat="1" ht="29.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</row>
    <row r="18" spans="1:33" s="3" customFormat="1" ht="29.4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</row>
    <row r="19" spans="1:33" s="3" customFormat="1" ht="29.4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</row>
    <row r="20" spans="1:33" s="3" customFormat="1" ht="29.4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</row>
    <row r="21" spans="1:33" s="3" customFormat="1" ht="29.4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s="3" customFormat="1" ht="29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1:33" s="3" customFormat="1" ht="29.4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3" customFormat="1" ht="29.4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3" customFormat="1" ht="29.4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S22"/>
  <sheetViews>
    <sheetView rightToLeft="1" view="pageBreakPreview" zoomScale="90" zoomScaleNormal="100" zoomScaleSheetLayoutView="90" workbookViewId="0">
      <selection activeCell="O17" sqref="O17"/>
    </sheetView>
  </sheetViews>
  <sheetFormatPr defaultColWidth="9.109375" defaultRowHeight="15.6"/>
  <cols>
    <col min="1" max="1" width="23.33203125" style="253" customWidth="1"/>
    <col min="2" max="2" width="0.6640625" style="253" customWidth="1"/>
    <col min="3" max="3" width="27.109375" style="253" bestFit="1" customWidth="1"/>
    <col min="4" max="4" width="0.6640625" style="253" customWidth="1"/>
    <col min="5" max="5" width="9.5546875" style="253" bestFit="1" customWidth="1"/>
    <col min="6" max="6" width="0.6640625" style="253" customWidth="1"/>
    <col min="7" max="7" width="15.88671875" style="253" bestFit="1" customWidth="1"/>
    <col min="8" max="8" width="0.6640625" style="253" customWidth="1"/>
    <col min="9" max="9" width="9.33203125" style="253" customWidth="1"/>
    <col min="10" max="10" width="0.5546875" style="253" customWidth="1"/>
    <col min="11" max="11" width="22.88671875" style="249" bestFit="1" customWidth="1"/>
    <col min="12" max="12" width="0.6640625" style="253" customWidth="1"/>
    <col min="13" max="13" width="21.88671875" style="253" customWidth="1"/>
    <col min="14" max="14" width="0.44140625" style="253" customWidth="1"/>
    <col min="15" max="15" width="22.109375" style="253" customWidth="1"/>
    <col min="16" max="16" width="0.44140625" style="253" customWidth="1"/>
    <col min="17" max="17" width="22.6640625" style="253" bestFit="1" customWidth="1"/>
    <col min="18" max="18" width="0.5546875" style="253" customWidth="1"/>
    <col min="19" max="19" width="12.109375" style="253" customWidth="1"/>
    <col min="20" max="16384" width="9.109375" style="11"/>
  </cols>
  <sheetData>
    <row r="1" spans="1:19" ht="18.600000000000001">
      <c r="A1" s="289" t="s">
        <v>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8.600000000000001">
      <c r="A2" s="289" t="s">
        <v>47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ht="18.600000000000001">
      <c r="A3" s="289" t="str">
        <f>' سهام'!B3</f>
        <v>برای ماه منتهی به 1403/01/31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19" ht="18.600000000000001">
      <c r="A4" s="291" t="s">
        <v>48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19" ht="18.600000000000001" thickBot="1">
      <c r="A5" s="153"/>
      <c r="B5" s="153"/>
      <c r="C5" s="230"/>
      <c r="D5" s="230"/>
      <c r="E5" s="230"/>
      <c r="F5" s="230"/>
      <c r="G5" s="230"/>
      <c r="H5" s="230"/>
      <c r="I5" s="230"/>
      <c r="J5" s="230"/>
      <c r="K5" s="224"/>
      <c r="L5" s="230"/>
      <c r="M5" s="230"/>
      <c r="N5" s="230"/>
      <c r="O5" s="230"/>
      <c r="P5" s="230"/>
      <c r="Q5" s="230"/>
      <c r="R5" s="230"/>
      <c r="S5" s="230"/>
    </row>
    <row r="6" spans="1:19" ht="18.75" customHeight="1" thickBot="1">
      <c r="A6" s="216"/>
      <c r="B6" s="153"/>
      <c r="C6" s="287" t="s">
        <v>11</v>
      </c>
      <c r="D6" s="287"/>
      <c r="E6" s="287"/>
      <c r="F6" s="287"/>
      <c r="G6" s="287"/>
      <c r="H6" s="287"/>
      <c r="I6" s="287"/>
      <c r="J6" s="213"/>
      <c r="K6" s="241" t="str">
        <f>اوراق!M6</f>
        <v>1402/12/29</v>
      </c>
      <c r="L6" s="215"/>
      <c r="M6" s="288" t="s">
        <v>7</v>
      </c>
      <c r="N6" s="288"/>
      <c r="O6" s="288"/>
      <c r="P6" s="153"/>
      <c r="Q6" s="287" t="str">
        <f>اوراق!Y6</f>
        <v>1403/01/31</v>
      </c>
      <c r="R6" s="287"/>
      <c r="S6" s="287"/>
    </row>
    <row r="7" spans="1:19" ht="24" customHeight="1">
      <c r="A7" s="294" t="s">
        <v>8</v>
      </c>
      <c r="B7" s="250"/>
      <c r="C7" s="283" t="s">
        <v>9</v>
      </c>
      <c r="D7" s="250"/>
      <c r="E7" s="283" t="s">
        <v>10</v>
      </c>
      <c r="F7" s="250"/>
      <c r="G7" s="283" t="s">
        <v>33</v>
      </c>
      <c r="H7" s="250"/>
      <c r="I7" s="283" t="s">
        <v>78</v>
      </c>
      <c r="J7" s="294"/>
      <c r="K7" s="296" t="s">
        <v>6</v>
      </c>
      <c r="L7" s="250"/>
      <c r="M7" s="285" t="s">
        <v>35</v>
      </c>
      <c r="N7" s="251"/>
      <c r="O7" s="285" t="s">
        <v>36</v>
      </c>
      <c r="P7" s="153"/>
      <c r="Q7" s="292" t="s">
        <v>6</v>
      </c>
      <c r="R7" s="294"/>
      <c r="S7" s="290" t="s">
        <v>22</v>
      </c>
    </row>
    <row r="8" spans="1:19" ht="18.600000000000001" thickBot="1">
      <c r="A8" s="295"/>
      <c r="B8" s="250"/>
      <c r="C8" s="284"/>
      <c r="D8" s="252"/>
      <c r="E8" s="284"/>
      <c r="F8" s="252"/>
      <c r="G8" s="284"/>
      <c r="H8" s="252"/>
      <c r="I8" s="284"/>
      <c r="J8" s="294"/>
      <c r="K8" s="297"/>
      <c r="L8" s="250"/>
      <c r="M8" s="286"/>
      <c r="N8" s="153"/>
      <c r="O8" s="286"/>
      <c r="P8" s="153"/>
      <c r="Q8" s="293"/>
      <c r="R8" s="294"/>
      <c r="S8" s="284"/>
    </row>
    <row r="9" spans="1:19" ht="18">
      <c r="A9" s="218" t="s">
        <v>237</v>
      </c>
      <c r="B9" s="250"/>
      <c r="C9" s="129" t="s">
        <v>238</v>
      </c>
      <c r="D9" s="250"/>
      <c r="E9" s="149" t="s">
        <v>80</v>
      </c>
      <c r="F9" s="250"/>
      <c r="G9" s="129" t="s">
        <v>81</v>
      </c>
      <c r="H9" s="250"/>
      <c r="I9" s="129" t="s">
        <v>81</v>
      </c>
      <c r="J9" s="218"/>
      <c r="K9" s="242">
        <v>406386</v>
      </c>
      <c r="L9" s="250"/>
      <c r="M9" s="243">
        <v>1608</v>
      </c>
      <c r="N9" s="244"/>
      <c r="O9" s="243">
        <v>0</v>
      </c>
      <c r="P9" s="154"/>
      <c r="Q9" s="242">
        <v>407994</v>
      </c>
      <c r="R9" s="218"/>
      <c r="S9" s="245">
        <f>Q9/درآمدها!$J$5</f>
        <v>3.571111726172511E-8</v>
      </c>
    </row>
    <row r="10" spans="1:19" ht="18">
      <c r="A10" s="218" t="s">
        <v>239</v>
      </c>
      <c r="B10" s="250"/>
      <c r="C10" s="129" t="s">
        <v>240</v>
      </c>
      <c r="D10" s="250"/>
      <c r="E10" s="149" t="s">
        <v>80</v>
      </c>
      <c r="F10" s="250"/>
      <c r="G10" s="129" t="s">
        <v>81</v>
      </c>
      <c r="H10" s="250"/>
      <c r="I10" s="129" t="s">
        <v>81</v>
      </c>
      <c r="J10" s="218"/>
      <c r="K10" s="242">
        <v>1017902</v>
      </c>
      <c r="L10" s="250"/>
      <c r="M10" s="243">
        <v>4035</v>
      </c>
      <c r="N10" s="244"/>
      <c r="O10" s="243">
        <v>0</v>
      </c>
      <c r="P10" s="154"/>
      <c r="Q10" s="242">
        <v>1021937</v>
      </c>
      <c r="R10" s="218"/>
      <c r="S10" s="245">
        <f>Q10/درآمدها!$J$5</f>
        <v>8.9448648855364485E-8</v>
      </c>
    </row>
    <row r="11" spans="1:19" s="2" customFormat="1" ht="18">
      <c r="A11" s="149" t="s">
        <v>456</v>
      </c>
      <c r="B11" s="153"/>
      <c r="C11" s="177" t="s">
        <v>457</v>
      </c>
      <c r="D11" s="153"/>
      <c r="E11" s="149" t="s">
        <v>80</v>
      </c>
      <c r="F11" s="153"/>
      <c r="G11" s="177" t="s">
        <v>81</v>
      </c>
      <c r="H11" s="153"/>
      <c r="I11" s="246" t="s">
        <v>81</v>
      </c>
      <c r="J11" s="118"/>
      <c r="K11" s="118">
        <v>37839076034</v>
      </c>
      <c r="L11" s="118"/>
      <c r="M11" s="243">
        <v>510272285272</v>
      </c>
      <c r="N11" s="118"/>
      <c r="O11" s="243">
        <v>392023452517</v>
      </c>
      <c r="P11" s="118"/>
      <c r="Q11" s="242">
        <v>156087908789</v>
      </c>
      <c r="R11" s="153"/>
      <c r="S11" s="245">
        <f>Q11/درآمدها!$J$5</f>
        <v>1.3662146046023796E-2</v>
      </c>
    </row>
    <row r="12" spans="1:19" s="2" customFormat="1" ht="18.600000000000001" thickBot="1">
      <c r="A12" s="149" t="s">
        <v>215</v>
      </c>
      <c r="B12" s="153"/>
      <c r="C12" s="177" t="s">
        <v>216</v>
      </c>
      <c r="D12" s="153"/>
      <c r="E12" s="149" t="s">
        <v>80</v>
      </c>
      <c r="F12" s="153"/>
      <c r="G12" s="177"/>
      <c r="H12" s="153"/>
      <c r="I12" s="246"/>
      <c r="J12" s="118"/>
      <c r="K12" s="118">
        <v>8088243431</v>
      </c>
      <c r="L12" s="118"/>
      <c r="M12" s="243">
        <v>23328343283</v>
      </c>
      <c r="N12" s="118"/>
      <c r="O12" s="243">
        <v>15679262616</v>
      </c>
      <c r="P12" s="118"/>
      <c r="Q12" s="242">
        <v>15737324098</v>
      </c>
      <c r="R12" s="153"/>
      <c r="S12" s="245">
        <f>Q12/درآمدها!$J$5</f>
        <v>1.3774649290172168E-3</v>
      </c>
    </row>
    <row r="13" spans="1:19" s="2" customFormat="1" ht="18.600000000000001" thickBot="1">
      <c r="A13" s="218" t="s">
        <v>2</v>
      </c>
      <c r="B13" s="250"/>
      <c r="C13" s="218"/>
      <c r="D13" s="250"/>
      <c r="E13" s="250"/>
      <c r="F13" s="250"/>
      <c r="G13" s="250"/>
      <c r="H13" s="250"/>
      <c r="I13" s="250"/>
      <c r="J13" s="218"/>
      <c r="K13" s="247">
        <f>SUM(K9:K12)</f>
        <v>45928743753</v>
      </c>
      <c r="L13" s="153"/>
      <c r="M13" s="247">
        <f>SUM(M9:M12)</f>
        <v>533600634198</v>
      </c>
      <c r="N13" s="153"/>
      <c r="O13" s="247">
        <f>SUM(O9:O12)</f>
        <v>407702715133</v>
      </c>
      <c r="P13" s="153"/>
      <c r="Q13" s="247">
        <f>SUM(Q9:Q12)</f>
        <v>171826662818</v>
      </c>
      <c r="R13" s="153"/>
      <c r="S13" s="248">
        <f>SUM(S9:S12)</f>
        <v>1.503973613480713E-2</v>
      </c>
    </row>
    <row r="14" spans="1:19" s="2" customFormat="1" ht="18.600000000000001" thickTop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49"/>
      <c r="L14" s="153"/>
      <c r="M14" s="253"/>
      <c r="N14" s="153"/>
      <c r="O14" s="253"/>
      <c r="P14" s="153"/>
      <c r="Q14" s="253"/>
      <c r="R14" s="153"/>
      <c r="S14" s="253"/>
    </row>
    <row r="15" spans="1:19" s="2" customFormat="1" ht="24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49"/>
      <c r="L15" s="153"/>
      <c r="M15" s="253"/>
      <c r="N15" s="153"/>
      <c r="O15" s="253"/>
      <c r="P15" s="153"/>
      <c r="Q15" s="253"/>
      <c r="R15" s="153"/>
      <c r="S15" s="253"/>
    </row>
    <row r="16" spans="1:19" s="54" customFormat="1" ht="2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1:19" s="54" customFormat="1" ht="2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1:19" s="54" customFormat="1" ht="2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  <row r="19" spans="1:19" s="54" customFormat="1" ht="2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</row>
    <row r="20" spans="1:19" s="54" customFormat="1" ht="2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</row>
    <row r="21" spans="1:19" s="54" customFormat="1" ht="2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</row>
    <row r="22" spans="1:19" s="54" customFormat="1" ht="21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8"/>
  <sheetViews>
    <sheetView rightToLeft="1" view="pageBreakPreview" zoomScaleNormal="100" zoomScaleSheetLayoutView="100" workbookViewId="0">
      <selection activeCell="A17" sqref="A17"/>
    </sheetView>
  </sheetViews>
  <sheetFormatPr defaultColWidth="9.109375" defaultRowHeight="16.8"/>
  <cols>
    <col min="1" max="1" width="60.109375" style="50" customWidth="1"/>
    <col min="2" max="2" width="1" style="50" customWidth="1"/>
    <col min="3" max="3" width="9.109375" style="51"/>
    <col min="4" max="4" width="1.109375" style="51" customWidth="1"/>
    <col min="5" max="5" width="25.33203125" style="52" bestFit="1" customWidth="1"/>
    <col min="6" max="6" width="1" style="51" customWidth="1"/>
    <col min="7" max="7" width="19.6640625" style="51" customWidth="1"/>
    <col min="8" max="8" width="0.44140625" style="51" customWidth="1"/>
    <col min="9" max="9" width="24.5546875" style="51" customWidth="1"/>
    <col min="10" max="10" width="25.5546875" style="28" bestFit="1" customWidth="1"/>
    <col min="11" max="11" width="24" style="28" bestFit="1" customWidth="1"/>
    <col min="12" max="12" width="17.33203125" style="13" bestFit="1" customWidth="1"/>
    <col min="13" max="13" width="14.88671875" style="13" bestFit="1" customWidth="1"/>
    <col min="14" max="16384" width="9.109375" style="13"/>
  </cols>
  <sheetData>
    <row r="1" spans="1:11" ht="20.399999999999999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3"/>
      <c r="K1" s="23"/>
    </row>
    <row r="2" spans="1:11" ht="20.399999999999999">
      <c r="A2" s="299" t="s">
        <v>47</v>
      </c>
      <c r="B2" s="299"/>
      <c r="C2" s="299"/>
      <c r="D2" s="299"/>
      <c r="E2" s="299"/>
      <c r="F2" s="299"/>
      <c r="G2" s="299"/>
      <c r="H2" s="299"/>
      <c r="I2" s="299"/>
      <c r="J2" s="24"/>
      <c r="K2" s="23"/>
    </row>
    <row r="3" spans="1:11" ht="21" thickBot="1">
      <c r="A3" s="299" t="str">
        <f>سپرده!A3</f>
        <v>برای ماه منتهی به 1403/01/31</v>
      </c>
      <c r="B3" s="299"/>
      <c r="C3" s="299"/>
      <c r="D3" s="299"/>
      <c r="E3" s="299"/>
      <c r="F3" s="299"/>
      <c r="G3" s="299"/>
      <c r="H3" s="299"/>
      <c r="I3" s="299"/>
      <c r="J3" s="23"/>
      <c r="K3" s="23"/>
    </row>
    <row r="4" spans="1:11" ht="21" thickBot="1">
      <c r="A4" s="31" t="s">
        <v>27</v>
      </c>
      <c r="B4" s="36"/>
      <c r="C4" s="36"/>
      <c r="D4" s="36"/>
      <c r="E4" s="36"/>
      <c r="F4" s="36"/>
      <c r="G4" s="36"/>
      <c r="H4" s="36"/>
      <c r="I4" s="36"/>
      <c r="J4" s="5">
        <v>-281481054576</v>
      </c>
      <c r="K4" s="25" t="s">
        <v>79</v>
      </c>
    </row>
    <row r="5" spans="1:11" ht="21.75" customHeight="1" thickBot="1">
      <c r="A5" s="31"/>
      <c r="B5" s="31"/>
      <c r="C5" s="31"/>
      <c r="D5" s="31"/>
      <c r="E5" s="298" t="str">
        <f>اوراق!Y6</f>
        <v>1403/01/31</v>
      </c>
      <c r="F5" s="298"/>
      <c r="G5" s="298"/>
      <c r="H5" s="298"/>
      <c r="I5" s="298"/>
      <c r="J5" s="5">
        <v>11424845574274</v>
      </c>
      <c r="K5" s="25" t="s">
        <v>328</v>
      </c>
    </row>
    <row r="6" spans="1:11" ht="21.75" customHeight="1" thickBot="1">
      <c r="A6" s="34" t="s">
        <v>37</v>
      </c>
      <c r="B6" s="35"/>
      <c r="C6" s="37" t="s">
        <v>38</v>
      </c>
      <c r="D6" s="33"/>
      <c r="E6" s="38" t="s">
        <v>6</v>
      </c>
      <c r="F6" s="33"/>
      <c r="G6" s="37" t="s">
        <v>19</v>
      </c>
      <c r="H6" s="33"/>
      <c r="I6" s="37" t="s">
        <v>77</v>
      </c>
      <c r="J6" s="26"/>
      <c r="K6" s="26"/>
    </row>
    <row r="7" spans="1:11" ht="21" customHeight="1">
      <c r="A7" s="31" t="s">
        <v>43</v>
      </c>
      <c r="B7" s="31"/>
      <c r="C7" s="39" t="s">
        <v>49</v>
      </c>
      <c r="D7" s="36"/>
      <c r="E7" s="40">
        <f>'درآمد سرمایه گذاری در سهام '!T317</f>
        <v>-359137062009</v>
      </c>
      <c r="F7" s="36"/>
      <c r="G7" s="41">
        <f>E7/$E$11</f>
        <v>1.0800382847669097</v>
      </c>
      <c r="H7" s="42"/>
      <c r="I7" s="41">
        <f>E7/$J$5</f>
        <v>-3.1434741036473188E-2</v>
      </c>
      <c r="J7" s="58"/>
      <c r="K7" s="27"/>
    </row>
    <row r="8" spans="1:11" ht="18.75" customHeight="1">
      <c r="A8" s="31" t="s">
        <v>44</v>
      </c>
      <c r="B8" s="31"/>
      <c r="C8" s="39" t="s">
        <v>50</v>
      </c>
      <c r="D8" s="36"/>
      <c r="E8" s="43">
        <f>'درآمد سرمایه گذاری در اوراق بها'!Q12</f>
        <v>0</v>
      </c>
      <c r="F8" s="36"/>
      <c r="G8" s="41">
        <f t="shared" ref="G8:G10" si="0">E8/$E$11</f>
        <v>0</v>
      </c>
      <c r="H8" s="44"/>
      <c r="I8" s="41">
        <f t="shared" ref="I8:I10" si="1">E8/$J$5</f>
        <v>0</v>
      </c>
      <c r="J8" s="58"/>
      <c r="K8" s="13"/>
    </row>
    <row r="9" spans="1:11" ht="18.75" customHeight="1">
      <c r="A9" s="31" t="s">
        <v>45</v>
      </c>
      <c r="B9" s="31"/>
      <c r="C9" s="39" t="s">
        <v>51</v>
      </c>
      <c r="D9" s="36"/>
      <c r="E9" s="43">
        <f>'درآمد سپرده بانکی'!I12</f>
        <v>436629028</v>
      </c>
      <c r="F9" s="36"/>
      <c r="G9" s="41">
        <f t="shared" si="0"/>
        <v>-1.3130810388729674E-3</v>
      </c>
      <c r="H9" s="44"/>
      <c r="I9" s="41">
        <f t="shared" si="1"/>
        <v>3.8217499322982833E-5</v>
      </c>
      <c r="J9" s="58"/>
      <c r="K9" s="14"/>
    </row>
    <row r="10" spans="1:11" ht="19.5" customHeight="1" thickBot="1">
      <c r="A10" s="31" t="s">
        <v>32</v>
      </c>
      <c r="B10" s="31"/>
      <c r="C10" s="39" t="s">
        <v>52</v>
      </c>
      <c r="D10" s="36"/>
      <c r="E10" s="45">
        <f>'سایر درآمدها'!E11</f>
        <v>26177903850</v>
      </c>
      <c r="F10" s="36"/>
      <c r="G10" s="41">
        <f t="shared" si="0"/>
        <v>-7.8725203728036722E-2</v>
      </c>
      <c r="H10" s="44"/>
      <c r="I10" s="41">
        <f t="shared" si="1"/>
        <v>2.2913135831740547E-3</v>
      </c>
      <c r="J10" s="58"/>
      <c r="K10" s="14"/>
    </row>
    <row r="11" spans="1:11" ht="19.5" customHeight="1" thickBot="1">
      <c r="A11" s="31"/>
      <c r="B11" s="46"/>
      <c r="C11" s="32"/>
      <c r="D11" s="32"/>
      <c r="E11" s="47">
        <f>SUM(E7:E10)</f>
        <v>-332522529131</v>
      </c>
      <c r="F11" s="32"/>
      <c r="G11" s="48">
        <f>SUM(G7:G10)</f>
        <v>0.99999999999999989</v>
      </c>
      <c r="H11" s="42"/>
      <c r="I11" s="49">
        <f>SUM(I7:I10)</f>
        <v>-2.9105209953976148E-2</v>
      </c>
      <c r="J11" s="26"/>
      <c r="K11" s="26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45"/>
  <sheetViews>
    <sheetView rightToLeft="1" view="pageBreakPreview" zoomScale="70" zoomScaleNormal="100" zoomScaleSheetLayoutView="70" workbookViewId="0">
      <selection activeCell="W139" sqref="W139"/>
    </sheetView>
  </sheetViews>
  <sheetFormatPr defaultColWidth="9.109375" defaultRowHeight="16.2"/>
  <cols>
    <col min="1" max="1" width="28" style="123" customWidth="1"/>
    <col min="2" max="2" width="0.5546875" style="123" customWidth="1"/>
    <col min="3" max="3" width="11.33203125" style="123" customWidth="1"/>
    <col min="4" max="4" width="0.88671875" style="123" customWidth="1"/>
    <col min="5" max="5" width="16" style="133" customWidth="1"/>
    <col min="6" max="6" width="0.6640625" style="123" customWidth="1"/>
    <col min="7" max="7" width="9.44140625" style="123" bestFit="1" customWidth="1"/>
    <col min="8" max="8" width="0.5546875" style="123" customWidth="1"/>
    <col min="9" max="9" width="15.88671875" style="123" bestFit="1" customWidth="1"/>
    <col min="10" max="10" width="1" style="123" customWidth="1"/>
    <col min="11" max="11" width="13.5546875" style="123" customWidth="1"/>
    <col min="12" max="12" width="1.109375" style="123" customWidth="1"/>
    <col min="13" max="13" width="15.44140625" style="123" customWidth="1"/>
    <col min="14" max="14" width="1" style="123" customWidth="1"/>
    <col min="15" max="15" width="18.88671875" style="123" bestFit="1" customWidth="1"/>
    <col min="16" max="16" width="1.109375" style="123" customWidth="1"/>
    <col min="17" max="17" width="16.33203125" style="123" bestFit="1" customWidth="1"/>
    <col min="18" max="18" width="1.109375" style="123" customWidth="1"/>
    <col min="19" max="19" width="16.6640625" style="123" bestFit="1" customWidth="1"/>
    <col min="20" max="16384" width="9.109375" style="13"/>
  </cols>
  <sheetData>
    <row r="1" spans="1:19" ht="21.6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21.6">
      <c r="A2" s="302" t="s">
        <v>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19" ht="21.6">
      <c r="A3" s="302" t="str">
        <f>روکش!B18</f>
        <v>منتهی به 1403/01/31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19" ht="21.6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21.6">
      <c r="A5" s="303" t="s">
        <v>70</v>
      </c>
      <c r="B5" s="303"/>
      <c r="C5" s="303"/>
      <c r="D5" s="303"/>
      <c r="E5" s="303"/>
      <c r="F5" s="303"/>
      <c r="G5" s="303"/>
      <c r="H5" s="303"/>
      <c r="I5" s="304"/>
      <c r="J5" s="304"/>
      <c r="K5" s="304"/>
      <c r="L5" s="304"/>
      <c r="M5" s="304"/>
      <c r="N5" s="304"/>
      <c r="O5" s="304"/>
      <c r="P5" s="304"/>
      <c r="Q5" s="303"/>
      <c r="R5" s="303"/>
      <c r="S5" s="303"/>
    </row>
    <row r="7" spans="1:19" ht="18.600000000000001">
      <c r="C7" s="300" t="s">
        <v>71</v>
      </c>
      <c r="D7" s="301"/>
      <c r="E7" s="301"/>
      <c r="F7" s="301"/>
      <c r="G7" s="301"/>
      <c r="I7" s="300" t="s">
        <v>470</v>
      </c>
      <c r="J7" s="301"/>
      <c r="K7" s="301"/>
      <c r="L7" s="301"/>
      <c r="M7" s="301"/>
      <c r="O7" s="300" t="s">
        <v>471</v>
      </c>
      <c r="P7" s="301"/>
      <c r="Q7" s="301"/>
      <c r="R7" s="301"/>
      <c r="S7" s="301"/>
    </row>
    <row r="8" spans="1:19" ht="55.8">
      <c r="A8" s="124" t="s">
        <v>72</v>
      </c>
      <c r="C8" s="125" t="s">
        <v>247</v>
      </c>
      <c r="E8" s="126" t="s">
        <v>248</v>
      </c>
      <c r="G8" s="125" t="s">
        <v>73</v>
      </c>
      <c r="I8" s="125" t="s">
        <v>74</v>
      </c>
      <c r="K8" s="125" t="s">
        <v>75</v>
      </c>
      <c r="M8" s="125" t="s">
        <v>76</v>
      </c>
      <c r="O8" s="125" t="s">
        <v>74</v>
      </c>
      <c r="Q8" s="125" t="s">
        <v>75</v>
      </c>
      <c r="S8" s="125" t="s">
        <v>76</v>
      </c>
    </row>
    <row r="9" spans="1:19" ht="21">
      <c r="A9" s="127" t="s">
        <v>190</v>
      </c>
      <c r="B9" s="128"/>
      <c r="C9" s="129" t="s">
        <v>322</v>
      </c>
      <c r="D9" s="130">
        <v>6436755</v>
      </c>
      <c r="E9" s="131">
        <v>3314649</v>
      </c>
      <c r="F9" s="130"/>
      <c r="G9" s="117">
        <v>45</v>
      </c>
      <c r="H9" s="130"/>
      <c r="I9" s="118">
        <v>0</v>
      </c>
      <c r="J9" s="118"/>
      <c r="K9" s="118">
        <v>0</v>
      </c>
      <c r="L9" s="118"/>
      <c r="M9" s="118">
        <f>I9+K9</f>
        <v>0</v>
      </c>
      <c r="N9" s="118"/>
      <c r="O9" s="118">
        <v>149159205</v>
      </c>
      <c r="P9" s="118"/>
      <c r="Q9" s="118">
        <v>0</v>
      </c>
      <c r="R9" s="118"/>
      <c r="S9" s="118">
        <f>O9+Q9</f>
        <v>149159205</v>
      </c>
    </row>
    <row r="10" spans="1:19" ht="21">
      <c r="A10" s="127" t="s">
        <v>122</v>
      </c>
      <c r="B10" s="128"/>
      <c r="C10" s="129" t="s">
        <v>322</v>
      </c>
      <c r="D10" s="130">
        <v>710475</v>
      </c>
      <c r="E10" s="131">
        <v>848277</v>
      </c>
      <c r="F10" s="130"/>
      <c r="G10" s="117">
        <v>6200</v>
      </c>
      <c r="H10" s="130"/>
      <c r="I10" s="118">
        <v>0</v>
      </c>
      <c r="J10" s="118"/>
      <c r="K10" s="118">
        <v>0</v>
      </c>
      <c r="L10" s="118"/>
      <c r="M10" s="118">
        <f t="shared" ref="M10:M73" si="0">I10+K10</f>
        <v>0</v>
      </c>
      <c r="N10" s="118"/>
      <c r="O10" s="118">
        <v>5259317400</v>
      </c>
      <c r="P10" s="118"/>
      <c r="Q10" s="118">
        <v>0</v>
      </c>
      <c r="R10" s="118"/>
      <c r="S10" s="118">
        <f t="shared" ref="S10:S73" si="1">O10+Q10</f>
        <v>5259317400</v>
      </c>
    </row>
    <row r="11" spans="1:19" ht="21">
      <c r="A11" s="127" t="s">
        <v>254</v>
      </c>
      <c r="B11" s="128"/>
      <c r="C11" s="129" t="s">
        <v>320</v>
      </c>
      <c r="D11" s="130">
        <v>1940047</v>
      </c>
      <c r="E11" s="131">
        <v>1728558</v>
      </c>
      <c r="F11" s="130"/>
      <c r="G11" s="117">
        <v>530</v>
      </c>
      <c r="H11" s="130"/>
      <c r="I11" s="118">
        <v>0</v>
      </c>
      <c r="J11" s="118"/>
      <c r="K11" s="118">
        <v>0</v>
      </c>
      <c r="L11" s="118"/>
      <c r="M11" s="118">
        <f t="shared" si="0"/>
        <v>0</v>
      </c>
      <c r="N11" s="118"/>
      <c r="O11" s="118">
        <v>916135000</v>
      </c>
      <c r="P11" s="118"/>
      <c r="Q11" s="118">
        <v>0</v>
      </c>
      <c r="R11" s="118"/>
      <c r="S11" s="118">
        <f t="shared" si="1"/>
        <v>916135000</v>
      </c>
    </row>
    <row r="12" spans="1:19" ht="21">
      <c r="A12" s="127" t="s">
        <v>166</v>
      </c>
      <c r="B12" s="128"/>
      <c r="C12" s="129" t="s">
        <v>326</v>
      </c>
      <c r="D12" s="130">
        <v>707643</v>
      </c>
      <c r="E12" s="131">
        <v>22494382</v>
      </c>
      <c r="F12" s="130"/>
      <c r="G12" s="117">
        <v>19</v>
      </c>
      <c r="H12" s="130"/>
      <c r="I12" s="118">
        <v>0</v>
      </c>
      <c r="J12" s="118"/>
      <c r="K12" s="118">
        <v>0</v>
      </c>
      <c r="L12" s="118"/>
      <c r="M12" s="118">
        <f t="shared" si="0"/>
        <v>0</v>
      </c>
      <c r="N12" s="118"/>
      <c r="O12" s="118">
        <v>427393258</v>
      </c>
      <c r="P12" s="118"/>
      <c r="Q12" s="118">
        <v>0</v>
      </c>
      <c r="R12" s="118"/>
      <c r="S12" s="118">
        <f t="shared" si="1"/>
        <v>427393258</v>
      </c>
    </row>
    <row r="13" spans="1:19" ht="21">
      <c r="A13" s="127" t="s">
        <v>163</v>
      </c>
      <c r="B13" s="128"/>
      <c r="C13" s="129" t="s">
        <v>325</v>
      </c>
      <c r="D13" s="130">
        <v>475245</v>
      </c>
      <c r="E13" s="131">
        <v>1541698</v>
      </c>
      <c r="F13" s="130"/>
      <c r="G13" s="117">
        <v>390</v>
      </c>
      <c r="H13" s="130"/>
      <c r="I13" s="118">
        <v>0</v>
      </c>
      <c r="J13" s="118"/>
      <c r="K13" s="118">
        <v>0</v>
      </c>
      <c r="L13" s="118"/>
      <c r="M13" s="118">
        <f t="shared" si="0"/>
        <v>0</v>
      </c>
      <c r="N13" s="118"/>
      <c r="O13" s="118">
        <v>601262220</v>
      </c>
      <c r="P13" s="118"/>
      <c r="Q13" s="118">
        <v>0</v>
      </c>
      <c r="R13" s="118"/>
      <c r="S13" s="118">
        <f t="shared" si="1"/>
        <v>601262220</v>
      </c>
    </row>
    <row r="14" spans="1:19" ht="21">
      <c r="A14" s="127" t="s">
        <v>132</v>
      </c>
      <c r="B14" s="128"/>
      <c r="C14" s="129" t="s">
        <v>311</v>
      </c>
      <c r="D14" s="130">
        <v>2429809</v>
      </c>
      <c r="E14" s="131">
        <v>444089</v>
      </c>
      <c r="F14" s="130"/>
      <c r="G14" s="117">
        <v>300</v>
      </c>
      <c r="H14" s="130"/>
      <c r="I14" s="118">
        <v>0</v>
      </c>
      <c r="J14" s="118"/>
      <c r="K14" s="118">
        <v>0</v>
      </c>
      <c r="L14" s="118"/>
      <c r="M14" s="118">
        <f t="shared" si="0"/>
        <v>0</v>
      </c>
      <c r="N14" s="118"/>
      <c r="O14" s="118">
        <v>133226700</v>
      </c>
      <c r="P14" s="118"/>
      <c r="Q14" s="118">
        <v>0</v>
      </c>
      <c r="R14" s="118"/>
      <c r="S14" s="118">
        <f t="shared" si="1"/>
        <v>133226700</v>
      </c>
    </row>
    <row r="15" spans="1:19" ht="21">
      <c r="A15" s="127" t="s">
        <v>124</v>
      </c>
      <c r="B15" s="128"/>
      <c r="C15" s="129" t="s">
        <v>311</v>
      </c>
      <c r="D15" s="130">
        <v>7612002</v>
      </c>
      <c r="E15" s="131">
        <v>3814579</v>
      </c>
      <c r="F15" s="130"/>
      <c r="G15" s="117">
        <v>47</v>
      </c>
      <c r="H15" s="130"/>
      <c r="I15" s="118">
        <v>0</v>
      </c>
      <c r="J15" s="118"/>
      <c r="K15" s="118">
        <v>0</v>
      </c>
      <c r="L15" s="118"/>
      <c r="M15" s="118">
        <f t="shared" si="0"/>
        <v>0</v>
      </c>
      <c r="N15" s="118"/>
      <c r="O15" s="118">
        <v>179285213</v>
      </c>
      <c r="P15" s="118"/>
      <c r="Q15" s="118">
        <v>0</v>
      </c>
      <c r="R15" s="118"/>
      <c r="S15" s="118">
        <f t="shared" si="1"/>
        <v>179285213</v>
      </c>
    </row>
    <row r="16" spans="1:19" ht="21">
      <c r="A16" s="127" t="s">
        <v>182</v>
      </c>
      <c r="B16" s="128"/>
      <c r="C16" s="129" t="s">
        <v>308</v>
      </c>
      <c r="D16" s="130">
        <v>4644799</v>
      </c>
      <c r="E16" s="131">
        <v>12110208</v>
      </c>
      <c r="F16" s="130"/>
      <c r="G16" s="117">
        <v>100</v>
      </c>
      <c r="H16" s="130"/>
      <c r="I16" s="118">
        <v>0</v>
      </c>
      <c r="J16" s="118"/>
      <c r="K16" s="118">
        <v>0</v>
      </c>
      <c r="L16" s="118"/>
      <c r="M16" s="118">
        <f t="shared" si="0"/>
        <v>0</v>
      </c>
      <c r="N16" s="118"/>
      <c r="O16" s="118">
        <v>1211020800</v>
      </c>
      <c r="P16" s="118"/>
      <c r="Q16" s="118">
        <v>0</v>
      </c>
      <c r="R16" s="118"/>
      <c r="S16" s="118">
        <f t="shared" si="1"/>
        <v>1211020800</v>
      </c>
    </row>
    <row r="17" spans="1:19" ht="21">
      <c r="A17" s="127" t="s">
        <v>266</v>
      </c>
      <c r="B17" s="128"/>
      <c r="C17" s="129" t="s">
        <v>316</v>
      </c>
      <c r="D17" s="130">
        <v>1290936</v>
      </c>
      <c r="E17" s="131">
        <v>6919876</v>
      </c>
      <c r="F17" s="130"/>
      <c r="G17" s="117">
        <v>900</v>
      </c>
      <c r="H17" s="130"/>
      <c r="I17" s="118">
        <v>0</v>
      </c>
      <c r="J17" s="118"/>
      <c r="K17" s="118">
        <v>0</v>
      </c>
      <c r="L17" s="118"/>
      <c r="M17" s="118">
        <f t="shared" si="0"/>
        <v>0</v>
      </c>
      <c r="N17" s="118"/>
      <c r="O17" s="118">
        <v>6227888400</v>
      </c>
      <c r="P17" s="118"/>
      <c r="Q17" s="118">
        <v>0</v>
      </c>
      <c r="R17" s="118"/>
      <c r="S17" s="118">
        <f t="shared" si="1"/>
        <v>6227888400</v>
      </c>
    </row>
    <row r="18" spans="1:19" ht="21">
      <c r="A18" s="127" t="s">
        <v>104</v>
      </c>
      <c r="B18" s="128"/>
      <c r="C18" s="129" t="s">
        <v>316</v>
      </c>
      <c r="D18" s="130">
        <v>3166253</v>
      </c>
      <c r="E18" s="131">
        <v>4234336</v>
      </c>
      <c r="F18" s="130"/>
      <c r="G18" s="117">
        <v>4200</v>
      </c>
      <c r="H18" s="130"/>
      <c r="I18" s="118">
        <v>0</v>
      </c>
      <c r="J18" s="118"/>
      <c r="K18" s="118">
        <v>0</v>
      </c>
      <c r="L18" s="118"/>
      <c r="M18" s="118">
        <f t="shared" si="0"/>
        <v>0</v>
      </c>
      <c r="N18" s="118"/>
      <c r="O18" s="118">
        <v>17784211200</v>
      </c>
      <c r="P18" s="118"/>
      <c r="Q18" s="118">
        <v>0</v>
      </c>
      <c r="R18" s="118"/>
      <c r="S18" s="118">
        <f t="shared" si="1"/>
        <v>17784211200</v>
      </c>
    </row>
    <row r="19" spans="1:19" ht="21">
      <c r="A19" s="127" t="s">
        <v>146</v>
      </c>
      <c r="B19" s="128"/>
      <c r="C19" s="129" t="s">
        <v>317</v>
      </c>
      <c r="D19" s="130">
        <v>3984345</v>
      </c>
      <c r="E19" s="131">
        <v>10134330</v>
      </c>
      <c r="F19" s="130"/>
      <c r="G19" s="117">
        <v>640</v>
      </c>
      <c r="H19" s="130"/>
      <c r="I19" s="118">
        <v>0</v>
      </c>
      <c r="J19" s="118"/>
      <c r="K19" s="118">
        <v>0</v>
      </c>
      <c r="L19" s="118"/>
      <c r="M19" s="118">
        <f t="shared" si="0"/>
        <v>0</v>
      </c>
      <c r="N19" s="118"/>
      <c r="O19" s="118">
        <v>6485971200</v>
      </c>
      <c r="P19" s="118"/>
      <c r="Q19" s="118">
        <v>0</v>
      </c>
      <c r="R19" s="118"/>
      <c r="S19" s="118">
        <f t="shared" si="1"/>
        <v>6485971200</v>
      </c>
    </row>
    <row r="20" spans="1:19" ht="21">
      <c r="A20" s="127" t="s">
        <v>135</v>
      </c>
      <c r="B20" s="128"/>
      <c r="C20" s="129" t="s">
        <v>314</v>
      </c>
      <c r="D20" s="130">
        <v>365663</v>
      </c>
      <c r="E20" s="131">
        <v>368131</v>
      </c>
      <c r="F20" s="130"/>
      <c r="G20" s="117">
        <v>5000</v>
      </c>
      <c r="H20" s="130"/>
      <c r="I20" s="118">
        <v>0</v>
      </c>
      <c r="J20" s="118"/>
      <c r="K20" s="118">
        <v>0</v>
      </c>
      <c r="L20" s="118"/>
      <c r="M20" s="118">
        <f t="shared" si="0"/>
        <v>0</v>
      </c>
      <c r="N20" s="118"/>
      <c r="O20" s="118">
        <v>1840655000</v>
      </c>
      <c r="P20" s="118"/>
      <c r="Q20" s="118">
        <v>0</v>
      </c>
      <c r="R20" s="118"/>
      <c r="S20" s="118">
        <f t="shared" si="1"/>
        <v>1840655000</v>
      </c>
    </row>
    <row r="21" spans="1:19" ht="21">
      <c r="A21" s="127" t="s">
        <v>105</v>
      </c>
      <c r="B21" s="128"/>
      <c r="C21" s="129" t="s">
        <v>314</v>
      </c>
      <c r="D21" s="130">
        <v>6146333</v>
      </c>
      <c r="E21" s="131">
        <v>749118</v>
      </c>
      <c r="F21" s="130"/>
      <c r="G21" s="117">
        <v>7569</v>
      </c>
      <c r="H21" s="130"/>
      <c r="I21" s="118">
        <v>0</v>
      </c>
      <c r="J21" s="118"/>
      <c r="K21" s="118">
        <v>0</v>
      </c>
      <c r="L21" s="118"/>
      <c r="M21" s="118">
        <f t="shared" si="0"/>
        <v>0</v>
      </c>
      <c r="N21" s="118"/>
      <c r="O21" s="118">
        <v>5670074142</v>
      </c>
      <c r="P21" s="118"/>
      <c r="Q21" s="118">
        <v>0</v>
      </c>
      <c r="R21" s="118"/>
      <c r="S21" s="118">
        <f t="shared" si="1"/>
        <v>5670074142</v>
      </c>
    </row>
    <row r="22" spans="1:19" ht="21">
      <c r="A22" s="127" t="s">
        <v>179</v>
      </c>
      <c r="B22" s="128"/>
      <c r="C22" s="129" t="s">
        <v>314</v>
      </c>
      <c r="D22" s="130">
        <v>882636</v>
      </c>
      <c r="E22" s="131">
        <v>3296140</v>
      </c>
      <c r="F22" s="130"/>
      <c r="G22" s="117">
        <v>5300</v>
      </c>
      <c r="H22" s="130"/>
      <c r="I22" s="118">
        <v>0</v>
      </c>
      <c r="J22" s="118"/>
      <c r="K22" s="118">
        <v>0</v>
      </c>
      <c r="L22" s="118"/>
      <c r="M22" s="118">
        <f t="shared" si="0"/>
        <v>0</v>
      </c>
      <c r="N22" s="118"/>
      <c r="O22" s="118">
        <v>17469542000</v>
      </c>
      <c r="P22" s="118"/>
      <c r="Q22" s="118">
        <v>0</v>
      </c>
      <c r="R22" s="118"/>
      <c r="S22" s="118">
        <f t="shared" si="1"/>
        <v>17469542000</v>
      </c>
    </row>
    <row r="23" spans="1:19" ht="21">
      <c r="A23" s="127" t="s">
        <v>255</v>
      </c>
      <c r="B23" s="128"/>
      <c r="C23" s="129" t="s">
        <v>314</v>
      </c>
      <c r="D23" s="130">
        <v>642599</v>
      </c>
      <c r="E23" s="131">
        <v>2090990</v>
      </c>
      <c r="F23" s="130"/>
      <c r="G23" s="117">
        <v>61</v>
      </c>
      <c r="H23" s="130"/>
      <c r="I23" s="118">
        <v>0</v>
      </c>
      <c r="J23" s="118"/>
      <c r="K23" s="118">
        <v>0</v>
      </c>
      <c r="L23" s="118"/>
      <c r="M23" s="118">
        <f t="shared" si="0"/>
        <v>0</v>
      </c>
      <c r="N23" s="118"/>
      <c r="O23" s="118">
        <v>127550390</v>
      </c>
      <c r="P23" s="118"/>
      <c r="Q23" s="118">
        <v>0</v>
      </c>
      <c r="R23" s="118"/>
      <c r="S23" s="118">
        <f t="shared" si="1"/>
        <v>127550390</v>
      </c>
    </row>
    <row r="24" spans="1:19" ht="21">
      <c r="A24" s="127" t="s">
        <v>157</v>
      </c>
      <c r="B24" s="128"/>
      <c r="C24" s="129" t="s">
        <v>314</v>
      </c>
      <c r="D24" s="130">
        <v>271970</v>
      </c>
      <c r="E24" s="131">
        <v>600617</v>
      </c>
      <c r="F24" s="130"/>
      <c r="G24" s="117">
        <v>8300</v>
      </c>
      <c r="H24" s="130"/>
      <c r="I24" s="118">
        <v>0</v>
      </c>
      <c r="J24" s="118"/>
      <c r="K24" s="118">
        <v>0</v>
      </c>
      <c r="L24" s="118"/>
      <c r="M24" s="118">
        <f t="shared" si="0"/>
        <v>0</v>
      </c>
      <c r="N24" s="118"/>
      <c r="O24" s="118">
        <v>4985121100</v>
      </c>
      <c r="P24" s="118"/>
      <c r="Q24" s="118">
        <v>0</v>
      </c>
      <c r="R24" s="118"/>
      <c r="S24" s="118">
        <f t="shared" si="1"/>
        <v>4985121100</v>
      </c>
    </row>
    <row r="25" spans="1:19" ht="21">
      <c r="A25" s="127" t="s">
        <v>165</v>
      </c>
      <c r="B25" s="128"/>
      <c r="C25" s="129" t="s">
        <v>309</v>
      </c>
      <c r="D25" s="130">
        <v>108155</v>
      </c>
      <c r="E25" s="131">
        <v>8399503</v>
      </c>
      <c r="F25" s="130"/>
      <c r="G25" s="117">
        <v>60</v>
      </c>
      <c r="H25" s="130"/>
      <c r="I25" s="118">
        <v>0</v>
      </c>
      <c r="J25" s="118"/>
      <c r="K25" s="118">
        <v>0</v>
      </c>
      <c r="L25" s="118"/>
      <c r="M25" s="118">
        <f t="shared" si="0"/>
        <v>0</v>
      </c>
      <c r="N25" s="118"/>
      <c r="O25" s="118">
        <v>503970180</v>
      </c>
      <c r="P25" s="118"/>
      <c r="Q25" s="118">
        <v>0</v>
      </c>
      <c r="R25" s="118"/>
      <c r="S25" s="118">
        <f t="shared" si="1"/>
        <v>503970180</v>
      </c>
    </row>
    <row r="26" spans="1:19" ht="21">
      <c r="A26" s="127" t="s">
        <v>177</v>
      </c>
      <c r="B26" s="128"/>
      <c r="C26" s="129" t="s">
        <v>317</v>
      </c>
      <c r="D26" s="130">
        <v>1119769</v>
      </c>
      <c r="E26" s="131">
        <v>8934580</v>
      </c>
      <c r="F26" s="130"/>
      <c r="G26" s="117">
        <v>1000</v>
      </c>
      <c r="H26" s="130"/>
      <c r="I26" s="118">
        <v>0</v>
      </c>
      <c r="J26" s="118"/>
      <c r="K26" s="118">
        <v>0</v>
      </c>
      <c r="L26" s="118"/>
      <c r="M26" s="118">
        <f t="shared" si="0"/>
        <v>0</v>
      </c>
      <c r="N26" s="118"/>
      <c r="O26" s="118">
        <v>8934580000</v>
      </c>
      <c r="P26" s="118"/>
      <c r="Q26" s="118">
        <v>0</v>
      </c>
      <c r="R26" s="118"/>
      <c r="S26" s="118">
        <f t="shared" si="1"/>
        <v>8934580000</v>
      </c>
    </row>
    <row r="27" spans="1:19" ht="21">
      <c r="A27" s="127" t="s">
        <v>221</v>
      </c>
      <c r="B27" s="128"/>
      <c r="C27" s="129" t="s">
        <v>309</v>
      </c>
      <c r="D27" s="130">
        <v>240173</v>
      </c>
      <c r="E27" s="131">
        <v>1080696</v>
      </c>
      <c r="F27" s="130"/>
      <c r="G27" s="117">
        <v>650</v>
      </c>
      <c r="H27" s="130"/>
      <c r="I27" s="118">
        <v>0</v>
      </c>
      <c r="J27" s="118"/>
      <c r="K27" s="118">
        <v>0</v>
      </c>
      <c r="L27" s="118"/>
      <c r="M27" s="118">
        <f t="shared" si="0"/>
        <v>0</v>
      </c>
      <c r="N27" s="118"/>
      <c r="O27" s="118">
        <v>702452400</v>
      </c>
      <c r="P27" s="118"/>
      <c r="Q27" s="118">
        <v>0</v>
      </c>
      <c r="R27" s="118"/>
      <c r="S27" s="118">
        <f t="shared" si="1"/>
        <v>702452400</v>
      </c>
    </row>
    <row r="28" spans="1:19" ht="21">
      <c r="A28" s="127" t="s">
        <v>269</v>
      </c>
      <c r="B28" s="128"/>
      <c r="C28" s="129" t="s">
        <v>309</v>
      </c>
      <c r="D28" s="130">
        <v>2787425</v>
      </c>
      <c r="E28" s="131">
        <v>1923060</v>
      </c>
      <c r="F28" s="130"/>
      <c r="G28" s="119">
        <v>11</v>
      </c>
      <c r="H28" s="130"/>
      <c r="I28" s="120">
        <v>0</v>
      </c>
      <c r="J28" s="120"/>
      <c r="K28" s="120">
        <v>0</v>
      </c>
      <c r="L28" s="120"/>
      <c r="M28" s="118">
        <f t="shared" si="0"/>
        <v>0</v>
      </c>
      <c r="N28" s="120"/>
      <c r="O28" s="120">
        <v>21153660</v>
      </c>
      <c r="P28" s="120"/>
      <c r="Q28" s="120">
        <v>0</v>
      </c>
      <c r="R28" s="120"/>
      <c r="S28" s="118">
        <f t="shared" si="1"/>
        <v>21153660</v>
      </c>
    </row>
    <row r="29" spans="1:19" ht="21">
      <c r="A29" s="127" t="s">
        <v>233</v>
      </c>
      <c r="B29" s="128"/>
      <c r="C29" s="129" t="s">
        <v>309</v>
      </c>
      <c r="D29" s="130">
        <v>2714040</v>
      </c>
      <c r="E29" s="131">
        <v>1146913</v>
      </c>
      <c r="F29" s="130"/>
      <c r="G29" s="117">
        <v>550</v>
      </c>
      <c r="H29" s="130"/>
      <c r="I29" s="118">
        <v>0</v>
      </c>
      <c r="J29" s="118"/>
      <c r="K29" s="118">
        <v>0</v>
      </c>
      <c r="L29" s="118"/>
      <c r="M29" s="118">
        <f t="shared" si="0"/>
        <v>0</v>
      </c>
      <c r="N29" s="118"/>
      <c r="O29" s="118">
        <v>630802150</v>
      </c>
      <c r="P29" s="118"/>
      <c r="Q29" s="118">
        <v>0</v>
      </c>
      <c r="R29" s="118"/>
      <c r="S29" s="118">
        <f t="shared" si="1"/>
        <v>630802150</v>
      </c>
    </row>
    <row r="30" spans="1:19" ht="21">
      <c r="A30" s="127" t="s">
        <v>119</v>
      </c>
      <c r="B30" s="128"/>
      <c r="C30" s="129" t="s">
        <v>309</v>
      </c>
      <c r="D30" s="130">
        <v>727710</v>
      </c>
      <c r="E30" s="131">
        <v>1809077</v>
      </c>
      <c r="F30" s="130"/>
      <c r="G30" s="117">
        <v>550</v>
      </c>
      <c r="H30" s="130"/>
      <c r="I30" s="118">
        <v>0</v>
      </c>
      <c r="J30" s="118"/>
      <c r="K30" s="118">
        <v>0</v>
      </c>
      <c r="L30" s="118"/>
      <c r="M30" s="118">
        <f t="shared" si="0"/>
        <v>0</v>
      </c>
      <c r="N30" s="118"/>
      <c r="O30" s="118">
        <v>994992350</v>
      </c>
      <c r="P30" s="118"/>
      <c r="Q30" s="118">
        <v>0</v>
      </c>
      <c r="R30" s="118"/>
      <c r="S30" s="118">
        <f t="shared" si="1"/>
        <v>994992350</v>
      </c>
    </row>
    <row r="31" spans="1:19" ht="21">
      <c r="A31" s="127" t="s">
        <v>142</v>
      </c>
      <c r="B31" s="128"/>
      <c r="C31" s="129" t="s">
        <v>327</v>
      </c>
      <c r="D31" s="130"/>
      <c r="E31" s="131">
        <v>7144811</v>
      </c>
      <c r="F31" s="130"/>
      <c r="G31" s="117">
        <v>600</v>
      </c>
      <c r="H31" s="130"/>
      <c r="I31" s="118">
        <v>0</v>
      </c>
      <c r="J31" s="118"/>
      <c r="K31" s="118">
        <v>0</v>
      </c>
      <c r="L31" s="118"/>
      <c r="M31" s="118">
        <f t="shared" si="0"/>
        <v>0</v>
      </c>
      <c r="N31" s="118"/>
      <c r="O31" s="118">
        <v>4286886600</v>
      </c>
      <c r="P31" s="118"/>
      <c r="Q31" s="118">
        <v>0</v>
      </c>
      <c r="R31" s="118"/>
      <c r="S31" s="118">
        <f t="shared" si="1"/>
        <v>4286886600</v>
      </c>
    </row>
    <row r="32" spans="1:19" ht="21">
      <c r="A32" s="127" t="s">
        <v>197</v>
      </c>
      <c r="B32" s="128"/>
      <c r="C32" s="129" t="s">
        <v>321</v>
      </c>
      <c r="D32" s="130">
        <v>301384</v>
      </c>
      <c r="E32" s="131">
        <v>5399176</v>
      </c>
      <c r="F32" s="130"/>
      <c r="G32" s="117">
        <v>1000</v>
      </c>
      <c r="H32" s="130"/>
      <c r="I32" s="118">
        <v>0</v>
      </c>
      <c r="J32" s="118"/>
      <c r="K32" s="118">
        <v>0</v>
      </c>
      <c r="L32" s="118"/>
      <c r="M32" s="118">
        <f t="shared" si="0"/>
        <v>0</v>
      </c>
      <c r="N32" s="118"/>
      <c r="O32" s="118">
        <v>5399176000</v>
      </c>
      <c r="P32" s="118"/>
      <c r="Q32" s="118">
        <v>0</v>
      </c>
      <c r="R32" s="118"/>
      <c r="S32" s="118">
        <f t="shared" si="1"/>
        <v>5399176000</v>
      </c>
    </row>
    <row r="33" spans="1:19" ht="21">
      <c r="A33" s="127" t="s">
        <v>223</v>
      </c>
      <c r="B33" s="128"/>
      <c r="C33" s="129" t="s">
        <v>321</v>
      </c>
      <c r="D33" s="130">
        <v>6014827</v>
      </c>
      <c r="E33" s="131">
        <v>5260809</v>
      </c>
      <c r="F33" s="130"/>
      <c r="G33" s="117">
        <v>200</v>
      </c>
      <c r="H33" s="130"/>
      <c r="I33" s="118">
        <v>0</v>
      </c>
      <c r="J33" s="118"/>
      <c r="K33" s="118">
        <v>0</v>
      </c>
      <c r="L33" s="118"/>
      <c r="M33" s="118">
        <f t="shared" si="0"/>
        <v>0</v>
      </c>
      <c r="N33" s="118"/>
      <c r="O33" s="118">
        <v>1052161800</v>
      </c>
      <c r="P33" s="118"/>
      <c r="Q33" s="118">
        <v>0</v>
      </c>
      <c r="R33" s="118"/>
      <c r="S33" s="118">
        <f t="shared" si="1"/>
        <v>1052161800</v>
      </c>
    </row>
    <row r="34" spans="1:19" ht="21">
      <c r="A34" s="127" t="s">
        <v>156</v>
      </c>
      <c r="B34" s="128"/>
      <c r="C34" s="129" t="s">
        <v>321</v>
      </c>
      <c r="D34" s="130">
        <v>216299</v>
      </c>
      <c r="E34" s="131">
        <v>808373</v>
      </c>
      <c r="F34" s="130"/>
      <c r="G34" s="117">
        <v>800</v>
      </c>
      <c r="H34" s="130"/>
      <c r="I34" s="118">
        <v>0</v>
      </c>
      <c r="J34" s="118"/>
      <c r="K34" s="118">
        <v>0</v>
      </c>
      <c r="L34" s="118"/>
      <c r="M34" s="118">
        <f t="shared" si="0"/>
        <v>0</v>
      </c>
      <c r="N34" s="118"/>
      <c r="O34" s="118">
        <v>646698400</v>
      </c>
      <c r="P34" s="118"/>
      <c r="Q34" s="118">
        <v>0</v>
      </c>
      <c r="R34" s="118"/>
      <c r="S34" s="118">
        <f t="shared" si="1"/>
        <v>646698400</v>
      </c>
    </row>
    <row r="35" spans="1:19" ht="21">
      <c r="A35" s="127" t="s">
        <v>196</v>
      </c>
      <c r="B35" s="128"/>
      <c r="C35" s="129" t="s">
        <v>323</v>
      </c>
      <c r="D35" s="130">
        <v>569239</v>
      </c>
      <c r="E35" s="131">
        <v>6219753</v>
      </c>
      <c r="F35" s="130"/>
      <c r="G35" s="117">
        <v>550</v>
      </c>
      <c r="H35" s="130"/>
      <c r="I35" s="118">
        <v>0</v>
      </c>
      <c r="J35" s="118"/>
      <c r="K35" s="118">
        <v>0</v>
      </c>
      <c r="L35" s="118"/>
      <c r="M35" s="118">
        <f t="shared" si="0"/>
        <v>0</v>
      </c>
      <c r="N35" s="118"/>
      <c r="O35" s="118">
        <v>3420864150</v>
      </c>
      <c r="P35" s="118"/>
      <c r="Q35" s="118">
        <v>0</v>
      </c>
      <c r="R35" s="118"/>
      <c r="S35" s="118">
        <f t="shared" si="1"/>
        <v>3420864150</v>
      </c>
    </row>
    <row r="36" spans="1:19" ht="21">
      <c r="A36" s="127" t="s">
        <v>90</v>
      </c>
      <c r="B36" s="128"/>
      <c r="C36" s="129" t="s">
        <v>319</v>
      </c>
      <c r="D36" s="130">
        <v>104826</v>
      </c>
      <c r="E36" s="131">
        <v>16055417</v>
      </c>
      <c r="F36" s="130"/>
      <c r="G36" s="117">
        <v>150</v>
      </c>
      <c r="H36" s="130"/>
      <c r="I36" s="118">
        <v>0</v>
      </c>
      <c r="J36" s="118"/>
      <c r="K36" s="118">
        <v>0</v>
      </c>
      <c r="L36" s="118"/>
      <c r="M36" s="118">
        <f t="shared" si="0"/>
        <v>0</v>
      </c>
      <c r="N36" s="118"/>
      <c r="O36" s="118">
        <v>2408312550</v>
      </c>
      <c r="P36" s="118"/>
      <c r="Q36" s="118">
        <v>0</v>
      </c>
      <c r="R36" s="118"/>
      <c r="S36" s="118">
        <f t="shared" si="1"/>
        <v>2408312550</v>
      </c>
    </row>
    <row r="37" spans="1:19" ht="21">
      <c r="A37" s="127" t="s">
        <v>92</v>
      </c>
      <c r="B37" s="128"/>
      <c r="C37" s="129" t="s">
        <v>319</v>
      </c>
      <c r="D37" s="130">
        <v>221685</v>
      </c>
      <c r="E37" s="131">
        <v>11537306</v>
      </c>
      <c r="F37" s="130"/>
      <c r="G37" s="117">
        <v>360</v>
      </c>
      <c r="H37" s="130"/>
      <c r="I37" s="118">
        <v>0</v>
      </c>
      <c r="J37" s="118"/>
      <c r="K37" s="118">
        <v>0</v>
      </c>
      <c r="L37" s="118"/>
      <c r="M37" s="118">
        <f t="shared" si="0"/>
        <v>0</v>
      </c>
      <c r="N37" s="118"/>
      <c r="O37" s="118">
        <v>4153430160</v>
      </c>
      <c r="P37" s="118"/>
      <c r="Q37" s="118">
        <v>0</v>
      </c>
      <c r="R37" s="118"/>
      <c r="S37" s="118">
        <f t="shared" si="1"/>
        <v>4153430160</v>
      </c>
    </row>
    <row r="38" spans="1:19" ht="21">
      <c r="A38" s="127" t="s">
        <v>224</v>
      </c>
      <c r="B38" s="128"/>
      <c r="C38" s="129" t="s">
        <v>318</v>
      </c>
      <c r="D38" s="130"/>
      <c r="E38" s="131">
        <v>2013823</v>
      </c>
      <c r="F38" s="130"/>
      <c r="G38" s="117">
        <v>600</v>
      </c>
      <c r="H38" s="130"/>
      <c r="I38" s="118">
        <v>0</v>
      </c>
      <c r="J38" s="118"/>
      <c r="K38" s="118">
        <v>0</v>
      </c>
      <c r="L38" s="118"/>
      <c r="M38" s="118">
        <f t="shared" si="0"/>
        <v>0</v>
      </c>
      <c r="N38" s="118"/>
      <c r="O38" s="118">
        <v>1208293800</v>
      </c>
      <c r="P38" s="118"/>
      <c r="Q38" s="118">
        <v>0</v>
      </c>
      <c r="R38" s="118"/>
      <c r="S38" s="118">
        <f t="shared" si="1"/>
        <v>1208293800</v>
      </c>
    </row>
    <row r="39" spans="1:19" ht="21">
      <c r="A39" s="127" t="s">
        <v>253</v>
      </c>
      <c r="B39" s="128"/>
      <c r="C39" s="129" t="s">
        <v>318</v>
      </c>
      <c r="D39" s="130">
        <v>4147582</v>
      </c>
      <c r="E39" s="131">
        <v>13001619</v>
      </c>
      <c r="F39" s="130"/>
      <c r="G39" s="117">
        <v>110</v>
      </c>
      <c r="H39" s="130"/>
      <c r="I39" s="118">
        <v>0</v>
      </c>
      <c r="J39" s="118"/>
      <c r="K39" s="118">
        <v>0</v>
      </c>
      <c r="L39" s="118"/>
      <c r="M39" s="118">
        <f t="shared" si="0"/>
        <v>0</v>
      </c>
      <c r="N39" s="118"/>
      <c r="O39" s="118">
        <v>1430178090</v>
      </c>
      <c r="P39" s="118"/>
      <c r="Q39" s="118">
        <v>-86510129</v>
      </c>
      <c r="R39" s="118"/>
      <c r="S39" s="118">
        <f t="shared" si="1"/>
        <v>1343667961</v>
      </c>
    </row>
    <row r="40" spans="1:19" ht="21">
      <c r="A40" s="127" t="s">
        <v>287</v>
      </c>
      <c r="B40" s="128"/>
      <c r="C40" s="129" t="s">
        <v>318</v>
      </c>
      <c r="D40" s="130">
        <v>4047359</v>
      </c>
      <c r="E40" s="131">
        <v>1924930</v>
      </c>
      <c r="F40" s="130"/>
      <c r="G40" s="117">
        <v>1200</v>
      </c>
      <c r="H40" s="130"/>
      <c r="I40" s="118">
        <v>0</v>
      </c>
      <c r="J40" s="118"/>
      <c r="K40" s="118">
        <v>0</v>
      </c>
      <c r="L40" s="118"/>
      <c r="M40" s="118">
        <f t="shared" si="0"/>
        <v>0</v>
      </c>
      <c r="N40" s="118"/>
      <c r="O40" s="118">
        <v>2309916000</v>
      </c>
      <c r="P40" s="118"/>
      <c r="Q40" s="118">
        <v>0</v>
      </c>
      <c r="R40" s="118"/>
      <c r="S40" s="118">
        <f t="shared" si="1"/>
        <v>2309916000</v>
      </c>
    </row>
    <row r="41" spans="1:19" ht="21">
      <c r="A41" s="127" t="s">
        <v>261</v>
      </c>
      <c r="B41" s="128"/>
      <c r="C41" s="129" t="s">
        <v>318</v>
      </c>
      <c r="D41" s="130">
        <v>2219908</v>
      </c>
      <c r="E41" s="131">
        <v>395342</v>
      </c>
      <c r="F41" s="130"/>
      <c r="G41" s="117">
        <v>3050</v>
      </c>
      <c r="H41" s="130"/>
      <c r="I41" s="118">
        <v>0</v>
      </c>
      <c r="J41" s="118"/>
      <c r="K41" s="118">
        <v>0</v>
      </c>
      <c r="L41" s="118"/>
      <c r="M41" s="118">
        <f t="shared" si="0"/>
        <v>0</v>
      </c>
      <c r="N41" s="118"/>
      <c r="O41" s="118">
        <v>1205793100</v>
      </c>
      <c r="P41" s="118"/>
      <c r="Q41" s="118">
        <v>0</v>
      </c>
      <c r="R41" s="118"/>
      <c r="S41" s="118">
        <f t="shared" si="1"/>
        <v>1205793100</v>
      </c>
    </row>
    <row r="42" spans="1:19" ht="21">
      <c r="A42" s="127" t="s">
        <v>181</v>
      </c>
      <c r="B42" s="128"/>
      <c r="C42" s="129" t="s">
        <v>318</v>
      </c>
      <c r="D42" s="130">
        <v>1415917</v>
      </c>
      <c r="E42" s="131">
        <v>3784383</v>
      </c>
      <c r="F42" s="130"/>
      <c r="G42" s="117">
        <v>4290</v>
      </c>
      <c r="H42" s="130"/>
      <c r="I42" s="118">
        <v>0</v>
      </c>
      <c r="J42" s="118"/>
      <c r="K42" s="118">
        <v>0</v>
      </c>
      <c r="L42" s="118"/>
      <c r="M42" s="118">
        <f t="shared" si="0"/>
        <v>0</v>
      </c>
      <c r="N42" s="118"/>
      <c r="O42" s="118">
        <v>16235003070</v>
      </c>
      <c r="P42" s="118"/>
      <c r="Q42" s="118">
        <v>0</v>
      </c>
      <c r="R42" s="118"/>
      <c r="S42" s="118">
        <f t="shared" si="1"/>
        <v>16235003070</v>
      </c>
    </row>
    <row r="43" spans="1:19" ht="21">
      <c r="A43" s="127" t="s">
        <v>227</v>
      </c>
      <c r="B43" s="128"/>
      <c r="C43" s="129" t="s">
        <v>318</v>
      </c>
      <c r="D43" s="130">
        <v>1126816</v>
      </c>
      <c r="E43" s="131">
        <v>1437914</v>
      </c>
      <c r="F43" s="130"/>
      <c r="G43" s="117">
        <v>1350</v>
      </c>
      <c r="H43" s="130"/>
      <c r="I43" s="118">
        <v>0</v>
      </c>
      <c r="J43" s="118"/>
      <c r="K43" s="118">
        <v>0</v>
      </c>
      <c r="L43" s="118"/>
      <c r="M43" s="118">
        <f t="shared" si="0"/>
        <v>0</v>
      </c>
      <c r="N43" s="118"/>
      <c r="O43" s="118">
        <v>1941183900</v>
      </c>
      <c r="P43" s="118"/>
      <c r="Q43" s="118">
        <v>0</v>
      </c>
      <c r="R43" s="118"/>
      <c r="S43" s="118">
        <f t="shared" si="1"/>
        <v>1941183900</v>
      </c>
    </row>
    <row r="44" spans="1:19" ht="21">
      <c r="A44" s="127" t="s">
        <v>149</v>
      </c>
      <c r="B44" s="128"/>
      <c r="C44" s="129" t="s">
        <v>318</v>
      </c>
      <c r="D44" s="130">
        <v>3293765</v>
      </c>
      <c r="E44" s="131">
        <v>8208507</v>
      </c>
      <c r="F44" s="130"/>
      <c r="G44" s="119">
        <v>500</v>
      </c>
      <c r="H44" s="130"/>
      <c r="I44" s="120">
        <v>0</v>
      </c>
      <c r="J44" s="120"/>
      <c r="K44" s="120">
        <v>0</v>
      </c>
      <c r="L44" s="120"/>
      <c r="M44" s="118">
        <f t="shared" si="0"/>
        <v>0</v>
      </c>
      <c r="N44" s="120"/>
      <c r="O44" s="120">
        <v>4104253500</v>
      </c>
      <c r="P44" s="120"/>
      <c r="Q44" s="120">
        <v>0</v>
      </c>
      <c r="R44" s="120"/>
      <c r="S44" s="118">
        <f t="shared" si="1"/>
        <v>4104253500</v>
      </c>
    </row>
    <row r="45" spans="1:19" ht="21">
      <c r="A45" s="127" t="s">
        <v>210</v>
      </c>
      <c r="B45" s="128"/>
      <c r="C45" s="129" t="s">
        <v>318</v>
      </c>
      <c r="D45" s="130">
        <v>1677595</v>
      </c>
      <c r="E45" s="131">
        <v>11532657</v>
      </c>
      <c r="F45" s="130"/>
      <c r="G45" s="117">
        <v>700</v>
      </c>
      <c r="H45" s="130"/>
      <c r="I45" s="118">
        <v>0</v>
      </c>
      <c r="J45" s="118"/>
      <c r="K45" s="118">
        <v>0</v>
      </c>
      <c r="L45" s="118"/>
      <c r="M45" s="118">
        <f t="shared" si="0"/>
        <v>0</v>
      </c>
      <c r="N45" s="118"/>
      <c r="O45" s="118">
        <v>8072859900</v>
      </c>
      <c r="P45" s="118"/>
      <c r="Q45" s="118">
        <v>0</v>
      </c>
      <c r="R45" s="118"/>
      <c r="S45" s="118">
        <f t="shared" si="1"/>
        <v>8072859900</v>
      </c>
    </row>
    <row r="46" spans="1:19" ht="21">
      <c r="A46" s="127" t="s">
        <v>280</v>
      </c>
      <c r="B46" s="128"/>
      <c r="C46" s="129" t="s">
        <v>315</v>
      </c>
      <c r="D46" s="130">
        <v>1318171</v>
      </c>
      <c r="E46" s="131">
        <v>10160200</v>
      </c>
      <c r="F46" s="130"/>
      <c r="G46" s="117">
        <v>120</v>
      </c>
      <c r="H46" s="130"/>
      <c r="I46" s="118">
        <v>0</v>
      </c>
      <c r="J46" s="118"/>
      <c r="K46" s="118">
        <v>0</v>
      </c>
      <c r="L46" s="118"/>
      <c r="M46" s="118">
        <f t="shared" si="0"/>
        <v>0</v>
      </c>
      <c r="N46" s="118"/>
      <c r="O46" s="118">
        <v>1219224000</v>
      </c>
      <c r="P46" s="118"/>
      <c r="Q46" s="118">
        <v>0</v>
      </c>
      <c r="R46" s="118"/>
      <c r="S46" s="118">
        <f t="shared" si="1"/>
        <v>1219224000</v>
      </c>
    </row>
    <row r="47" spans="1:19" ht="21">
      <c r="A47" s="127" t="s">
        <v>270</v>
      </c>
      <c r="B47" s="128"/>
      <c r="C47" s="129" t="s">
        <v>315</v>
      </c>
      <c r="D47" s="130">
        <v>2009331</v>
      </c>
      <c r="E47" s="131">
        <v>13622849</v>
      </c>
      <c r="F47" s="130"/>
      <c r="G47" s="117">
        <v>2270</v>
      </c>
      <c r="H47" s="130"/>
      <c r="I47" s="118">
        <v>0</v>
      </c>
      <c r="J47" s="118"/>
      <c r="K47" s="118">
        <v>0</v>
      </c>
      <c r="L47" s="118"/>
      <c r="M47" s="118">
        <f t="shared" si="0"/>
        <v>0</v>
      </c>
      <c r="N47" s="118"/>
      <c r="O47" s="118">
        <v>30923867230</v>
      </c>
      <c r="P47" s="118"/>
      <c r="Q47" s="118">
        <v>0</v>
      </c>
      <c r="R47" s="118"/>
      <c r="S47" s="118">
        <f t="shared" si="1"/>
        <v>30923867230</v>
      </c>
    </row>
    <row r="48" spans="1:19" ht="21">
      <c r="A48" s="127" t="s">
        <v>154</v>
      </c>
      <c r="B48" s="128"/>
      <c r="C48" s="129" t="s">
        <v>315</v>
      </c>
      <c r="D48" s="130">
        <v>1045247</v>
      </c>
      <c r="E48" s="131">
        <v>9742286</v>
      </c>
      <c r="F48" s="130"/>
      <c r="G48" s="117">
        <v>25</v>
      </c>
      <c r="H48" s="130"/>
      <c r="I48" s="118">
        <v>0</v>
      </c>
      <c r="J48" s="118"/>
      <c r="K48" s="118">
        <v>0</v>
      </c>
      <c r="L48" s="118"/>
      <c r="M48" s="118">
        <f t="shared" si="0"/>
        <v>0</v>
      </c>
      <c r="N48" s="118"/>
      <c r="O48" s="118">
        <v>243557150</v>
      </c>
      <c r="P48" s="118"/>
      <c r="Q48" s="118">
        <v>0</v>
      </c>
      <c r="R48" s="118"/>
      <c r="S48" s="118">
        <f t="shared" si="1"/>
        <v>243557150</v>
      </c>
    </row>
    <row r="49" spans="1:19" ht="21">
      <c r="A49" s="127" t="s">
        <v>204</v>
      </c>
      <c r="B49" s="128"/>
      <c r="C49" s="129" t="s">
        <v>315</v>
      </c>
      <c r="D49" s="130">
        <v>357051</v>
      </c>
      <c r="E49" s="131">
        <v>42829844</v>
      </c>
      <c r="F49" s="130"/>
      <c r="G49" s="117">
        <v>40</v>
      </c>
      <c r="H49" s="130"/>
      <c r="I49" s="118">
        <v>0</v>
      </c>
      <c r="J49" s="118"/>
      <c r="K49" s="118">
        <v>0</v>
      </c>
      <c r="L49" s="118"/>
      <c r="M49" s="118">
        <f t="shared" si="0"/>
        <v>0</v>
      </c>
      <c r="N49" s="118"/>
      <c r="O49" s="118">
        <v>1713193760</v>
      </c>
      <c r="P49" s="118"/>
      <c r="Q49" s="118">
        <v>0</v>
      </c>
      <c r="R49" s="118"/>
      <c r="S49" s="118">
        <f t="shared" si="1"/>
        <v>1713193760</v>
      </c>
    </row>
    <row r="50" spans="1:19" ht="21">
      <c r="A50" s="127" t="s">
        <v>251</v>
      </c>
      <c r="B50" s="128"/>
      <c r="C50" s="129" t="s">
        <v>312</v>
      </c>
      <c r="D50" s="130">
        <v>623239</v>
      </c>
      <c r="E50" s="131">
        <v>2853275</v>
      </c>
      <c r="F50" s="130"/>
      <c r="G50" s="117">
        <v>100</v>
      </c>
      <c r="H50" s="130"/>
      <c r="I50" s="118">
        <v>0</v>
      </c>
      <c r="J50" s="118"/>
      <c r="K50" s="118">
        <v>0</v>
      </c>
      <c r="L50" s="118"/>
      <c r="M50" s="118">
        <f t="shared" si="0"/>
        <v>0</v>
      </c>
      <c r="N50" s="118"/>
      <c r="O50" s="118">
        <v>285337492</v>
      </c>
      <c r="P50" s="118"/>
      <c r="Q50" s="118">
        <v>0</v>
      </c>
      <c r="R50" s="118"/>
      <c r="S50" s="118">
        <f t="shared" si="1"/>
        <v>285337492</v>
      </c>
    </row>
    <row r="51" spans="1:19" ht="21">
      <c r="A51" s="127" t="s">
        <v>143</v>
      </c>
      <c r="B51" s="128"/>
      <c r="C51" s="129" t="s">
        <v>312</v>
      </c>
      <c r="D51" s="130">
        <v>870763</v>
      </c>
      <c r="E51" s="131">
        <v>18354561</v>
      </c>
      <c r="F51" s="130"/>
      <c r="G51" s="117">
        <v>140</v>
      </c>
      <c r="H51" s="130"/>
      <c r="I51" s="118">
        <v>0</v>
      </c>
      <c r="J51" s="118"/>
      <c r="K51" s="118">
        <v>0</v>
      </c>
      <c r="L51" s="118"/>
      <c r="M51" s="118">
        <f t="shared" si="0"/>
        <v>0</v>
      </c>
      <c r="N51" s="118"/>
      <c r="O51" s="118">
        <v>2569638540</v>
      </c>
      <c r="P51" s="118"/>
      <c r="Q51" s="118">
        <v>0</v>
      </c>
      <c r="R51" s="118"/>
      <c r="S51" s="118">
        <f t="shared" si="1"/>
        <v>2569638540</v>
      </c>
    </row>
    <row r="52" spans="1:19" ht="21">
      <c r="A52" s="127" t="s">
        <v>301</v>
      </c>
      <c r="B52" s="128"/>
      <c r="C52" s="129" t="s">
        <v>312</v>
      </c>
      <c r="D52" s="130">
        <v>922577</v>
      </c>
      <c r="E52" s="131">
        <v>3155003</v>
      </c>
      <c r="F52" s="130"/>
      <c r="G52" s="117">
        <v>2200</v>
      </c>
      <c r="H52" s="130"/>
      <c r="I52" s="118">
        <v>0</v>
      </c>
      <c r="J52" s="118"/>
      <c r="K52" s="118">
        <v>0</v>
      </c>
      <c r="L52" s="118"/>
      <c r="M52" s="118">
        <f t="shared" si="0"/>
        <v>0</v>
      </c>
      <c r="N52" s="118"/>
      <c r="O52" s="118">
        <v>6941006600</v>
      </c>
      <c r="P52" s="118"/>
      <c r="Q52" s="118">
        <v>0</v>
      </c>
      <c r="R52" s="118"/>
      <c r="S52" s="118">
        <f t="shared" si="1"/>
        <v>6941006600</v>
      </c>
    </row>
    <row r="53" spans="1:19" ht="21">
      <c r="A53" s="127" t="s">
        <v>155</v>
      </c>
      <c r="B53" s="128"/>
      <c r="C53" s="129" t="s">
        <v>312</v>
      </c>
      <c r="D53" s="130">
        <v>139761</v>
      </c>
      <c r="E53" s="131">
        <v>1211195</v>
      </c>
      <c r="F53" s="130"/>
      <c r="G53" s="117">
        <v>4790</v>
      </c>
      <c r="H53" s="130"/>
      <c r="I53" s="118">
        <v>0</v>
      </c>
      <c r="J53" s="118"/>
      <c r="K53" s="118">
        <v>0</v>
      </c>
      <c r="L53" s="118"/>
      <c r="M53" s="118">
        <f t="shared" si="0"/>
        <v>0</v>
      </c>
      <c r="N53" s="118"/>
      <c r="O53" s="118">
        <v>5801624050</v>
      </c>
      <c r="P53" s="118"/>
      <c r="Q53" s="118">
        <v>0</v>
      </c>
      <c r="R53" s="118"/>
      <c r="S53" s="118">
        <f t="shared" si="1"/>
        <v>5801624050</v>
      </c>
    </row>
    <row r="54" spans="1:19" ht="21">
      <c r="A54" s="127" t="s">
        <v>128</v>
      </c>
      <c r="B54" s="128"/>
      <c r="C54" s="129" t="s">
        <v>312</v>
      </c>
      <c r="D54" s="130">
        <v>4403047</v>
      </c>
      <c r="E54" s="131">
        <v>8142349</v>
      </c>
      <c r="F54" s="130"/>
      <c r="G54" s="117">
        <v>135</v>
      </c>
      <c r="H54" s="130"/>
      <c r="I54" s="118">
        <v>0</v>
      </c>
      <c r="J54" s="118"/>
      <c r="K54" s="118">
        <v>0</v>
      </c>
      <c r="L54" s="118"/>
      <c r="M54" s="118">
        <f t="shared" si="0"/>
        <v>0</v>
      </c>
      <c r="N54" s="118"/>
      <c r="O54" s="118">
        <v>1121371685</v>
      </c>
      <c r="P54" s="118"/>
      <c r="Q54" s="118">
        <v>0</v>
      </c>
      <c r="R54" s="118"/>
      <c r="S54" s="118">
        <f t="shared" si="1"/>
        <v>1121371685</v>
      </c>
    </row>
    <row r="55" spans="1:19" ht="21">
      <c r="A55" s="127" t="s">
        <v>91</v>
      </c>
      <c r="B55" s="128"/>
      <c r="C55" s="129" t="s">
        <v>313</v>
      </c>
      <c r="D55" s="130"/>
      <c r="E55" s="131">
        <v>17791673</v>
      </c>
      <c r="F55" s="130"/>
      <c r="G55" s="117">
        <v>19</v>
      </c>
      <c r="H55" s="130"/>
      <c r="I55" s="118">
        <v>0</v>
      </c>
      <c r="J55" s="118"/>
      <c r="K55" s="118">
        <v>0</v>
      </c>
      <c r="L55" s="118"/>
      <c r="M55" s="118">
        <f t="shared" si="0"/>
        <v>0</v>
      </c>
      <c r="N55" s="118"/>
      <c r="O55" s="118">
        <v>338041787</v>
      </c>
      <c r="P55" s="118"/>
      <c r="Q55" s="118">
        <v>0</v>
      </c>
      <c r="R55" s="118"/>
      <c r="S55" s="118">
        <f t="shared" si="1"/>
        <v>338041787</v>
      </c>
    </row>
    <row r="56" spans="1:19" ht="21">
      <c r="A56" s="127" t="s">
        <v>169</v>
      </c>
      <c r="B56" s="128"/>
      <c r="C56" s="129" t="s">
        <v>313</v>
      </c>
      <c r="D56" s="130">
        <v>69093</v>
      </c>
      <c r="E56" s="131">
        <v>1787786</v>
      </c>
      <c r="F56" s="130"/>
      <c r="G56" s="117">
        <v>300</v>
      </c>
      <c r="H56" s="130"/>
      <c r="I56" s="118">
        <v>0</v>
      </c>
      <c r="J56" s="118"/>
      <c r="K56" s="118">
        <v>0</v>
      </c>
      <c r="L56" s="118"/>
      <c r="M56" s="118">
        <f t="shared" si="0"/>
        <v>0</v>
      </c>
      <c r="N56" s="118"/>
      <c r="O56" s="118">
        <v>536335800</v>
      </c>
      <c r="P56" s="118"/>
      <c r="Q56" s="118">
        <v>0</v>
      </c>
      <c r="R56" s="118"/>
      <c r="S56" s="118">
        <f t="shared" si="1"/>
        <v>536335800</v>
      </c>
    </row>
    <row r="57" spans="1:19" ht="21">
      <c r="A57" s="127" t="s">
        <v>101</v>
      </c>
      <c r="B57" s="128"/>
      <c r="C57" s="129" t="s">
        <v>313</v>
      </c>
      <c r="D57" s="130">
        <v>293469</v>
      </c>
      <c r="E57" s="131">
        <v>20526935</v>
      </c>
      <c r="F57" s="130"/>
      <c r="G57" s="117">
        <v>70</v>
      </c>
      <c r="H57" s="130"/>
      <c r="I57" s="118">
        <v>0</v>
      </c>
      <c r="J57" s="118"/>
      <c r="K57" s="118">
        <v>0</v>
      </c>
      <c r="L57" s="118"/>
      <c r="M57" s="118">
        <f t="shared" si="0"/>
        <v>0</v>
      </c>
      <c r="N57" s="118"/>
      <c r="O57" s="118">
        <v>1436885450</v>
      </c>
      <c r="P57" s="118"/>
      <c r="Q57" s="118">
        <v>0</v>
      </c>
      <c r="R57" s="118"/>
      <c r="S57" s="118">
        <f t="shared" si="1"/>
        <v>1436885450</v>
      </c>
    </row>
    <row r="58" spans="1:19" ht="21">
      <c r="A58" s="127" t="s">
        <v>276</v>
      </c>
      <c r="B58" s="128"/>
      <c r="C58" s="129" t="s">
        <v>324</v>
      </c>
      <c r="D58" s="130">
        <v>355050</v>
      </c>
      <c r="E58" s="131">
        <v>4417881</v>
      </c>
      <c r="F58" s="130"/>
      <c r="G58" s="117">
        <v>1800</v>
      </c>
      <c r="H58" s="130"/>
      <c r="I58" s="118">
        <v>0</v>
      </c>
      <c r="J58" s="118"/>
      <c r="K58" s="118">
        <v>0</v>
      </c>
      <c r="L58" s="118"/>
      <c r="M58" s="118">
        <f t="shared" si="0"/>
        <v>0</v>
      </c>
      <c r="N58" s="118"/>
      <c r="O58" s="118">
        <v>7952185800</v>
      </c>
      <c r="P58" s="118"/>
      <c r="Q58" s="118">
        <v>0</v>
      </c>
      <c r="R58" s="118"/>
      <c r="S58" s="118">
        <f t="shared" si="1"/>
        <v>7952185800</v>
      </c>
    </row>
    <row r="59" spans="1:19" ht="18">
      <c r="A59" s="127" t="s">
        <v>93</v>
      </c>
      <c r="C59" s="129" t="s">
        <v>307</v>
      </c>
      <c r="D59" s="130">
        <v>491633</v>
      </c>
      <c r="E59" s="131">
        <v>8644028</v>
      </c>
      <c r="G59" s="120">
        <v>78</v>
      </c>
      <c r="I59" s="120">
        <v>0</v>
      </c>
      <c r="J59" s="132"/>
      <c r="K59" s="120">
        <v>0</v>
      </c>
      <c r="L59" s="132"/>
      <c r="M59" s="118">
        <f t="shared" si="0"/>
        <v>0</v>
      </c>
      <c r="N59" s="132"/>
      <c r="O59" s="120">
        <v>674234184</v>
      </c>
      <c r="P59" s="132"/>
      <c r="Q59" s="120">
        <v>0</v>
      </c>
      <c r="R59" s="132"/>
      <c r="S59" s="118">
        <f t="shared" si="1"/>
        <v>674234184</v>
      </c>
    </row>
    <row r="60" spans="1:19" ht="21">
      <c r="A60" s="132" t="s">
        <v>250</v>
      </c>
      <c r="B60" s="128"/>
      <c r="C60" s="129" t="s">
        <v>307</v>
      </c>
      <c r="D60" s="130">
        <v>1369159</v>
      </c>
      <c r="E60" s="131">
        <v>2382915</v>
      </c>
      <c r="F60" s="130"/>
      <c r="G60" s="117">
        <v>20</v>
      </c>
      <c r="H60" s="130"/>
      <c r="I60" s="118">
        <v>0</v>
      </c>
      <c r="J60" s="118"/>
      <c r="K60" s="118">
        <v>0</v>
      </c>
      <c r="L60" s="118"/>
      <c r="M60" s="118">
        <f t="shared" si="0"/>
        <v>0</v>
      </c>
      <c r="N60" s="118"/>
      <c r="O60" s="118">
        <v>47658300</v>
      </c>
      <c r="P60" s="118"/>
      <c r="Q60" s="118">
        <v>0</v>
      </c>
      <c r="R60" s="118"/>
      <c r="S60" s="118">
        <f t="shared" si="1"/>
        <v>47658300</v>
      </c>
    </row>
    <row r="61" spans="1:19" ht="21">
      <c r="A61" s="127" t="s">
        <v>264</v>
      </c>
      <c r="B61" s="128"/>
      <c r="C61" s="129" t="s">
        <v>307</v>
      </c>
      <c r="D61" s="130">
        <v>105355</v>
      </c>
      <c r="E61" s="131">
        <v>9313969</v>
      </c>
      <c r="F61" s="130"/>
      <c r="G61" s="117">
        <v>44</v>
      </c>
      <c r="H61" s="130"/>
      <c r="I61" s="118">
        <v>0</v>
      </c>
      <c r="J61" s="118"/>
      <c r="K61" s="118">
        <v>0</v>
      </c>
      <c r="L61" s="118"/>
      <c r="M61" s="118">
        <f t="shared" si="0"/>
        <v>0</v>
      </c>
      <c r="N61" s="118"/>
      <c r="O61" s="118">
        <v>409814636</v>
      </c>
      <c r="P61" s="118"/>
      <c r="Q61" s="118">
        <v>0</v>
      </c>
      <c r="R61" s="118"/>
      <c r="S61" s="118">
        <f t="shared" si="1"/>
        <v>409814636</v>
      </c>
    </row>
    <row r="62" spans="1:19" ht="21">
      <c r="A62" s="127" t="s">
        <v>147</v>
      </c>
      <c r="B62" s="128"/>
      <c r="C62" s="129" t="s">
        <v>307</v>
      </c>
      <c r="D62" s="130">
        <v>1048281</v>
      </c>
      <c r="E62" s="131">
        <v>3620353</v>
      </c>
      <c r="F62" s="130"/>
      <c r="G62" s="117">
        <v>750</v>
      </c>
      <c r="H62" s="130"/>
      <c r="I62" s="118">
        <v>0</v>
      </c>
      <c r="J62" s="118"/>
      <c r="K62" s="118">
        <v>0</v>
      </c>
      <c r="L62" s="118"/>
      <c r="M62" s="118">
        <f t="shared" si="0"/>
        <v>0</v>
      </c>
      <c r="N62" s="118"/>
      <c r="O62" s="118">
        <v>2715264750</v>
      </c>
      <c r="P62" s="118"/>
      <c r="Q62" s="118">
        <v>0</v>
      </c>
      <c r="R62" s="118"/>
      <c r="S62" s="118">
        <f t="shared" si="1"/>
        <v>2715264750</v>
      </c>
    </row>
    <row r="63" spans="1:19" ht="21">
      <c r="A63" s="127" t="s">
        <v>267</v>
      </c>
      <c r="B63" s="128"/>
      <c r="C63" s="129" t="s">
        <v>307</v>
      </c>
      <c r="D63" s="130">
        <v>1976188</v>
      </c>
      <c r="E63" s="131">
        <v>305089</v>
      </c>
      <c r="F63" s="130"/>
      <c r="G63" s="117">
        <v>120</v>
      </c>
      <c r="H63" s="130"/>
      <c r="I63" s="118">
        <v>0</v>
      </c>
      <c r="J63" s="118"/>
      <c r="K63" s="118">
        <v>0</v>
      </c>
      <c r="L63" s="118"/>
      <c r="M63" s="118">
        <f t="shared" si="0"/>
        <v>0</v>
      </c>
      <c r="N63" s="118"/>
      <c r="O63" s="118">
        <v>36616579</v>
      </c>
      <c r="P63" s="118"/>
      <c r="Q63" s="118">
        <v>0</v>
      </c>
      <c r="R63" s="118"/>
      <c r="S63" s="118">
        <f t="shared" si="1"/>
        <v>36616579</v>
      </c>
    </row>
    <row r="64" spans="1:19" ht="21">
      <c r="A64" s="127" t="s">
        <v>99</v>
      </c>
      <c r="B64" s="128"/>
      <c r="C64" s="129" t="s">
        <v>310</v>
      </c>
      <c r="D64" s="130">
        <v>2821</v>
      </c>
      <c r="E64" s="131">
        <v>12816015</v>
      </c>
      <c r="F64" s="130"/>
      <c r="G64" s="117">
        <v>46</v>
      </c>
      <c r="H64" s="130"/>
      <c r="I64" s="118">
        <v>0</v>
      </c>
      <c r="J64" s="118"/>
      <c r="K64" s="118">
        <v>0</v>
      </c>
      <c r="L64" s="118"/>
      <c r="M64" s="118">
        <f t="shared" si="0"/>
        <v>0</v>
      </c>
      <c r="N64" s="118"/>
      <c r="O64" s="118">
        <v>589536690</v>
      </c>
      <c r="P64" s="118"/>
      <c r="Q64" s="118">
        <v>0</v>
      </c>
      <c r="R64" s="118"/>
      <c r="S64" s="118">
        <f t="shared" si="1"/>
        <v>589536690</v>
      </c>
    </row>
    <row r="65" spans="1:19" ht="21">
      <c r="A65" s="127" t="s">
        <v>148</v>
      </c>
      <c r="B65" s="128"/>
      <c r="C65" s="129" t="s">
        <v>310</v>
      </c>
      <c r="D65" s="130">
        <v>226122</v>
      </c>
      <c r="E65" s="131">
        <v>1211261</v>
      </c>
      <c r="F65" s="130"/>
      <c r="G65" s="117">
        <v>250</v>
      </c>
      <c r="H65" s="130"/>
      <c r="I65" s="118">
        <v>0</v>
      </c>
      <c r="J65" s="118"/>
      <c r="K65" s="118">
        <v>0</v>
      </c>
      <c r="L65" s="118"/>
      <c r="M65" s="118">
        <f t="shared" si="0"/>
        <v>0</v>
      </c>
      <c r="N65" s="118"/>
      <c r="O65" s="118">
        <v>302815250</v>
      </c>
      <c r="P65" s="118"/>
      <c r="Q65" s="118">
        <v>0</v>
      </c>
      <c r="R65" s="118"/>
      <c r="S65" s="118">
        <f t="shared" si="1"/>
        <v>302815250</v>
      </c>
    </row>
    <row r="66" spans="1:19" ht="21">
      <c r="A66" s="127" t="s">
        <v>183</v>
      </c>
      <c r="B66" s="128"/>
      <c r="C66" s="129" t="s">
        <v>310</v>
      </c>
      <c r="D66" s="130">
        <v>1754536</v>
      </c>
      <c r="E66" s="131">
        <v>3667501</v>
      </c>
      <c r="F66" s="130"/>
      <c r="G66" s="117">
        <v>500</v>
      </c>
      <c r="H66" s="130"/>
      <c r="I66" s="118">
        <v>0</v>
      </c>
      <c r="J66" s="118"/>
      <c r="K66" s="118">
        <v>0</v>
      </c>
      <c r="L66" s="118"/>
      <c r="M66" s="118">
        <f t="shared" si="0"/>
        <v>0</v>
      </c>
      <c r="N66" s="118"/>
      <c r="O66" s="118">
        <v>1833750500</v>
      </c>
      <c r="P66" s="118"/>
      <c r="Q66" s="118">
        <v>0</v>
      </c>
      <c r="R66" s="118"/>
      <c r="S66" s="118">
        <f t="shared" si="1"/>
        <v>1833750500</v>
      </c>
    </row>
    <row r="67" spans="1:19" ht="21">
      <c r="A67" s="127" t="s">
        <v>195</v>
      </c>
      <c r="B67" s="128"/>
      <c r="C67" s="129" t="s">
        <v>310</v>
      </c>
      <c r="D67" s="130">
        <v>528705</v>
      </c>
      <c r="E67" s="131">
        <v>8366797</v>
      </c>
      <c r="F67" s="130"/>
      <c r="G67" s="117">
        <v>180</v>
      </c>
      <c r="H67" s="130"/>
      <c r="I67" s="118">
        <v>0</v>
      </c>
      <c r="J67" s="118"/>
      <c r="K67" s="118">
        <v>0</v>
      </c>
      <c r="L67" s="118"/>
      <c r="M67" s="118">
        <f t="shared" si="0"/>
        <v>0</v>
      </c>
      <c r="N67" s="118"/>
      <c r="O67" s="118">
        <v>1506023460</v>
      </c>
      <c r="P67" s="118"/>
      <c r="Q67" s="118">
        <v>0</v>
      </c>
      <c r="R67" s="118"/>
      <c r="S67" s="118">
        <f t="shared" si="1"/>
        <v>1506023460</v>
      </c>
    </row>
    <row r="68" spans="1:19" ht="21">
      <c r="A68" s="127" t="s">
        <v>291</v>
      </c>
      <c r="B68" s="128"/>
      <c r="C68" s="129" t="s">
        <v>310</v>
      </c>
      <c r="D68" s="130">
        <v>633854</v>
      </c>
      <c r="E68" s="131">
        <v>8265166</v>
      </c>
      <c r="F68" s="130"/>
      <c r="G68" s="117">
        <v>80</v>
      </c>
      <c r="H68" s="130"/>
      <c r="I68" s="118">
        <v>0</v>
      </c>
      <c r="J68" s="118"/>
      <c r="K68" s="118">
        <v>0</v>
      </c>
      <c r="L68" s="118"/>
      <c r="M68" s="118">
        <f t="shared" si="0"/>
        <v>0</v>
      </c>
      <c r="N68" s="118"/>
      <c r="O68" s="118">
        <v>661213280</v>
      </c>
      <c r="P68" s="118"/>
      <c r="Q68" s="118">
        <v>0</v>
      </c>
      <c r="R68" s="118"/>
      <c r="S68" s="118">
        <f t="shared" si="1"/>
        <v>661213280</v>
      </c>
    </row>
    <row r="69" spans="1:19" ht="21">
      <c r="A69" s="127" t="s">
        <v>201</v>
      </c>
      <c r="B69" s="128"/>
      <c r="C69" s="129" t="s">
        <v>310</v>
      </c>
      <c r="D69" s="130">
        <v>302497</v>
      </c>
      <c r="E69" s="131">
        <v>21374647</v>
      </c>
      <c r="F69" s="130"/>
      <c r="G69" s="119">
        <v>200</v>
      </c>
      <c r="H69" s="130"/>
      <c r="I69" s="120">
        <v>0</v>
      </c>
      <c r="J69" s="120"/>
      <c r="K69" s="120">
        <v>0</v>
      </c>
      <c r="L69" s="120"/>
      <c r="M69" s="118">
        <f t="shared" si="0"/>
        <v>0</v>
      </c>
      <c r="N69" s="120"/>
      <c r="O69" s="120">
        <v>4274929400</v>
      </c>
      <c r="P69" s="120"/>
      <c r="Q69" s="120">
        <v>0</v>
      </c>
      <c r="R69" s="120"/>
      <c r="S69" s="118">
        <f t="shared" si="1"/>
        <v>4274929400</v>
      </c>
    </row>
    <row r="70" spans="1:19" ht="21">
      <c r="A70" s="127" t="s">
        <v>172</v>
      </c>
      <c r="B70" s="128"/>
      <c r="C70" s="129" t="s">
        <v>306</v>
      </c>
      <c r="D70" s="130">
        <v>521923</v>
      </c>
      <c r="E70" s="131">
        <v>951043</v>
      </c>
      <c r="F70" s="130"/>
      <c r="G70" s="117">
        <v>350</v>
      </c>
      <c r="H70" s="130"/>
      <c r="I70" s="118">
        <v>0</v>
      </c>
      <c r="J70" s="118"/>
      <c r="K70" s="118">
        <v>0</v>
      </c>
      <c r="L70" s="118"/>
      <c r="M70" s="118">
        <f t="shared" si="0"/>
        <v>0</v>
      </c>
      <c r="N70" s="118"/>
      <c r="O70" s="118">
        <v>332865050</v>
      </c>
      <c r="P70" s="118"/>
      <c r="Q70" s="118">
        <v>0</v>
      </c>
      <c r="R70" s="118"/>
      <c r="S70" s="118">
        <f t="shared" si="1"/>
        <v>332865050</v>
      </c>
    </row>
    <row r="71" spans="1:19" ht="21">
      <c r="A71" s="127" t="s">
        <v>231</v>
      </c>
      <c r="B71" s="128"/>
      <c r="C71" s="129" t="s">
        <v>306</v>
      </c>
      <c r="D71" s="130">
        <v>813670</v>
      </c>
      <c r="E71" s="131">
        <v>59743</v>
      </c>
      <c r="F71" s="130"/>
      <c r="G71" s="117">
        <v>6200</v>
      </c>
      <c r="H71" s="130"/>
      <c r="I71" s="118">
        <v>0</v>
      </c>
      <c r="J71" s="118"/>
      <c r="K71" s="118">
        <v>0</v>
      </c>
      <c r="L71" s="118"/>
      <c r="M71" s="118">
        <f t="shared" si="0"/>
        <v>0</v>
      </c>
      <c r="N71" s="118"/>
      <c r="O71" s="118">
        <v>370406600</v>
      </c>
      <c r="P71" s="118"/>
      <c r="Q71" s="118">
        <v>0</v>
      </c>
      <c r="R71" s="118"/>
      <c r="S71" s="118">
        <f t="shared" si="1"/>
        <v>370406600</v>
      </c>
    </row>
    <row r="72" spans="1:19" ht="21">
      <c r="A72" s="127" t="s">
        <v>174</v>
      </c>
      <c r="B72" s="128"/>
      <c r="C72" s="129" t="s">
        <v>306</v>
      </c>
      <c r="D72" s="130">
        <v>104252</v>
      </c>
      <c r="E72" s="131">
        <v>25586605</v>
      </c>
      <c r="F72" s="130"/>
      <c r="G72" s="117">
        <v>1000</v>
      </c>
      <c r="H72" s="130"/>
      <c r="I72" s="118">
        <v>0</v>
      </c>
      <c r="J72" s="118"/>
      <c r="K72" s="118">
        <v>0</v>
      </c>
      <c r="L72" s="118"/>
      <c r="M72" s="118">
        <f t="shared" si="0"/>
        <v>0</v>
      </c>
      <c r="N72" s="118"/>
      <c r="O72" s="118">
        <v>25586605000</v>
      </c>
      <c r="P72" s="118"/>
      <c r="Q72" s="118">
        <v>0</v>
      </c>
      <c r="R72" s="118"/>
      <c r="S72" s="118">
        <f t="shared" si="1"/>
        <v>25586605000</v>
      </c>
    </row>
    <row r="73" spans="1:19" ht="21">
      <c r="A73" s="127" t="s">
        <v>167</v>
      </c>
      <c r="B73" s="128"/>
      <c r="C73" s="129" t="s">
        <v>306</v>
      </c>
      <c r="D73" s="130">
        <v>901999</v>
      </c>
      <c r="E73" s="131">
        <v>252142</v>
      </c>
      <c r="F73" s="130"/>
      <c r="G73" s="119">
        <v>400</v>
      </c>
      <c r="H73" s="130"/>
      <c r="I73" s="120">
        <v>0</v>
      </c>
      <c r="J73" s="120"/>
      <c r="K73" s="120">
        <v>0</v>
      </c>
      <c r="L73" s="120"/>
      <c r="M73" s="118">
        <f t="shared" si="0"/>
        <v>0</v>
      </c>
      <c r="N73" s="120"/>
      <c r="O73" s="120">
        <v>100856800</v>
      </c>
      <c r="P73" s="120"/>
      <c r="Q73" s="120">
        <v>0</v>
      </c>
      <c r="R73" s="120"/>
      <c r="S73" s="118">
        <f t="shared" si="1"/>
        <v>100856800</v>
      </c>
    </row>
    <row r="74" spans="1:19" ht="21">
      <c r="A74" s="127" t="s">
        <v>97</v>
      </c>
      <c r="B74" s="128"/>
      <c r="C74" s="129" t="s">
        <v>306</v>
      </c>
      <c r="D74" s="130">
        <v>91306</v>
      </c>
      <c r="E74" s="131">
        <v>10228543</v>
      </c>
      <c r="F74" s="130"/>
      <c r="G74" s="117">
        <v>250</v>
      </c>
      <c r="H74" s="130"/>
      <c r="I74" s="118">
        <v>0</v>
      </c>
      <c r="J74" s="118"/>
      <c r="K74" s="118">
        <v>0</v>
      </c>
      <c r="L74" s="118"/>
      <c r="M74" s="118">
        <f t="shared" ref="M74:M137" si="2">I74+K74</f>
        <v>0</v>
      </c>
      <c r="N74" s="118"/>
      <c r="O74" s="118">
        <v>2557135750</v>
      </c>
      <c r="P74" s="118"/>
      <c r="Q74" s="118">
        <v>0</v>
      </c>
      <c r="R74" s="118"/>
      <c r="S74" s="118">
        <f t="shared" ref="S74:S129" si="3">O74+Q74</f>
        <v>2557135750</v>
      </c>
    </row>
    <row r="75" spans="1:19" ht="21">
      <c r="A75" s="127" t="s">
        <v>298</v>
      </c>
      <c r="B75" s="128"/>
      <c r="C75" s="129" t="s">
        <v>306</v>
      </c>
      <c r="D75" s="130">
        <v>125122</v>
      </c>
      <c r="E75" s="131">
        <v>1000000</v>
      </c>
      <c r="F75" s="130"/>
      <c r="G75" s="117">
        <v>1000</v>
      </c>
      <c r="H75" s="130"/>
      <c r="I75" s="118">
        <v>0</v>
      </c>
      <c r="J75" s="118"/>
      <c r="K75" s="118">
        <v>0</v>
      </c>
      <c r="L75" s="118"/>
      <c r="M75" s="118">
        <f t="shared" si="2"/>
        <v>0</v>
      </c>
      <c r="N75" s="118"/>
      <c r="O75" s="118">
        <v>1000000000</v>
      </c>
      <c r="P75" s="118"/>
      <c r="Q75" s="118">
        <v>0</v>
      </c>
      <c r="R75" s="118"/>
      <c r="S75" s="118">
        <f t="shared" si="3"/>
        <v>1000000000</v>
      </c>
    </row>
    <row r="76" spans="1:19" ht="21">
      <c r="A76" s="127" t="s">
        <v>194</v>
      </c>
      <c r="B76" s="128"/>
      <c r="C76" s="129" t="s">
        <v>306</v>
      </c>
      <c r="D76" s="130">
        <v>7379981</v>
      </c>
      <c r="E76" s="131">
        <v>6080699</v>
      </c>
      <c r="F76" s="130"/>
      <c r="G76" s="117">
        <v>480</v>
      </c>
      <c r="H76" s="130"/>
      <c r="I76" s="118">
        <v>0</v>
      </c>
      <c r="J76" s="118"/>
      <c r="K76" s="118">
        <v>0</v>
      </c>
      <c r="L76" s="118"/>
      <c r="M76" s="118">
        <f t="shared" si="2"/>
        <v>0</v>
      </c>
      <c r="N76" s="118"/>
      <c r="O76" s="118">
        <v>2918735520</v>
      </c>
      <c r="P76" s="118"/>
      <c r="Q76" s="118">
        <v>0</v>
      </c>
      <c r="R76" s="118"/>
      <c r="S76" s="118">
        <f t="shared" si="3"/>
        <v>2918735520</v>
      </c>
    </row>
    <row r="77" spans="1:19" ht="21">
      <c r="A77" s="127" t="s">
        <v>151</v>
      </c>
      <c r="B77" s="128"/>
      <c r="C77" s="129" t="s">
        <v>306</v>
      </c>
      <c r="D77" s="130">
        <v>467028</v>
      </c>
      <c r="E77" s="131">
        <v>6105932</v>
      </c>
      <c r="F77" s="130"/>
      <c r="G77" s="117">
        <v>2350</v>
      </c>
      <c r="H77" s="130"/>
      <c r="I77" s="118">
        <v>0</v>
      </c>
      <c r="J77" s="118"/>
      <c r="K77" s="118">
        <v>0</v>
      </c>
      <c r="L77" s="118"/>
      <c r="M77" s="118">
        <f t="shared" si="2"/>
        <v>0</v>
      </c>
      <c r="N77" s="118"/>
      <c r="O77" s="118">
        <v>14348940200</v>
      </c>
      <c r="P77" s="118"/>
      <c r="Q77" s="118">
        <v>0</v>
      </c>
      <c r="R77" s="118"/>
      <c r="S77" s="118">
        <f t="shared" si="3"/>
        <v>14348940200</v>
      </c>
    </row>
    <row r="78" spans="1:19" ht="21">
      <c r="A78" s="127" t="s">
        <v>200</v>
      </c>
      <c r="B78" s="128"/>
      <c r="C78" s="129" t="s">
        <v>306</v>
      </c>
      <c r="D78" s="130"/>
      <c r="E78" s="131">
        <v>2121408</v>
      </c>
      <c r="F78" s="130"/>
      <c r="G78" s="117">
        <v>18</v>
      </c>
      <c r="H78" s="130"/>
      <c r="I78" s="118">
        <v>0</v>
      </c>
      <c r="J78" s="118"/>
      <c r="K78" s="118">
        <v>0</v>
      </c>
      <c r="L78" s="118"/>
      <c r="M78" s="118">
        <f t="shared" si="2"/>
        <v>0</v>
      </c>
      <c r="N78" s="118"/>
      <c r="O78" s="118">
        <v>38185344</v>
      </c>
      <c r="P78" s="118"/>
      <c r="Q78" s="118">
        <v>0</v>
      </c>
      <c r="R78" s="118"/>
      <c r="S78" s="118">
        <f t="shared" si="3"/>
        <v>38185344</v>
      </c>
    </row>
    <row r="79" spans="1:19" ht="21">
      <c r="A79" s="127" t="s">
        <v>159</v>
      </c>
      <c r="B79" s="128"/>
      <c r="C79" s="129" t="s">
        <v>306</v>
      </c>
      <c r="D79" s="130"/>
      <c r="E79" s="131">
        <v>50713</v>
      </c>
      <c r="F79" s="130"/>
      <c r="G79" s="117">
        <v>6452</v>
      </c>
      <c r="H79" s="130"/>
      <c r="I79" s="118">
        <v>0</v>
      </c>
      <c r="J79" s="118"/>
      <c r="K79" s="118">
        <v>0</v>
      </c>
      <c r="L79" s="118"/>
      <c r="M79" s="118">
        <f t="shared" si="2"/>
        <v>0</v>
      </c>
      <c r="N79" s="118"/>
      <c r="O79" s="118">
        <v>327200276</v>
      </c>
      <c r="P79" s="118"/>
      <c r="Q79" s="118">
        <v>0</v>
      </c>
      <c r="R79" s="118"/>
      <c r="S79" s="118">
        <f t="shared" si="3"/>
        <v>327200276</v>
      </c>
    </row>
    <row r="80" spans="1:19" ht="21">
      <c r="A80" s="127" t="s">
        <v>199</v>
      </c>
      <c r="B80" s="128"/>
      <c r="C80" s="129" t="s">
        <v>306</v>
      </c>
      <c r="D80" s="130"/>
      <c r="E80" s="131">
        <v>2339549</v>
      </c>
      <c r="F80" s="130"/>
      <c r="G80" s="117">
        <v>1350</v>
      </c>
      <c r="H80" s="130"/>
      <c r="I80" s="118">
        <v>0</v>
      </c>
      <c r="J80" s="118"/>
      <c r="K80" s="118">
        <v>0</v>
      </c>
      <c r="L80" s="118"/>
      <c r="M80" s="118">
        <f t="shared" si="2"/>
        <v>0</v>
      </c>
      <c r="N80" s="118"/>
      <c r="O80" s="118">
        <v>3158391150</v>
      </c>
      <c r="P80" s="118"/>
      <c r="Q80" s="118">
        <v>0</v>
      </c>
      <c r="R80" s="118"/>
      <c r="S80" s="118">
        <f t="shared" si="3"/>
        <v>3158391150</v>
      </c>
    </row>
    <row r="81" spans="1:19" ht="21">
      <c r="A81" s="127" t="s">
        <v>128</v>
      </c>
      <c r="B81" s="128"/>
      <c r="C81" s="129" t="s">
        <v>312</v>
      </c>
      <c r="D81" s="130"/>
      <c r="E81" s="131">
        <v>7881707</v>
      </c>
      <c r="F81" s="130"/>
      <c r="G81" s="117">
        <v>85</v>
      </c>
      <c r="H81" s="130"/>
      <c r="I81" s="118">
        <v>0</v>
      </c>
      <c r="J81" s="118"/>
      <c r="K81" s="118">
        <v>0</v>
      </c>
      <c r="L81" s="118"/>
      <c r="M81" s="118">
        <f t="shared" si="2"/>
        <v>0</v>
      </c>
      <c r="N81" s="118"/>
      <c r="O81" s="118">
        <v>669945095</v>
      </c>
      <c r="P81" s="118"/>
      <c r="Q81" s="118">
        <v>0</v>
      </c>
      <c r="R81" s="118"/>
      <c r="S81" s="118">
        <f t="shared" si="3"/>
        <v>669945095</v>
      </c>
    </row>
    <row r="82" spans="1:19" ht="21">
      <c r="A82" s="127" t="s">
        <v>130</v>
      </c>
      <c r="B82" s="128"/>
      <c r="C82" s="129" t="s">
        <v>341</v>
      </c>
      <c r="D82" s="130"/>
      <c r="E82" s="131">
        <v>1484314</v>
      </c>
      <c r="F82" s="130"/>
      <c r="G82" s="117">
        <v>100</v>
      </c>
      <c r="H82" s="130"/>
      <c r="I82" s="118">
        <v>0</v>
      </c>
      <c r="J82" s="118"/>
      <c r="K82" s="118">
        <v>0</v>
      </c>
      <c r="L82" s="118"/>
      <c r="M82" s="118">
        <f t="shared" si="2"/>
        <v>0</v>
      </c>
      <c r="N82" s="118"/>
      <c r="O82" s="118">
        <v>148431400</v>
      </c>
      <c r="P82" s="118"/>
      <c r="Q82" s="118">
        <v>0</v>
      </c>
      <c r="R82" s="118"/>
      <c r="S82" s="118">
        <f t="shared" si="3"/>
        <v>148431400</v>
      </c>
    </row>
    <row r="83" spans="1:19" ht="21">
      <c r="A83" s="127" t="s">
        <v>106</v>
      </c>
      <c r="B83" s="128"/>
      <c r="C83" s="129" t="s">
        <v>340</v>
      </c>
      <c r="D83" s="130"/>
      <c r="E83" s="131">
        <v>18629473</v>
      </c>
      <c r="F83" s="130"/>
      <c r="G83" s="117">
        <v>70</v>
      </c>
      <c r="H83" s="130"/>
      <c r="I83" s="118">
        <v>0</v>
      </c>
      <c r="J83" s="118"/>
      <c r="K83" s="118">
        <v>0</v>
      </c>
      <c r="L83" s="118"/>
      <c r="M83" s="118">
        <f t="shared" si="2"/>
        <v>0</v>
      </c>
      <c r="N83" s="118"/>
      <c r="O83" s="118">
        <v>1304063110</v>
      </c>
      <c r="P83" s="118"/>
      <c r="Q83" s="118">
        <v>0</v>
      </c>
      <c r="R83" s="118"/>
      <c r="S83" s="118">
        <f t="shared" si="3"/>
        <v>1304063110</v>
      </c>
    </row>
    <row r="84" spans="1:19" ht="21">
      <c r="A84" s="127" t="s">
        <v>120</v>
      </c>
      <c r="B84" s="128"/>
      <c r="C84" s="129" t="s">
        <v>357</v>
      </c>
      <c r="D84" s="130"/>
      <c r="E84" s="131">
        <v>211825</v>
      </c>
      <c r="F84" s="130"/>
      <c r="G84" s="117">
        <v>2250</v>
      </c>
      <c r="H84" s="130"/>
      <c r="I84" s="118">
        <v>0</v>
      </c>
      <c r="J84" s="118"/>
      <c r="K84" s="118">
        <v>0</v>
      </c>
      <c r="L84" s="118"/>
      <c r="M84" s="118">
        <f t="shared" si="2"/>
        <v>0</v>
      </c>
      <c r="N84" s="118"/>
      <c r="O84" s="118">
        <v>476606250</v>
      </c>
      <c r="P84" s="118"/>
      <c r="Q84" s="118">
        <v>0</v>
      </c>
      <c r="R84" s="118"/>
      <c r="S84" s="118">
        <f t="shared" si="3"/>
        <v>476606250</v>
      </c>
    </row>
    <row r="85" spans="1:19" ht="21">
      <c r="A85" s="127" t="s">
        <v>116</v>
      </c>
      <c r="B85" s="128"/>
      <c r="C85" s="129" t="s">
        <v>358</v>
      </c>
      <c r="D85" s="130"/>
      <c r="E85" s="131">
        <v>4049663</v>
      </c>
      <c r="F85" s="130"/>
      <c r="G85" s="117">
        <v>2740</v>
      </c>
      <c r="H85" s="130"/>
      <c r="I85" s="118">
        <v>0</v>
      </c>
      <c r="J85" s="118"/>
      <c r="K85" s="118">
        <v>0</v>
      </c>
      <c r="L85" s="118"/>
      <c r="M85" s="118">
        <f t="shared" si="2"/>
        <v>0</v>
      </c>
      <c r="N85" s="118"/>
      <c r="O85" s="118">
        <v>11096076620</v>
      </c>
      <c r="P85" s="118"/>
      <c r="Q85" s="118">
        <v>0</v>
      </c>
      <c r="R85" s="118"/>
      <c r="S85" s="118">
        <f t="shared" si="3"/>
        <v>11096076620</v>
      </c>
    </row>
    <row r="86" spans="1:19" ht="21">
      <c r="A86" s="127" t="s">
        <v>136</v>
      </c>
      <c r="B86" s="128"/>
      <c r="C86" s="129" t="s">
        <v>359</v>
      </c>
      <c r="D86" s="130"/>
      <c r="E86" s="131">
        <v>3364109</v>
      </c>
      <c r="F86" s="130"/>
      <c r="G86" s="117">
        <v>350</v>
      </c>
      <c r="H86" s="130"/>
      <c r="I86" s="118">
        <v>0</v>
      </c>
      <c r="J86" s="118"/>
      <c r="K86" s="118">
        <v>0</v>
      </c>
      <c r="L86" s="118"/>
      <c r="M86" s="118">
        <f t="shared" si="2"/>
        <v>0</v>
      </c>
      <c r="N86" s="118"/>
      <c r="O86" s="118">
        <v>1177438150</v>
      </c>
      <c r="P86" s="118"/>
      <c r="Q86" s="118">
        <v>0</v>
      </c>
      <c r="R86" s="118"/>
      <c r="S86" s="118">
        <f t="shared" si="3"/>
        <v>1177438150</v>
      </c>
    </row>
    <row r="87" spans="1:19" ht="21">
      <c r="A87" s="127" t="s">
        <v>152</v>
      </c>
      <c r="B87" s="128"/>
      <c r="C87" s="129" t="s">
        <v>355</v>
      </c>
      <c r="D87" s="130"/>
      <c r="E87" s="131">
        <v>1839478</v>
      </c>
      <c r="F87" s="130"/>
      <c r="G87" s="117">
        <v>3860</v>
      </c>
      <c r="H87" s="130"/>
      <c r="I87" s="118">
        <v>0</v>
      </c>
      <c r="J87" s="118"/>
      <c r="K87" s="118">
        <v>0</v>
      </c>
      <c r="L87" s="118"/>
      <c r="M87" s="118">
        <f t="shared" si="2"/>
        <v>0</v>
      </c>
      <c r="N87" s="118"/>
      <c r="O87" s="118">
        <v>7100385080</v>
      </c>
      <c r="P87" s="118"/>
      <c r="Q87" s="118">
        <v>0</v>
      </c>
      <c r="R87" s="118"/>
      <c r="S87" s="118">
        <f t="shared" si="3"/>
        <v>7100385080</v>
      </c>
    </row>
    <row r="88" spans="1:19" ht="21">
      <c r="A88" s="127" t="s">
        <v>406</v>
      </c>
      <c r="B88" s="128"/>
      <c r="C88" s="129" t="s">
        <v>356</v>
      </c>
      <c r="D88" s="130"/>
      <c r="E88" s="131">
        <v>31609860</v>
      </c>
      <c r="F88" s="130"/>
      <c r="G88" s="117">
        <v>550</v>
      </c>
      <c r="H88" s="130"/>
      <c r="I88" s="118">
        <v>0</v>
      </c>
      <c r="J88" s="118"/>
      <c r="K88" s="118">
        <v>0</v>
      </c>
      <c r="L88" s="118"/>
      <c r="M88" s="118">
        <f t="shared" si="2"/>
        <v>0</v>
      </c>
      <c r="N88" s="118"/>
      <c r="O88" s="118">
        <v>17385423000</v>
      </c>
      <c r="P88" s="118"/>
      <c r="Q88" s="118">
        <v>0</v>
      </c>
      <c r="R88" s="118"/>
      <c r="S88" s="118">
        <f t="shared" si="3"/>
        <v>17385423000</v>
      </c>
    </row>
    <row r="89" spans="1:19" ht="21">
      <c r="A89" s="127" t="s">
        <v>226</v>
      </c>
      <c r="B89" s="128"/>
      <c r="C89" s="129" t="s">
        <v>365</v>
      </c>
      <c r="D89" s="130"/>
      <c r="E89" s="131">
        <v>440083</v>
      </c>
      <c r="F89" s="130"/>
      <c r="G89" s="117">
        <v>2330</v>
      </c>
      <c r="H89" s="130"/>
      <c r="I89" s="118">
        <v>0</v>
      </c>
      <c r="J89" s="118"/>
      <c r="K89" s="118">
        <v>0</v>
      </c>
      <c r="L89" s="118"/>
      <c r="M89" s="118">
        <f t="shared" si="2"/>
        <v>0</v>
      </c>
      <c r="N89" s="118"/>
      <c r="O89" s="118">
        <v>1025393390</v>
      </c>
      <c r="P89" s="118"/>
      <c r="Q89" s="118">
        <v>0</v>
      </c>
      <c r="R89" s="118"/>
      <c r="S89" s="118">
        <f t="shared" si="3"/>
        <v>1025393390</v>
      </c>
    </row>
    <row r="90" spans="1:19" ht="21">
      <c r="A90" s="127" t="s">
        <v>118</v>
      </c>
      <c r="B90" s="128"/>
      <c r="C90" s="129" t="s">
        <v>364</v>
      </c>
      <c r="D90" s="130"/>
      <c r="E90" s="131">
        <v>1522319</v>
      </c>
      <c r="F90" s="130"/>
      <c r="G90" s="117">
        <v>60</v>
      </c>
      <c r="H90" s="130"/>
      <c r="I90" s="118">
        <v>0</v>
      </c>
      <c r="J90" s="118"/>
      <c r="K90" s="118">
        <v>0</v>
      </c>
      <c r="L90" s="118"/>
      <c r="M90" s="118">
        <f t="shared" si="2"/>
        <v>0</v>
      </c>
      <c r="N90" s="118"/>
      <c r="O90" s="118">
        <v>91339140</v>
      </c>
      <c r="P90" s="118"/>
      <c r="Q90" s="118">
        <v>0</v>
      </c>
      <c r="R90" s="118"/>
      <c r="S90" s="118">
        <f t="shared" si="3"/>
        <v>91339140</v>
      </c>
    </row>
    <row r="91" spans="1:19" ht="21">
      <c r="A91" s="127" t="s">
        <v>207</v>
      </c>
      <c r="B91" s="128"/>
      <c r="C91" s="129" t="s">
        <v>363</v>
      </c>
      <c r="D91" s="130"/>
      <c r="E91" s="131">
        <v>6968053</v>
      </c>
      <c r="F91" s="130"/>
      <c r="G91" s="117">
        <v>150</v>
      </c>
      <c r="H91" s="130"/>
      <c r="I91" s="118">
        <v>0</v>
      </c>
      <c r="J91" s="118"/>
      <c r="K91" s="118">
        <v>0</v>
      </c>
      <c r="L91" s="118"/>
      <c r="M91" s="118">
        <f t="shared" si="2"/>
        <v>0</v>
      </c>
      <c r="N91" s="118"/>
      <c r="O91" s="118">
        <v>1045207950</v>
      </c>
      <c r="P91" s="118"/>
      <c r="Q91" s="118">
        <v>0</v>
      </c>
      <c r="R91" s="118"/>
      <c r="S91" s="118">
        <f t="shared" si="3"/>
        <v>1045207950</v>
      </c>
    </row>
    <row r="92" spans="1:19" ht="21">
      <c r="A92" s="127" t="s">
        <v>273</v>
      </c>
      <c r="B92" s="128"/>
      <c r="C92" s="129" t="s">
        <v>363</v>
      </c>
      <c r="D92" s="130"/>
      <c r="E92" s="131">
        <v>120787794</v>
      </c>
      <c r="F92" s="130"/>
      <c r="G92" s="117">
        <v>188</v>
      </c>
      <c r="H92" s="130"/>
      <c r="I92" s="118">
        <v>0</v>
      </c>
      <c r="J92" s="118"/>
      <c r="K92" s="118">
        <v>0</v>
      </c>
      <c r="L92" s="118"/>
      <c r="M92" s="118">
        <f t="shared" si="2"/>
        <v>0</v>
      </c>
      <c r="N92" s="118"/>
      <c r="O92" s="118">
        <v>22708105272</v>
      </c>
      <c r="P92" s="118"/>
      <c r="Q92" s="118">
        <v>0</v>
      </c>
      <c r="R92" s="118"/>
      <c r="S92" s="118">
        <f t="shared" si="3"/>
        <v>22708105272</v>
      </c>
    </row>
    <row r="93" spans="1:19" ht="21">
      <c r="A93" s="127" t="s">
        <v>198</v>
      </c>
      <c r="B93" s="128"/>
      <c r="C93" s="129" t="s">
        <v>360</v>
      </c>
      <c r="D93" s="130"/>
      <c r="E93" s="131">
        <v>4434242</v>
      </c>
      <c r="F93" s="130"/>
      <c r="G93" s="117">
        <v>650</v>
      </c>
      <c r="H93" s="130"/>
      <c r="I93" s="118">
        <v>0</v>
      </c>
      <c r="J93" s="118"/>
      <c r="K93" s="118">
        <v>0</v>
      </c>
      <c r="L93" s="118"/>
      <c r="M93" s="118">
        <f t="shared" si="2"/>
        <v>0</v>
      </c>
      <c r="N93" s="118"/>
      <c r="O93" s="118">
        <v>2882257300</v>
      </c>
      <c r="P93" s="118"/>
      <c r="Q93" s="118">
        <v>0</v>
      </c>
      <c r="R93" s="118"/>
      <c r="S93" s="118">
        <f t="shared" si="3"/>
        <v>2882257300</v>
      </c>
    </row>
    <row r="94" spans="1:19" ht="21">
      <c r="A94" s="127" t="s">
        <v>213</v>
      </c>
      <c r="B94" s="128"/>
      <c r="C94" s="129" t="s">
        <v>372</v>
      </c>
      <c r="D94" s="130"/>
      <c r="E94" s="131">
        <v>6530369</v>
      </c>
      <c r="F94" s="130"/>
      <c r="G94" s="117">
        <v>600</v>
      </c>
      <c r="H94" s="130"/>
      <c r="I94" s="118">
        <v>0</v>
      </c>
      <c r="J94" s="118"/>
      <c r="K94" s="118">
        <v>0</v>
      </c>
      <c r="L94" s="118"/>
      <c r="M94" s="118">
        <f t="shared" si="2"/>
        <v>0</v>
      </c>
      <c r="N94" s="118"/>
      <c r="O94" s="118">
        <v>3918221400</v>
      </c>
      <c r="P94" s="118"/>
      <c r="Q94" s="118">
        <v>0</v>
      </c>
      <c r="R94" s="118"/>
      <c r="S94" s="118">
        <f t="shared" si="3"/>
        <v>3918221400</v>
      </c>
    </row>
    <row r="95" spans="1:19" ht="21">
      <c r="A95" s="127" t="s">
        <v>170</v>
      </c>
      <c r="B95" s="128"/>
      <c r="C95" s="129" t="s">
        <v>415</v>
      </c>
      <c r="D95" s="130"/>
      <c r="E95" s="131">
        <v>5397644</v>
      </c>
      <c r="F95" s="130"/>
      <c r="G95" s="117">
        <v>50</v>
      </c>
      <c r="H95" s="130"/>
      <c r="I95" s="118">
        <v>0</v>
      </c>
      <c r="J95" s="118"/>
      <c r="K95" s="118">
        <v>0</v>
      </c>
      <c r="L95" s="118"/>
      <c r="M95" s="118">
        <f t="shared" si="2"/>
        <v>0</v>
      </c>
      <c r="N95" s="118"/>
      <c r="O95" s="118">
        <v>269882200</v>
      </c>
      <c r="P95" s="118"/>
      <c r="Q95" s="118">
        <v>-16975902</v>
      </c>
      <c r="R95" s="118"/>
      <c r="S95" s="118">
        <f t="shared" si="3"/>
        <v>252906298</v>
      </c>
    </row>
    <row r="96" spans="1:19" ht="21">
      <c r="A96" s="127" t="s">
        <v>175</v>
      </c>
      <c r="B96" s="128"/>
      <c r="C96" s="129" t="s">
        <v>416</v>
      </c>
      <c r="D96" s="130"/>
      <c r="E96" s="131">
        <v>49833680</v>
      </c>
      <c r="F96" s="130"/>
      <c r="G96" s="117">
        <v>115</v>
      </c>
      <c r="H96" s="130"/>
      <c r="I96" s="118">
        <v>0</v>
      </c>
      <c r="J96" s="118"/>
      <c r="K96" s="118">
        <v>0</v>
      </c>
      <c r="L96" s="118"/>
      <c r="M96" s="118">
        <f t="shared" si="2"/>
        <v>0</v>
      </c>
      <c r="N96" s="118"/>
      <c r="O96" s="118">
        <v>5730873200</v>
      </c>
      <c r="P96" s="118"/>
      <c r="Q96" s="118">
        <v>0</v>
      </c>
      <c r="R96" s="118"/>
      <c r="S96" s="118">
        <f t="shared" si="3"/>
        <v>5730873200</v>
      </c>
    </row>
    <row r="97" spans="1:19" ht="21">
      <c r="A97" s="127" t="s">
        <v>284</v>
      </c>
      <c r="B97" s="128"/>
      <c r="C97" s="129" t="s">
        <v>416</v>
      </c>
      <c r="D97" s="130"/>
      <c r="E97" s="131">
        <v>2827361</v>
      </c>
      <c r="F97" s="130"/>
      <c r="G97" s="117">
        <v>1880</v>
      </c>
      <c r="H97" s="130"/>
      <c r="I97" s="118">
        <v>0</v>
      </c>
      <c r="J97" s="118"/>
      <c r="K97" s="118">
        <v>0</v>
      </c>
      <c r="L97" s="118"/>
      <c r="M97" s="118">
        <f t="shared" si="2"/>
        <v>0</v>
      </c>
      <c r="N97" s="118"/>
      <c r="O97" s="118">
        <v>5315438680</v>
      </c>
      <c r="P97" s="118"/>
      <c r="Q97" s="118">
        <v>0</v>
      </c>
      <c r="R97" s="118"/>
      <c r="S97" s="118">
        <f t="shared" si="3"/>
        <v>5315438680</v>
      </c>
    </row>
    <row r="98" spans="1:19" ht="21">
      <c r="A98" s="127" t="s">
        <v>395</v>
      </c>
      <c r="B98" s="128"/>
      <c r="C98" s="129" t="s">
        <v>417</v>
      </c>
      <c r="D98" s="130"/>
      <c r="E98" s="131">
        <v>3000000</v>
      </c>
      <c r="F98" s="130"/>
      <c r="G98" s="117">
        <v>720</v>
      </c>
      <c r="H98" s="130"/>
      <c r="I98" s="118">
        <v>0</v>
      </c>
      <c r="J98" s="118"/>
      <c r="K98" s="118">
        <v>0</v>
      </c>
      <c r="L98" s="118"/>
      <c r="M98" s="118">
        <f t="shared" si="2"/>
        <v>0</v>
      </c>
      <c r="N98" s="118"/>
      <c r="O98" s="118">
        <v>2160000000</v>
      </c>
      <c r="P98" s="118"/>
      <c r="Q98" s="118">
        <v>0</v>
      </c>
      <c r="R98" s="118"/>
      <c r="S98" s="118">
        <f t="shared" si="3"/>
        <v>2160000000</v>
      </c>
    </row>
    <row r="99" spans="1:19" ht="21">
      <c r="A99" s="127" t="s">
        <v>229</v>
      </c>
      <c r="B99" s="128"/>
      <c r="C99" s="129" t="s">
        <v>418</v>
      </c>
      <c r="D99" s="130"/>
      <c r="E99" s="131">
        <v>14449836</v>
      </c>
      <c r="F99" s="130"/>
      <c r="G99" s="117">
        <v>410</v>
      </c>
      <c r="H99" s="130"/>
      <c r="I99" s="118">
        <v>0</v>
      </c>
      <c r="J99" s="118"/>
      <c r="K99" s="118">
        <v>0</v>
      </c>
      <c r="L99" s="118"/>
      <c r="M99" s="118">
        <f t="shared" si="2"/>
        <v>0</v>
      </c>
      <c r="N99" s="118"/>
      <c r="O99" s="118">
        <v>5924432760</v>
      </c>
      <c r="P99" s="118"/>
      <c r="Q99" s="118">
        <v>0</v>
      </c>
      <c r="R99" s="118"/>
      <c r="S99" s="118">
        <f t="shared" si="3"/>
        <v>5924432760</v>
      </c>
    </row>
    <row r="100" spans="1:19" ht="21">
      <c r="A100" s="127" t="s">
        <v>126</v>
      </c>
      <c r="B100" s="128"/>
      <c r="C100" s="129" t="s">
        <v>427</v>
      </c>
      <c r="D100" s="130"/>
      <c r="E100" s="131">
        <v>26385337</v>
      </c>
      <c r="F100" s="130"/>
      <c r="G100" s="117">
        <v>20</v>
      </c>
      <c r="H100" s="130"/>
      <c r="I100" s="118">
        <v>0</v>
      </c>
      <c r="J100" s="118"/>
      <c r="K100" s="118">
        <v>0</v>
      </c>
      <c r="L100" s="118"/>
      <c r="M100" s="118">
        <f t="shared" si="2"/>
        <v>0</v>
      </c>
      <c r="N100" s="118"/>
      <c r="O100" s="118">
        <v>527706740</v>
      </c>
      <c r="P100" s="118"/>
      <c r="Q100" s="118">
        <v>-3589842</v>
      </c>
      <c r="R100" s="118"/>
      <c r="S100" s="118">
        <f t="shared" si="3"/>
        <v>524116898</v>
      </c>
    </row>
    <row r="101" spans="1:19" ht="21">
      <c r="A101" s="127" t="s">
        <v>258</v>
      </c>
      <c r="B101" s="128"/>
      <c r="C101" s="129" t="s">
        <v>428</v>
      </c>
      <c r="D101" s="130"/>
      <c r="E101" s="131">
        <v>2675700</v>
      </c>
      <c r="F101" s="130"/>
      <c r="G101" s="117">
        <v>820</v>
      </c>
      <c r="H101" s="130"/>
      <c r="I101" s="118">
        <v>0</v>
      </c>
      <c r="J101" s="118"/>
      <c r="K101" s="118">
        <v>0</v>
      </c>
      <c r="L101" s="118"/>
      <c r="M101" s="118">
        <f t="shared" si="2"/>
        <v>0</v>
      </c>
      <c r="N101" s="118"/>
      <c r="O101" s="118">
        <v>2194074000</v>
      </c>
      <c r="P101" s="118"/>
      <c r="Q101" s="118">
        <v>-14925673</v>
      </c>
      <c r="R101" s="118"/>
      <c r="S101" s="118">
        <f t="shared" si="3"/>
        <v>2179148327</v>
      </c>
    </row>
    <row r="102" spans="1:19" ht="21">
      <c r="A102" s="127" t="s">
        <v>330</v>
      </c>
      <c r="B102" s="128"/>
      <c r="C102" s="129" t="s">
        <v>429</v>
      </c>
      <c r="D102" s="130"/>
      <c r="E102" s="131">
        <v>17856948</v>
      </c>
      <c r="F102" s="130"/>
      <c r="G102" s="117">
        <v>580</v>
      </c>
      <c r="H102" s="130"/>
      <c r="I102" s="118">
        <v>0</v>
      </c>
      <c r="J102" s="118"/>
      <c r="K102" s="118">
        <v>0</v>
      </c>
      <c r="L102" s="118"/>
      <c r="M102" s="118">
        <f t="shared" si="2"/>
        <v>0</v>
      </c>
      <c r="N102" s="118"/>
      <c r="O102" s="118">
        <v>10357029840</v>
      </c>
      <c r="P102" s="118"/>
      <c r="Q102" s="118">
        <v>0</v>
      </c>
      <c r="R102" s="118"/>
      <c r="S102" s="118">
        <f t="shared" si="3"/>
        <v>10357029840</v>
      </c>
    </row>
    <row r="103" spans="1:19" ht="21">
      <c r="A103" s="127" t="s">
        <v>228</v>
      </c>
      <c r="B103" s="128"/>
      <c r="C103" s="129" t="s">
        <v>429</v>
      </c>
      <c r="D103" s="130"/>
      <c r="E103" s="131">
        <v>8496554</v>
      </c>
      <c r="F103" s="130"/>
      <c r="G103" s="117">
        <v>35</v>
      </c>
      <c r="H103" s="130"/>
      <c r="I103" s="118">
        <v>0</v>
      </c>
      <c r="J103" s="118"/>
      <c r="K103" s="118">
        <v>0</v>
      </c>
      <c r="L103" s="118"/>
      <c r="M103" s="118">
        <f t="shared" si="2"/>
        <v>0</v>
      </c>
      <c r="N103" s="118"/>
      <c r="O103" s="118">
        <v>297379390</v>
      </c>
      <c r="P103" s="118"/>
      <c r="Q103" s="118">
        <v>-2424289</v>
      </c>
      <c r="R103" s="118"/>
      <c r="S103" s="118">
        <f t="shared" si="3"/>
        <v>294955101</v>
      </c>
    </row>
    <row r="104" spans="1:19" ht="21">
      <c r="A104" s="127" t="s">
        <v>408</v>
      </c>
      <c r="B104" s="128"/>
      <c r="C104" s="129" t="s">
        <v>430</v>
      </c>
      <c r="D104" s="130"/>
      <c r="E104" s="131">
        <v>437818</v>
      </c>
      <c r="F104" s="130"/>
      <c r="G104" s="117">
        <v>250</v>
      </c>
      <c r="H104" s="130"/>
      <c r="I104" s="118">
        <v>0</v>
      </c>
      <c r="J104" s="118"/>
      <c r="K104" s="118">
        <v>0</v>
      </c>
      <c r="L104" s="118"/>
      <c r="M104" s="118">
        <f t="shared" si="2"/>
        <v>0</v>
      </c>
      <c r="N104" s="118"/>
      <c r="O104" s="118">
        <v>109454500</v>
      </c>
      <c r="P104" s="118"/>
      <c r="Q104" s="118">
        <v>-9826339</v>
      </c>
      <c r="R104" s="118"/>
      <c r="S104" s="118">
        <f t="shared" si="3"/>
        <v>99628161</v>
      </c>
    </row>
    <row r="105" spans="1:19" ht="21">
      <c r="A105" s="127" t="s">
        <v>373</v>
      </c>
      <c r="B105" s="128"/>
      <c r="C105" s="129" t="s">
        <v>430</v>
      </c>
      <c r="D105" s="130"/>
      <c r="E105" s="131">
        <v>2273202</v>
      </c>
      <c r="F105" s="130"/>
      <c r="G105" s="117">
        <v>500</v>
      </c>
      <c r="H105" s="130"/>
      <c r="I105" s="118">
        <v>0</v>
      </c>
      <c r="J105" s="118"/>
      <c r="K105" s="118">
        <v>0</v>
      </c>
      <c r="L105" s="118"/>
      <c r="M105" s="118">
        <f t="shared" si="2"/>
        <v>0</v>
      </c>
      <c r="N105" s="118"/>
      <c r="O105" s="118">
        <v>1136601000</v>
      </c>
      <c r="P105" s="118"/>
      <c r="Q105" s="118">
        <v>0</v>
      </c>
      <c r="R105" s="118"/>
      <c r="S105" s="118">
        <f t="shared" si="3"/>
        <v>1136601000</v>
      </c>
    </row>
    <row r="106" spans="1:19" ht="21">
      <c r="A106" s="127" t="s">
        <v>271</v>
      </c>
      <c r="B106" s="128"/>
      <c r="C106" s="129" t="s">
        <v>430</v>
      </c>
      <c r="D106" s="130"/>
      <c r="E106" s="131">
        <v>8214197</v>
      </c>
      <c r="F106" s="130"/>
      <c r="G106" s="117">
        <v>10</v>
      </c>
      <c r="H106" s="130"/>
      <c r="I106" s="118">
        <v>0</v>
      </c>
      <c r="J106" s="118"/>
      <c r="K106" s="118">
        <v>0</v>
      </c>
      <c r="L106" s="118"/>
      <c r="M106" s="118">
        <f t="shared" si="2"/>
        <v>0</v>
      </c>
      <c r="N106" s="118"/>
      <c r="O106" s="118">
        <v>82141970</v>
      </c>
      <c r="P106" s="118"/>
      <c r="Q106" s="118">
        <v>-558789</v>
      </c>
      <c r="R106" s="118"/>
      <c r="S106" s="118">
        <f t="shared" si="3"/>
        <v>81583181</v>
      </c>
    </row>
    <row r="107" spans="1:19" ht="21">
      <c r="A107" s="127" t="s">
        <v>392</v>
      </c>
      <c r="B107" s="128"/>
      <c r="C107" s="129" t="s">
        <v>419</v>
      </c>
      <c r="D107" s="130"/>
      <c r="E107" s="131">
        <v>3174813</v>
      </c>
      <c r="F107" s="130"/>
      <c r="G107" s="117">
        <v>100</v>
      </c>
      <c r="H107" s="130"/>
      <c r="I107" s="118">
        <v>0</v>
      </c>
      <c r="J107" s="118"/>
      <c r="K107" s="118">
        <v>0</v>
      </c>
      <c r="L107" s="118"/>
      <c r="M107" s="118">
        <f t="shared" si="2"/>
        <v>0</v>
      </c>
      <c r="N107" s="118"/>
      <c r="O107" s="118">
        <v>317481300</v>
      </c>
      <c r="P107" s="118"/>
      <c r="Q107" s="118">
        <v>0</v>
      </c>
      <c r="R107" s="118"/>
      <c r="S107" s="118">
        <f t="shared" si="3"/>
        <v>317481300</v>
      </c>
    </row>
    <row r="108" spans="1:19" ht="21">
      <c r="A108" s="127" t="s">
        <v>347</v>
      </c>
      <c r="B108" s="128"/>
      <c r="C108" s="129" t="s">
        <v>435</v>
      </c>
      <c r="D108" s="130"/>
      <c r="E108" s="131">
        <v>15807257</v>
      </c>
      <c r="F108" s="130"/>
      <c r="G108" s="117">
        <v>44</v>
      </c>
      <c r="H108" s="130"/>
      <c r="I108" s="118">
        <v>0</v>
      </c>
      <c r="J108" s="118"/>
      <c r="K108" s="118">
        <v>0</v>
      </c>
      <c r="L108" s="118"/>
      <c r="M108" s="118">
        <f t="shared" si="2"/>
        <v>0</v>
      </c>
      <c r="N108" s="118"/>
      <c r="O108" s="118">
        <v>695519308</v>
      </c>
      <c r="P108" s="118"/>
      <c r="Q108" s="118">
        <v>0</v>
      </c>
      <c r="R108" s="118"/>
      <c r="S108" s="118">
        <f t="shared" si="3"/>
        <v>695519308</v>
      </c>
    </row>
    <row r="109" spans="1:19" ht="21">
      <c r="A109" s="127" t="s">
        <v>331</v>
      </c>
      <c r="B109" s="128"/>
      <c r="C109" s="129" t="s">
        <v>436</v>
      </c>
      <c r="D109" s="130"/>
      <c r="E109" s="131">
        <v>13614548</v>
      </c>
      <c r="F109" s="130"/>
      <c r="G109" s="117">
        <v>30</v>
      </c>
      <c r="H109" s="130"/>
      <c r="I109" s="118">
        <v>0</v>
      </c>
      <c r="J109" s="118"/>
      <c r="K109" s="118">
        <v>0</v>
      </c>
      <c r="L109" s="118"/>
      <c r="M109" s="118">
        <f t="shared" si="2"/>
        <v>0</v>
      </c>
      <c r="N109" s="118"/>
      <c r="O109" s="118">
        <v>408436440</v>
      </c>
      <c r="P109" s="118"/>
      <c r="Q109" s="118">
        <v>-9828684</v>
      </c>
      <c r="R109" s="118"/>
      <c r="S109" s="118">
        <f t="shared" si="3"/>
        <v>398607756</v>
      </c>
    </row>
    <row r="110" spans="1:19" ht="21">
      <c r="A110" s="127" t="s">
        <v>209</v>
      </c>
      <c r="B110" s="128"/>
      <c r="C110" s="129" t="s">
        <v>437</v>
      </c>
      <c r="D110" s="130"/>
      <c r="E110" s="131">
        <v>3708964</v>
      </c>
      <c r="F110" s="130"/>
      <c r="G110" s="117">
        <v>288</v>
      </c>
      <c r="H110" s="130"/>
      <c r="I110" s="118">
        <v>0</v>
      </c>
      <c r="J110" s="118"/>
      <c r="K110" s="118">
        <v>0</v>
      </c>
      <c r="L110" s="118"/>
      <c r="M110" s="118">
        <f t="shared" si="2"/>
        <v>0</v>
      </c>
      <c r="N110" s="118"/>
      <c r="O110" s="118">
        <v>1068181632</v>
      </c>
      <c r="P110" s="118"/>
      <c r="Q110" s="118">
        <v>0</v>
      </c>
      <c r="R110" s="118"/>
      <c r="S110" s="118">
        <f t="shared" si="3"/>
        <v>1068181632</v>
      </c>
    </row>
    <row r="111" spans="1:19" ht="21">
      <c r="A111" s="127" t="s">
        <v>103</v>
      </c>
      <c r="B111" s="128"/>
      <c r="C111" s="129" t="s">
        <v>438</v>
      </c>
      <c r="D111" s="130"/>
      <c r="E111" s="131">
        <v>20849118</v>
      </c>
      <c r="F111" s="130"/>
      <c r="G111" s="117">
        <v>105</v>
      </c>
      <c r="H111" s="130"/>
      <c r="I111" s="118">
        <v>0</v>
      </c>
      <c r="J111" s="118"/>
      <c r="K111" s="118">
        <v>0</v>
      </c>
      <c r="L111" s="118"/>
      <c r="M111" s="118">
        <f t="shared" si="2"/>
        <v>0</v>
      </c>
      <c r="N111" s="118"/>
      <c r="O111" s="118">
        <v>2189157390</v>
      </c>
      <c r="P111" s="118"/>
      <c r="Q111" s="118">
        <v>-46952437</v>
      </c>
      <c r="R111" s="118"/>
      <c r="S111" s="118">
        <f t="shared" si="3"/>
        <v>2142204953</v>
      </c>
    </row>
    <row r="112" spans="1:19" ht="21">
      <c r="A112" s="127" t="s">
        <v>278</v>
      </c>
      <c r="B112" s="128"/>
      <c r="C112" s="129" t="s">
        <v>438</v>
      </c>
      <c r="D112" s="130"/>
      <c r="E112" s="131">
        <v>424136</v>
      </c>
      <c r="F112" s="130"/>
      <c r="G112" s="117">
        <v>9433</v>
      </c>
      <c r="H112" s="130"/>
      <c r="I112" s="118">
        <v>0</v>
      </c>
      <c r="J112" s="118"/>
      <c r="K112" s="118">
        <v>0</v>
      </c>
      <c r="L112" s="118"/>
      <c r="M112" s="118">
        <f t="shared" si="2"/>
        <v>0</v>
      </c>
      <c r="N112" s="118"/>
      <c r="O112" s="118">
        <v>4000874888</v>
      </c>
      <c r="P112" s="118"/>
      <c r="Q112" s="118">
        <v>0</v>
      </c>
      <c r="R112" s="118"/>
      <c r="S112" s="118">
        <f t="shared" si="3"/>
        <v>4000874888</v>
      </c>
    </row>
    <row r="113" spans="1:19" ht="21">
      <c r="A113" s="127" t="s">
        <v>256</v>
      </c>
      <c r="B113" s="128"/>
      <c r="C113" s="129" t="s">
        <v>437</v>
      </c>
      <c r="D113" s="130"/>
      <c r="E113" s="131">
        <v>3977379</v>
      </c>
      <c r="F113" s="130"/>
      <c r="G113" s="117">
        <v>107</v>
      </c>
      <c r="H113" s="130"/>
      <c r="I113" s="118">
        <v>0</v>
      </c>
      <c r="J113" s="118"/>
      <c r="K113" s="118">
        <v>0</v>
      </c>
      <c r="L113" s="118"/>
      <c r="M113" s="118">
        <f t="shared" si="2"/>
        <v>0</v>
      </c>
      <c r="N113" s="118"/>
      <c r="O113" s="118">
        <v>425579553</v>
      </c>
      <c r="P113" s="118"/>
      <c r="Q113" s="118">
        <v>0</v>
      </c>
      <c r="R113" s="118"/>
      <c r="S113" s="118">
        <f t="shared" si="3"/>
        <v>425579553</v>
      </c>
    </row>
    <row r="114" spans="1:19" ht="21">
      <c r="A114" s="127" t="s">
        <v>252</v>
      </c>
      <c r="B114" s="128"/>
      <c r="C114" s="129" t="s">
        <v>439</v>
      </c>
      <c r="D114" s="130"/>
      <c r="E114" s="131">
        <v>977163</v>
      </c>
      <c r="F114" s="130"/>
      <c r="G114" s="117">
        <v>28</v>
      </c>
      <c r="H114" s="130"/>
      <c r="I114" s="118">
        <v>0</v>
      </c>
      <c r="J114" s="118"/>
      <c r="K114" s="118">
        <v>0</v>
      </c>
      <c r="L114" s="118"/>
      <c r="M114" s="118">
        <f t="shared" si="2"/>
        <v>0</v>
      </c>
      <c r="N114" s="118"/>
      <c r="O114" s="118">
        <v>27360564</v>
      </c>
      <c r="P114" s="118"/>
      <c r="Q114" s="118">
        <v>-333214</v>
      </c>
      <c r="R114" s="118"/>
      <c r="S114" s="118">
        <f t="shared" si="3"/>
        <v>27027350</v>
      </c>
    </row>
    <row r="115" spans="1:19" ht="21">
      <c r="A115" s="127" t="s">
        <v>279</v>
      </c>
      <c r="B115" s="128"/>
      <c r="C115" s="129" t="s">
        <v>439</v>
      </c>
      <c r="D115" s="130"/>
      <c r="E115" s="131">
        <v>2155301</v>
      </c>
      <c r="F115" s="130"/>
      <c r="G115" s="117">
        <v>7220</v>
      </c>
      <c r="H115" s="130"/>
      <c r="I115" s="118">
        <v>0</v>
      </c>
      <c r="J115" s="118"/>
      <c r="K115" s="118">
        <v>0</v>
      </c>
      <c r="L115" s="118"/>
      <c r="M115" s="118">
        <f t="shared" si="2"/>
        <v>0</v>
      </c>
      <c r="N115" s="118"/>
      <c r="O115" s="118">
        <v>15561273220</v>
      </c>
      <c r="P115" s="118"/>
      <c r="Q115" s="118">
        <v>0</v>
      </c>
      <c r="R115" s="118"/>
      <c r="S115" s="118">
        <f t="shared" si="3"/>
        <v>15561273220</v>
      </c>
    </row>
    <row r="116" spans="1:19" ht="21">
      <c r="A116" s="127" t="s">
        <v>391</v>
      </c>
      <c r="B116" s="128"/>
      <c r="C116" s="129" t="s">
        <v>440</v>
      </c>
      <c r="D116" s="130"/>
      <c r="E116" s="131">
        <v>1913889</v>
      </c>
      <c r="F116" s="130"/>
      <c r="G116" s="117">
        <v>200</v>
      </c>
      <c r="H116" s="130"/>
      <c r="I116" s="118">
        <v>0</v>
      </c>
      <c r="J116" s="118"/>
      <c r="K116" s="118">
        <v>0</v>
      </c>
      <c r="L116" s="118"/>
      <c r="M116" s="118">
        <f t="shared" si="2"/>
        <v>0</v>
      </c>
      <c r="N116" s="118"/>
      <c r="O116" s="118">
        <v>382777800</v>
      </c>
      <c r="P116" s="118"/>
      <c r="Q116" s="118">
        <v>-14139549</v>
      </c>
      <c r="R116" s="118"/>
      <c r="S116" s="118">
        <f t="shared" si="3"/>
        <v>368638251</v>
      </c>
    </row>
    <row r="117" spans="1:19" ht="21">
      <c r="A117" s="127" t="s">
        <v>262</v>
      </c>
      <c r="B117" s="128"/>
      <c r="C117" s="129" t="s">
        <v>440</v>
      </c>
      <c r="D117" s="130"/>
      <c r="E117" s="131">
        <v>1817989</v>
      </c>
      <c r="F117" s="130"/>
      <c r="G117" s="117">
        <v>3500</v>
      </c>
      <c r="H117" s="130"/>
      <c r="I117" s="118">
        <v>0</v>
      </c>
      <c r="J117" s="118"/>
      <c r="K117" s="118">
        <v>0</v>
      </c>
      <c r="L117" s="118"/>
      <c r="M117" s="118">
        <f t="shared" si="2"/>
        <v>0</v>
      </c>
      <c r="N117" s="118"/>
      <c r="O117" s="118">
        <v>6362961500</v>
      </c>
      <c r="P117" s="118"/>
      <c r="Q117" s="118">
        <v>0</v>
      </c>
      <c r="R117" s="118"/>
      <c r="S117" s="118">
        <f t="shared" si="3"/>
        <v>6362961500</v>
      </c>
    </row>
    <row r="118" spans="1:19" ht="21">
      <c r="A118" s="127" t="s">
        <v>140</v>
      </c>
      <c r="B118" s="128"/>
      <c r="C118" s="129" t="s">
        <v>441</v>
      </c>
      <c r="D118" s="130"/>
      <c r="E118" s="131">
        <v>15903554</v>
      </c>
      <c r="F118" s="130"/>
      <c r="G118" s="117">
        <v>42</v>
      </c>
      <c r="H118" s="130"/>
      <c r="I118" s="118">
        <v>0</v>
      </c>
      <c r="J118" s="118"/>
      <c r="K118" s="118">
        <v>0</v>
      </c>
      <c r="L118" s="118"/>
      <c r="M118" s="118">
        <f t="shared" si="2"/>
        <v>0</v>
      </c>
      <c r="N118" s="118"/>
      <c r="O118" s="118">
        <v>667949268</v>
      </c>
      <c r="P118" s="118"/>
      <c r="Q118" s="118">
        <v>0</v>
      </c>
      <c r="R118" s="118"/>
      <c r="S118" s="118">
        <f t="shared" si="3"/>
        <v>667949268</v>
      </c>
    </row>
    <row r="119" spans="1:19" ht="21">
      <c r="A119" s="127" t="s">
        <v>206</v>
      </c>
      <c r="B119" s="128"/>
      <c r="C119" s="129" t="s">
        <v>458</v>
      </c>
      <c r="D119" s="130"/>
      <c r="E119" s="131">
        <v>12361884</v>
      </c>
      <c r="F119" s="130"/>
      <c r="G119" s="117">
        <v>800</v>
      </c>
      <c r="H119" s="130"/>
      <c r="I119" s="118">
        <v>0</v>
      </c>
      <c r="J119" s="118"/>
      <c r="K119" s="118">
        <v>0</v>
      </c>
      <c r="L119" s="118"/>
      <c r="M119" s="118">
        <f t="shared" si="2"/>
        <v>0</v>
      </c>
      <c r="N119" s="118"/>
      <c r="O119" s="118">
        <v>9889507200</v>
      </c>
      <c r="P119" s="118"/>
      <c r="Q119" s="118">
        <v>-976741452</v>
      </c>
      <c r="R119" s="118"/>
      <c r="S119" s="118">
        <f t="shared" si="3"/>
        <v>8912765748</v>
      </c>
    </row>
    <row r="120" spans="1:19" ht="21">
      <c r="A120" s="127" t="s">
        <v>96</v>
      </c>
      <c r="B120" s="128"/>
      <c r="C120" s="129" t="s">
        <v>459</v>
      </c>
      <c r="D120" s="130"/>
      <c r="E120" s="131">
        <v>2741561</v>
      </c>
      <c r="F120" s="130"/>
      <c r="G120" s="117">
        <v>280</v>
      </c>
      <c r="H120" s="130"/>
      <c r="I120" s="118">
        <v>0</v>
      </c>
      <c r="J120" s="118"/>
      <c r="K120" s="118">
        <v>0</v>
      </c>
      <c r="L120" s="118"/>
      <c r="M120" s="118">
        <f t="shared" si="2"/>
        <v>0</v>
      </c>
      <c r="N120" s="118"/>
      <c r="O120" s="118">
        <v>767637080</v>
      </c>
      <c r="P120" s="118"/>
      <c r="Q120" s="118">
        <v>-23447082</v>
      </c>
      <c r="R120" s="118"/>
      <c r="S120" s="118">
        <f t="shared" si="3"/>
        <v>744189998</v>
      </c>
    </row>
    <row r="121" spans="1:19" ht="21">
      <c r="A121" s="127" t="s">
        <v>407</v>
      </c>
      <c r="B121" s="128"/>
      <c r="C121" s="129" t="s">
        <v>459</v>
      </c>
      <c r="D121" s="130"/>
      <c r="E121" s="131">
        <v>5230409</v>
      </c>
      <c r="F121" s="130"/>
      <c r="G121" s="117">
        <v>400</v>
      </c>
      <c r="H121" s="130"/>
      <c r="I121" s="118">
        <v>0</v>
      </c>
      <c r="J121" s="118"/>
      <c r="K121" s="118">
        <v>0</v>
      </c>
      <c r="L121" s="118"/>
      <c r="M121" s="118">
        <f t="shared" si="2"/>
        <v>0</v>
      </c>
      <c r="N121" s="118"/>
      <c r="O121" s="118">
        <v>2092163600</v>
      </c>
      <c r="P121" s="118"/>
      <c r="Q121" s="118">
        <v>-235288916</v>
      </c>
      <c r="R121" s="118"/>
      <c r="S121" s="118">
        <f t="shared" si="3"/>
        <v>1856874684</v>
      </c>
    </row>
    <row r="122" spans="1:19" ht="36">
      <c r="A122" s="127" t="s">
        <v>112</v>
      </c>
      <c r="B122" s="128"/>
      <c r="C122" s="129" t="s">
        <v>459</v>
      </c>
      <c r="D122" s="130"/>
      <c r="E122" s="131">
        <v>28717714</v>
      </c>
      <c r="F122" s="130"/>
      <c r="G122" s="117">
        <v>250</v>
      </c>
      <c r="H122" s="130"/>
      <c r="I122" s="118">
        <v>0</v>
      </c>
      <c r="J122" s="118"/>
      <c r="K122" s="118">
        <v>0</v>
      </c>
      <c r="L122" s="118"/>
      <c r="M122" s="118">
        <f t="shared" si="2"/>
        <v>0</v>
      </c>
      <c r="N122" s="118"/>
      <c r="O122" s="118">
        <v>7179428500</v>
      </c>
      <c r="P122" s="118"/>
      <c r="Q122" s="118">
        <v>0</v>
      </c>
      <c r="R122" s="118"/>
      <c r="S122" s="118">
        <f t="shared" si="3"/>
        <v>7179428500</v>
      </c>
    </row>
    <row r="123" spans="1:19" ht="21">
      <c r="A123" s="127" t="s">
        <v>178</v>
      </c>
      <c r="B123" s="128"/>
      <c r="C123" s="129" t="s">
        <v>460</v>
      </c>
      <c r="D123" s="130"/>
      <c r="E123" s="131">
        <v>5417290</v>
      </c>
      <c r="F123" s="130"/>
      <c r="G123" s="117">
        <v>3935</v>
      </c>
      <c r="H123" s="130"/>
      <c r="I123" s="118">
        <v>0</v>
      </c>
      <c r="J123" s="118"/>
      <c r="K123" s="118">
        <v>0</v>
      </c>
      <c r="L123" s="118"/>
      <c r="M123" s="118">
        <f t="shared" si="2"/>
        <v>0</v>
      </c>
      <c r="N123" s="118"/>
      <c r="O123" s="118">
        <v>21317036150</v>
      </c>
      <c r="P123" s="118"/>
      <c r="Q123" s="118">
        <v>-457201848</v>
      </c>
      <c r="R123" s="118"/>
      <c r="S123" s="118">
        <f t="shared" si="3"/>
        <v>20859834302</v>
      </c>
    </row>
    <row r="124" spans="1:19" ht="21">
      <c r="A124" s="127" t="s">
        <v>448</v>
      </c>
      <c r="B124" s="128"/>
      <c r="C124" s="129" t="s">
        <v>461</v>
      </c>
      <c r="D124" s="130"/>
      <c r="E124" s="131">
        <v>8722168</v>
      </c>
      <c r="F124" s="130"/>
      <c r="G124" s="117">
        <v>760</v>
      </c>
      <c r="H124" s="130"/>
      <c r="I124" s="118">
        <v>0</v>
      </c>
      <c r="J124" s="118"/>
      <c r="K124" s="118">
        <v>0</v>
      </c>
      <c r="L124" s="118"/>
      <c r="M124" s="118">
        <f t="shared" si="2"/>
        <v>0</v>
      </c>
      <c r="N124" s="118"/>
      <c r="O124" s="118">
        <v>6628847680</v>
      </c>
      <c r="P124" s="118"/>
      <c r="Q124" s="118">
        <v>-332089311</v>
      </c>
      <c r="R124" s="118"/>
      <c r="S124" s="118">
        <f t="shared" si="3"/>
        <v>6296758369</v>
      </c>
    </row>
    <row r="125" spans="1:19" ht="21">
      <c r="A125" s="127" t="s">
        <v>220</v>
      </c>
      <c r="B125" s="128"/>
      <c r="C125" s="129" t="s">
        <v>462</v>
      </c>
      <c r="D125" s="130"/>
      <c r="E125" s="131">
        <v>6203748</v>
      </c>
      <c r="F125" s="130"/>
      <c r="G125" s="117">
        <v>200</v>
      </c>
      <c r="H125" s="130"/>
      <c r="I125" s="118">
        <v>0</v>
      </c>
      <c r="J125" s="118"/>
      <c r="K125" s="118">
        <v>0</v>
      </c>
      <c r="L125" s="118"/>
      <c r="M125" s="118">
        <f t="shared" si="2"/>
        <v>0</v>
      </c>
      <c r="N125" s="118"/>
      <c r="O125" s="118">
        <v>1240749600</v>
      </c>
      <c r="P125" s="118"/>
      <c r="Q125" s="118">
        <v>-26611251</v>
      </c>
      <c r="R125" s="118"/>
      <c r="S125" s="118">
        <f t="shared" si="3"/>
        <v>1214138349</v>
      </c>
    </row>
    <row r="126" spans="1:19" ht="21">
      <c r="A126" s="127" t="s">
        <v>168</v>
      </c>
      <c r="B126" s="128"/>
      <c r="C126" s="129" t="s">
        <v>463</v>
      </c>
      <c r="D126" s="130"/>
      <c r="E126" s="131">
        <v>5778912</v>
      </c>
      <c r="F126" s="130"/>
      <c r="G126" s="117">
        <v>500</v>
      </c>
      <c r="H126" s="130"/>
      <c r="I126" s="118">
        <v>0</v>
      </c>
      <c r="J126" s="118"/>
      <c r="K126" s="118">
        <v>0</v>
      </c>
      <c r="L126" s="118"/>
      <c r="M126" s="118">
        <f t="shared" si="2"/>
        <v>0</v>
      </c>
      <c r="N126" s="118"/>
      <c r="O126" s="118">
        <v>2889456000</v>
      </c>
      <c r="P126" s="118"/>
      <c r="Q126" s="118">
        <v>-153654599</v>
      </c>
      <c r="R126" s="118"/>
      <c r="S126" s="118">
        <f t="shared" si="3"/>
        <v>2735801401</v>
      </c>
    </row>
    <row r="127" spans="1:19" ht="21">
      <c r="A127" s="127" t="s">
        <v>144</v>
      </c>
      <c r="B127" s="128"/>
      <c r="C127" s="129" t="s">
        <v>462</v>
      </c>
      <c r="D127" s="130"/>
      <c r="E127" s="131">
        <v>18218177</v>
      </c>
      <c r="F127" s="130"/>
      <c r="G127" s="117">
        <v>10</v>
      </c>
      <c r="H127" s="130"/>
      <c r="I127" s="118">
        <v>0</v>
      </c>
      <c r="J127" s="118"/>
      <c r="K127" s="118">
        <v>0</v>
      </c>
      <c r="L127" s="118"/>
      <c r="M127" s="118">
        <f t="shared" si="2"/>
        <v>0</v>
      </c>
      <c r="N127" s="118"/>
      <c r="O127" s="118">
        <v>182181770</v>
      </c>
      <c r="P127" s="118"/>
      <c r="Q127" s="118">
        <v>-7536081</v>
      </c>
      <c r="R127" s="118"/>
      <c r="S127" s="118">
        <f t="shared" si="3"/>
        <v>174645689</v>
      </c>
    </row>
    <row r="128" spans="1:19" ht="21">
      <c r="A128" s="127" t="s">
        <v>193</v>
      </c>
      <c r="B128" s="128"/>
      <c r="C128" s="129" t="s">
        <v>464</v>
      </c>
      <c r="D128" s="130"/>
      <c r="E128" s="131">
        <v>15197393</v>
      </c>
      <c r="F128" s="130"/>
      <c r="G128" s="117">
        <v>563</v>
      </c>
      <c r="H128" s="130"/>
      <c r="I128" s="118">
        <v>0</v>
      </c>
      <c r="J128" s="118"/>
      <c r="K128" s="118">
        <v>0</v>
      </c>
      <c r="L128" s="118"/>
      <c r="M128" s="118">
        <f t="shared" si="2"/>
        <v>0</v>
      </c>
      <c r="N128" s="118"/>
      <c r="O128" s="118">
        <v>8556132259</v>
      </c>
      <c r="P128" s="118"/>
      <c r="Q128" s="118">
        <v>0</v>
      </c>
      <c r="R128" s="118"/>
      <c r="S128" s="118">
        <f t="shared" si="3"/>
        <v>8556132259</v>
      </c>
    </row>
    <row r="129" spans="1:19" ht="36">
      <c r="A129" s="127" t="s">
        <v>95</v>
      </c>
      <c r="B129" s="128"/>
      <c r="C129" s="129" t="s">
        <v>464</v>
      </c>
      <c r="D129" s="130"/>
      <c r="E129" s="131">
        <v>2001357</v>
      </c>
      <c r="F129" s="130"/>
      <c r="G129" s="117">
        <v>1000</v>
      </c>
      <c r="H129" s="130"/>
      <c r="I129" s="118">
        <v>0</v>
      </c>
      <c r="J129" s="118"/>
      <c r="K129" s="118">
        <v>0</v>
      </c>
      <c r="L129" s="118"/>
      <c r="M129" s="118">
        <f t="shared" si="2"/>
        <v>0</v>
      </c>
      <c r="N129" s="118"/>
      <c r="O129" s="118">
        <v>2001357000</v>
      </c>
      <c r="P129" s="118"/>
      <c r="Q129" s="118">
        <v>-195435356</v>
      </c>
      <c r="R129" s="118"/>
      <c r="S129" s="118">
        <f t="shared" si="3"/>
        <v>1805921644</v>
      </c>
    </row>
    <row r="130" spans="1:19" ht="21">
      <c r="A130" s="127" t="s">
        <v>139</v>
      </c>
      <c r="B130" s="128"/>
      <c r="C130" s="129" t="s">
        <v>465</v>
      </c>
      <c r="D130" s="130"/>
      <c r="E130" s="131">
        <v>7582457</v>
      </c>
      <c r="F130" s="130"/>
      <c r="G130" s="117">
        <v>470</v>
      </c>
      <c r="H130" s="130"/>
      <c r="I130" s="118">
        <v>0</v>
      </c>
      <c r="J130" s="118"/>
      <c r="K130" s="118">
        <v>0</v>
      </c>
      <c r="L130" s="118"/>
      <c r="M130" s="118">
        <f t="shared" si="2"/>
        <v>0</v>
      </c>
      <c r="N130" s="118"/>
      <c r="O130" s="118">
        <v>3563754790</v>
      </c>
      <c r="P130" s="118"/>
      <c r="Q130" s="118">
        <v>-74095505</v>
      </c>
      <c r="R130" s="118"/>
      <c r="S130" s="118">
        <f>O130+Q130</f>
        <v>3489659285</v>
      </c>
    </row>
    <row r="131" spans="1:19" ht="21">
      <c r="A131" s="127" t="s">
        <v>184</v>
      </c>
      <c r="B131" s="128"/>
      <c r="C131" s="129" t="s">
        <v>479</v>
      </c>
      <c r="D131" s="130"/>
      <c r="E131" s="131">
        <v>1053817</v>
      </c>
      <c r="F131" s="130"/>
      <c r="G131" s="117">
        <v>1500</v>
      </c>
      <c r="H131" s="130"/>
      <c r="I131" s="118">
        <v>1580725500</v>
      </c>
      <c r="J131" s="118"/>
      <c r="K131" s="118">
        <v>-104168091</v>
      </c>
      <c r="L131" s="118"/>
      <c r="M131" s="118">
        <f t="shared" si="2"/>
        <v>1476557409</v>
      </c>
      <c r="N131" s="118"/>
      <c r="O131" s="118">
        <v>1580725500</v>
      </c>
      <c r="P131" s="118"/>
      <c r="Q131" s="118">
        <v>-104168091</v>
      </c>
      <c r="R131" s="118"/>
      <c r="S131" s="118">
        <f t="shared" ref="S131:S141" si="4">O131+Q131</f>
        <v>1476557409</v>
      </c>
    </row>
    <row r="132" spans="1:19" ht="21">
      <c r="A132" s="127" t="s">
        <v>286</v>
      </c>
      <c r="B132" s="128"/>
      <c r="C132" s="129" t="s">
        <v>480</v>
      </c>
      <c r="D132" s="130"/>
      <c r="E132" s="131">
        <v>1003980</v>
      </c>
      <c r="F132" s="130"/>
      <c r="G132" s="117">
        <v>5532</v>
      </c>
      <c r="H132" s="130"/>
      <c r="I132" s="118">
        <v>5554017360</v>
      </c>
      <c r="J132" s="118"/>
      <c r="K132" s="118">
        <v>-229745958</v>
      </c>
      <c r="L132" s="118"/>
      <c r="M132" s="118">
        <f t="shared" si="2"/>
        <v>5324271402</v>
      </c>
      <c r="N132" s="118"/>
      <c r="O132" s="118">
        <v>5554017360</v>
      </c>
      <c r="P132" s="118"/>
      <c r="Q132" s="118">
        <v>-229745958</v>
      </c>
      <c r="R132" s="118"/>
      <c r="S132" s="118">
        <f t="shared" si="4"/>
        <v>5324271402</v>
      </c>
    </row>
    <row r="133" spans="1:19" ht="21">
      <c r="A133" s="127" t="s">
        <v>285</v>
      </c>
      <c r="B133" s="128"/>
      <c r="C133" s="129" t="s">
        <v>481</v>
      </c>
      <c r="D133" s="130"/>
      <c r="E133" s="131">
        <v>3624875</v>
      </c>
      <c r="F133" s="130"/>
      <c r="G133" s="117">
        <v>3530</v>
      </c>
      <c r="H133" s="130"/>
      <c r="I133" s="118">
        <v>12795808750</v>
      </c>
      <c r="J133" s="118"/>
      <c r="K133" s="118">
        <v>-774006449</v>
      </c>
      <c r="L133" s="118"/>
      <c r="M133" s="118">
        <f t="shared" si="2"/>
        <v>12021802301</v>
      </c>
      <c r="N133" s="118"/>
      <c r="O133" s="118">
        <v>12795808750</v>
      </c>
      <c r="P133" s="118"/>
      <c r="Q133" s="118">
        <v>-774006449</v>
      </c>
      <c r="R133" s="118"/>
      <c r="S133" s="118">
        <f t="shared" si="4"/>
        <v>12021802301</v>
      </c>
    </row>
    <row r="134" spans="1:19" ht="21">
      <c r="A134" s="127" t="s">
        <v>110</v>
      </c>
      <c r="B134" s="128"/>
      <c r="C134" s="129" t="s">
        <v>482</v>
      </c>
      <c r="D134" s="130"/>
      <c r="E134" s="131">
        <v>7388217</v>
      </c>
      <c r="F134" s="130"/>
      <c r="G134" s="117">
        <v>25</v>
      </c>
      <c r="H134" s="130"/>
      <c r="I134" s="118">
        <v>184705425</v>
      </c>
      <c r="J134" s="118"/>
      <c r="K134" s="118">
        <v>-6587908</v>
      </c>
      <c r="L134" s="118"/>
      <c r="M134" s="118">
        <f t="shared" si="2"/>
        <v>178117517</v>
      </c>
      <c r="N134" s="118"/>
      <c r="O134" s="118">
        <v>184705425</v>
      </c>
      <c r="P134" s="118"/>
      <c r="Q134" s="118">
        <v>-6587908</v>
      </c>
      <c r="R134" s="118"/>
      <c r="S134" s="118">
        <f t="shared" si="4"/>
        <v>178117517</v>
      </c>
    </row>
    <row r="135" spans="1:19" ht="21">
      <c r="A135" s="127" t="s">
        <v>219</v>
      </c>
      <c r="B135" s="128"/>
      <c r="C135" s="129" t="s">
        <v>483</v>
      </c>
      <c r="D135" s="130"/>
      <c r="E135" s="131">
        <v>6145867</v>
      </c>
      <c r="F135" s="130"/>
      <c r="G135" s="117">
        <v>485</v>
      </c>
      <c r="H135" s="130"/>
      <c r="I135" s="118">
        <v>2980745495</v>
      </c>
      <c r="J135" s="118"/>
      <c r="K135" s="118">
        <v>-87202661</v>
      </c>
      <c r="L135" s="118"/>
      <c r="M135" s="118">
        <f t="shared" si="2"/>
        <v>2893542834</v>
      </c>
      <c r="N135" s="118"/>
      <c r="O135" s="118">
        <v>2980745495</v>
      </c>
      <c r="P135" s="118"/>
      <c r="Q135" s="118">
        <v>-87202661</v>
      </c>
      <c r="R135" s="118"/>
      <c r="S135" s="118">
        <f t="shared" si="4"/>
        <v>2893542834</v>
      </c>
    </row>
    <row r="136" spans="1:19" ht="21">
      <c r="A136" s="127" t="s">
        <v>383</v>
      </c>
      <c r="B136" s="128"/>
      <c r="C136" s="129" t="s">
        <v>482</v>
      </c>
      <c r="D136" s="130"/>
      <c r="E136" s="131">
        <v>2797821</v>
      </c>
      <c r="F136" s="130"/>
      <c r="G136" s="117">
        <v>700</v>
      </c>
      <c r="H136" s="130"/>
      <c r="I136" s="118">
        <v>1958474700</v>
      </c>
      <c r="J136" s="118"/>
      <c r="K136" s="118">
        <v>-145302181</v>
      </c>
      <c r="L136" s="118"/>
      <c r="M136" s="118">
        <f t="shared" si="2"/>
        <v>1813172519</v>
      </c>
      <c r="N136" s="118"/>
      <c r="O136" s="118">
        <v>1958474700</v>
      </c>
      <c r="P136" s="118"/>
      <c r="Q136" s="118">
        <v>-145302181</v>
      </c>
      <c r="R136" s="118"/>
      <c r="S136" s="118">
        <f t="shared" si="4"/>
        <v>1813172519</v>
      </c>
    </row>
    <row r="137" spans="1:19" ht="21">
      <c r="A137" s="127" t="s">
        <v>212</v>
      </c>
      <c r="B137" s="128"/>
      <c r="C137" s="129" t="s">
        <v>483</v>
      </c>
      <c r="D137" s="130"/>
      <c r="E137" s="131">
        <v>34037536</v>
      </c>
      <c r="F137" s="130"/>
      <c r="G137" s="117">
        <v>215</v>
      </c>
      <c r="H137" s="130"/>
      <c r="I137" s="118">
        <v>7318070240</v>
      </c>
      <c r="J137" s="118"/>
      <c r="K137" s="118">
        <v>-442663193</v>
      </c>
      <c r="L137" s="118"/>
      <c r="M137" s="118">
        <f t="shared" si="2"/>
        <v>6875407047</v>
      </c>
      <c r="N137" s="118"/>
      <c r="O137" s="118">
        <v>7318070240</v>
      </c>
      <c r="P137" s="118"/>
      <c r="Q137" s="118">
        <v>-442663193</v>
      </c>
      <c r="R137" s="118"/>
      <c r="S137" s="118">
        <f t="shared" si="4"/>
        <v>6875407047</v>
      </c>
    </row>
    <row r="138" spans="1:19" ht="21">
      <c r="A138" s="127" t="s">
        <v>150</v>
      </c>
      <c r="B138" s="128"/>
      <c r="C138" s="129" t="s">
        <v>484</v>
      </c>
      <c r="D138" s="130"/>
      <c r="E138" s="131">
        <v>961948</v>
      </c>
      <c r="F138" s="130"/>
      <c r="G138" s="117">
        <v>3000</v>
      </c>
      <c r="H138" s="130"/>
      <c r="I138" s="118">
        <v>2885844000</v>
      </c>
      <c r="J138" s="118"/>
      <c r="K138" s="118">
        <v>-42839789</v>
      </c>
      <c r="L138" s="118"/>
      <c r="M138" s="118">
        <f t="shared" ref="M138:M141" si="5">I138+K138</f>
        <v>2843004211</v>
      </c>
      <c r="N138" s="118"/>
      <c r="O138" s="118">
        <v>2885844000</v>
      </c>
      <c r="P138" s="118"/>
      <c r="Q138" s="118">
        <v>-42839789</v>
      </c>
      <c r="R138" s="118"/>
      <c r="S138" s="118">
        <f t="shared" si="4"/>
        <v>2843004211</v>
      </c>
    </row>
    <row r="139" spans="1:19" ht="21">
      <c r="A139" s="127" t="s">
        <v>431</v>
      </c>
      <c r="B139" s="128"/>
      <c r="C139" s="129" t="s">
        <v>485</v>
      </c>
      <c r="D139" s="130"/>
      <c r="E139" s="131">
        <v>2093466</v>
      </c>
      <c r="F139" s="130"/>
      <c r="G139" s="117">
        <v>220</v>
      </c>
      <c r="H139" s="130"/>
      <c r="I139" s="118">
        <v>460562520</v>
      </c>
      <c r="J139" s="118"/>
      <c r="K139" s="118">
        <v>-65949093</v>
      </c>
      <c r="L139" s="118"/>
      <c r="M139" s="118">
        <f t="shared" si="5"/>
        <v>394613427</v>
      </c>
      <c r="N139" s="118"/>
      <c r="O139" s="118">
        <v>460562520</v>
      </c>
      <c r="P139" s="118"/>
      <c r="Q139" s="118">
        <v>-65949093</v>
      </c>
      <c r="R139" s="118"/>
      <c r="S139" s="118">
        <f t="shared" si="4"/>
        <v>394613427</v>
      </c>
    </row>
    <row r="140" spans="1:19" ht="21">
      <c r="A140" s="127" t="s">
        <v>129</v>
      </c>
      <c r="B140" s="128"/>
      <c r="C140" s="129" t="s">
        <v>485</v>
      </c>
      <c r="D140" s="130"/>
      <c r="E140" s="131">
        <v>4192293</v>
      </c>
      <c r="F140" s="130"/>
      <c r="G140" s="117">
        <v>685</v>
      </c>
      <c r="H140" s="130"/>
      <c r="I140" s="118">
        <v>2871720705</v>
      </c>
      <c r="J140" s="118"/>
      <c r="K140" s="118">
        <v>-411208833</v>
      </c>
      <c r="L140" s="118"/>
      <c r="M140" s="118">
        <f t="shared" si="5"/>
        <v>2460511872</v>
      </c>
      <c r="N140" s="118"/>
      <c r="O140" s="118">
        <v>2871720705</v>
      </c>
      <c r="P140" s="118"/>
      <c r="Q140" s="118">
        <v>-411208833</v>
      </c>
      <c r="R140" s="118"/>
      <c r="S140" s="118">
        <f t="shared" si="4"/>
        <v>2460511872</v>
      </c>
    </row>
    <row r="141" spans="1:19" ht="21">
      <c r="A141" s="127" t="s">
        <v>257</v>
      </c>
      <c r="B141" s="128"/>
      <c r="C141" s="129" t="s">
        <v>486</v>
      </c>
      <c r="D141" s="130"/>
      <c r="E141" s="131">
        <v>1413100</v>
      </c>
      <c r="F141" s="130"/>
      <c r="G141" s="117">
        <v>1500</v>
      </c>
      <c r="H141" s="130"/>
      <c r="I141" s="118">
        <v>2119650000</v>
      </c>
      <c r="J141" s="118"/>
      <c r="K141" s="118">
        <v>-304583138</v>
      </c>
      <c r="L141" s="118"/>
      <c r="M141" s="118">
        <f t="shared" si="5"/>
        <v>1815066862</v>
      </c>
      <c r="N141" s="118"/>
      <c r="O141" s="118">
        <v>2119650000</v>
      </c>
      <c r="P141" s="118"/>
      <c r="Q141" s="118">
        <v>-304583138</v>
      </c>
      <c r="R141" s="118"/>
      <c r="S141" s="118">
        <f t="shared" si="4"/>
        <v>1815066862</v>
      </c>
    </row>
    <row r="142" spans="1:19" ht="21.6" thickBot="1">
      <c r="A142" s="123" t="s">
        <v>2</v>
      </c>
      <c r="B142" s="128"/>
      <c r="C142" s="129"/>
      <c r="D142" s="130"/>
      <c r="E142" s="131"/>
      <c r="F142" s="130"/>
      <c r="G142" s="119"/>
      <c r="H142" s="130"/>
      <c r="I142" s="121">
        <f>SUM(I9:I141)</f>
        <v>40710324695</v>
      </c>
      <c r="J142" s="118"/>
      <c r="K142" s="121">
        <f>SUM(K9:K141)</f>
        <v>-2614257294</v>
      </c>
      <c r="L142" s="118"/>
      <c r="M142" s="121">
        <f>SUM(M9:M141)</f>
        <v>38096067401</v>
      </c>
      <c r="N142" s="118"/>
      <c r="O142" s="121">
        <f>SUM(O9:O141)</f>
        <v>508264259675</v>
      </c>
      <c r="P142" s="118"/>
      <c r="Q142" s="121">
        <f>SUM(Q9:Q141)</f>
        <v>-5302423542</v>
      </c>
      <c r="R142" s="118"/>
      <c r="S142" s="121">
        <f>SUM(S9:S141)</f>
        <v>502961836133</v>
      </c>
    </row>
    <row r="143" spans="1:19" ht="21.6" thickTop="1">
      <c r="A143" s="127"/>
      <c r="B143" s="128"/>
      <c r="C143" s="129"/>
      <c r="D143" s="130"/>
      <c r="E143" s="131"/>
      <c r="F143" s="130"/>
      <c r="G143" s="119"/>
      <c r="H143" s="13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1:19" s="62" customFormat="1" ht="18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1:19" s="62" customFormat="1" ht="18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T13"/>
  <sheetViews>
    <sheetView rightToLeft="1" view="pageBreakPreview" zoomScale="80" zoomScaleNormal="100" zoomScaleSheetLayoutView="80" workbookViewId="0">
      <selection activeCell="E16" sqref="E16"/>
    </sheetView>
  </sheetViews>
  <sheetFormatPr defaultColWidth="9.109375" defaultRowHeight="21"/>
  <cols>
    <col min="1" max="1" width="50.88671875" style="153" customWidth="1"/>
    <col min="2" max="2" width="0.88671875" style="153" customWidth="1"/>
    <col min="3" max="3" width="14" style="153" bestFit="1" customWidth="1"/>
    <col min="4" max="4" width="1.33203125" style="153" customWidth="1"/>
    <col min="5" max="5" width="12.44140625" style="153" customWidth="1"/>
    <col min="6" max="6" width="1" style="153" customWidth="1"/>
    <col min="7" max="7" width="25" style="154" bestFit="1" customWidth="1"/>
    <col min="8" max="8" width="0.88671875" style="154" customWidth="1"/>
    <col min="9" max="9" width="25" style="154" bestFit="1" customWidth="1"/>
    <col min="10" max="10" width="0.6640625" style="154" customWidth="1"/>
    <col min="11" max="11" width="23.109375" style="154" bestFit="1" customWidth="1"/>
    <col min="12" max="12" width="0.6640625" style="154" customWidth="1"/>
    <col min="13" max="13" width="23.109375" style="154" bestFit="1" customWidth="1"/>
    <col min="14" max="14" width="0.5546875" style="154" customWidth="1"/>
    <col min="15" max="15" width="17" style="154" bestFit="1" customWidth="1"/>
    <col min="16" max="16" width="0.5546875" style="154" customWidth="1"/>
    <col min="17" max="17" width="23.109375" style="154" bestFit="1" customWidth="1"/>
    <col min="18" max="18" width="21.33203125" style="2" bestFit="1" customWidth="1"/>
    <col min="19" max="19" width="17.88671875" style="12" bestFit="1" customWidth="1"/>
    <col min="20" max="20" width="9.109375" style="12"/>
    <col min="21" max="16384" width="9.109375" style="2"/>
  </cols>
  <sheetData>
    <row r="1" spans="1:20" ht="25.2">
      <c r="A1" s="272" t="s">
        <v>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20" ht="25.2">
      <c r="A2" s="272" t="s">
        <v>53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20" ht="25.2">
      <c r="A3" s="272" t="str">
        <f>' سهام'!B3</f>
        <v>برای ماه منتهی به 1403/01/31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20" ht="25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20" ht="25.2">
      <c r="A5" s="273" t="s">
        <v>59</v>
      </c>
      <c r="B5" s="273"/>
      <c r="C5" s="273"/>
      <c r="D5" s="273"/>
      <c r="E5" s="273"/>
      <c r="F5" s="273"/>
      <c r="G5" s="273"/>
      <c r="H5" s="134"/>
      <c r="I5" s="135"/>
      <c r="J5" s="135"/>
      <c r="K5" s="135"/>
      <c r="L5" s="135"/>
      <c r="M5" s="135"/>
      <c r="N5" s="135"/>
      <c r="O5" s="135"/>
      <c r="P5" s="135"/>
      <c r="Q5" s="135"/>
    </row>
    <row r="6" spans="1:20" ht="24.75" customHeight="1" thickBot="1">
      <c r="A6" s="136"/>
      <c r="B6" s="305"/>
      <c r="C6" s="305"/>
      <c r="D6" s="305"/>
      <c r="E6" s="305"/>
      <c r="F6" s="137"/>
      <c r="G6" s="306" t="str">
        <f>'درآمد سود سهام'!$I$7</f>
        <v>طی  فروردین ماه</v>
      </c>
      <c r="H6" s="306"/>
      <c r="I6" s="306"/>
      <c r="J6" s="306"/>
      <c r="K6" s="306"/>
      <c r="L6" s="135"/>
      <c r="M6" s="306" t="str">
        <f>'درآمد سود سهام'!$O$7</f>
        <v>از ابتدای سال مالی تا پایان فروردین ماه</v>
      </c>
      <c r="N6" s="306"/>
      <c r="O6" s="306"/>
      <c r="P6" s="306"/>
      <c r="Q6" s="306"/>
    </row>
    <row r="7" spans="1:20" ht="46.5" customHeight="1" thickBot="1">
      <c r="A7" s="138" t="s">
        <v>37</v>
      </c>
      <c r="B7" s="139"/>
      <c r="C7" s="140" t="s">
        <v>23</v>
      </c>
      <c r="D7" s="139"/>
      <c r="E7" s="140" t="s">
        <v>34</v>
      </c>
      <c r="F7" s="139"/>
      <c r="G7" s="141" t="s">
        <v>54</v>
      </c>
      <c r="H7" s="142"/>
      <c r="I7" s="141" t="s">
        <v>39</v>
      </c>
      <c r="J7" s="142"/>
      <c r="K7" s="141" t="s">
        <v>40</v>
      </c>
      <c r="L7" s="135"/>
      <c r="M7" s="141" t="s">
        <v>54</v>
      </c>
      <c r="N7" s="142"/>
      <c r="O7" s="141" t="s">
        <v>39</v>
      </c>
      <c r="P7" s="142"/>
      <c r="Q7" s="141" t="s">
        <v>40</v>
      </c>
    </row>
    <row r="8" spans="1:20" ht="24.6">
      <c r="A8" s="138" t="s">
        <v>215</v>
      </c>
      <c r="B8" s="139"/>
      <c r="C8" s="143" t="s">
        <v>81</v>
      </c>
      <c r="D8" s="139"/>
      <c r="E8" s="144" t="s">
        <v>81</v>
      </c>
      <c r="F8" s="139"/>
      <c r="G8" s="145">
        <v>7199</v>
      </c>
      <c r="H8" s="145"/>
      <c r="I8" s="145">
        <v>0</v>
      </c>
      <c r="J8" s="145"/>
      <c r="K8" s="145">
        <v>7199</v>
      </c>
      <c r="L8" s="145"/>
      <c r="M8" s="145">
        <v>436571084</v>
      </c>
      <c r="N8" s="145"/>
      <c r="O8" s="145">
        <v>0</v>
      </c>
      <c r="P8" s="145"/>
      <c r="Q8" s="145">
        <f>O8+M8</f>
        <v>436571084</v>
      </c>
    </row>
    <row r="9" spans="1:20" ht="24.6">
      <c r="A9" s="138" t="s">
        <v>239</v>
      </c>
      <c r="B9" s="139"/>
      <c r="C9" s="143"/>
      <c r="D9" s="139"/>
      <c r="E9" s="144"/>
      <c r="F9" s="139"/>
      <c r="G9" s="145">
        <v>4035</v>
      </c>
      <c r="H9" s="145"/>
      <c r="I9" s="145">
        <v>0</v>
      </c>
      <c r="J9" s="145"/>
      <c r="K9" s="145">
        <v>4035</v>
      </c>
      <c r="L9" s="145"/>
      <c r="M9" s="145">
        <v>41456</v>
      </c>
      <c r="N9" s="145"/>
      <c r="O9" s="145">
        <v>0</v>
      </c>
      <c r="P9" s="145"/>
      <c r="Q9" s="145">
        <f t="shared" ref="Q9:Q10" si="0">O9+M9</f>
        <v>41456</v>
      </c>
    </row>
    <row r="10" spans="1:20" s="1" customFormat="1">
      <c r="A10" s="146" t="s">
        <v>237</v>
      </c>
      <c r="B10" s="147"/>
      <c r="C10" s="143" t="s">
        <v>81</v>
      </c>
      <c r="D10" s="148"/>
      <c r="E10" s="144" t="s">
        <v>81</v>
      </c>
      <c r="F10" s="148"/>
      <c r="G10" s="145">
        <v>1608</v>
      </c>
      <c r="H10" s="145"/>
      <c r="I10" s="145">
        <v>0</v>
      </c>
      <c r="J10" s="145"/>
      <c r="K10" s="145">
        <v>1608</v>
      </c>
      <c r="L10" s="145"/>
      <c r="M10" s="145">
        <v>16488</v>
      </c>
      <c r="N10" s="145"/>
      <c r="O10" s="145">
        <v>0</v>
      </c>
      <c r="P10" s="145"/>
      <c r="Q10" s="145">
        <f t="shared" si="0"/>
        <v>16488</v>
      </c>
      <c r="S10" s="12"/>
      <c r="T10" s="12"/>
    </row>
    <row r="11" spans="1:20" s="1" customFormat="1" ht="25.2" thickBot="1">
      <c r="A11" s="149"/>
      <c r="B11" s="137"/>
      <c r="C11" s="137"/>
      <c r="D11" s="137"/>
      <c r="E11" s="137"/>
      <c r="F11" s="137"/>
      <c r="G11" s="150">
        <f>SUM(G8:G10)</f>
        <v>12842</v>
      </c>
      <c r="H11" s="151"/>
      <c r="I11" s="150">
        <f>SUM(I8:I10)</f>
        <v>0</v>
      </c>
      <c r="J11" s="151"/>
      <c r="K11" s="150">
        <f>SUM(K8:K10)</f>
        <v>12842</v>
      </c>
      <c r="L11" s="151"/>
      <c r="M11" s="150">
        <f>SUM(M8:M10)</f>
        <v>436629028</v>
      </c>
      <c r="N11" s="151"/>
      <c r="O11" s="150">
        <f>SUM(O8:O10)</f>
        <v>0</v>
      </c>
      <c r="P11" s="152" t="e">
        <f>SUM(#REF!)</f>
        <v>#REF!</v>
      </c>
      <c r="Q11" s="150">
        <f>SUM(Q8:Q10)</f>
        <v>436629028</v>
      </c>
      <c r="S11" s="12"/>
      <c r="T11" s="12"/>
    </row>
    <row r="12" spans="1:20" s="1" customFormat="1" ht="21.6" thickTop="1">
      <c r="A12" s="153"/>
      <c r="B12" s="153"/>
      <c r="C12" s="153"/>
      <c r="D12" s="153"/>
      <c r="E12" s="153"/>
      <c r="F12" s="153"/>
      <c r="G12" s="154"/>
      <c r="H12" s="148"/>
      <c r="I12" s="154"/>
      <c r="J12" s="148"/>
      <c r="K12" s="154"/>
      <c r="L12" s="148"/>
      <c r="M12" s="154"/>
      <c r="N12" s="148"/>
      <c r="O12" s="154"/>
      <c r="P12" s="154"/>
      <c r="Q12" s="154"/>
      <c r="R12" s="12"/>
      <c r="S12" s="12"/>
      <c r="T12" s="12"/>
    </row>
    <row r="13" spans="1:20" s="1" customFormat="1">
      <c r="A13" s="153"/>
      <c r="B13" s="153"/>
      <c r="C13" s="153"/>
      <c r="D13" s="153"/>
      <c r="E13" s="153"/>
      <c r="F13" s="153"/>
      <c r="G13" s="154"/>
      <c r="H13" s="148"/>
      <c r="I13" s="154"/>
      <c r="J13" s="148"/>
      <c r="K13" s="154"/>
      <c r="L13" s="148"/>
      <c r="M13" s="154"/>
      <c r="N13" s="148"/>
      <c r="O13" s="154"/>
      <c r="P13" s="154"/>
      <c r="Q13" s="154"/>
      <c r="S13" s="12"/>
      <c r="T13" s="12"/>
    </row>
  </sheetData>
  <autoFilter ref="A7:Q7" xr:uid="{00000000-0009-0000-0000-000005000000}">
    <sortState xmlns:xlrd2="http://schemas.microsoft.com/office/spreadsheetml/2017/richdata2" ref="A8:R17">
      <sortCondition descending="1" ref="Q7"/>
    </sortState>
  </autoFilter>
  <mergeCells count="7">
    <mergeCell ref="A5:G5"/>
    <mergeCell ref="B6:E6"/>
    <mergeCell ref="M6:Q6"/>
    <mergeCell ref="A1:Q1"/>
    <mergeCell ref="A2:Q2"/>
    <mergeCell ref="A3:Q3"/>
    <mergeCell ref="G6:K6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299"/>
  <sheetViews>
    <sheetView rightToLeft="1" view="pageBreakPreview" zoomScale="75" zoomScaleNormal="100" zoomScaleSheetLayoutView="75" workbookViewId="0">
      <selection activeCell="C303" sqref="C303"/>
    </sheetView>
  </sheetViews>
  <sheetFormatPr defaultColWidth="9.109375" defaultRowHeight="16.2"/>
  <cols>
    <col min="1" max="1" width="37.88671875" style="123" bestFit="1" customWidth="1"/>
    <col min="2" max="2" width="1.33203125" style="123" customWidth="1"/>
    <col min="3" max="3" width="18.88671875" style="123" bestFit="1" customWidth="1"/>
    <col min="4" max="4" width="0.88671875" style="123" customWidth="1"/>
    <col min="5" max="5" width="30.33203125" style="168" bestFit="1" customWidth="1"/>
    <col min="6" max="6" width="0.5546875" style="168" customWidth="1"/>
    <col min="7" max="7" width="27.44140625" style="168" bestFit="1" customWidth="1"/>
    <col min="8" max="8" width="0.88671875" style="168" customWidth="1"/>
    <col min="9" max="9" width="25.44140625" style="165" bestFit="1" customWidth="1"/>
    <col min="10" max="10" width="0.5546875" style="165" customWidth="1"/>
    <col min="11" max="11" width="19.88671875" style="165" bestFit="1" customWidth="1"/>
    <col min="12" max="12" width="0.44140625" style="165" customWidth="1"/>
    <col min="13" max="13" width="24.5546875" style="165" bestFit="1" customWidth="1"/>
    <col min="14" max="14" width="0.44140625" style="165" customWidth="1"/>
    <col min="15" max="15" width="24.5546875" style="165" bestFit="1" customWidth="1"/>
    <col min="16" max="16" width="0.5546875" style="165" customWidth="1"/>
    <col min="17" max="17" width="23.6640625" style="165" bestFit="1" customWidth="1"/>
    <col min="18" max="16384" width="9.109375" style="13"/>
  </cols>
  <sheetData>
    <row r="1" spans="1:17" ht="21.6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21.6">
      <c r="A2" s="302" t="s">
        <v>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17" ht="21.6">
      <c r="A3" s="302" t="str">
        <f>' سهام'!B3</f>
        <v>برای ماه منتهی به 1403/01/31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17" ht="21.6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ht="21.6">
      <c r="A5" s="169" t="s">
        <v>85</v>
      </c>
      <c r="B5" s="169"/>
      <c r="C5" s="169"/>
      <c r="D5" s="169"/>
      <c r="E5" s="169"/>
      <c r="F5" s="169"/>
      <c r="G5" s="169"/>
      <c r="H5" s="169"/>
      <c r="I5" s="169"/>
      <c r="J5" s="155"/>
      <c r="K5" s="155"/>
      <c r="L5" s="155"/>
      <c r="M5" s="155"/>
      <c r="N5" s="155"/>
      <c r="O5" s="155"/>
      <c r="P5" s="155"/>
      <c r="Q5" s="155"/>
    </row>
    <row r="6" spans="1:17" ht="22.2" thickBot="1">
      <c r="A6" s="148"/>
      <c r="B6" s="148"/>
      <c r="C6" s="311" t="str">
        <f>'درآمد سود سهام'!$I$7</f>
        <v>طی  فروردین ماه</v>
      </c>
      <c r="D6" s="312"/>
      <c r="E6" s="312"/>
      <c r="F6" s="312"/>
      <c r="G6" s="312"/>
      <c r="H6" s="312"/>
      <c r="I6" s="312"/>
      <c r="J6" s="156"/>
      <c r="K6" s="310" t="str">
        <f>'درآمد سود سهام'!$O$7</f>
        <v>از ابتدای سال مالی تا پایان فروردین ماه</v>
      </c>
      <c r="L6" s="310"/>
      <c r="M6" s="310"/>
      <c r="N6" s="310"/>
      <c r="O6" s="310"/>
      <c r="P6" s="310"/>
      <c r="Q6" s="310"/>
    </row>
    <row r="7" spans="1:17" ht="42.6" thickBot="1">
      <c r="A7" s="128" t="s">
        <v>37</v>
      </c>
      <c r="B7" s="128"/>
      <c r="C7" s="170" t="s">
        <v>3</v>
      </c>
      <c r="D7" s="128"/>
      <c r="E7" s="157" t="s">
        <v>242</v>
      </c>
      <c r="F7" s="158"/>
      <c r="G7" s="159" t="s">
        <v>41</v>
      </c>
      <c r="H7" s="158"/>
      <c r="I7" s="160" t="s">
        <v>241</v>
      </c>
      <c r="J7" s="156"/>
      <c r="K7" s="161" t="s">
        <v>3</v>
      </c>
      <c r="L7" s="162"/>
      <c r="M7" s="160" t="s">
        <v>242</v>
      </c>
      <c r="N7" s="162"/>
      <c r="O7" s="161" t="s">
        <v>41</v>
      </c>
      <c r="P7" s="162"/>
      <c r="Q7" s="160" t="s">
        <v>241</v>
      </c>
    </row>
    <row r="8" spans="1:17" ht="21">
      <c r="A8" s="171" t="s">
        <v>218</v>
      </c>
      <c r="B8" s="172"/>
      <c r="C8" s="163">
        <v>0</v>
      </c>
      <c r="D8" s="172"/>
      <c r="E8" s="163">
        <v>0</v>
      </c>
      <c r="F8" s="145"/>
      <c r="G8" s="163">
        <v>0</v>
      </c>
      <c r="H8" s="172"/>
      <c r="I8" s="163">
        <f>G8+E8</f>
        <v>0</v>
      </c>
      <c r="J8" s="163"/>
      <c r="K8" s="145">
        <v>17523014</v>
      </c>
      <c r="L8" s="163"/>
      <c r="M8" s="163">
        <v>29569020680</v>
      </c>
      <c r="N8" s="172"/>
      <c r="O8" s="163">
        <v>-29688456330</v>
      </c>
      <c r="P8" s="163"/>
      <c r="Q8" s="163">
        <f>M8+O8</f>
        <v>-119435650</v>
      </c>
    </row>
    <row r="9" spans="1:17" ht="21">
      <c r="A9" s="171" t="s">
        <v>284</v>
      </c>
      <c r="B9" s="172"/>
      <c r="C9" s="163">
        <v>235994</v>
      </c>
      <c r="D9" s="172"/>
      <c r="E9" s="163">
        <v>3873670187</v>
      </c>
      <c r="F9" s="145"/>
      <c r="G9" s="163">
        <v>-3746721269</v>
      </c>
      <c r="H9" s="172"/>
      <c r="I9" s="163">
        <f t="shared" ref="I9:I72" si="0">G9+E9</f>
        <v>126948918</v>
      </c>
      <c r="J9" s="163"/>
      <c r="K9" s="145">
        <v>1226615</v>
      </c>
      <c r="L9" s="163"/>
      <c r="M9" s="163">
        <v>18168484594</v>
      </c>
      <c r="N9" s="172"/>
      <c r="O9" s="163">
        <v>-19488892201</v>
      </c>
      <c r="P9" s="163"/>
      <c r="Q9" s="163">
        <f t="shared" ref="Q9:Q72" si="1">M9+O9</f>
        <v>-1320407607</v>
      </c>
    </row>
    <row r="10" spans="1:17" ht="21">
      <c r="A10" s="171" t="s">
        <v>172</v>
      </c>
      <c r="B10" s="172"/>
      <c r="C10" s="163">
        <v>0</v>
      </c>
      <c r="D10" s="172"/>
      <c r="E10" s="163">
        <v>0</v>
      </c>
      <c r="F10" s="145"/>
      <c r="G10" s="163">
        <v>0</v>
      </c>
      <c r="H10" s="172"/>
      <c r="I10" s="163">
        <f t="shared" si="0"/>
        <v>0</v>
      </c>
      <c r="J10" s="163"/>
      <c r="K10" s="145">
        <v>2284538</v>
      </c>
      <c r="L10" s="163"/>
      <c r="M10" s="163">
        <v>108282007498</v>
      </c>
      <c r="N10" s="172"/>
      <c r="O10" s="163">
        <v>-118536313498</v>
      </c>
      <c r="P10" s="163"/>
      <c r="Q10" s="163">
        <f t="shared" si="1"/>
        <v>-10254306000</v>
      </c>
    </row>
    <row r="11" spans="1:17" ht="21">
      <c r="A11" s="171" t="s">
        <v>151</v>
      </c>
      <c r="B11" s="172"/>
      <c r="C11" s="163">
        <v>0</v>
      </c>
      <c r="D11" s="172"/>
      <c r="E11" s="163">
        <v>0</v>
      </c>
      <c r="F11" s="145"/>
      <c r="G11" s="163">
        <v>0</v>
      </c>
      <c r="H11" s="172"/>
      <c r="I11" s="163">
        <f t="shared" si="0"/>
        <v>0</v>
      </c>
      <c r="J11" s="163"/>
      <c r="K11" s="145">
        <v>1874598</v>
      </c>
      <c r="L11" s="163"/>
      <c r="M11" s="163">
        <v>31708267416</v>
      </c>
      <c r="N11" s="172"/>
      <c r="O11" s="163">
        <v>-33845855057</v>
      </c>
      <c r="P11" s="163"/>
      <c r="Q11" s="163">
        <f t="shared" si="1"/>
        <v>-2137587641</v>
      </c>
    </row>
    <row r="12" spans="1:17" ht="21">
      <c r="A12" s="171" t="s">
        <v>214</v>
      </c>
      <c r="B12" s="172"/>
      <c r="C12" s="163">
        <v>0</v>
      </c>
      <c r="D12" s="172"/>
      <c r="E12" s="163">
        <v>0</v>
      </c>
      <c r="F12" s="145"/>
      <c r="G12" s="163">
        <v>0</v>
      </c>
      <c r="H12" s="172"/>
      <c r="I12" s="163">
        <f t="shared" si="0"/>
        <v>0</v>
      </c>
      <c r="J12" s="163"/>
      <c r="K12" s="145">
        <v>667787</v>
      </c>
      <c r="L12" s="163"/>
      <c r="M12" s="163">
        <v>2776629978</v>
      </c>
      <c r="N12" s="172"/>
      <c r="O12" s="163">
        <v>-3004003223</v>
      </c>
      <c r="P12" s="163"/>
      <c r="Q12" s="163">
        <f t="shared" si="1"/>
        <v>-227373245</v>
      </c>
    </row>
    <row r="13" spans="1:17" ht="21">
      <c r="A13" s="171" t="s">
        <v>166</v>
      </c>
      <c r="B13" s="172"/>
      <c r="C13" s="163">
        <v>0</v>
      </c>
      <c r="D13" s="172"/>
      <c r="E13" s="163">
        <v>0</v>
      </c>
      <c r="F13" s="145"/>
      <c r="G13" s="163">
        <v>0</v>
      </c>
      <c r="H13" s="172"/>
      <c r="I13" s="163">
        <f t="shared" si="0"/>
        <v>0</v>
      </c>
      <c r="J13" s="163"/>
      <c r="K13" s="145">
        <v>8476514</v>
      </c>
      <c r="L13" s="163"/>
      <c r="M13" s="163">
        <v>10650855092</v>
      </c>
      <c r="N13" s="172"/>
      <c r="O13" s="163">
        <v>-13069549257</v>
      </c>
      <c r="P13" s="163"/>
      <c r="Q13" s="163">
        <f t="shared" si="1"/>
        <v>-2418694165</v>
      </c>
    </row>
    <row r="14" spans="1:17" ht="21">
      <c r="A14" s="171" t="s">
        <v>266</v>
      </c>
      <c r="B14" s="172"/>
      <c r="C14" s="163">
        <v>0</v>
      </c>
      <c r="D14" s="172"/>
      <c r="E14" s="163">
        <v>0</v>
      </c>
      <c r="F14" s="145"/>
      <c r="G14" s="163">
        <v>0</v>
      </c>
      <c r="H14" s="172"/>
      <c r="I14" s="163">
        <f t="shared" si="0"/>
        <v>0</v>
      </c>
      <c r="J14" s="163"/>
      <c r="K14" s="145">
        <v>2131235</v>
      </c>
      <c r="L14" s="163"/>
      <c r="M14" s="163">
        <v>11002034276</v>
      </c>
      <c r="N14" s="172"/>
      <c r="O14" s="163">
        <v>-14258040659</v>
      </c>
      <c r="P14" s="163"/>
      <c r="Q14" s="163">
        <f t="shared" si="1"/>
        <v>-3256006383</v>
      </c>
    </row>
    <row r="15" spans="1:17" ht="21">
      <c r="A15" s="171" t="s">
        <v>104</v>
      </c>
      <c r="B15" s="172"/>
      <c r="C15" s="163">
        <v>0</v>
      </c>
      <c r="D15" s="172"/>
      <c r="E15" s="163">
        <v>0</v>
      </c>
      <c r="F15" s="145"/>
      <c r="G15" s="163">
        <v>0</v>
      </c>
      <c r="H15" s="172"/>
      <c r="I15" s="163">
        <f t="shared" si="0"/>
        <v>0</v>
      </c>
      <c r="J15" s="163"/>
      <c r="K15" s="145">
        <v>1182596</v>
      </c>
      <c r="L15" s="163"/>
      <c r="M15" s="163">
        <v>41732274565</v>
      </c>
      <c r="N15" s="172"/>
      <c r="O15" s="163">
        <v>-47973855486</v>
      </c>
      <c r="P15" s="163"/>
      <c r="Q15" s="163">
        <f t="shared" si="1"/>
        <v>-6241580921</v>
      </c>
    </row>
    <row r="16" spans="1:17" ht="21">
      <c r="A16" s="171" t="s">
        <v>103</v>
      </c>
      <c r="B16" s="172"/>
      <c r="C16" s="163">
        <v>0</v>
      </c>
      <c r="D16" s="172"/>
      <c r="E16" s="163">
        <v>0</v>
      </c>
      <c r="F16" s="145"/>
      <c r="G16" s="163">
        <v>0</v>
      </c>
      <c r="H16" s="172"/>
      <c r="I16" s="163">
        <f t="shared" si="0"/>
        <v>0</v>
      </c>
      <c r="J16" s="163"/>
      <c r="K16" s="145">
        <v>5650176</v>
      </c>
      <c r="L16" s="163"/>
      <c r="M16" s="163">
        <v>14230206236</v>
      </c>
      <c r="N16" s="172"/>
      <c r="O16" s="163">
        <v>-19787172489</v>
      </c>
      <c r="P16" s="163"/>
      <c r="Q16" s="163">
        <f t="shared" si="1"/>
        <v>-5556966253</v>
      </c>
    </row>
    <row r="17" spans="1:17" ht="21">
      <c r="A17" s="171" t="s">
        <v>144</v>
      </c>
      <c r="B17" s="172"/>
      <c r="C17" s="163">
        <v>0</v>
      </c>
      <c r="D17" s="172"/>
      <c r="E17" s="163">
        <v>0</v>
      </c>
      <c r="F17" s="145"/>
      <c r="G17" s="163">
        <v>0</v>
      </c>
      <c r="H17" s="172"/>
      <c r="I17" s="163">
        <f t="shared" si="0"/>
        <v>0</v>
      </c>
      <c r="J17" s="163"/>
      <c r="K17" s="145">
        <v>5242337</v>
      </c>
      <c r="L17" s="163"/>
      <c r="M17" s="163">
        <v>15045875697</v>
      </c>
      <c r="N17" s="172"/>
      <c r="O17" s="163">
        <v>-19241156444</v>
      </c>
      <c r="P17" s="163"/>
      <c r="Q17" s="163">
        <f t="shared" si="1"/>
        <v>-4195280747</v>
      </c>
    </row>
    <row r="18" spans="1:17" ht="21">
      <c r="A18" s="171" t="s">
        <v>107</v>
      </c>
      <c r="B18" s="172"/>
      <c r="C18" s="163">
        <v>0</v>
      </c>
      <c r="D18" s="172"/>
      <c r="E18" s="163">
        <v>0</v>
      </c>
      <c r="F18" s="145"/>
      <c r="G18" s="163">
        <v>0</v>
      </c>
      <c r="H18" s="172"/>
      <c r="I18" s="163">
        <f t="shared" si="0"/>
        <v>0</v>
      </c>
      <c r="J18" s="163"/>
      <c r="K18" s="145">
        <v>3904590</v>
      </c>
      <c r="L18" s="163"/>
      <c r="M18" s="163">
        <v>16102836856</v>
      </c>
      <c r="N18" s="172"/>
      <c r="O18" s="163">
        <v>-15128211267</v>
      </c>
      <c r="P18" s="163"/>
      <c r="Q18" s="163">
        <f t="shared" si="1"/>
        <v>974625589</v>
      </c>
    </row>
    <row r="19" spans="1:17" ht="21">
      <c r="A19" s="171" t="s">
        <v>115</v>
      </c>
      <c r="B19" s="172"/>
      <c r="C19" s="163">
        <v>0</v>
      </c>
      <c r="D19" s="172"/>
      <c r="E19" s="163">
        <v>0</v>
      </c>
      <c r="F19" s="145"/>
      <c r="G19" s="163">
        <v>0</v>
      </c>
      <c r="H19" s="172"/>
      <c r="I19" s="163">
        <f t="shared" si="0"/>
        <v>0</v>
      </c>
      <c r="J19" s="163"/>
      <c r="K19" s="145">
        <v>947838</v>
      </c>
      <c r="L19" s="163"/>
      <c r="M19" s="163">
        <v>52115335422</v>
      </c>
      <c r="N19" s="172"/>
      <c r="O19" s="163">
        <v>-46341555465</v>
      </c>
      <c r="P19" s="163"/>
      <c r="Q19" s="163">
        <f t="shared" si="1"/>
        <v>5773779957</v>
      </c>
    </row>
    <row r="20" spans="1:17" ht="21">
      <c r="A20" s="171" t="s">
        <v>90</v>
      </c>
      <c r="B20" s="172"/>
      <c r="C20" s="163">
        <v>1948393</v>
      </c>
      <c r="D20" s="172"/>
      <c r="E20" s="163">
        <v>9977800993</v>
      </c>
      <c r="F20" s="145"/>
      <c r="G20" s="163">
        <v>-11117999122</v>
      </c>
      <c r="H20" s="172"/>
      <c r="I20" s="163">
        <f t="shared" si="0"/>
        <v>-1140198129</v>
      </c>
      <c r="J20" s="163"/>
      <c r="K20" s="145">
        <v>7531700</v>
      </c>
      <c r="L20" s="163"/>
      <c r="M20" s="163">
        <v>36187539418</v>
      </c>
      <c r="N20" s="172"/>
      <c r="O20" s="163">
        <v>-43363771896</v>
      </c>
      <c r="P20" s="163"/>
      <c r="Q20" s="163">
        <f t="shared" si="1"/>
        <v>-7176232478</v>
      </c>
    </row>
    <row r="21" spans="1:17" ht="21">
      <c r="A21" s="171" t="s">
        <v>174</v>
      </c>
      <c r="B21" s="172"/>
      <c r="C21" s="163">
        <v>0</v>
      </c>
      <c r="D21" s="172"/>
      <c r="E21" s="163">
        <v>0</v>
      </c>
      <c r="F21" s="145"/>
      <c r="G21" s="163">
        <v>0</v>
      </c>
      <c r="H21" s="172"/>
      <c r="I21" s="163">
        <f t="shared" si="0"/>
        <v>0</v>
      </c>
      <c r="J21" s="163"/>
      <c r="K21" s="145">
        <v>26521302</v>
      </c>
      <c r="L21" s="163"/>
      <c r="M21" s="163">
        <v>120388794631</v>
      </c>
      <c r="N21" s="172"/>
      <c r="O21" s="163">
        <v>-182203262916</v>
      </c>
      <c r="P21" s="163"/>
      <c r="Q21" s="163">
        <f t="shared" si="1"/>
        <v>-61814468285</v>
      </c>
    </row>
    <row r="22" spans="1:17" ht="21">
      <c r="A22" s="171" t="s">
        <v>235</v>
      </c>
      <c r="B22" s="172"/>
      <c r="C22" s="163">
        <v>0</v>
      </c>
      <c r="D22" s="172"/>
      <c r="E22" s="163">
        <v>0</v>
      </c>
      <c r="F22" s="145"/>
      <c r="G22" s="163">
        <v>0</v>
      </c>
      <c r="H22" s="172"/>
      <c r="I22" s="163">
        <f t="shared" si="0"/>
        <v>0</v>
      </c>
      <c r="J22" s="163"/>
      <c r="K22" s="145">
        <v>2665289</v>
      </c>
      <c r="L22" s="163"/>
      <c r="M22" s="163">
        <v>11915629598</v>
      </c>
      <c r="N22" s="172"/>
      <c r="O22" s="163">
        <v>-29274584077</v>
      </c>
      <c r="P22" s="163"/>
      <c r="Q22" s="163">
        <f t="shared" si="1"/>
        <v>-17358954479</v>
      </c>
    </row>
    <row r="23" spans="1:17" ht="21">
      <c r="A23" s="171" t="s">
        <v>211</v>
      </c>
      <c r="B23" s="172"/>
      <c r="C23" s="163">
        <v>0</v>
      </c>
      <c r="D23" s="172"/>
      <c r="E23" s="163">
        <v>0</v>
      </c>
      <c r="F23" s="145"/>
      <c r="G23" s="163">
        <v>0</v>
      </c>
      <c r="H23" s="172"/>
      <c r="I23" s="163">
        <f t="shared" si="0"/>
        <v>0</v>
      </c>
      <c r="J23" s="163"/>
      <c r="K23" s="145">
        <v>944167</v>
      </c>
      <c r="L23" s="163"/>
      <c r="M23" s="163">
        <v>5374624870</v>
      </c>
      <c r="N23" s="172"/>
      <c r="O23" s="163">
        <v>-8568406968</v>
      </c>
      <c r="P23" s="163"/>
      <c r="Q23" s="163">
        <f t="shared" si="1"/>
        <v>-3193782098</v>
      </c>
    </row>
    <row r="24" spans="1:17" ht="21">
      <c r="A24" s="171" t="s">
        <v>97</v>
      </c>
      <c r="B24" s="172"/>
      <c r="C24" s="163">
        <v>0</v>
      </c>
      <c r="D24" s="172"/>
      <c r="E24" s="163">
        <v>0</v>
      </c>
      <c r="F24" s="145"/>
      <c r="G24" s="163">
        <v>0</v>
      </c>
      <c r="H24" s="172"/>
      <c r="I24" s="163">
        <f t="shared" si="0"/>
        <v>0</v>
      </c>
      <c r="J24" s="163"/>
      <c r="K24" s="145">
        <v>3078494</v>
      </c>
      <c r="L24" s="163"/>
      <c r="M24" s="163">
        <v>18982636707</v>
      </c>
      <c r="N24" s="172"/>
      <c r="O24" s="163">
        <v>-21870036530</v>
      </c>
      <c r="P24" s="163"/>
      <c r="Q24" s="163">
        <f t="shared" si="1"/>
        <v>-2887399823</v>
      </c>
    </row>
    <row r="25" spans="1:17" ht="21">
      <c r="A25" s="171" t="s">
        <v>287</v>
      </c>
      <c r="B25" s="172"/>
      <c r="C25" s="163">
        <v>0</v>
      </c>
      <c r="D25" s="172"/>
      <c r="E25" s="163">
        <v>0</v>
      </c>
      <c r="F25" s="145"/>
      <c r="G25" s="163">
        <v>0</v>
      </c>
      <c r="H25" s="172"/>
      <c r="I25" s="163">
        <f t="shared" si="0"/>
        <v>0</v>
      </c>
      <c r="J25" s="163"/>
      <c r="K25" s="145">
        <v>455931</v>
      </c>
      <c r="L25" s="163"/>
      <c r="M25" s="163">
        <v>7235080867</v>
      </c>
      <c r="N25" s="172"/>
      <c r="O25" s="163">
        <v>-7549667241</v>
      </c>
      <c r="P25" s="163"/>
      <c r="Q25" s="163">
        <f t="shared" si="1"/>
        <v>-314586374</v>
      </c>
    </row>
    <row r="26" spans="1:17" ht="21">
      <c r="A26" s="171" t="s">
        <v>258</v>
      </c>
      <c r="B26" s="172"/>
      <c r="C26" s="163">
        <v>0</v>
      </c>
      <c r="D26" s="172"/>
      <c r="E26" s="163">
        <v>0</v>
      </c>
      <c r="F26" s="145"/>
      <c r="G26" s="163">
        <v>0</v>
      </c>
      <c r="H26" s="172"/>
      <c r="I26" s="163">
        <f t="shared" si="0"/>
        <v>0</v>
      </c>
      <c r="J26" s="163"/>
      <c r="K26" s="145">
        <v>599838</v>
      </c>
      <c r="L26" s="163"/>
      <c r="M26" s="163">
        <v>9795025580</v>
      </c>
      <c r="N26" s="172"/>
      <c r="O26" s="163">
        <v>-8710430247</v>
      </c>
      <c r="P26" s="163"/>
      <c r="Q26" s="163">
        <f t="shared" si="1"/>
        <v>1084595333</v>
      </c>
    </row>
    <row r="27" spans="1:17" ht="21">
      <c r="A27" s="171" t="s">
        <v>278</v>
      </c>
      <c r="B27" s="172"/>
      <c r="C27" s="163">
        <v>0</v>
      </c>
      <c r="D27" s="172"/>
      <c r="E27" s="163">
        <v>0</v>
      </c>
      <c r="F27" s="145"/>
      <c r="G27" s="163">
        <v>0</v>
      </c>
      <c r="H27" s="172"/>
      <c r="I27" s="163">
        <f t="shared" si="0"/>
        <v>0</v>
      </c>
      <c r="J27" s="163"/>
      <c r="K27" s="145">
        <v>905603</v>
      </c>
      <c r="L27" s="163"/>
      <c r="M27" s="163">
        <v>37917220829</v>
      </c>
      <c r="N27" s="172"/>
      <c r="O27" s="163">
        <v>-31288745466</v>
      </c>
      <c r="P27" s="163"/>
      <c r="Q27" s="163">
        <f t="shared" si="1"/>
        <v>6628475363</v>
      </c>
    </row>
    <row r="28" spans="1:17" ht="21">
      <c r="A28" s="171" t="s">
        <v>286</v>
      </c>
      <c r="B28" s="172"/>
      <c r="C28" s="163">
        <v>316733</v>
      </c>
      <c r="D28" s="172"/>
      <c r="E28" s="163">
        <v>11749229807</v>
      </c>
      <c r="F28" s="145"/>
      <c r="G28" s="163">
        <v>-8797955926</v>
      </c>
      <c r="H28" s="172"/>
      <c r="I28" s="163">
        <f t="shared" si="0"/>
        <v>2951273881</v>
      </c>
      <c r="J28" s="163"/>
      <c r="K28" s="145">
        <v>1015170</v>
      </c>
      <c r="L28" s="163"/>
      <c r="M28" s="163">
        <v>32903141426</v>
      </c>
      <c r="N28" s="172"/>
      <c r="O28" s="163">
        <v>-28139110496</v>
      </c>
      <c r="P28" s="163"/>
      <c r="Q28" s="163">
        <f t="shared" si="1"/>
        <v>4764030930</v>
      </c>
    </row>
    <row r="29" spans="1:17" ht="21">
      <c r="A29" s="171" t="s">
        <v>152</v>
      </c>
      <c r="B29" s="172"/>
      <c r="C29" s="163">
        <v>0</v>
      </c>
      <c r="D29" s="172"/>
      <c r="E29" s="163">
        <v>0</v>
      </c>
      <c r="F29" s="145"/>
      <c r="G29" s="163">
        <v>0</v>
      </c>
      <c r="H29" s="172"/>
      <c r="I29" s="163">
        <f t="shared" si="0"/>
        <v>0</v>
      </c>
      <c r="J29" s="163"/>
      <c r="K29" s="145">
        <v>1342286</v>
      </c>
      <c r="L29" s="163"/>
      <c r="M29" s="163">
        <v>40883303869</v>
      </c>
      <c r="N29" s="172"/>
      <c r="O29" s="163">
        <v>-46207400957</v>
      </c>
      <c r="P29" s="163"/>
      <c r="Q29" s="163">
        <f t="shared" si="1"/>
        <v>-5324097088</v>
      </c>
    </row>
    <row r="30" spans="1:17" ht="21">
      <c r="A30" s="171" t="s">
        <v>270</v>
      </c>
      <c r="B30" s="172"/>
      <c r="C30" s="163">
        <v>0</v>
      </c>
      <c r="D30" s="172"/>
      <c r="E30" s="163">
        <v>0</v>
      </c>
      <c r="F30" s="145"/>
      <c r="G30" s="163">
        <v>0</v>
      </c>
      <c r="H30" s="172"/>
      <c r="I30" s="163">
        <f t="shared" si="0"/>
        <v>0</v>
      </c>
      <c r="J30" s="163"/>
      <c r="K30" s="145">
        <v>2912608</v>
      </c>
      <c r="L30" s="163"/>
      <c r="M30" s="163">
        <v>36090745512</v>
      </c>
      <c r="N30" s="172"/>
      <c r="O30" s="163">
        <v>-44665514650</v>
      </c>
      <c r="P30" s="163"/>
      <c r="Q30" s="163">
        <f t="shared" si="1"/>
        <v>-8574769138</v>
      </c>
    </row>
    <row r="31" spans="1:17" ht="21">
      <c r="A31" s="171" t="s">
        <v>250</v>
      </c>
      <c r="B31" s="172"/>
      <c r="C31" s="163">
        <v>0</v>
      </c>
      <c r="D31" s="172"/>
      <c r="E31" s="163">
        <v>0</v>
      </c>
      <c r="F31" s="145"/>
      <c r="G31" s="163">
        <v>0</v>
      </c>
      <c r="H31" s="172"/>
      <c r="I31" s="163">
        <f t="shared" si="0"/>
        <v>0</v>
      </c>
      <c r="J31" s="163"/>
      <c r="K31" s="145">
        <v>603045</v>
      </c>
      <c r="L31" s="163"/>
      <c r="M31" s="163">
        <v>3390590301</v>
      </c>
      <c r="N31" s="172"/>
      <c r="O31" s="163">
        <v>-4303444349</v>
      </c>
      <c r="P31" s="163"/>
      <c r="Q31" s="163">
        <f t="shared" si="1"/>
        <v>-912854048</v>
      </c>
    </row>
    <row r="32" spans="1:17" ht="21">
      <c r="A32" s="171" t="s">
        <v>148</v>
      </c>
      <c r="B32" s="172"/>
      <c r="C32" s="163">
        <v>0</v>
      </c>
      <c r="D32" s="172"/>
      <c r="E32" s="163">
        <v>0</v>
      </c>
      <c r="F32" s="145"/>
      <c r="G32" s="163">
        <v>0</v>
      </c>
      <c r="H32" s="172"/>
      <c r="I32" s="163">
        <f t="shared" si="0"/>
        <v>0</v>
      </c>
      <c r="J32" s="163"/>
      <c r="K32" s="145">
        <v>2037150</v>
      </c>
      <c r="L32" s="163"/>
      <c r="M32" s="163">
        <v>14359294643</v>
      </c>
      <c r="N32" s="172"/>
      <c r="O32" s="163">
        <v>-12916683809</v>
      </c>
      <c r="P32" s="163"/>
      <c r="Q32" s="163">
        <f t="shared" si="1"/>
        <v>1442610834</v>
      </c>
    </row>
    <row r="33" spans="1:17" ht="21">
      <c r="A33" s="171" t="s">
        <v>133</v>
      </c>
      <c r="B33" s="172"/>
      <c r="C33" s="163">
        <v>0</v>
      </c>
      <c r="D33" s="172"/>
      <c r="E33" s="163">
        <v>0</v>
      </c>
      <c r="F33" s="145"/>
      <c r="G33" s="163">
        <v>0</v>
      </c>
      <c r="H33" s="172"/>
      <c r="I33" s="163">
        <f t="shared" si="0"/>
        <v>0</v>
      </c>
      <c r="J33" s="163"/>
      <c r="K33" s="145">
        <v>2839045</v>
      </c>
      <c r="L33" s="163"/>
      <c r="M33" s="163">
        <v>48107894827</v>
      </c>
      <c r="N33" s="172"/>
      <c r="O33" s="163">
        <v>-40873139623</v>
      </c>
      <c r="P33" s="163"/>
      <c r="Q33" s="163">
        <f t="shared" si="1"/>
        <v>7234755204</v>
      </c>
    </row>
    <row r="34" spans="1:17" ht="21">
      <c r="A34" s="171" t="s">
        <v>228</v>
      </c>
      <c r="B34" s="172"/>
      <c r="C34" s="163">
        <v>0</v>
      </c>
      <c r="D34" s="172"/>
      <c r="E34" s="163">
        <v>0</v>
      </c>
      <c r="F34" s="145"/>
      <c r="G34" s="163">
        <v>0</v>
      </c>
      <c r="H34" s="172"/>
      <c r="I34" s="163">
        <f t="shared" si="0"/>
        <v>0</v>
      </c>
      <c r="J34" s="163"/>
      <c r="K34" s="145">
        <v>2231511</v>
      </c>
      <c r="L34" s="163"/>
      <c r="M34" s="163">
        <v>7850884589</v>
      </c>
      <c r="N34" s="172"/>
      <c r="O34" s="163">
        <v>-9345799704</v>
      </c>
      <c r="P34" s="163"/>
      <c r="Q34" s="163">
        <f t="shared" si="1"/>
        <v>-1494915115</v>
      </c>
    </row>
    <row r="35" spans="1:17" ht="21">
      <c r="A35" s="171" t="s">
        <v>155</v>
      </c>
      <c r="B35" s="172"/>
      <c r="C35" s="163">
        <v>0</v>
      </c>
      <c r="D35" s="172"/>
      <c r="E35" s="163">
        <v>0</v>
      </c>
      <c r="F35" s="145"/>
      <c r="G35" s="163">
        <v>0</v>
      </c>
      <c r="H35" s="172"/>
      <c r="I35" s="163">
        <f t="shared" si="0"/>
        <v>0</v>
      </c>
      <c r="J35" s="163"/>
      <c r="K35" s="145">
        <v>509865</v>
      </c>
      <c r="L35" s="163"/>
      <c r="M35" s="163">
        <v>22695462073</v>
      </c>
      <c r="N35" s="172"/>
      <c r="O35" s="163">
        <v>-22828849891</v>
      </c>
      <c r="P35" s="163"/>
      <c r="Q35" s="163">
        <f t="shared" si="1"/>
        <v>-133387818</v>
      </c>
    </row>
    <row r="36" spans="1:17" ht="21">
      <c r="A36" s="171" t="s">
        <v>205</v>
      </c>
      <c r="B36" s="172"/>
      <c r="C36" s="163">
        <v>0</v>
      </c>
      <c r="D36" s="172"/>
      <c r="E36" s="163">
        <v>0</v>
      </c>
      <c r="F36" s="145"/>
      <c r="G36" s="163">
        <v>0</v>
      </c>
      <c r="H36" s="172"/>
      <c r="I36" s="163">
        <f t="shared" si="0"/>
        <v>0</v>
      </c>
      <c r="J36" s="163"/>
      <c r="K36" s="145">
        <v>3191483</v>
      </c>
      <c r="L36" s="163"/>
      <c r="M36" s="163">
        <v>14883063585</v>
      </c>
      <c r="N36" s="172"/>
      <c r="O36" s="163">
        <v>-13306181805</v>
      </c>
      <c r="P36" s="163"/>
      <c r="Q36" s="163">
        <f t="shared" si="1"/>
        <v>1576881780</v>
      </c>
    </row>
    <row r="37" spans="1:17" ht="21">
      <c r="A37" s="171" t="s">
        <v>196</v>
      </c>
      <c r="B37" s="172"/>
      <c r="C37" s="163">
        <v>885136</v>
      </c>
      <c r="D37" s="172"/>
      <c r="E37" s="163">
        <v>4923609184</v>
      </c>
      <c r="F37" s="145"/>
      <c r="G37" s="163">
        <v>-3768844560</v>
      </c>
      <c r="H37" s="172"/>
      <c r="I37" s="163">
        <f t="shared" si="0"/>
        <v>1154764624</v>
      </c>
      <c r="J37" s="163"/>
      <c r="K37" s="145">
        <v>4076501</v>
      </c>
      <c r="L37" s="163"/>
      <c r="M37" s="163">
        <v>30631596578</v>
      </c>
      <c r="N37" s="172"/>
      <c r="O37" s="163">
        <v>-27853908575</v>
      </c>
      <c r="P37" s="163"/>
      <c r="Q37" s="163">
        <f t="shared" si="1"/>
        <v>2777688003</v>
      </c>
    </row>
    <row r="38" spans="1:17" ht="21">
      <c r="A38" s="171" t="s">
        <v>158</v>
      </c>
      <c r="B38" s="172"/>
      <c r="C38" s="163">
        <v>0</v>
      </c>
      <c r="D38" s="172"/>
      <c r="E38" s="163">
        <v>0</v>
      </c>
      <c r="F38" s="145"/>
      <c r="G38" s="163">
        <v>0</v>
      </c>
      <c r="H38" s="172"/>
      <c r="I38" s="163">
        <f t="shared" si="0"/>
        <v>0</v>
      </c>
      <c r="J38" s="163"/>
      <c r="K38" s="145">
        <v>1971014</v>
      </c>
      <c r="L38" s="163"/>
      <c r="M38" s="163">
        <v>21221011216</v>
      </c>
      <c r="N38" s="172"/>
      <c r="O38" s="163">
        <v>-19989685802</v>
      </c>
      <c r="P38" s="163"/>
      <c r="Q38" s="163">
        <f t="shared" si="1"/>
        <v>1231325414</v>
      </c>
    </row>
    <row r="39" spans="1:17" ht="21">
      <c r="A39" s="171" t="s">
        <v>99</v>
      </c>
      <c r="B39" s="172"/>
      <c r="C39" s="163">
        <v>0</v>
      </c>
      <c r="D39" s="172"/>
      <c r="E39" s="163">
        <v>0</v>
      </c>
      <c r="F39" s="145"/>
      <c r="G39" s="163">
        <v>0</v>
      </c>
      <c r="H39" s="172"/>
      <c r="I39" s="163">
        <f t="shared" si="0"/>
        <v>0</v>
      </c>
      <c r="J39" s="163"/>
      <c r="K39" s="145">
        <v>3835466</v>
      </c>
      <c r="L39" s="163"/>
      <c r="M39" s="163">
        <v>9557549874</v>
      </c>
      <c r="N39" s="172"/>
      <c r="O39" s="163">
        <v>-12000904260</v>
      </c>
      <c r="P39" s="163"/>
      <c r="Q39" s="163">
        <f t="shared" si="1"/>
        <v>-2443354386</v>
      </c>
    </row>
    <row r="40" spans="1:17" ht="21">
      <c r="A40" s="171" t="s">
        <v>139</v>
      </c>
      <c r="B40" s="172"/>
      <c r="C40" s="163">
        <v>0</v>
      </c>
      <c r="D40" s="172"/>
      <c r="E40" s="163">
        <v>0</v>
      </c>
      <c r="F40" s="145"/>
      <c r="G40" s="163">
        <v>0</v>
      </c>
      <c r="H40" s="172"/>
      <c r="I40" s="163">
        <f t="shared" si="0"/>
        <v>0</v>
      </c>
      <c r="J40" s="163"/>
      <c r="K40" s="145">
        <v>1733602</v>
      </c>
      <c r="L40" s="163"/>
      <c r="M40" s="163">
        <v>9327601751</v>
      </c>
      <c r="N40" s="172"/>
      <c r="O40" s="163">
        <v>-9844413668</v>
      </c>
      <c r="P40" s="163"/>
      <c r="Q40" s="163">
        <f t="shared" si="1"/>
        <v>-516811917</v>
      </c>
    </row>
    <row r="41" spans="1:17" ht="21">
      <c r="A41" s="171" t="s">
        <v>176</v>
      </c>
      <c r="B41" s="172"/>
      <c r="C41" s="163">
        <v>0</v>
      </c>
      <c r="D41" s="172"/>
      <c r="E41" s="163">
        <v>0</v>
      </c>
      <c r="F41" s="145"/>
      <c r="G41" s="163">
        <v>0</v>
      </c>
      <c r="H41" s="172"/>
      <c r="I41" s="163">
        <f t="shared" si="0"/>
        <v>0</v>
      </c>
      <c r="J41" s="163"/>
      <c r="K41" s="145">
        <v>2107563</v>
      </c>
      <c r="L41" s="163"/>
      <c r="M41" s="163">
        <v>67114211904</v>
      </c>
      <c r="N41" s="172"/>
      <c r="O41" s="163">
        <v>-58950455391</v>
      </c>
      <c r="P41" s="163"/>
      <c r="Q41" s="163">
        <f t="shared" si="1"/>
        <v>8163756513</v>
      </c>
    </row>
    <row r="42" spans="1:17" ht="21">
      <c r="A42" s="171" t="s">
        <v>226</v>
      </c>
      <c r="B42" s="172"/>
      <c r="C42" s="163">
        <v>0</v>
      </c>
      <c r="D42" s="172"/>
      <c r="E42" s="163">
        <v>0</v>
      </c>
      <c r="F42" s="145"/>
      <c r="G42" s="163">
        <v>0</v>
      </c>
      <c r="H42" s="172"/>
      <c r="I42" s="163">
        <f t="shared" si="0"/>
        <v>0</v>
      </c>
      <c r="J42" s="163"/>
      <c r="K42" s="145">
        <v>2169873</v>
      </c>
      <c r="L42" s="163"/>
      <c r="M42" s="163">
        <v>26668746412</v>
      </c>
      <c r="N42" s="172"/>
      <c r="O42" s="163">
        <v>-24098104145</v>
      </c>
      <c r="P42" s="163"/>
      <c r="Q42" s="163">
        <f t="shared" si="1"/>
        <v>2570642267</v>
      </c>
    </row>
    <row r="43" spans="1:17" ht="21">
      <c r="A43" s="171" t="s">
        <v>267</v>
      </c>
      <c r="B43" s="172"/>
      <c r="C43" s="163">
        <v>0</v>
      </c>
      <c r="D43" s="172"/>
      <c r="E43" s="163">
        <v>0</v>
      </c>
      <c r="F43" s="145"/>
      <c r="G43" s="163">
        <v>0</v>
      </c>
      <c r="H43" s="172"/>
      <c r="I43" s="163">
        <f t="shared" si="0"/>
        <v>0</v>
      </c>
      <c r="J43" s="163"/>
      <c r="K43" s="145">
        <v>59151</v>
      </c>
      <c r="L43" s="163"/>
      <c r="M43" s="163">
        <v>680438353</v>
      </c>
      <c r="N43" s="172"/>
      <c r="O43" s="163">
        <v>-601191371</v>
      </c>
      <c r="P43" s="163"/>
      <c r="Q43" s="163">
        <f t="shared" si="1"/>
        <v>79246982</v>
      </c>
    </row>
    <row r="44" spans="1:17" ht="21">
      <c r="A44" s="171" t="s">
        <v>249</v>
      </c>
      <c r="B44" s="172"/>
      <c r="C44" s="163">
        <v>0</v>
      </c>
      <c r="D44" s="172"/>
      <c r="E44" s="163">
        <v>0</v>
      </c>
      <c r="F44" s="145"/>
      <c r="G44" s="163">
        <v>0</v>
      </c>
      <c r="H44" s="172"/>
      <c r="I44" s="163">
        <f t="shared" si="0"/>
        <v>0</v>
      </c>
      <c r="J44" s="163"/>
      <c r="K44" s="145">
        <v>3737625</v>
      </c>
      <c r="L44" s="163"/>
      <c r="M44" s="163">
        <v>41104212126</v>
      </c>
      <c r="N44" s="172"/>
      <c r="O44" s="163">
        <v>-47809669507</v>
      </c>
      <c r="P44" s="163"/>
      <c r="Q44" s="163">
        <f t="shared" si="1"/>
        <v>-6705457381</v>
      </c>
    </row>
    <row r="45" spans="1:17" ht="21">
      <c r="A45" s="171" t="s">
        <v>96</v>
      </c>
      <c r="B45" s="172"/>
      <c r="C45" s="163">
        <v>0</v>
      </c>
      <c r="D45" s="172"/>
      <c r="E45" s="163">
        <v>0</v>
      </c>
      <c r="F45" s="145"/>
      <c r="G45" s="163">
        <v>0</v>
      </c>
      <c r="H45" s="172"/>
      <c r="I45" s="163">
        <f t="shared" si="0"/>
        <v>0</v>
      </c>
      <c r="J45" s="163"/>
      <c r="K45" s="145">
        <v>14072701</v>
      </c>
      <c r="L45" s="163"/>
      <c r="M45" s="163">
        <v>80526639525</v>
      </c>
      <c r="N45" s="172"/>
      <c r="O45" s="163">
        <v>-69206339837</v>
      </c>
      <c r="P45" s="163"/>
      <c r="Q45" s="163">
        <f t="shared" si="1"/>
        <v>11320299688</v>
      </c>
    </row>
    <row r="46" spans="1:17" ht="21">
      <c r="A46" s="171" t="s">
        <v>182</v>
      </c>
      <c r="B46" s="172"/>
      <c r="C46" s="163">
        <v>0</v>
      </c>
      <c r="D46" s="172"/>
      <c r="E46" s="163">
        <v>0</v>
      </c>
      <c r="F46" s="145"/>
      <c r="G46" s="163">
        <v>0</v>
      </c>
      <c r="H46" s="172"/>
      <c r="I46" s="163">
        <f t="shared" si="0"/>
        <v>0</v>
      </c>
      <c r="J46" s="163"/>
      <c r="K46" s="145">
        <v>6443421</v>
      </c>
      <c r="L46" s="163"/>
      <c r="M46" s="163">
        <v>18324894384</v>
      </c>
      <c r="N46" s="172"/>
      <c r="O46" s="163">
        <v>-18854388345</v>
      </c>
      <c r="P46" s="163"/>
      <c r="Q46" s="163">
        <f t="shared" si="1"/>
        <v>-529493961</v>
      </c>
    </row>
    <row r="47" spans="1:17" ht="21">
      <c r="A47" s="171" t="s">
        <v>210</v>
      </c>
      <c r="B47" s="172"/>
      <c r="C47" s="163">
        <v>0</v>
      </c>
      <c r="D47" s="172"/>
      <c r="E47" s="163">
        <v>0</v>
      </c>
      <c r="F47" s="145"/>
      <c r="G47" s="163">
        <v>0</v>
      </c>
      <c r="H47" s="172"/>
      <c r="I47" s="163">
        <f t="shared" si="0"/>
        <v>0</v>
      </c>
      <c r="J47" s="163"/>
      <c r="K47" s="145">
        <v>4418510</v>
      </c>
      <c r="L47" s="163"/>
      <c r="M47" s="163">
        <v>37068348116</v>
      </c>
      <c r="N47" s="172"/>
      <c r="O47" s="163">
        <v>-33918295007</v>
      </c>
      <c r="P47" s="163"/>
      <c r="Q47" s="163">
        <f t="shared" si="1"/>
        <v>3150053109</v>
      </c>
    </row>
    <row r="48" spans="1:17" ht="21">
      <c r="A48" s="171" t="s">
        <v>186</v>
      </c>
      <c r="B48" s="172"/>
      <c r="C48" s="163">
        <v>0</v>
      </c>
      <c r="D48" s="172"/>
      <c r="E48" s="163">
        <v>0</v>
      </c>
      <c r="F48" s="145"/>
      <c r="G48" s="163">
        <v>0</v>
      </c>
      <c r="H48" s="172"/>
      <c r="I48" s="163">
        <f t="shared" si="0"/>
        <v>0</v>
      </c>
      <c r="J48" s="163"/>
      <c r="K48" s="145">
        <v>807746</v>
      </c>
      <c r="L48" s="163"/>
      <c r="M48" s="163">
        <v>16863209871</v>
      </c>
      <c r="N48" s="172"/>
      <c r="O48" s="163">
        <v>-15836630336</v>
      </c>
      <c r="P48" s="163"/>
      <c r="Q48" s="163">
        <f t="shared" si="1"/>
        <v>1026579535</v>
      </c>
    </row>
    <row r="49" spans="1:17" ht="21">
      <c r="A49" s="171" t="s">
        <v>128</v>
      </c>
      <c r="B49" s="172"/>
      <c r="C49" s="163">
        <v>0</v>
      </c>
      <c r="D49" s="172"/>
      <c r="E49" s="163">
        <v>0</v>
      </c>
      <c r="F49" s="145"/>
      <c r="G49" s="163">
        <v>0</v>
      </c>
      <c r="H49" s="172"/>
      <c r="I49" s="163">
        <f t="shared" si="0"/>
        <v>0</v>
      </c>
      <c r="J49" s="163"/>
      <c r="K49" s="145">
        <v>11677224</v>
      </c>
      <c r="L49" s="163"/>
      <c r="M49" s="163">
        <v>96086141195</v>
      </c>
      <c r="N49" s="172"/>
      <c r="O49" s="163">
        <v>-70311012406</v>
      </c>
      <c r="P49" s="163"/>
      <c r="Q49" s="163">
        <f t="shared" si="1"/>
        <v>25775128789</v>
      </c>
    </row>
    <row r="50" spans="1:17" ht="21">
      <c r="A50" s="171" t="s">
        <v>135</v>
      </c>
      <c r="B50" s="172"/>
      <c r="C50" s="163">
        <v>813611</v>
      </c>
      <c r="D50" s="172"/>
      <c r="E50" s="163">
        <v>5086097870</v>
      </c>
      <c r="F50" s="145"/>
      <c r="G50" s="163">
        <v>-5054424166</v>
      </c>
      <c r="H50" s="172"/>
      <c r="I50" s="163">
        <f t="shared" si="0"/>
        <v>31673704</v>
      </c>
      <c r="J50" s="163"/>
      <c r="K50" s="145">
        <v>1527761</v>
      </c>
      <c r="L50" s="163"/>
      <c r="M50" s="163">
        <v>10110349431</v>
      </c>
      <c r="N50" s="172"/>
      <c r="O50" s="163">
        <v>-11737165978</v>
      </c>
      <c r="P50" s="163"/>
      <c r="Q50" s="163">
        <f t="shared" si="1"/>
        <v>-1626816547</v>
      </c>
    </row>
    <row r="51" spans="1:17" ht="21">
      <c r="A51" s="171" t="s">
        <v>204</v>
      </c>
      <c r="B51" s="172"/>
      <c r="C51" s="163">
        <v>0</v>
      </c>
      <c r="D51" s="172"/>
      <c r="E51" s="163">
        <v>0</v>
      </c>
      <c r="F51" s="145"/>
      <c r="G51" s="163">
        <v>0</v>
      </c>
      <c r="H51" s="172"/>
      <c r="I51" s="163">
        <f t="shared" si="0"/>
        <v>0</v>
      </c>
      <c r="J51" s="163"/>
      <c r="K51" s="145">
        <v>23668728</v>
      </c>
      <c r="L51" s="163"/>
      <c r="M51" s="163">
        <v>40290490789</v>
      </c>
      <c r="N51" s="172"/>
      <c r="O51" s="163">
        <v>-53921181735</v>
      </c>
      <c r="P51" s="163"/>
      <c r="Q51" s="163">
        <f t="shared" si="1"/>
        <v>-13630690946</v>
      </c>
    </row>
    <row r="52" spans="1:17" ht="21">
      <c r="A52" s="171" t="s">
        <v>285</v>
      </c>
      <c r="B52" s="172"/>
      <c r="C52" s="163">
        <v>1010732</v>
      </c>
      <c r="D52" s="172"/>
      <c r="E52" s="163">
        <v>23741322049</v>
      </c>
      <c r="F52" s="145"/>
      <c r="G52" s="163">
        <v>-18078031074</v>
      </c>
      <c r="H52" s="172"/>
      <c r="I52" s="163">
        <f t="shared" si="0"/>
        <v>5663290975</v>
      </c>
      <c r="J52" s="163"/>
      <c r="K52" s="145">
        <v>2212328</v>
      </c>
      <c r="L52" s="163"/>
      <c r="M52" s="163">
        <v>43944925421</v>
      </c>
      <c r="N52" s="172"/>
      <c r="O52" s="163">
        <v>-39577791271</v>
      </c>
      <c r="P52" s="163"/>
      <c r="Q52" s="163">
        <f t="shared" si="1"/>
        <v>4367134150</v>
      </c>
    </row>
    <row r="53" spans="1:17" ht="21">
      <c r="A53" s="171" t="s">
        <v>105</v>
      </c>
      <c r="B53" s="172"/>
      <c r="C53" s="163">
        <v>0</v>
      </c>
      <c r="D53" s="172"/>
      <c r="E53" s="163">
        <v>0</v>
      </c>
      <c r="F53" s="145"/>
      <c r="G53" s="163">
        <v>0</v>
      </c>
      <c r="H53" s="172"/>
      <c r="I53" s="163">
        <f t="shared" si="0"/>
        <v>0</v>
      </c>
      <c r="J53" s="163"/>
      <c r="K53" s="145">
        <v>261481</v>
      </c>
      <c r="L53" s="163"/>
      <c r="M53" s="163">
        <v>16149597657</v>
      </c>
      <c r="N53" s="172"/>
      <c r="O53" s="163">
        <v>-16202067958</v>
      </c>
      <c r="P53" s="163"/>
      <c r="Q53" s="163">
        <f t="shared" si="1"/>
        <v>-52470301</v>
      </c>
    </row>
    <row r="54" spans="1:17" ht="21">
      <c r="A54" s="171" t="s">
        <v>119</v>
      </c>
      <c r="B54" s="172"/>
      <c r="C54" s="163">
        <v>0</v>
      </c>
      <c r="D54" s="172"/>
      <c r="E54" s="163">
        <v>0</v>
      </c>
      <c r="F54" s="145"/>
      <c r="G54" s="163">
        <v>0</v>
      </c>
      <c r="H54" s="172"/>
      <c r="I54" s="163">
        <f t="shared" si="0"/>
        <v>0</v>
      </c>
      <c r="J54" s="163"/>
      <c r="K54" s="145">
        <v>1481047</v>
      </c>
      <c r="L54" s="163"/>
      <c r="M54" s="163">
        <v>46096953144</v>
      </c>
      <c r="N54" s="172"/>
      <c r="O54" s="163">
        <v>-34900166648</v>
      </c>
      <c r="P54" s="163"/>
      <c r="Q54" s="163">
        <f t="shared" si="1"/>
        <v>11196786496</v>
      </c>
    </row>
    <row r="55" spans="1:17" ht="21">
      <c r="A55" s="171" t="s">
        <v>227</v>
      </c>
      <c r="B55" s="172"/>
      <c r="C55" s="163">
        <v>0</v>
      </c>
      <c r="D55" s="172"/>
      <c r="E55" s="163">
        <v>0</v>
      </c>
      <c r="F55" s="145"/>
      <c r="G55" s="163">
        <v>0</v>
      </c>
      <c r="H55" s="172"/>
      <c r="I55" s="163">
        <f t="shared" si="0"/>
        <v>0</v>
      </c>
      <c r="J55" s="163"/>
      <c r="K55" s="145">
        <v>580736</v>
      </c>
      <c r="L55" s="163"/>
      <c r="M55" s="163">
        <v>10841125726</v>
      </c>
      <c r="N55" s="172"/>
      <c r="O55" s="163">
        <v>-11637658862</v>
      </c>
      <c r="P55" s="163"/>
      <c r="Q55" s="163">
        <f t="shared" si="1"/>
        <v>-796533136</v>
      </c>
    </row>
    <row r="56" spans="1:17" ht="21">
      <c r="A56" s="171" t="s">
        <v>251</v>
      </c>
      <c r="B56" s="172"/>
      <c r="C56" s="163">
        <v>0</v>
      </c>
      <c r="D56" s="172"/>
      <c r="E56" s="163">
        <v>0</v>
      </c>
      <c r="F56" s="145"/>
      <c r="G56" s="163">
        <v>0</v>
      </c>
      <c r="H56" s="172"/>
      <c r="I56" s="163">
        <f t="shared" si="0"/>
        <v>0</v>
      </c>
      <c r="J56" s="163"/>
      <c r="K56" s="145">
        <v>1077075</v>
      </c>
      <c r="L56" s="163"/>
      <c r="M56" s="163">
        <v>9951607267</v>
      </c>
      <c r="N56" s="172"/>
      <c r="O56" s="163">
        <v>-13933467833</v>
      </c>
      <c r="P56" s="163"/>
      <c r="Q56" s="163">
        <f t="shared" si="1"/>
        <v>-3981860566</v>
      </c>
    </row>
    <row r="57" spans="1:17" ht="21">
      <c r="A57" s="171" t="s">
        <v>179</v>
      </c>
      <c r="B57" s="172"/>
      <c r="C57" s="163">
        <v>0</v>
      </c>
      <c r="D57" s="172"/>
      <c r="E57" s="163">
        <v>0</v>
      </c>
      <c r="F57" s="145"/>
      <c r="G57" s="163">
        <v>0</v>
      </c>
      <c r="H57" s="172"/>
      <c r="I57" s="163">
        <f t="shared" si="0"/>
        <v>0</v>
      </c>
      <c r="J57" s="163"/>
      <c r="K57" s="145">
        <v>2285850</v>
      </c>
      <c r="L57" s="163"/>
      <c r="M57" s="163">
        <v>101134621550</v>
      </c>
      <c r="N57" s="172"/>
      <c r="O57" s="163">
        <v>-129652210322</v>
      </c>
      <c r="P57" s="163"/>
      <c r="Q57" s="163">
        <f t="shared" si="1"/>
        <v>-28517588772</v>
      </c>
    </row>
    <row r="58" spans="1:17" ht="21">
      <c r="A58" s="171" t="s">
        <v>129</v>
      </c>
      <c r="B58" s="172"/>
      <c r="C58" s="163">
        <v>0</v>
      </c>
      <c r="D58" s="172"/>
      <c r="E58" s="163">
        <v>0</v>
      </c>
      <c r="F58" s="145"/>
      <c r="G58" s="163">
        <v>0</v>
      </c>
      <c r="H58" s="172"/>
      <c r="I58" s="163">
        <f t="shared" si="0"/>
        <v>0</v>
      </c>
      <c r="J58" s="163"/>
      <c r="K58" s="145">
        <v>3605051</v>
      </c>
      <c r="L58" s="163"/>
      <c r="M58" s="163">
        <v>25570871141</v>
      </c>
      <c r="N58" s="172"/>
      <c r="O58" s="163">
        <v>-27497365205</v>
      </c>
      <c r="P58" s="163"/>
      <c r="Q58" s="163">
        <f t="shared" si="1"/>
        <v>-1926494064</v>
      </c>
    </row>
    <row r="59" spans="1:17" ht="21">
      <c r="A59" s="171" t="s">
        <v>153</v>
      </c>
      <c r="B59" s="172"/>
      <c r="C59" s="163">
        <v>0</v>
      </c>
      <c r="D59" s="172"/>
      <c r="E59" s="163">
        <v>0</v>
      </c>
      <c r="F59" s="145"/>
      <c r="G59" s="163">
        <v>0</v>
      </c>
      <c r="H59" s="172"/>
      <c r="I59" s="163">
        <f t="shared" si="0"/>
        <v>0</v>
      </c>
      <c r="J59" s="163"/>
      <c r="K59" s="145">
        <v>3037027</v>
      </c>
      <c r="L59" s="163"/>
      <c r="M59" s="163">
        <v>17402846922</v>
      </c>
      <c r="N59" s="172"/>
      <c r="O59" s="163">
        <v>-20655491280</v>
      </c>
      <c r="P59" s="163"/>
      <c r="Q59" s="163">
        <f t="shared" si="1"/>
        <v>-3252644358</v>
      </c>
    </row>
    <row r="60" spans="1:17" ht="21">
      <c r="A60" s="171" t="s">
        <v>195</v>
      </c>
      <c r="B60" s="172"/>
      <c r="C60" s="163">
        <v>0</v>
      </c>
      <c r="D60" s="172"/>
      <c r="E60" s="163">
        <v>0</v>
      </c>
      <c r="F60" s="145"/>
      <c r="G60" s="163">
        <v>0</v>
      </c>
      <c r="H60" s="172"/>
      <c r="I60" s="163">
        <f t="shared" si="0"/>
        <v>0</v>
      </c>
      <c r="J60" s="163"/>
      <c r="K60" s="145">
        <v>1415476</v>
      </c>
      <c r="L60" s="163"/>
      <c r="M60" s="163">
        <v>9345492093</v>
      </c>
      <c r="N60" s="172"/>
      <c r="O60" s="163">
        <v>-10131196982</v>
      </c>
      <c r="P60" s="163"/>
      <c r="Q60" s="163">
        <f t="shared" si="1"/>
        <v>-785704889</v>
      </c>
    </row>
    <row r="61" spans="1:17" ht="21">
      <c r="A61" s="171" t="s">
        <v>127</v>
      </c>
      <c r="B61" s="172"/>
      <c r="C61" s="163">
        <v>0</v>
      </c>
      <c r="D61" s="172"/>
      <c r="E61" s="163">
        <v>0</v>
      </c>
      <c r="F61" s="145"/>
      <c r="G61" s="163">
        <v>0</v>
      </c>
      <c r="H61" s="172"/>
      <c r="I61" s="163">
        <f t="shared" si="0"/>
        <v>0</v>
      </c>
      <c r="J61" s="163"/>
      <c r="K61" s="145">
        <v>550451</v>
      </c>
      <c r="L61" s="163"/>
      <c r="M61" s="163">
        <v>8887483712</v>
      </c>
      <c r="N61" s="172"/>
      <c r="O61" s="163">
        <v>-8828135239</v>
      </c>
      <c r="P61" s="163"/>
      <c r="Q61" s="163">
        <f t="shared" si="1"/>
        <v>59348473</v>
      </c>
    </row>
    <row r="62" spans="1:17" ht="21">
      <c r="A62" s="171" t="s">
        <v>201</v>
      </c>
      <c r="B62" s="172"/>
      <c r="C62" s="163">
        <v>0</v>
      </c>
      <c r="D62" s="172"/>
      <c r="E62" s="163">
        <v>0</v>
      </c>
      <c r="F62" s="145"/>
      <c r="G62" s="163">
        <v>0</v>
      </c>
      <c r="H62" s="172"/>
      <c r="I62" s="163">
        <f t="shared" si="0"/>
        <v>0</v>
      </c>
      <c r="J62" s="163"/>
      <c r="K62" s="145">
        <v>9328366</v>
      </c>
      <c r="L62" s="163"/>
      <c r="M62" s="163">
        <v>34482132630</v>
      </c>
      <c r="N62" s="172"/>
      <c r="O62" s="163">
        <v>-34887528583</v>
      </c>
      <c r="P62" s="163"/>
      <c r="Q62" s="163">
        <f t="shared" si="1"/>
        <v>-405395953</v>
      </c>
    </row>
    <row r="63" spans="1:17" ht="21">
      <c r="A63" s="171" t="s">
        <v>212</v>
      </c>
      <c r="B63" s="172"/>
      <c r="C63" s="163">
        <v>0</v>
      </c>
      <c r="D63" s="172"/>
      <c r="E63" s="163">
        <v>0</v>
      </c>
      <c r="F63" s="145"/>
      <c r="G63" s="163">
        <v>0</v>
      </c>
      <c r="H63" s="172"/>
      <c r="I63" s="163">
        <f t="shared" si="0"/>
        <v>0</v>
      </c>
      <c r="J63" s="163"/>
      <c r="K63" s="145">
        <v>9065739</v>
      </c>
      <c r="L63" s="163"/>
      <c r="M63" s="163">
        <v>20471101108</v>
      </c>
      <c r="N63" s="172"/>
      <c r="O63" s="163">
        <v>-21894328961</v>
      </c>
      <c r="P63" s="163"/>
      <c r="Q63" s="163">
        <f t="shared" si="1"/>
        <v>-1423227853</v>
      </c>
    </row>
    <row r="64" spans="1:17" ht="21">
      <c r="A64" s="171" t="s">
        <v>193</v>
      </c>
      <c r="B64" s="172"/>
      <c r="C64" s="163">
        <v>0</v>
      </c>
      <c r="D64" s="172"/>
      <c r="E64" s="163">
        <v>0</v>
      </c>
      <c r="F64" s="145"/>
      <c r="G64" s="163">
        <v>0</v>
      </c>
      <c r="H64" s="172"/>
      <c r="I64" s="163">
        <f t="shared" si="0"/>
        <v>0</v>
      </c>
      <c r="J64" s="163"/>
      <c r="K64" s="145">
        <v>10372032</v>
      </c>
      <c r="L64" s="163"/>
      <c r="M64" s="163">
        <v>38688858974</v>
      </c>
      <c r="N64" s="172"/>
      <c r="O64" s="163">
        <v>-34409770205</v>
      </c>
      <c r="P64" s="163"/>
      <c r="Q64" s="163">
        <f t="shared" si="1"/>
        <v>4279088769</v>
      </c>
    </row>
    <row r="65" spans="1:17" ht="21">
      <c r="A65" s="171" t="s">
        <v>256</v>
      </c>
      <c r="B65" s="172"/>
      <c r="C65" s="163">
        <v>0</v>
      </c>
      <c r="D65" s="172"/>
      <c r="E65" s="163">
        <v>0</v>
      </c>
      <c r="F65" s="145"/>
      <c r="G65" s="163">
        <v>0</v>
      </c>
      <c r="H65" s="172"/>
      <c r="I65" s="163">
        <f t="shared" si="0"/>
        <v>0</v>
      </c>
      <c r="J65" s="163"/>
      <c r="K65" s="145">
        <v>7663166</v>
      </c>
      <c r="L65" s="163"/>
      <c r="M65" s="163">
        <v>58335870413</v>
      </c>
      <c r="N65" s="172"/>
      <c r="O65" s="163">
        <v>-58485651499</v>
      </c>
      <c r="P65" s="163"/>
      <c r="Q65" s="163">
        <f t="shared" si="1"/>
        <v>-149781086</v>
      </c>
    </row>
    <row r="66" spans="1:17" ht="21">
      <c r="A66" s="171" t="s">
        <v>112</v>
      </c>
      <c r="B66" s="172"/>
      <c r="C66" s="163">
        <v>0</v>
      </c>
      <c r="D66" s="172"/>
      <c r="E66" s="163">
        <v>0</v>
      </c>
      <c r="F66" s="145"/>
      <c r="G66" s="163">
        <v>0</v>
      </c>
      <c r="H66" s="172"/>
      <c r="I66" s="163">
        <f t="shared" si="0"/>
        <v>0</v>
      </c>
      <c r="J66" s="163"/>
      <c r="K66" s="145">
        <v>6696339</v>
      </c>
      <c r="L66" s="163"/>
      <c r="M66" s="163">
        <v>14866052207</v>
      </c>
      <c r="N66" s="172"/>
      <c r="O66" s="163">
        <v>-13678731048</v>
      </c>
      <c r="P66" s="163"/>
      <c r="Q66" s="163">
        <f t="shared" si="1"/>
        <v>1187321159</v>
      </c>
    </row>
    <row r="67" spans="1:17" ht="21">
      <c r="A67" s="171" t="s">
        <v>110</v>
      </c>
      <c r="B67" s="172"/>
      <c r="C67" s="163">
        <v>0</v>
      </c>
      <c r="D67" s="172"/>
      <c r="E67" s="163">
        <v>0</v>
      </c>
      <c r="F67" s="145"/>
      <c r="G67" s="163">
        <v>0</v>
      </c>
      <c r="H67" s="172"/>
      <c r="I67" s="163">
        <f t="shared" si="0"/>
        <v>0</v>
      </c>
      <c r="J67" s="163"/>
      <c r="K67" s="145">
        <v>1679613</v>
      </c>
      <c r="L67" s="163"/>
      <c r="M67" s="163">
        <v>5402111064</v>
      </c>
      <c r="N67" s="172"/>
      <c r="O67" s="163">
        <v>-6733960125</v>
      </c>
      <c r="P67" s="163"/>
      <c r="Q67" s="163">
        <f t="shared" si="1"/>
        <v>-1331849061</v>
      </c>
    </row>
    <row r="68" spans="1:17" ht="21">
      <c r="A68" s="171" t="s">
        <v>276</v>
      </c>
      <c r="B68" s="172"/>
      <c r="C68" s="163">
        <v>0</v>
      </c>
      <c r="D68" s="172"/>
      <c r="E68" s="163">
        <v>0</v>
      </c>
      <c r="F68" s="145"/>
      <c r="G68" s="163">
        <v>0</v>
      </c>
      <c r="H68" s="172"/>
      <c r="I68" s="163">
        <f t="shared" si="0"/>
        <v>0</v>
      </c>
      <c r="J68" s="163"/>
      <c r="K68" s="145">
        <v>1241980</v>
      </c>
      <c r="L68" s="163"/>
      <c r="M68" s="163">
        <v>19312648126</v>
      </c>
      <c r="N68" s="172"/>
      <c r="O68" s="163">
        <v>-21605981661</v>
      </c>
      <c r="P68" s="163"/>
      <c r="Q68" s="163">
        <f t="shared" si="1"/>
        <v>-2293333535</v>
      </c>
    </row>
    <row r="69" spans="1:17" ht="21">
      <c r="A69" s="171" t="s">
        <v>124</v>
      </c>
      <c r="B69" s="172"/>
      <c r="C69" s="163">
        <v>0</v>
      </c>
      <c r="D69" s="172"/>
      <c r="E69" s="163">
        <v>0</v>
      </c>
      <c r="F69" s="145"/>
      <c r="G69" s="163">
        <v>0</v>
      </c>
      <c r="H69" s="172"/>
      <c r="I69" s="163">
        <f t="shared" si="0"/>
        <v>0</v>
      </c>
      <c r="J69" s="163"/>
      <c r="K69" s="145">
        <v>863719</v>
      </c>
      <c r="L69" s="163"/>
      <c r="M69" s="163">
        <v>3925762408</v>
      </c>
      <c r="N69" s="172"/>
      <c r="O69" s="163">
        <v>-4646574149</v>
      </c>
      <c r="P69" s="163"/>
      <c r="Q69" s="163">
        <f t="shared" si="1"/>
        <v>-720811741</v>
      </c>
    </row>
    <row r="70" spans="1:17" ht="21">
      <c r="A70" s="171" t="s">
        <v>171</v>
      </c>
      <c r="B70" s="172"/>
      <c r="C70" s="163">
        <v>0</v>
      </c>
      <c r="D70" s="172"/>
      <c r="E70" s="163">
        <v>0</v>
      </c>
      <c r="F70" s="145"/>
      <c r="G70" s="163">
        <v>0</v>
      </c>
      <c r="H70" s="172"/>
      <c r="I70" s="163">
        <f t="shared" si="0"/>
        <v>0</v>
      </c>
      <c r="J70" s="163"/>
      <c r="K70" s="145">
        <v>7769755</v>
      </c>
      <c r="L70" s="163"/>
      <c r="M70" s="163">
        <v>117868032112</v>
      </c>
      <c r="N70" s="172"/>
      <c r="O70" s="163">
        <v>-101432472704</v>
      </c>
      <c r="P70" s="163"/>
      <c r="Q70" s="163">
        <f t="shared" si="1"/>
        <v>16435559408</v>
      </c>
    </row>
    <row r="71" spans="1:17" ht="21">
      <c r="A71" s="171" t="s">
        <v>154</v>
      </c>
      <c r="B71" s="172"/>
      <c r="C71" s="163">
        <v>0</v>
      </c>
      <c r="D71" s="172"/>
      <c r="E71" s="163">
        <v>0</v>
      </c>
      <c r="F71" s="145"/>
      <c r="G71" s="163">
        <v>0</v>
      </c>
      <c r="H71" s="172"/>
      <c r="I71" s="163">
        <f t="shared" si="0"/>
        <v>0</v>
      </c>
      <c r="J71" s="163"/>
      <c r="K71" s="145">
        <v>2228896</v>
      </c>
      <c r="L71" s="163"/>
      <c r="M71" s="163">
        <v>10446822238</v>
      </c>
      <c r="N71" s="172"/>
      <c r="O71" s="163">
        <v>-13076605331</v>
      </c>
      <c r="P71" s="163"/>
      <c r="Q71" s="163">
        <f t="shared" si="1"/>
        <v>-2629783093</v>
      </c>
    </row>
    <row r="72" spans="1:17" ht="21">
      <c r="A72" s="171" t="s">
        <v>93</v>
      </c>
      <c r="B72" s="172"/>
      <c r="C72" s="163">
        <v>0</v>
      </c>
      <c r="D72" s="172"/>
      <c r="E72" s="163">
        <v>0</v>
      </c>
      <c r="F72" s="145"/>
      <c r="G72" s="163">
        <v>0</v>
      </c>
      <c r="H72" s="172"/>
      <c r="I72" s="163">
        <f t="shared" si="0"/>
        <v>0</v>
      </c>
      <c r="J72" s="163"/>
      <c r="K72" s="145">
        <v>2077916</v>
      </c>
      <c r="L72" s="163"/>
      <c r="M72" s="163">
        <v>13615311197</v>
      </c>
      <c r="N72" s="172"/>
      <c r="O72" s="163">
        <v>-14749468155</v>
      </c>
      <c r="P72" s="163"/>
      <c r="Q72" s="163">
        <f t="shared" si="1"/>
        <v>-1134156958</v>
      </c>
    </row>
    <row r="73" spans="1:17" ht="21">
      <c r="A73" s="171" t="s">
        <v>117</v>
      </c>
      <c r="B73" s="172"/>
      <c r="C73" s="163">
        <v>641438</v>
      </c>
      <c r="D73" s="172"/>
      <c r="E73" s="163">
        <v>14078681882</v>
      </c>
      <c r="F73" s="145"/>
      <c r="G73" s="163">
        <v>-9708694746</v>
      </c>
      <c r="H73" s="172"/>
      <c r="I73" s="163">
        <f t="shared" ref="I73:I136" si="2">G73+E73</f>
        <v>4369987136</v>
      </c>
      <c r="J73" s="163"/>
      <c r="K73" s="145">
        <v>819588</v>
      </c>
      <c r="L73" s="163"/>
      <c r="M73" s="163">
        <v>17022374948</v>
      </c>
      <c r="N73" s="172"/>
      <c r="O73" s="163">
        <v>-12409199849</v>
      </c>
      <c r="P73" s="163"/>
      <c r="Q73" s="163">
        <f t="shared" ref="Q73:Q136" si="3">M73+O73</f>
        <v>4613175099</v>
      </c>
    </row>
    <row r="74" spans="1:17" ht="21">
      <c r="A74" s="171" t="s">
        <v>167</v>
      </c>
      <c r="B74" s="172"/>
      <c r="C74" s="163">
        <v>0</v>
      </c>
      <c r="D74" s="172"/>
      <c r="E74" s="163">
        <v>0</v>
      </c>
      <c r="F74" s="145"/>
      <c r="G74" s="163">
        <v>0</v>
      </c>
      <c r="H74" s="172"/>
      <c r="I74" s="163">
        <f t="shared" si="2"/>
        <v>0</v>
      </c>
      <c r="J74" s="163"/>
      <c r="K74" s="145">
        <v>260313</v>
      </c>
      <c r="L74" s="163"/>
      <c r="M74" s="163">
        <v>12752060154</v>
      </c>
      <c r="N74" s="172"/>
      <c r="O74" s="163">
        <v>-14389935979</v>
      </c>
      <c r="P74" s="163"/>
      <c r="Q74" s="163">
        <f t="shared" si="3"/>
        <v>-1637875825</v>
      </c>
    </row>
    <row r="75" spans="1:17" ht="21">
      <c r="A75" s="171" t="s">
        <v>94</v>
      </c>
      <c r="B75" s="172"/>
      <c r="C75" s="163">
        <v>0</v>
      </c>
      <c r="D75" s="172"/>
      <c r="E75" s="163">
        <v>0</v>
      </c>
      <c r="F75" s="145"/>
      <c r="G75" s="163">
        <v>0</v>
      </c>
      <c r="H75" s="172"/>
      <c r="I75" s="163">
        <f t="shared" si="2"/>
        <v>0</v>
      </c>
      <c r="J75" s="163"/>
      <c r="K75" s="145">
        <v>658242</v>
      </c>
      <c r="L75" s="163"/>
      <c r="M75" s="163">
        <v>14801420129</v>
      </c>
      <c r="N75" s="172"/>
      <c r="O75" s="163">
        <v>-13411423798</v>
      </c>
      <c r="P75" s="163"/>
      <c r="Q75" s="163">
        <f t="shared" si="3"/>
        <v>1389996331</v>
      </c>
    </row>
    <row r="76" spans="1:17" ht="21">
      <c r="A76" s="171" t="s">
        <v>191</v>
      </c>
      <c r="B76" s="172"/>
      <c r="C76" s="163">
        <v>0</v>
      </c>
      <c r="D76" s="172"/>
      <c r="E76" s="163">
        <v>0</v>
      </c>
      <c r="F76" s="145"/>
      <c r="G76" s="163">
        <v>0</v>
      </c>
      <c r="H76" s="172"/>
      <c r="I76" s="163">
        <f t="shared" si="2"/>
        <v>0</v>
      </c>
      <c r="J76" s="163"/>
      <c r="K76" s="145">
        <v>15076025</v>
      </c>
      <c r="L76" s="163"/>
      <c r="M76" s="163">
        <v>65385006777</v>
      </c>
      <c r="N76" s="172"/>
      <c r="O76" s="163">
        <v>-47829637360</v>
      </c>
      <c r="P76" s="163"/>
      <c r="Q76" s="163">
        <f t="shared" si="3"/>
        <v>17555369417</v>
      </c>
    </row>
    <row r="77" spans="1:17" ht="21">
      <c r="A77" s="171" t="s">
        <v>219</v>
      </c>
      <c r="B77" s="172"/>
      <c r="C77" s="163">
        <v>0</v>
      </c>
      <c r="D77" s="172"/>
      <c r="E77" s="163">
        <v>0</v>
      </c>
      <c r="F77" s="145"/>
      <c r="G77" s="163">
        <v>0</v>
      </c>
      <c r="H77" s="172"/>
      <c r="I77" s="163">
        <f t="shared" si="2"/>
        <v>0</v>
      </c>
      <c r="J77" s="163"/>
      <c r="K77" s="145">
        <v>1205536</v>
      </c>
      <c r="L77" s="163"/>
      <c r="M77" s="163">
        <v>18941196771</v>
      </c>
      <c r="N77" s="172"/>
      <c r="O77" s="163">
        <v>-22685858364</v>
      </c>
      <c r="P77" s="163"/>
      <c r="Q77" s="163">
        <f t="shared" si="3"/>
        <v>-3744661593</v>
      </c>
    </row>
    <row r="78" spans="1:17" ht="21">
      <c r="A78" s="171" t="s">
        <v>233</v>
      </c>
      <c r="B78" s="172"/>
      <c r="C78" s="163">
        <v>0</v>
      </c>
      <c r="D78" s="172"/>
      <c r="E78" s="163">
        <v>0</v>
      </c>
      <c r="F78" s="145"/>
      <c r="G78" s="163">
        <v>0</v>
      </c>
      <c r="H78" s="172"/>
      <c r="I78" s="163">
        <f t="shared" si="2"/>
        <v>0</v>
      </c>
      <c r="J78" s="163"/>
      <c r="K78" s="145">
        <v>843248</v>
      </c>
      <c r="L78" s="163"/>
      <c r="M78" s="163">
        <v>12989888547</v>
      </c>
      <c r="N78" s="172"/>
      <c r="O78" s="163">
        <v>-13046393649</v>
      </c>
      <c r="P78" s="163"/>
      <c r="Q78" s="163">
        <f t="shared" si="3"/>
        <v>-56505102</v>
      </c>
    </row>
    <row r="79" spans="1:17" ht="21">
      <c r="A79" s="171" t="s">
        <v>162</v>
      </c>
      <c r="B79" s="172"/>
      <c r="C79" s="163">
        <v>0</v>
      </c>
      <c r="D79" s="172"/>
      <c r="E79" s="163">
        <v>0</v>
      </c>
      <c r="F79" s="145"/>
      <c r="G79" s="163">
        <v>0</v>
      </c>
      <c r="H79" s="172"/>
      <c r="I79" s="163">
        <f t="shared" si="2"/>
        <v>0</v>
      </c>
      <c r="J79" s="163"/>
      <c r="K79" s="145">
        <v>13972099</v>
      </c>
      <c r="L79" s="163"/>
      <c r="M79" s="163">
        <v>97288223780</v>
      </c>
      <c r="N79" s="172"/>
      <c r="O79" s="163">
        <v>-91182006686</v>
      </c>
      <c r="P79" s="163"/>
      <c r="Q79" s="163">
        <f t="shared" si="3"/>
        <v>6106217094</v>
      </c>
    </row>
    <row r="80" spans="1:17" ht="21">
      <c r="A80" s="171" t="s">
        <v>161</v>
      </c>
      <c r="B80" s="172"/>
      <c r="C80" s="163">
        <v>0</v>
      </c>
      <c r="D80" s="172"/>
      <c r="E80" s="163">
        <v>0</v>
      </c>
      <c r="F80" s="145"/>
      <c r="G80" s="163">
        <v>0</v>
      </c>
      <c r="H80" s="172"/>
      <c r="I80" s="163">
        <f t="shared" si="2"/>
        <v>0</v>
      </c>
      <c r="J80" s="163"/>
      <c r="K80" s="145">
        <v>3670541</v>
      </c>
      <c r="L80" s="163"/>
      <c r="M80" s="163">
        <v>6194278281</v>
      </c>
      <c r="N80" s="172"/>
      <c r="O80" s="163">
        <v>-8144210060</v>
      </c>
      <c r="P80" s="163"/>
      <c r="Q80" s="163">
        <f t="shared" si="3"/>
        <v>-1949931779</v>
      </c>
    </row>
    <row r="81" spans="1:17" ht="21">
      <c r="A81" s="171" t="s">
        <v>163</v>
      </c>
      <c r="B81" s="172"/>
      <c r="C81" s="163">
        <v>0</v>
      </c>
      <c r="D81" s="172"/>
      <c r="E81" s="163">
        <v>0</v>
      </c>
      <c r="F81" s="145"/>
      <c r="G81" s="163">
        <v>0</v>
      </c>
      <c r="H81" s="172"/>
      <c r="I81" s="163">
        <f t="shared" si="2"/>
        <v>0</v>
      </c>
      <c r="J81" s="163"/>
      <c r="K81" s="145">
        <v>386018</v>
      </c>
      <c r="L81" s="163"/>
      <c r="M81" s="163">
        <v>2014214203</v>
      </c>
      <c r="N81" s="172"/>
      <c r="O81" s="163">
        <v>-2645557326</v>
      </c>
      <c r="P81" s="163"/>
      <c r="Q81" s="163">
        <f t="shared" si="3"/>
        <v>-631343123</v>
      </c>
    </row>
    <row r="82" spans="1:17" ht="21">
      <c r="A82" s="171" t="s">
        <v>106</v>
      </c>
      <c r="B82" s="172"/>
      <c r="C82" s="163">
        <v>0</v>
      </c>
      <c r="D82" s="172"/>
      <c r="E82" s="163">
        <v>0</v>
      </c>
      <c r="F82" s="145"/>
      <c r="G82" s="163">
        <v>0</v>
      </c>
      <c r="H82" s="172"/>
      <c r="I82" s="163">
        <f t="shared" si="2"/>
        <v>0</v>
      </c>
      <c r="J82" s="163"/>
      <c r="K82" s="145">
        <v>11878069</v>
      </c>
      <c r="L82" s="163"/>
      <c r="M82" s="163">
        <v>52131512051</v>
      </c>
      <c r="N82" s="172"/>
      <c r="O82" s="163">
        <v>-49697964435</v>
      </c>
      <c r="P82" s="163"/>
      <c r="Q82" s="163">
        <f t="shared" si="3"/>
        <v>2433547616</v>
      </c>
    </row>
    <row r="83" spans="1:17" ht="21">
      <c r="A83" s="171" t="s">
        <v>100</v>
      </c>
      <c r="B83" s="172"/>
      <c r="C83" s="163">
        <v>0</v>
      </c>
      <c r="D83" s="172"/>
      <c r="E83" s="163">
        <v>0</v>
      </c>
      <c r="F83" s="145"/>
      <c r="G83" s="163">
        <v>0</v>
      </c>
      <c r="H83" s="172"/>
      <c r="I83" s="163">
        <f t="shared" si="2"/>
        <v>0</v>
      </c>
      <c r="J83" s="163"/>
      <c r="K83" s="145">
        <v>1892888</v>
      </c>
      <c r="L83" s="163"/>
      <c r="M83" s="163">
        <v>22316709044</v>
      </c>
      <c r="N83" s="172"/>
      <c r="O83" s="163">
        <v>-21486274811</v>
      </c>
      <c r="P83" s="163"/>
      <c r="Q83" s="163">
        <f t="shared" si="3"/>
        <v>830434233</v>
      </c>
    </row>
    <row r="84" spans="1:17" ht="21">
      <c r="A84" s="171" t="s">
        <v>279</v>
      </c>
      <c r="B84" s="172"/>
      <c r="C84" s="163">
        <v>1781231</v>
      </c>
      <c r="D84" s="172"/>
      <c r="E84" s="163">
        <v>102512194605</v>
      </c>
      <c r="F84" s="145"/>
      <c r="G84" s="163">
        <v>-72344235619</v>
      </c>
      <c r="H84" s="172"/>
      <c r="I84" s="163">
        <f t="shared" si="2"/>
        <v>30167958986</v>
      </c>
      <c r="J84" s="163"/>
      <c r="K84" s="145">
        <v>3427764</v>
      </c>
      <c r="L84" s="163"/>
      <c r="M84" s="163">
        <v>176254952173</v>
      </c>
      <c r="N84" s="172"/>
      <c r="O84" s="163">
        <v>-136047003669</v>
      </c>
      <c r="P84" s="163"/>
      <c r="Q84" s="163">
        <f t="shared" si="3"/>
        <v>40207948504</v>
      </c>
    </row>
    <row r="85" spans="1:17" ht="21">
      <c r="A85" s="171" t="s">
        <v>236</v>
      </c>
      <c r="B85" s="172"/>
      <c r="C85" s="163">
        <v>0</v>
      </c>
      <c r="D85" s="172"/>
      <c r="E85" s="163">
        <v>0</v>
      </c>
      <c r="F85" s="145"/>
      <c r="G85" s="163">
        <v>0</v>
      </c>
      <c r="H85" s="172"/>
      <c r="I85" s="163">
        <f t="shared" si="2"/>
        <v>0</v>
      </c>
      <c r="J85" s="163"/>
      <c r="K85" s="145">
        <v>5176340</v>
      </c>
      <c r="L85" s="163"/>
      <c r="M85" s="163">
        <v>17363658735</v>
      </c>
      <c r="N85" s="172"/>
      <c r="O85" s="163">
        <v>-19689158727</v>
      </c>
      <c r="P85" s="163"/>
      <c r="Q85" s="163">
        <f t="shared" si="3"/>
        <v>-2325499992</v>
      </c>
    </row>
    <row r="86" spans="1:17" ht="21">
      <c r="A86" s="171" t="s">
        <v>223</v>
      </c>
      <c r="B86" s="172"/>
      <c r="C86" s="163">
        <v>0</v>
      </c>
      <c r="D86" s="172"/>
      <c r="E86" s="163">
        <v>0</v>
      </c>
      <c r="F86" s="145"/>
      <c r="G86" s="163">
        <v>0</v>
      </c>
      <c r="H86" s="172"/>
      <c r="I86" s="163">
        <f t="shared" si="2"/>
        <v>0</v>
      </c>
      <c r="J86" s="163"/>
      <c r="K86" s="145">
        <v>1372523</v>
      </c>
      <c r="L86" s="163"/>
      <c r="M86" s="163">
        <v>6719180864</v>
      </c>
      <c r="N86" s="172"/>
      <c r="O86" s="163">
        <v>-8006500421</v>
      </c>
      <c r="P86" s="163"/>
      <c r="Q86" s="163">
        <f t="shared" si="3"/>
        <v>-1287319557</v>
      </c>
    </row>
    <row r="87" spans="1:17" ht="21">
      <c r="A87" s="171" t="s">
        <v>208</v>
      </c>
      <c r="B87" s="172"/>
      <c r="C87" s="163">
        <v>0</v>
      </c>
      <c r="D87" s="172"/>
      <c r="E87" s="163">
        <v>0</v>
      </c>
      <c r="F87" s="145"/>
      <c r="G87" s="163">
        <v>0</v>
      </c>
      <c r="H87" s="172"/>
      <c r="I87" s="163">
        <f t="shared" si="2"/>
        <v>0</v>
      </c>
      <c r="J87" s="163"/>
      <c r="K87" s="145">
        <v>177978</v>
      </c>
      <c r="L87" s="163"/>
      <c r="M87" s="163">
        <v>7950498816</v>
      </c>
      <c r="N87" s="172"/>
      <c r="O87" s="163">
        <v>-8597959832</v>
      </c>
      <c r="P87" s="163"/>
      <c r="Q87" s="163">
        <f t="shared" si="3"/>
        <v>-647461016</v>
      </c>
    </row>
    <row r="88" spans="1:17" ht="21">
      <c r="A88" s="171" t="s">
        <v>263</v>
      </c>
      <c r="B88" s="172"/>
      <c r="C88" s="163">
        <v>0</v>
      </c>
      <c r="D88" s="172"/>
      <c r="E88" s="163">
        <v>0</v>
      </c>
      <c r="F88" s="145"/>
      <c r="G88" s="163">
        <v>0</v>
      </c>
      <c r="H88" s="172"/>
      <c r="I88" s="163">
        <f t="shared" si="2"/>
        <v>0</v>
      </c>
      <c r="J88" s="163"/>
      <c r="K88" s="145">
        <v>2702546</v>
      </c>
      <c r="L88" s="163"/>
      <c r="M88" s="163">
        <v>47015147025</v>
      </c>
      <c r="N88" s="172"/>
      <c r="O88" s="163">
        <v>-39174090178</v>
      </c>
      <c r="P88" s="163"/>
      <c r="Q88" s="163">
        <f t="shared" si="3"/>
        <v>7841056847</v>
      </c>
    </row>
    <row r="89" spans="1:17" ht="21">
      <c r="A89" s="171" t="s">
        <v>213</v>
      </c>
      <c r="B89" s="172"/>
      <c r="C89" s="163">
        <v>0</v>
      </c>
      <c r="D89" s="172"/>
      <c r="E89" s="163">
        <v>0</v>
      </c>
      <c r="F89" s="145"/>
      <c r="G89" s="163">
        <v>0</v>
      </c>
      <c r="H89" s="172"/>
      <c r="I89" s="163">
        <f t="shared" si="2"/>
        <v>0</v>
      </c>
      <c r="J89" s="163"/>
      <c r="K89" s="145">
        <v>2953068</v>
      </c>
      <c r="L89" s="163"/>
      <c r="M89" s="163">
        <v>22119659852</v>
      </c>
      <c r="N89" s="172"/>
      <c r="O89" s="163">
        <v>-24923947933</v>
      </c>
      <c r="P89" s="163"/>
      <c r="Q89" s="163">
        <f t="shared" si="3"/>
        <v>-2804288081</v>
      </c>
    </row>
    <row r="90" spans="1:17" ht="21">
      <c r="A90" s="171" t="s">
        <v>265</v>
      </c>
      <c r="B90" s="172"/>
      <c r="C90" s="163">
        <v>95628</v>
      </c>
      <c r="D90" s="172"/>
      <c r="E90" s="163">
        <v>3073523209</v>
      </c>
      <c r="F90" s="145"/>
      <c r="G90" s="163">
        <v>-2119847925</v>
      </c>
      <c r="H90" s="172"/>
      <c r="I90" s="163">
        <f t="shared" si="2"/>
        <v>953675284</v>
      </c>
      <c r="J90" s="163"/>
      <c r="K90" s="145">
        <v>12522845</v>
      </c>
      <c r="L90" s="163"/>
      <c r="M90" s="163">
        <v>337218308510</v>
      </c>
      <c r="N90" s="172"/>
      <c r="O90" s="163">
        <v>-277527670287</v>
      </c>
      <c r="P90" s="163"/>
      <c r="Q90" s="163">
        <f t="shared" si="3"/>
        <v>59690638223</v>
      </c>
    </row>
    <row r="91" spans="1:17" ht="21">
      <c r="A91" s="171" t="s">
        <v>146</v>
      </c>
      <c r="B91" s="172"/>
      <c r="C91" s="163">
        <v>1542627</v>
      </c>
      <c r="D91" s="172"/>
      <c r="E91" s="163">
        <v>4978495240</v>
      </c>
      <c r="F91" s="145"/>
      <c r="G91" s="163">
        <v>-6865602413</v>
      </c>
      <c r="H91" s="172"/>
      <c r="I91" s="163">
        <f t="shared" si="2"/>
        <v>-1887107173</v>
      </c>
      <c r="J91" s="163"/>
      <c r="K91" s="145">
        <v>8871467</v>
      </c>
      <c r="L91" s="163"/>
      <c r="M91" s="163">
        <v>34926470529</v>
      </c>
      <c r="N91" s="172"/>
      <c r="O91" s="163">
        <v>-46210452628</v>
      </c>
      <c r="P91" s="163"/>
      <c r="Q91" s="163">
        <f t="shared" si="3"/>
        <v>-11283982099</v>
      </c>
    </row>
    <row r="92" spans="1:17" ht="21">
      <c r="A92" s="171" t="s">
        <v>156</v>
      </c>
      <c r="B92" s="172"/>
      <c r="C92" s="163">
        <v>0</v>
      </c>
      <c r="D92" s="172"/>
      <c r="E92" s="163">
        <v>0</v>
      </c>
      <c r="F92" s="145"/>
      <c r="G92" s="163">
        <v>0</v>
      </c>
      <c r="H92" s="172"/>
      <c r="I92" s="163">
        <f t="shared" si="2"/>
        <v>0</v>
      </c>
      <c r="J92" s="163"/>
      <c r="K92" s="145">
        <v>1346258</v>
      </c>
      <c r="L92" s="163"/>
      <c r="M92" s="163">
        <v>25146837239</v>
      </c>
      <c r="N92" s="172"/>
      <c r="O92" s="163">
        <v>-19691236837</v>
      </c>
      <c r="P92" s="163"/>
      <c r="Q92" s="163">
        <f t="shared" si="3"/>
        <v>5455600402</v>
      </c>
    </row>
    <row r="93" spans="1:17" ht="21">
      <c r="A93" s="171" t="s">
        <v>126</v>
      </c>
      <c r="B93" s="172"/>
      <c r="C93" s="163">
        <v>0</v>
      </c>
      <c r="D93" s="172"/>
      <c r="E93" s="163">
        <v>0</v>
      </c>
      <c r="F93" s="145"/>
      <c r="G93" s="163">
        <v>0</v>
      </c>
      <c r="H93" s="172"/>
      <c r="I93" s="163">
        <f t="shared" si="2"/>
        <v>0</v>
      </c>
      <c r="J93" s="163"/>
      <c r="K93" s="145">
        <v>4698173</v>
      </c>
      <c r="L93" s="163"/>
      <c r="M93" s="163">
        <v>7922687961</v>
      </c>
      <c r="N93" s="172"/>
      <c r="O93" s="163">
        <v>-9377698564</v>
      </c>
      <c r="P93" s="163"/>
      <c r="Q93" s="163">
        <f t="shared" si="3"/>
        <v>-1455010603</v>
      </c>
    </row>
    <row r="94" spans="1:17" ht="21">
      <c r="A94" s="171" t="s">
        <v>108</v>
      </c>
      <c r="B94" s="172"/>
      <c r="C94" s="163">
        <v>0</v>
      </c>
      <c r="D94" s="172"/>
      <c r="E94" s="163">
        <v>0</v>
      </c>
      <c r="F94" s="145"/>
      <c r="G94" s="163">
        <v>0</v>
      </c>
      <c r="H94" s="172"/>
      <c r="I94" s="163">
        <f t="shared" si="2"/>
        <v>0</v>
      </c>
      <c r="J94" s="163"/>
      <c r="K94" s="145">
        <v>673378</v>
      </c>
      <c r="L94" s="163"/>
      <c r="M94" s="163">
        <v>7978014722</v>
      </c>
      <c r="N94" s="172"/>
      <c r="O94" s="163">
        <v>-7325153116</v>
      </c>
      <c r="P94" s="163"/>
      <c r="Q94" s="163">
        <f t="shared" si="3"/>
        <v>652861606</v>
      </c>
    </row>
    <row r="95" spans="1:17" ht="21">
      <c r="A95" s="171" t="s">
        <v>130</v>
      </c>
      <c r="B95" s="172"/>
      <c r="C95" s="163">
        <v>0</v>
      </c>
      <c r="D95" s="172"/>
      <c r="E95" s="163">
        <v>0</v>
      </c>
      <c r="F95" s="145"/>
      <c r="G95" s="163">
        <v>0</v>
      </c>
      <c r="H95" s="172"/>
      <c r="I95" s="163">
        <f t="shared" si="2"/>
        <v>0</v>
      </c>
      <c r="J95" s="163"/>
      <c r="K95" s="145">
        <v>1634789</v>
      </c>
      <c r="L95" s="163"/>
      <c r="M95" s="163">
        <v>18213716184</v>
      </c>
      <c r="N95" s="172"/>
      <c r="O95" s="163">
        <v>-18232658710</v>
      </c>
      <c r="P95" s="163"/>
      <c r="Q95" s="163">
        <f t="shared" si="3"/>
        <v>-18942526</v>
      </c>
    </row>
    <row r="96" spans="1:17" ht="21">
      <c r="A96" s="171" t="s">
        <v>230</v>
      </c>
      <c r="B96" s="172"/>
      <c r="C96" s="163">
        <v>0</v>
      </c>
      <c r="D96" s="172"/>
      <c r="E96" s="163">
        <v>0</v>
      </c>
      <c r="F96" s="145"/>
      <c r="G96" s="163">
        <v>0</v>
      </c>
      <c r="H96" s="172"/>
      <c r="I96" s="163">
        <f t="shared" si="2"/>
        <v>0</v>
      </c>
      <c r="J96" s="163"/>
      <c r="K96" s="145">
        <v>2191106</v>
      </c>
      <c r="L96" s="163"/>
      <c r="M96" s="163">
        <v>23460023338</v>
      </c>
      <c r="N96" s="172"/>
      <c r="O96" s="163">
        <v>-18432993361</v>
      </c>
      <c r="P96" s="163"/>
      <c r="Q96" s="163">
        <f t="shared" si="3"/>
        <v>5027029977</v>
      </c>
    </row>
    <row r="97" spans="1:17" ht="21">
      <c r="A97" s="171" t="s">
        <v>225</v>
      </c>
      <c r="B97" s="172"/>
      <c r="C97" s="163">
        <v>0</v>
      </c>
      <c r="D97" s="172"/>
      <c r="E97" s="163">
        <v>0</v>
      </c>
      <c r="F97" s="145"/>
      <c r="G97" s="163">
        <v>0</v>
      </c>
      <c r="H97" s="172"/>
      <c r="I97" s="163">
        <f t="shared" si="2"/>
        <v>0</v>
      </c>
      <c r="J97" s="163"/>
      <c r="K97" s="145">
        <v>2815031</v>
      </c>
      <c r="L97" s="163"/>
      <c r="M97" s="163">
        <v>35035086111</v>
      </c>
      <c r="N97" s="172"/>
      <c r="O97" s="163">
        <v>-27117883719</v>
      </c>
      <c r="P97" s="163"/>
      <c r="Q97" s="163">
        <f t="shared" si="3"/>
        <v>7917202392</v>
      </c>
    </row>
    <row r="98" spans="1:17" ht="21">
      <c r="A98" s="171" t="s">
        <v>89</v>
      </c>
      <c r="B98" s="172"/>
      <c r="C98" s="163">
        <v>0</v>
      </c>
      <c r="D98" s="172"/>
      <c r="E98" s="163">
        <v>0</v>
      </c>
      <c r="F98" s="145"/>
      <c r="G98" s="163">
        <v>0</v>
      </c>
      <c r="H98" s="172"/>
      <c r="I98" s="163">
        <f t="shared" si="2"/>
        <v>0</v>
      </c>
      <c r="J98" s="163"/>
      <c r="K98" s="145">
        <v>3788309</v>
      </c>
      <c r="L98" s="163"/>
      <c r="M98" s="163">
        <v>131329051954</v>
      </c>
      <c r="N98" s="172"/>
      <c r="O98" s="163">
        <v>-131508537140</v>
      </c>
      <c r="P98" s="163"/>
      <c r="Q98" s="163">
        <f t="shared" si="3"/>
        <v>-179485186</v>
      </c>
    </row>
    <row r="99" spans="1:17" ht="21">
      <c r="A99" s="171" t="s">
        <v>269</v>
      </c>
      <c r="B99" s="172"/>
      <c r="C99" s="163">
        <v>0</v>
      </c>
      <c r="D99" s="172"/>
      <c r="E99" s="163">
        <v>0</v>
      </c>
      <c r="F99" s="145"/>
      <c r="G99" s="163">
        <v>0</v>
      </c>
      <c r="H99" s="172"/>
      <c r="I99" s="163">
        <f t="shared" si="2"/>
        <v>0</v>
      </c>
      <c r="J99" s="163"/>
      <c r="K99" s="145">
        <v>1444810</v>
      </c>
      <c r="L99" s="163"/>
      <c r="M99" s="163">
        <v>14419698908</v>
      </c>
      <c r="N99" s="172"/>
      <c r="O99" s="163">
        <v>-16022796712</v>
      </c>
      <c r="P99" s="163"/>
      <c r="Q99" s="163">
        <f t="shared" si="3"/>
        <v>-1603097804</v>
      </c>
    </row>
    <row r="100" spans="1:17" ht="21">
      <c r="A100" s="171" t="s">
        <v>189</v>
      </c>
      <c r="B100" s="172"/>
      <c r="C100" s="163">
        <v>0</v>
      </c>
      <c r="D100" s="172"/>
      <c r="E100" s="163">
        <v>0</v>
      </c>
      <c r="F100" s="145"/>
      <c r="G100" s="163">
        <v>0</v>
      </c>
      <c r="H100" s="172"/>
      <c r="I100" s="163">
        <f t="shared" si="2"/>
        <v>0</v>
      </c>
      <c r="J100" s="163"/>
      <c r="K100" s="145">
        <v>11569109</v>
      </c>
      <c r="L100" s="163"/>
      <c r="M100" s="163">
        <v>34433168481</v>
      </c>
      <c r="N100" s="172"/>
      <c r="O100" s="163">
        <v>-38150093842</v>
      </c>
      <c r="P100" s="163"/>
      <c r="Q100" s="163">
        <f t="shared" si="3"/>
        <v>-3716925361</v>
      </c>
    </row>
    <row r="101" spans="1:17" ht="21">
      <c r="A101" s="171" t="s">
        <v>198</v>
      </c>
      <c r="B101" s="172"/>
      <c r="C101" s="163">
        <v>0</v>
      </c>
      <c r="D101" s="172"/>
      <c r="E101" s="163">
        <v>0</v>
      </c>
      <c r="F101" s="145"/>
      <c r="G101" s="163">
        <v>0</v>
      </c>
      <c r="H101" s="172"/>
      <c r="I101" s="163">
        <f t="shared" si="2"/>
        <v>0</v>
      </c>
      <c r="J101" s="163"/>
      <c r="K101" s="145">
        <v>1365790</v>
      </c>
      <c r="L101" s="163"/>
      <c r="M101" s="163">
        <v>17238521565</v>
      </c>
      <c r="N101" s="172"/>
      <c r="O101" s="163">
        <v>-19661336793</v>
      </c>
      <c r="P101" s="163"/>
      <c r="Q101" s="163">
        <f t="shared" si="3"/>
        <v>-2422815228</v>
      </c>
    </row>
    <row r="102" spans="1:17" ht="21">
      <c r="A102" s="171" t="s">
        <v>280</v>
      </c>
      <c r="B102" s="172"/>
      <c r="C102" s="163">
        <v>0</v>
      </c>
      <c r="D102" s="172"/>
      <c r="E102" s="163">
        <v>0</v>
      </c>
      <c r="F102" s="145"/>
      <c r="G102" s="163">
        <v>0</v>
      </c>
      <c r="H102" s="172"/>
      <c r="I102" s="163">
        <f t="shared" si="2"/>
        <v>0</v>
      </c>
      <c r="J102" s="163"/>
      <c r="K102" s="145">
        <v>2574575</v>
      </c>
      <c r="L102" s="163"/>
      <c r="M102" s="163">
        <v>8054342784</v>
      </c>
      <c r="N102" s="172"/>
      <c r="O102" s="163">
        <v>-8471966771</v>
      </c>
      <c r="P102" s="163"/>
      <c r="Q102" s="163">
        <f t="shared" si="3"/>
        <v>-417623987</v>
      </c>
    </row>
    <row r="103" spans="1:17" ht="21">
      <c r="A103" s="171" t="s">
        <v>184</v>
      </c>
      <c r="B103" s="172"/>
      <c r="C103" s="163">
        <v>0</v>
      </c>
      <c r="D103" s="172"/>
      <c r="E103" s="163">
        <v>0</v>
      </c>
      <c r="F103" s="145"/>
      <c r="G103" s="163">
        <v>0</v>
      </c>
      <c r="H103" s="172"/>
      <c r="I103" s="163">
        <f t="shared" si="2"/>
        <v>0</v>
      </c>
      <c r="J103" s="163"/>
      <c r="K103" s="145">
        <v>579564</v>
      </c>
      <c r="L103" s="163"/>
      <c r="M103" s="163">
        <v>20411462750</v>
      </c>
      <c r="N103" s="172"/>
      <c r="O103" s="163">
        <v>-18911207615</v>
      </c>
      <c r="P103" s="163"/>
      <c r="Q103" s="163">
        <f t="shared" si="3"/>
        <v>1500255135</v>
      </c>
    </row>
    <row r="104" spans="1:17" ht="21">
      <c r="A104" s="171" t="s">
        <v>102</v>
      </c>
      <c r="B104" s="172"/>
      <c r="C104" s="163">
        <v>0</v>
      </c>
      <c r="D104" s="172"/>
      <c r="E104" s="163">
        <v>0</v>
      </c>
      <c r="F104" s="145"/>
      <c r="G104" s="163">
        <v>0</v>
      </c>
      <c r="H104" s="172"/>
      <c r="I104" s="163">
        <f t="shared" si="2"/>
        <v>0</v>
      </c>
      <c r="J104" s="163"/>
      <c r="K104" s="145">
        <v>4026565</v>
      </c>
      <c r="L104" s="163"/>
      <c r="M104" s="163">
        <v>119584277224</v>
      </c>
      <c r="N104" s="172"/>
      <c r="O104" s="163">
        <v>-123266386934</v>
      </c>
      <c r="P104" s="163"/>
      <c r="Q104" s="163">
        <f t="shared" si="3"/>
        <v>-3682109710</v>
      </c>
    </row>
    <row r="105" spans="1:17" ht="21">
      <c r="A105" s="171" t="s">
        <v>277</v>
      </c>
      <c r="B105" s="172"/>
      <c r="C105" s="163">
        <v>0</v>
      </c>
      <c r="D105" s="172"/>
      <c r="E105" s="163">
        <v>0</v>
      </c>
      <c r="F105" s="145"/>
      <c r="G105" s="163">
        <v>0</v>
      </c>
      <c r="H105" s="172"/>
      <c r="I105" s="163">
        <f t="shared" si="2"/>
        <v>0</v>
      </c>
      <c r="J105" s="163"/>
      <c r="K105" s="145">
        <v>2635568</v>
      </c>
      <c r="L105" s="163"/>
      <c r="M105" s="163">
        <v>15333412103</v>
      </c>
      <c r="N105" s="172"/>
      <c r="O105" s="163">
        <v>-12004532590</v>
      </c>
      <c r="P105" s="163"/>
      <c r="Q105" s="163">
        <f t="shared" si="3"/>
        <v>3328879513</v>
      </c>
    </row>
    <row r="106" spans="1:17" ht="21">
      <c r="A106" s="171" t="s">
        <v>203</v>
      </c>
      <c r="B106" s="172"/>
      <c r="C106" s="163">
        <v>637723</v>
      </c>
      <c r="D106" s="172"/>
      <c r="E106" s="163">
        <v>5044009397</v>
      </c>
      <c r="F106" s="145"/>
      <c r="G106" s="163">
        <v>-4804175859</v>
      </c>
      <c r="H106" s="172"/>
      <c r="I106" s="163">
        <f t="shared" si="2"/>
        <v>239833538</v>
      </c>
      <c r="J106" s="163"/>
      <c r="K106" s="145">
        <v>2872313</v>
      </c>
      <c r="L106" s="163"/>
      <c r="M106" s="163">
        <v>42224231677</v>
      </c>
      <c r="N106" s="172"/>
      <c r="O106" s="163">
        <v>-44040729153</v>
      </c>
      <c r="P106" s="163"/>
      <c r="Q106" s="163">
        <f t="shared" si="3"/>
        <v>-1816497476</v>
      </c>
    </row>
    <row r="107" spans="1:17" ht="21">
      <c r="A107" s="171" t="s">
        <v>145</v>
      </c>
      <c r="B107" s="172"/>
      <c r="C107" s="163">
        <v>0</v>
      </c>
      <c r="D107" s="172"/>
      <c r="E107" s="163">
        <v>0</v>
      </c>
      <c r="F107" s="145"/>
      <c r="G107" s="163">
        <v>0</v>
      </c>
      <c r="H107" s="172"/>
      <c r="I107" s="163">
        <f t="shared" si="2"/>
        <v>0</v>
      </c>
      <c r="J107" s="163"/>
      <c r="K107" s="145">
        <v>1417092</v>
      </c>
      <c r="L107" s="163"/>
      <c r="M107" s="163">
        <v>20655169945</v>
      </c>
      <c r="N107" s="172"/>
      <c r="O107" s="163">
        <v>-20721393055</v>
      </c>
      <c r="P107" s="163"/>
      <c r="Q107" s="163">
        <f t="shared" si="3"/>
        <v>-66223110</v>
      </c>
    </row>
    <row r="108" spans="1:17" ht="21">
      <c r="A108" s="171" t="s">
        <v>178</v>
      </c>
      <c r="B108" s="172"/>
      <c r="C108" s="163">
        <v>435988</v>
      </c>
      <c r="D108" s="172"/>
      <c r="E108" s="163">
        <v>10072345442</v>
      </c>
      <c r="F108" s="145"/>
      <c r="G108" s="163">
        <v>-10767672187</v>
      </c>
      <c r="H108" s="172"/>
      <c r="I108" s="163">
        <f t="shared" si="2"/>
        <v>-695326745</v>
      </c>
      <c r="J108" s="163"/>
      <c r="K108" s="145">
        <v>2106101</v>
      </c>
      <c r="L108" s="163"/>
      <c r="M108" s="163">
        <v>50782830704</v>
      </c>
      <c r="N108" s="172"/>
      <c r="O108" s="163">
        <v>-52043711686</v>
      </c>
      <c r="P108" s="163"/>
      <c r="Q108" s="163">
        <f t="shared" si="3"/>
        <v>-1260880982</v>
      </c>
    </row>
    <row r="109" spans="1:17" ht="21">
      <c r="A109" s="171" t="s">
        <v>111</v>
      </c>
      <c r="B109" s="172"/>
      <c r="C109" s="163">
        <v>0</v>
      </c>
      <c r="D109" s="172"/>
      <c r="E109" s="163">
        <v>0</v>
      </c>
      <c r="F109" s="145"/>
      <c r="G109" s="163">
        <v>0</v>
      </c>
      <c r="H109" s="172"/>
      <c r="I109" s="163">
        <f t="shared" si="2"/>
        <v>0</v>
      </c>
      <c r="J109" s="163"/>
      <c r="K109" s="145">
        <v>985615</v>
      </c>
      <c r="L109" s="163"/>
      <c r="M109" s="163">
        <v>6334689057</v>
      </c>
      <c r="N109" s="172"/>
      <c r="O109" s="163">
        <v>-8362989432</v>
      </c>
      <c r="P109" s="163"/>
      <c r="Q109" s="163">
        <f t="shared" si="3"/>
        <v>-2028300375</v>
      </c>
    </row>
    <row r="110" spans="1:17" ht="21">
      <c r="A110" s="171" t="s">
        <v>169</v>
      </c>
      <c r="B110" s="172"/>
      <c r="C110" s="163">
        <v>0</v>
      </c>
      <c r="D110" s="172"/>
      <c r="E110" s="163">
        <v>0</v>
      </c>
      <c r="F110" s="145"/>
      <c r="G110" s="163">
        <v>0</v>
      </c>
      <c r="H110" s="172"/>
      <c r="I110" s="163">
        <f t="shared" si="2"/>
        <v>0</v>
      </c>
      <c r="J110" s="163"/>
      <c r="K110" s="145">
        <v>595674</v>
      </c>
      <c r="L110" s="163"/>
      <c r="M110" s="163">
        <v>4565930209</v>
      </c>
      <c r="N110" s="172"/>
      <c r="O110" s="163">
        <v>-5016688608</v>
      </c>
      <c r="P110" s="163"/>
      <c r="Q110" s="163">
        <f t="shared" si="3"/>
        <v>-450758399</v>
      </c>
    </row>
    <row r="111" spans="1:17" ht="21">
      <c r="A111" s="171" t="s">
        <v>200</v>
      </c>
      <c r="B111" s="172"/>
      <c r="C111" s="163">
        <v>0</v>
      </c>
      <c r="D111" s="172"/>
      <c r="E111" s="163">
        <v>0</v>
      </c>
      <c r="F111" s="145"/>
      <c r="G111" s="163">
        <v>0</v>
      </c>
      <c r="H111" s="172"/>
      <c r="I111" s="163">
        <f t="shared" si="2"/>
        <v>0</v>
      </c>
      <c r="J111" s="163"/>
      <c r="K111" s="145">
        <v>1331556</v>
      </c>
      <c r="L111" s="163"/>
      <c r="M111" s="163">
        <v>9205979367</v>
      </c>
      <c r="N111" s="172"/>
      <c r="O111" s="163">
        <v>-12653384924</v>
      </c>
      <c r="P111" s="163"/>
      <c r="Q111" s="163">
        <f t="shared" si="3"/>
        <v>-3447405557</v>
      </c>
    </row>
    <row r="112" spans="1:17" ht="21">
      <c r="A112" s="171" t="s">
        <v>262</v>
      </c>
      <c r="B112" s="172"/>
      <c r="C112" s="163">
        <v>0</v>
      </c>
      <c r="D112" s="172"/>
      <c r="E112" s="163">
        <v>0</v>
      </c>
      <c r="F112" s="145"/>
      <c r="G112" s="163">
        <v>0</v>
      </c>
      <c r="H112" s="172"/>
      <c r="I112" s="163">
        <f t="shared" si="2"/>
        <v>0</v>
      </c>
      <c r="J112" s="163"/>
      <c r="K112" s="145">
        <v>1574434</v>
      </c>
      <c r="L112" s="163"/>
      <c r="M112" s="163">
        <v>62140616289</v>
      </c>
      <c r="N112" s="172"/>
      <c r="O112" s="163">
        <v>-75095707192</v>
      </c>
      <c r="P112" s="163"/>
      <c r="Q112" s="163">
        <f t="shared" si="3"/>
        <v>-12955090903</v>
      </c>
    </row>
    <row r="113" spans="1:17" ht="21">
      <c r="A113" s="171" t="s">
        <v>197</v>
      </c>
      <c r="B113" s="172"/>
      <c r="C113" s="163">
        <v>0</v>
      </c>
      <c r="D113" s="172"/>
      <c r="E113" s="163">
        <v>0</v>
      </c>
      <c r="F113" s="145"/>
      <c r="G113" s="163">
        <v>0</v>
      </c>
      <c r="H113" s="172"/>
      <c r="I113" s="163">
        <f t="shared" si="2"/>
        <v>0</v>
      </c>
      <c r="J113" s="163"/>
      <c r="K113" s="145">
        <v>1746304</v>
      </c>
      <c r="L113" s="163"/>
      <c r="M113" s="163">
        <v>18490484081</v>
      </c>
      <c r="N113" s="172"/>
      <c r="O113" s="163">
        <v>-17389396915</v>
      </c>
      <c r="P113" s="163"/>
      <c r="Q113" s="163">
        <f t="shared" si="3"/>
        <v>1101087166</v>
      </c>
    </row>
    <row r="114" spans="1:17" ht="21">
      <c r="A114" s="171" t="s">
        <v>187</v>
      </c>
      <c r="B114" s="172"/>
      <c r="C114" s="163">
        <v>0</v>
      </c>
      <c r="D114" s="172"/>
      <c r="E114" s="163">
        <v>0</v>
      </c>
      <c r="F114" s="145"/>
      <c r="G114" s="163">
        <v>0</v>
      </c>
      <c r="H114" s="172"/>
      <c r="I114" s="163">
        <f t="shared" si="2"/>
        <v>0</v>
      </c>
      <c r="J114" s="163"/>
      <c r="K114" s="145">
        <v>336546</v>
      </c>
      <c r="L114" s="163"/>
      <c r="M114" s="163">
        <v>9972818636</v>
      </c>
      <c r="N114" s="172"/>
      <c r="O114" s="163">
        <v>-9610788382</v>
      </c>
      <c r="P114" s="163"/>
      <c r="Q114" s="163">
        <f t="shared" si="3"/>
        <v>362030254</v>
      </c>
    </row>
    <row r="115" spans="1:17" ht="21">
      <c r="A115" s="171" t="s">
        <v>95</v>
      </c>
      <c r="B115" s="172"/>
      <c r="C115" s="163">
        <v>0</v>
      </c>
      <c r="D115" s="172"/>
      <c r="E115" s="163">
        <v>0</v>
      </c>
      <c r="F115" s="145"/>
      <c r="G115" s="163">
        <v>0</v>
      </c>
      <c r="H115" s="172"/>
      <c r="I115" s="163">
        <f t="shared" si="2"/>
        <v>0</v>
      </c>
      <c r="J115" s="163"/>
      <c r="K115" s="145">
        <v>862835</v>
      </c>
      <c r="L115" s="163"/>
      <c r="M115" s="163">
        <v>16497263548</v>
      </c>
      <c r="N115" s="172"/>
      <c r="O115" s="163">
        <v>-18612027092</v>
      </c>
      <c r="P115" s="163"/>
      <c r="Q115" s="163">
        <f t="shared" si="3"/>
        <v>-2114763544</v>
      </c>
    </row>
    <row r="116" spans="1:17" ht="21">
      <c r="A116" s="171" t="s">
        <v>264</v>
      </c>
      <c r="B116" s="172"/>
      <c r="C116" s="163">
        <v>0</v>
      </c>
      <c r="D116" s="172"/>
      <c r="E116" s="163">
        <v>0</v>
      </c>
      <c r="F116" s="145"/>
      <c r="G116" s="163">
        <v>0</v>
      </c>
      <c r="H116" s="172"/>
      <c r="I116" s="163">
        <f t="shared" si="2"/>
        <v>0</v>
      </c>
      <c r="J116" s="163"/>
      <c r="K116" s="145">
        <v>4361773</v>
      </c>
      <c r="L116" s="163"/>
      <c r="M116" s="163">
        <v>11122804793</v>
      </c>
      <c r="N116" s="172"/>
      <c r="O116" s="163">
        <v>-13454903288</v>
      </c>
      <c r="P116" s="163"/>
      <c r="Q116" s="163">
        <f t="shared" si="3"/>
        <v>-2332098495</v>
      </c>
    </row>
    <row r="117" spans="1:17" ht="21">
      <c r="A117" s="171" t="s">
        <v>188</v>
      </c>
      <c r="B117" s="172"/>
      <c r="C117" s="163">
        <v>0</v>
      </c>
      <c r="D117" s="172"/>
      <c r="E117" s="163">
        <v>0</v>
      </c>
      <c r="F117" s="145"/>
      <c r="G117" s="163">
        <v>0</v>
      </c>
      <c r="H117" s="172"/>
      <c r="I117" s="163">
        <f t="shared" si="2"/>
        <v>0</v>
      </c>
      <c r="J117" s="163"/>
      <c r="K117" s="145">
        <v>3038208</v>
      </c>
      <c r="L117" s="163"/>
      <c r="M117" s="163">
        <v>31489809603</v>
      </c>
      <c r="N117" s="172"/>
      <c r="O117" s="163">
        <v>-31553739184</v>
      </c>
      <c r="P117" s="163"/>
      <c r="Q117" s="163">
        <f t="shared" si="3"/>
        <v>-63929581</v>
      </c>
    </row>
    <row r="118" spans="1:17" ht="21">
      <c r="A118" s="171" t="s">
        <v>118</v>
      </c>
      <c r="B118" s="172"/>
      <c r="C118" s="163">
        <v>0</v>
      </c>
      <c r="D118" s="172"/>
      <c r="E118" s="163">
        <v>0</v>
      </c>
      <c r="F118" s="145"/>
      <c r="G118" s="163">
        <v>0</v>
      </c>
      <c r="H118" s="172"/>
      <c r="I118" s="163">
        <f t="shared" si="2"/>
        <v>0</v>
      </c>
      <c r="J118" s="163"/>
      <c r="K118" s="145">
        <v>1167682</v>
      </c>
      <c r="L118" s="163"/>
      <c r="M118" s="163">
        <v>18328669562</v>
      </c>
      <c r="N118" s="172"/>
      <c r="O118" s="163">
        <v>-14902076788</v>
      </c>
      <c r="P118" s="163"/>
      <c r="Q118" s="163">
        <f t="shared" si="3"/>
        <v>3426592774</v>
      </c>
    </row>
    <row r="119" spans="1:17" ht="21">
      <c r="A119" s="171" t="s">
        <v>268</v>
      </c>
      <c r="B119" s="172"/>
      <c r="C119" s="163">
        <v>0</v>
      </c>
      <c r="D119" s="172"/>
      <c r="E119" s="163">
        <v>0</v>
      </c>
      <c r="F119" s="145"/>
      <c r="G119" s="163">
        <v>0</v>
      </c>
      <c r="H119" s="172"/>
      <c r="I119" s="163">
        <f t="shared" si="2"/>
        <v>0</v>
      </c>
      <c r="J119" s="163"/>
      <c r="K119" s="145">
        <v>10443430</v>
      </c>
      <c r="L119" s="163"/>
      <c r="M119" s="163">
        <v>144969611738</v>
      </c>
      <c r="N119" s="172"/>
      <c r="O119" s="163">
        <v>-132032589330</v>
      </c>
      <c r="P119" s="163"/>
      <c r="Q119" s="163">
        <f t="shared" si="3"/>
        <v>12937022408</v>
      </c>
    </row>
    <row r="120" spans="1:17" ht="21">
      <c r="A120" s="171" t="s">
        <v>272</v>
      </c>
      <c r="B120" s="172"/>
      <c r="C120" s="163">
        <v>0</v>
      </c>
      <c r="D120" s="172"/>
      <c r="E120" s="163">
        <v>0</v>
      </c>
      <c r="F120" s="145"/>
      <c r="G120" s="163">
        <v>0</v>
      </c>
      <c r="H120" s="172"/>
      <c r="I120" s="163">
        <f t="shared" si="2"/>
        <v>0</v>
      </c>
      <c r="J120" s="163"/>
      <c r="K120" s="145">
        <v>660699</v>
      </c>
      <c r="L120" s="163"/>
      <c r="M120" s="163">
        <v>7957063968</v>
      </c>
      <c r="N120" s="172"/>
      <c r="O120" s="163">
        <v>-9671649108</v>
      </c>
      <c r="P120" s="163"/>
      <c r="Q120" s="163">
        <f t="shared" si="3"/>
        <v>-1714585140</v>
      </c>
    </row>
    <row r="121" spans="1:17" ht="21">
      <c r="A121" s="171" t="s">
        <v>194</v>
      </c>
      <c r="B121" s="172"/>
      <c r="C121" s="163">
        <v>0</v>
      </c>
      <c r="D121" s="172"/>
      <c r="E121" s="163">
        <v>0</v>
      </c>
      <c r="F121" s="145"/>
      <c r="G121" s="163">
        <v>0</v>
      </c>
      <c r="H121" s="172"/>
      <c r="I121" s="163">
        <f t="shared" si="2"/>
        <v>0</v>
      </c>
      <c r="J121" s="163"/>
      <c r="K121" s="145">
        <v>8149717</v>
      </c>
      <c r="L121" s="163"/>
      <c r="M121" s="163">
        <v>57398257328</v>
      </c>
      <c r="N121" s="172"/>
      <c r="O121" s="163">
        <v>-57647749075</v>
      </c>
      <c r="P121" s="163"/>
      <c r="Q121" s="163">
        <f t="shared" si="3"/>
        <v>-249491747</v>
      </c>
    </row>
    <row r="122" spans="1:17" ht="21">
      <c r="A122" s="171" t="s">
        <v>168</v>
      </c>
      <c r="B122" s="172"/>
      <c r="C122" s="163">
        <v>3200000</v>
      </c>
      <c r="D122" s="172"/>
      <c r="E122" s="163">
        <v>40270953600</v>
      </c>
      <c r="F122" s="145"/>
      <c r="G122" s="163">
        <v>-47539632641</v>
      </c>
      <c r="H122" s="172"/>
      <c r="I122" s="163">
        <f t="shared" si="2"/>
        <v>-7268679041</v>
      </c>
      <c r="J122" s="163"/>
      <c r="K122" s="145">
        <v>3920618</v>
      </c>
      <c r="L122" s="163"/>
      <c r="M122" s="163">
        <v>50708152950</v>
      </c>
      <c r="N122" s="172"/>
      <c r="O122" s="163">
        <v>-59824699225</v>
      </c>
      <c r="P122" s="163"/>
      <c r="Q122" s="163">
        <f t="shared" si="3"/>
        <v>-9116546275</v>
      </c>
    </row>
    <row r="123" spans="1:17" ht="21">
      <c r="A123" s="171" t="s">
        <v>143</v>
      </c>
      <c r="B123" s="172"/>
      <c r="C123" s="163">
        <v>0</v>
      </c>
      <c r="D123" s="172"/>
      <c r="E123" s="163">
        <v>0</v>
      </c>
      <c r="F123" s="145"/>
      <c r="G123" s="163">
        <v>0</v>
      </c>
      <c r="H123" s="172"/>
      <c r="I123" s="163">
        <f t="shared" si="2"/>
        <v>0</v>
      </c>
      <c r="J123" s="163"/>
      <c r="K123" s="145">
        <v>5001340</v>
      </c>
      <c r="L123" s="163"/>
      <c r="M123" s="163">
        <v>13619750051</v>
      </c>
      <c r="N123" s="172"/>
      <c r="O123" s="163">
        <v>-13274828896</v>
      </c>
      <c r="P123" s="163"/>
      <c r="Q123" s="163">
        <f t="shared" si="3"/>
        <v>344921155</v>
      </c>
    </row>
    <row r="124" spans="1:17" ht="21">
      <c r="A124" s="171" t="s">
        <v>229</v>
      </c>
      <c r="B124" s="172"/>
      <c r="C124" s="163">
        <v>0</v>
      </c>
      <c r="D124" s="172"/>
      <c r="E124" s="163">
        <v>0</v>
      </c>
      <c r="F124" s="145"/>
      <c r="G124" s="163">
        <v>0</v>
      </c>
      <c r="H124" s="172"/>
      <c r="I124" s="163">
        <f t="shared" si="2"/>
        <v>0</v>
      </c>
      <c r="J124" s="163"/>
      <c r="K124" s="145">
        <v>3268856</v>
      </c>
      <c r="L124" s="163"/>
      <c r="M124" s="163">
        <v>8869745470</v>
      </c>
      <c r="N124" s="172"/>
      <c r="O124" s="163">
        <v>-9887196599</v>
      </c>
      <c r="P124" s="163"/>
      <c r="Q124" s="163">
        <f t="shared" si="3"/>
        <v>-1017451129</v>
      </c>
    </row>
    <row r="125" spans="1:17" ht="21">
      <c r="A125" s="171" t="s">
        <v>220</v>
      </c>
      <c r="B125" s="172"/>
      <c r="C125" s="163">
        <v>0</v>
      </c>
      <c r="D125" s="172"/>
      <c r="E125" s="163">
        <v>0</v>
      </c>
      <c r="F125" s="145"/>
      <c r="G125" s="163">
        <v>0</v>
      </c>
      <c r="H125" s="172"/>
      <c r="I125" s="163">
        <f t="shared" si="2"/>
        <v>0</v>
      </c>
      <c r="J125" s="163"/>
      <c r="K125" s="145">
        <v>2208078</v>
      </c>
      <c r="L125" s="163"/>
      <c r="M125" s="163">
        <v>17227088897</v>
      </c>
      <c r="N125" s="172"/>
      <c r="O125" s="163">
        <v>-17617978067</v>
      </c>
      <c r="P125" s="163"/>
      <c r="Q125" s="163">
        <f t="shared" si="3"/>
        <v>-390889170</v>
      </c>
    </row>
    <row r="126" spans="1:17" ht="21">
      <c r="A126" s="171" t="s">
        <v>232</v>
      </c>
      <c r="B126" s="172"/>
      <c r="C126" s="163">
        <v>0</v>
      </c>
      <c r="D126" s="172"/>
      <c r="E126" s="163">
        <v>0</v>
      </c>
      <c r="F126" s="145"/>
      <c r="G126" s="163">
        <v>0</v>
      </c>
      <c r="H126" s="172"/>
      <c r="I126" s="163">
        <f t="shared" si="2"/>
        <v>0</v>
      </c>
      <c r="J126" s="163"/>
      <c r="K126" s="145">
        <v>3321618</v>
      </c>
      <c r="L126" s="163"/>
      <c r="M126" s="163">
        <v>12305720827</v>
      </c>
      <c r="N126" s="172"/>
      <c r="O126" s="163">
        <v>-13472820232</v>
      </c>
      <c r="P126" s="163"/>
      <c r="Q126" s="163">
        <f t="shared" si="3"/>
        <v>-1167099405</v>
      </c>
    </row>
    <row r="127" spans="1:17" ht="21">
      <c r="A127" s="171" t="s">
        <v>157</v>
      </c>
      <c r="B127" s="172"/>
      <c r="C127" s="163">
        <v>0</v>
      </c>
      <c r="D127" s="172"/>
      <c r="E127" s="163">
        <v>0</v>
      </c>
      <c r="F127" s="145"/>
      <c r="G127" s="163">
        <v>0</v>
      </c>
      <c r="H127" s="172"/>
      <c r="I127" s="163">
        <f t="shared" si="2"/>
        <v>0</v>
      </c>
      <c r="J127" s="163"/>
      <c r="K127" s="145">
        <v>964686</v>
      </c>
      <c r="L127" s="163"/>
      <c r="M127" s="163">
        <v>37555239056</v>
      </c>
      <c r="N127" s="172"/>
      <c r="O127" s="163">
        <v>-39799652792</v>
      </c>
      <c r="P127" s="163"/>
      <c r="Q127" s="163">
        <f t="shared" si="3"/>
        <v>-2244413736</v>
      </c>
    </row>
    <row r="128" spans="1:17" ht="21">
      <c r="A128" s="171" t="s">
        <v>177</v>
      </c>
      <c r="B128" s="172"/>
      <c r="C128" s="163">
        <v>0</v>
      </c>
      <c r="D128" s="172"/>
      <c r="E128" s="163">
        <v>0</v>
      </c>
      <c r="F128" s="145"/>
      <c r="G128" s="163">
        <v>0</v>
      </c>
      <c r="H128" s="172"/>
      <c r="I128" s="163">
        <f t="shared" si="2"/>
        <v>0</v>
      </c>
      <c r="J128" s="163"/>
      <c r="K128" s="145">
        <v>7473940</v>
      </c>
      <c r="L128" s="163"/>
      <c r="M128" s="163">
        <v>90392020352</v>
      </c>
      <c r="N128" s="172"/>
      <c r="O128" s="163">
        <v>-90753887683</v>
      </c>
      <c r="P128" s="163"/>
      <c r="Q128" s="163">
        <f t="shared" si="3"/>
        <v>-361867331</v>
      </c>
    </row>
    <row r="129" spans="1:17" ht="21">
      <c r="A129" s="171" t="s">
        <v>109</v>
      </c>
      <c r="B129" s="172"/>
      <c r="C129" s="163">
        <v>0</v>
      </c>
      <c r="D129" s="172"/>
      <c r="E129" s="163">
        <v>0</v>
      </c>
      <c r="F129" s="145"/>
      <c r="G129" s="163">
        <v>0</v>
      </c>
      <c r="H129" s="172"/>
      <c r="I129" s="163">
        <f t="shared" si="2"/>
        <v>0</v>
      </c>
      <c r="J129" s="163"/>
      <c r="K129" s="145">
        <v>3999313</v>
      </c>
      <c r="L129" s="163"/>
      <c r="M129" s="163">
        <v>12133524250</v>
      </c>
      <c r="N129" s="172"/>
      <c r="O129" s="163">
        <v>-12670327323</v>
      </c>
      <c r="P129" s="163"/>
      <c r="Q129" s="163">
        <f t="shared" si="3"/>
        <v>-536803073</v>
      </c>
    </row>
    <row r="130" spans="1:17" ht="21">
      <c r="A130" s="171" t="s">
        <v>181</v>
      </c>
      <c r="B130" s="172"/>
      <c r="C130" s="163">
        <v>0</v>
      </c>
      <c r="D130" s="172"/>
      <c r="E130" s="163">
        <v>0</v>
      </c>
      <c r="F130" s="145"/>
      <c r="G130" s="163">
        <v>0</v>
      </c>
      <c r="H130" s="172"/>
      <c r="I130" s="163">
        <f t="shared" si="2"/>
        <v>0</v>
      </c>
      <c r="J130" s="163"/>
      <c r="K130" s="145">
        <v>2589332</v>
      </c>
      <c r="L130" s="163"/>
      <c r="M130" s="163">
        <v>24751599890</v>
      </c>
      <c r="N130" s="172"/>
      <c r="O130" s="163">
        <v>-32263402903</v>
      </c>
      <c r="P130" s="163"/>
      <c r="Q130" s="163">
        <f t="shared" si="3"/>
        <v>-7511803013</v>
      </c>
    </row>
    <row r="131" spans="1:17" ht="21">
      <c r="A131" s="171" t="s">
        <v>140</v>
      </c>
      <c r="B131" s="172"/>
      <c r="C131" s="163">
        <v>0</v>
      </c>
      <c r="D131" s="172"/>
      <c r="E131" s="163">
        <v>0</v>
      </c>
      <c r="F131" s="145"/>
      <c r="G131" s="163">
        <v>0</v>
      </c>
      <c r="H131" s="172"/>
      <c r="I131" s="163">
        <f t="shared" si="2"/>
        <v>0</v>
      </c>
      <c r="J131" s="163"/>
      <c r="K131" s="145">
        <v>3978175</v>
      </c>
      <c r="L131" s="163"/>
      <c r="M131" s="163">
        <v>10992657021</v>
      </c>
      <c r="N131" s="172"/>
      <c r="O131" s="163">
        <v>-10758285274</v>
      </c>
      <c r="P131" s="163"/>
      <c r="Q131" s="163">
        <f t="shared" si="3"/>
        <v>234371747</v>
      </c>
    </row>
    <row r="132" spans="1:17" ht="21">
      <c r="A132" s="171" t="s">
        <v>136</v>
      </c>
      <c r="B132" s="172"/>
      <c r="C132" s="163">
        <v>0</v>
      </c>
      <c r="D132" s="172"/>
      <c r="E132" s="163">
        <v>0</v>
      </c>
      <c r="F132" s="145"/>
      <c r="G132" s="163">
        <v>0</v>
      </c>
      <c r="H132" s="172"/>
      <c r="I132" s="163">
        <f t="shared" si="2"/>
        <v>0</v>
      </c>
      <c r="J132" s="163"/>
      <c r="K132" s="145">
        <v>831119</v>
      </c>
      <c r="L132" s="163"/>
      <c r="M132" s="163">
        <v>10089747588</v>
      </c>
      <c r="N132" s="172"/>
      <c r="O132" s="163">
        <v>-11044276064</v>
      </c>
      <c r="P132" s="163"/>
      <c r="Q132" s="163">
        <f t="shared" si="3"/>
        <v>-954528476</v>
      </c>
    </row>
    <row r="133" spans="1:17" ht="21">
      <c r="A133" s="171" t="s">
        <v>224</v>
      </c>
      <c r="B133" s="172"/>
      <c r="C133" s="163">
        <v>0</v>
      </c>
      <c r="D133" s="172"/>
      <c r="E133" s="163">
        <v>0</v>
      </c>
      <c r="F133" s="145"/>
      <c r="G133" s="163">
        <v>0</v>
      </c>
      <c r="H133" s="172"/>
      <c r="I133" s="163">
        <f t="shared" si="2"/>
        <v>0</v>
      </c>
      <c r="J133" s="163"/>
      <c r="K133" s="145">
        <v>1250720</v>
      </c>
      <c r="L133" s="163"/>
      <c r="M133" s="163">
        <v>37092058260</v>
      </c>
      <c r="N133" s="172"/>
      <c r="O133" s="163">
        <v>-42067595340</v>
      </c>
      <c r="P133" s="163"/>
      <c r="Q133" s="163">
        <f t="shared" si="3"/>
        <v>-4975537080</v>
      </c>
    </row>
    <row r="134" spans="1:17" ht="21">
      <c r="A134" s="171" t="s">
        <v>206</v>
      </c>
      <c r="B134" s="172"/>
      <c r="C134" s="163">
        <v>9067510</v>
      </c>
      <c r="D134" s="172"/>
      <c r="E134" s="163">
        <v>51807741703</v>
      </c>
      <c r="F134" s="145"/>
      <c r="G134" s="163">
        <v>-41027630245</v>
      </c>
      <c r="H134" s="172"/>
      <c r="I134" s="163">
        <f t="shared" si="2"/>
        <v>10780111458</v>
      </c>
      <c r="J134" s="163"/>
      <c r="K134" s="145">
        <v>14572843</v>
      </c>
      <c r="L134" s="163"/>
      <c r="M134" s="163">
        <v>91023127576</v>
      </c>
      <c r="N134" s="172"/>
      <c r="O134" s="163">
        <v>-78265604271</v>
      </c>
      <c r="P134" s="163"/>
      <c r="Q134" s="163">
        <f t="shared" si="3"/>
        <v>12757523305</v>
      </c>
    </row>
    <row r="135" spans="1:17" ht="21">
      <c r="A135" s="171" t="s">
        <v>257</v>
      </c>
      <c r="B135" s="172"/>
      <c r="C135" s="163">
        <v>0</v>
      </c>
      <c r="D135" s="172"/>
      <c r="E135" s="163">
        <v>0</v>
      </c>
      <c r="F135" s="145"/>
      <c r="G135" s="163">
        <v>0</v>
      </c>
      <c r="H135" s="172"/>
      <c r="I135" s="163">
        <f t="shared" si="2"/>
        <v>0</v>
      </c>
      <c r="J135" s="163"/>
      <c r="K135" s="145">
        <v>755761</v>
      </c>
      <c r="L135" s="163"/>
      <c r="M135" s="163">
        <v>25059483529</v>
      </c>
      <c r="N135" s="172"/>
      <c r="O135" s="163">
        <v>-20023200710</v>
      </c>
      <c r="P135" s="163"/>
      <c r="Q135" s="163">
        <f t="shared" si="3"/>
        <v>5036282819</v>
      </c>
    </row>
    <row r="136" spans="1:17" ht="21">
      <c r="A136" s="171" t="s">
        <v>209</v>
      </c>
      <c r="B136" s="172"/>
      <c r="C136" s="163">
        <v>0</v>
      </c>
      <c r="D136" s="172"/>
      <c r="E136" s="163">
        <v>0</v>
      </c>
      <c r="F136" s="145"/>
      <c r="G136" s="163">
        <v>0</v>
      </c>
      <c r="H136" s="172"/>
      <c r="I136" s="163">
        <f t="shared" si="2"/>
        <v>0</v>
      </c>
      <c r="J136" s="163"/>
      <c r="K136" s="145">
        <v>1139504</v>
      </c>
      <c r="L136" s="163"/>
      <c r="M136" s="163">
        <v>11260490437</v>
      </c>
      <c r="N136" s="172"/>
      <c r="O136" s="163">
        <v>-13149358071</v>
      </c>
      <c r="P136" s="163"/>
      <c r="Q136" s="163">
        <f t="shared" si="3"/>
        <v>-1888867634</v>
      </c>
    </row>
    <row r="137" spans="1:17" ht="21">
      <c r="A137" s="171" t="s">
        <v>92</v>
      </c>
      <c r="B137" s="172"/>
      <c r="C137" s="163">
        <v>0</v>
      </c>
      <c r="D137" s="172"/>
      <c r="E137" s="163">
        <v>0</v>
      </c>
      <c r="F137" s="145"/>
      <c r="G137" s="163">
        <v>0</v>
      </c>
      <c r="H137" s="172"/>
      <c r="I137" s="163">
        <f t="shared" ref="I137:I200" si="4">G137+E137</f>
        <v>0</v>
      </c>
      <c r="J137" s="163"/>
      <c r="K137" s="145">
        <v>3703055</v>
      </c>
      <c r="L137" s="163"/>
      <c r="M137" s="163">
        <v>34220137754</v>
      </c>
      <c r="N137" s="172"/>
      <c r="O137" s="163">
        <v>-39987167219</v>
      </c>
      <c r="P137" s="163"/>
      <c r="Q137" s="163">
        <f t="shared" ref="Q137:Q200" si="5">M137+O137</f>
        <v>-5767029465</v>
      </c>
    </row>
    <row r="138" spans="1:17" ht="21">
      <c r="A138" s="171" t="s">
        <v>170</v>
      </c>
      <c r="B138" s="172"/>
      <c r="C138" s="163">
        <v>0</v>
      </c>
      <c r="D138" s="172"/>
      <c r="E138" s="163">
        <v>0</v>
      </c>
      <c r="F138" s="145"/>
      <c r="G138" s="163">
        <v>0</v>
      </c>
      <c r="H138" s="172"/>
      <c r="I138" s="163">
        <f t="shared" si="4"/>
        <v>0</v>
      </c>
      <c r="J138" s="163"/>
      <c r="K138" s="145">
        <v>1394399</v>
      </c>
      <c r="L138" s="163"/>
      <c r="M138" s="163">
        <v>7255577840</v>
      </c>
      <c r="N138" s="172"/>
      <c r="O138" s="163">
        <v>-8546688033</v>
      </c>
      <c r="P138" s="163"/>
      <c r="Q138" s="163">
        <f t="shared" si="5"/>
        <v>-1291110193</v>
      </c>
    </row>
    <row r="139" spans="1:17" ht="21">
      <c r="A139" s="171" t="s">
        <v>101</v>
      </c>
      <c r="B139" s="172"/>
      <c r="C139" s="163">
        <v>0</v>
      </c>
      <c r="D139" s="172"/>
      <c r="E139" s="163">
        <v>0</v>
      </c>
      <c r="F139" s="145"/>
      <c r="G139" s="163">
        <v>0</v>
      </c>
      <c r="H139" s="172"/>
      <c r="I139" s="163">
        <f t="shared" si="4"/>
        <v>0</v>
      </c>
      <c r="J139" s="163"/>
      <c r="K139" s="145">
        <v>21428638</v>
      </c>
      <c r="L139" s="163"/>
      <c r="M139" s="163">
        <v>146620341665</v>
      </c>
      <c r="N139" s="172"/>
      <c r="O139" s="163">
        <v>-121218141585</v>
      </c>
      <c r="P139" s="163"/>
      <c r="Q139" s="163">
        <f t="shared" si="5"/>
        <v>25402200080</v>
      </c>
    </row>
    <row r="140" spans="1:17" ht="21">
      <c r="A140" s="171" t="s">
        <v>98</v>
      </c>
      <c r="B140" s="172"/>
      <c r="C140" s="163">
        <v>0</v>
      </c>
      <c r="D140" s="172"/>
      <c r="E140" s="163">
        <v>0</v>
      </c>
      <c r="F140" s="145"/>
      <c r="G140" s="163">
        <v>0</v>
      </c>
      <c r="H140" s="172"/>
      <c r="I140" s="163">
        <f t="shared" si="4"/>
        <v>0</v>
      </c>
      <c r="J140" s="163"/>
      <c r="K140" s="145">
        <v>1143542</v>
      </c>
      <c r="L140" s="163"/>
      <c r="M140" s="163">
        <v>6638450685</v>
      </c>
      <c r="N140" s="172"/>
      <c r="O140" s="163">
        <v>-7290012928</v>
      </c>
      <c r="P140" s="163"/>
      <c r="Q140" s="163">
        <f t="shared" si="5"/>
        <v>-651562243</v>
      </c>
    </row>
    <row r="141" spans="1:17" ht="21">
      <c r="A141" s="171" t="s">
        <v>123</v>
      </c>
      <c r="B141" s="172"/>
      <c r="C141" s="163">
        <v>0</v>
      </c>
      <c r="D141" s="172"/>
      <c r="E141" s="163">
        <v>0</v>
      </c>
      <c r="F141" s="145"/>
      <c r="G141" s="163">
        <v>0</v>
      </c>
      <c r="H141" s="172"/>
      <c r="I141" s="163">
        <f t="shared" si="4"/>
        <v>0</v>
      </c>
      <c r="J141" s="163"/>
      <c r="K141" s="145">
        <v>15247441</v>
      </c>
      <c r="L141" s="163"/>
      <c r="M141" s="163">
        <v>86250914384</v>
      </c>
      <c r="N141" s="172"/>
      <c r="O141" s="163">
        <v>-82472731590</v>
      </c>
      <c r="P141" s="163"/>
      <c r="Q141" s="163">
        <f t="shared" si="5"/>
        <v>3778182794</v>
      </c>
    </row>
    <row r="142" spans="1:17" ht="21">
      <c r="A142" s="171" t="s">
        <v>149</v>
      </c>
      <c r="B142" s="172"/>
      <c r="C142" s="163">
        <v>0</v>
      </c>
      <c r="D142" s="172"/>
      <c r="E142" s="163">
        <v>0</v>
      </c>
      <c r="F142" s="145"/>
      <c r="G142" s="163">
        <v>0</v>
      </c>
      <c r="H142" s="172"/>
      <c r="I142" s="163">
        <f t="shared" si="4"/>
        <v>0</v>
      </c>
      <c r="J142" s="163"/>
      <c r="K142" s="145">
        <v>7689737</v>
      </c>
      <c r="L142" s="163"/>
      <c r="M142" s="163">
        <v>43576890659</v>
      </c>
      <c r="N142" s="172"/>
      <c r="O142" s="163">
        <v>-35007070522</v>
      </c>
      <c r="P142" s="163"/>
      <c r="Q142" s="163">
        <f t="shared" si="5"/>
        <v>8569820137</v>
      </c>
    </row>
    <row r="143" spans="1:17" ht="21">
      <c r="A143" s="171" t="s">
        <v>138</v>
      </c>
      <c r="B143" s="172"/>
      <c r="C143" s="163">
        <v>0</v>
      </c>
      <c r="D143" s="172"/>
      <c r="E143" s="163">
        <v>0</v>
      </c>
      <c r="F143" s="145"/>
      <c r="G143" s="163">
        <v>0</v>
      </c>
      <c r="H143" s="172"/>
      <c r="I143" s="163">
        <f t="shared" si="4"/>
        <v>0</v>
      </c>
      <c r="J143" s="163"/>
      <c r="K143" s="145">
        <v>409242</v>
      </c>
      <c r="L143" s="163"/>
      <c r="M143" s="163">
        <v>12708773286</v>
      </c>
      <c r="N143" s="172"/>
      <c r="O143" s="163">
        <v>-12952530275</v>
      </c>
      <c r="P143" s="163"/>
      <c r="Q143" s="163">
        <f t="shared" si="5"/>
        <v>-243756989</v>
      </c>
    </row>
    <row r="144" spans="1:17" ht="21">
      <c r="A144" s="171" t="s">
        <v>173</v>
      </c>
      <c r="B144" s="172"/>
      <c r="C144" s="163">
        <v>0</v>
      </c>
      <c r="D144" s="172"/>
      <c r="E144" s="163">
        <v>0</v>
      </c>
      <c r="F144" s="145"/>
      <c r="G144" s="163">
        <v>0</v>
      </c>
      <c r="H144" s="172"/>
      <c r="I144" s="163">
        <f t="shared" si="4"/>
        <v>0</v>
      </c>
      <c r="J144" s="163"/>
      <c r="K144" s="145">
        <v>182650</v>
      </c>
      <c r="L144" s="163"/>
      <c r="M144" s="163">
        <v>2902084032</v>
      </c>
      <c r="N144" s="172"/>
      <c r="O144" s="163">
        <v>-2998162882</v>
      </c>
      <c r="P144" s="163"/>
      <c r="Q144" s="163">
        <f t="shared" si="5"/>
        <v>-96078850</v>
      </c>
    </row>
    <row r="145" spans="1:17" ht="21">
      <c r="A145" s="171" t="s">
        <v>142</v>
      </c>
      <c r="B145" s="172"/>
      <c r="C145" s="163">
        <v>0</v>
      </c>
      <c r="D145" s="172"/>
      <c r="E145" s="163">
        <v>0</v>
      </c>
      <c r="F145" s="145"/>
      <c r="G145" s="163">
        <v>0</v>
      </c>
      <c r="H145" s="172"/>
      <c r="I145" s="163">
        <f t="shared" si="4"/>
        <v>0</v>
      </c>
      <c r="J145" s="163"/>
      <c r="K145" s="145">
        <v>1979641</v>
      </c>
      <c r="L145" s="163"/>
      <c r="M145" s="163">
        <v>9389238677</v>
      </c>
      <c r="N145" s="172"/>
      <c r="O145" s="163">
        <v>-11497432847</v>
      </c>
      <c r="P145" s="163"/>
      <c r="Q145" s="163">
        <f t="shared" si="5"/>
        <v>-2108194170</v>
      </c>
    </row>
    <row r="146" spans="1:17" ht="21">
      <c r="A146" s="171" t="s">
        <v>231</v>
      </c>
      <c r="B146" s="172"/>
      <c r="C146" s="163">
        <v>0</v>
      </c>
      <c r="D146" s="172"/>
      <c r="E146" s="163">
        <v>0</v>
      </c>
      <c r="F146" s="145"/>
      <c r="G146" s="163">
        <v>0</v>
      </c>
      <c r="H146" s="172"/>
      <c r="I146" s="163">
        <f t="shared" si="4"/>
        <v>0</v>
      </c>
      <c r="J146" s="163"/>
      <c r="K146" s="145">
        <v>29400</v>
      </c>
      <c r="L146" s="163"/>
      <c r="M146" s="163">
        <v>4722765368</v>
      </c>
      <c r="N146" s="172"/>
      <c r="O146" s="163">
        <v>-4365316424</v>
      </c>
      <c r="P146" s="163"/>
      <c r="Q146" s="163">
        <f t="shared" si="5"/>
        <v>357448944</v>
      </c>
    </row>
    <row r="147" spans="1:17" ht="21">
      <c r="A147" s="171" t="s">
        <v>164</v>
      </c>
      <c r="B147" s="172"/>
      <c r="C147" s="163">
        <v>0</v>
      </c>
      <c r="D147" s="172"/>
      <c r="E147" s="163">
        <v>0</v>
      </c>
      <c r="F147" s="145"/>
      <c r="G147" s="163">
        <v>0</v>
      </c>
      <c r="H147" s="172"/>
      <c r="I147" s="163">
        <f t="shared" si="4"/>
        <v>0</v>
      </c>
      <c r="J147" s="163"/>
      <c r="K147" s="145">
        <v>5055545</v>
      </c>
      <c r="L147" s="163"/>
      <c r="M147" s="163">
        <v>19582589885</v>
      </c>
      <c r="N147" s="172"/>
      <c r="O147" s="163">
        <v>-30736104252</v>
      </c>
      <c r="P147" s="163"/>
      <c r="Q147" s="163">
        <f t="shared" si="5"/>
        <v>-11153514367</v>
      </c>
    </row>
    <row r="148" spans="1:17" ht="21">
      <c r="A148" s="171" t="s">
        <v>222</v>
      </c>
      <c r="B148" s="172"/>
      <c r="C148" s="163">
        <v>0</v>
      </c>
      <c r="D148" s="172"/>
      <c r="E148" s="163">
        <v>0</v>
      </c>
      <c r="F148" s="145"/>
      <c r="G148" s="163">
        <v>0</v>
      </c>
      <c r="H148" s="172"/>
      <c r="I148" s="163">
        <f t="shared" si="4"/>
        <v>0</v>
      </c>
      <c r="J148" s="163"/>
      <c r="K148" s="145">
        <v>3026131</v>
      </c>
      <c r="L148" s="163"/>
      <c r="M148" s="163">
        <v>32962023593</v>
      </c>
      <c r="N148" s="172"/>
      <c r="O148" s="163">
        <v>-33815770133</v>
      </c>
      <c r="P148" s="163"/>
      <c r="Q148" s="163">
        <f t="shared" si="5"/>
        <v>-853746540</v>
      </c>
    </row>
    <row r="149" spans="1:17" ht="21">
      <c r="A149" s="171" t="s">
        <v>116</v>
      </c>
      <c r="B149" s="172"/>
      <c r="C149" s="163">
        <v>0</v>
      </c>
      <c r="D149" s="172"/>
      <c r="E149" s="163">
        <v>0</v>
      </c>
      <c r="F149" s="145"/>
      <c r="G149" s="163">
        <v>0</v>
      </c>
      <c r="H149" s="172"/>
      <c r="I149" s="163">
        <f t="shared" si="4"/>
        <v>0</v>
      </c>
      <c r="J149" s="163"/>
      <c r="K149" s="145">
        <v>4675143</v>
      </c>
      <c r="L149" s="163"/>
      <c r="M149" s="163">
        <v>81650296037</v>
      </c>
      <c r="N149" s="172"/>
      <c r="O149" s="163">
        <v>-82707547760</v>
      </c>
      <c r="P149" s="163"/>
      <c r="Q149" s="163">
        <f t="shared" si="5"/>
        <v>-1057251723</v>
      </c>
    </row>
    <row r="150" spans="1:17" ht="21">
      <c r="A150" s="171" t="s">
        <v>183</v>
      </c>
      <c r="B150" s="172"/>
      <c r="C150" s="163">
        <v>0</v>
      </c>
      <c r="D150" s="172"/>
      <c r="E150" s="163">
        <v>0</v>
      </c>
      <c r="F150" s="145"/>
      <c r="G150" s="163">
        <v>0</v>
      </c>
      <c r="H150" s="172"/>
      <c r="I150" s="163">
        <f t="shared" si="4"/>
        <v>0</v>
      </c>
      <c r="J150" s="163"/>
      <c r="K150" s="145">
        <v>3195861</v>
      </c>
      <c r="L150" s="163"/>
      <c r="M150" s="163">
        <v>16329630061</v>
      </c>
      <c r="N150" s="172"/>
      <c r="O150" s="163">
        <v>-14652882326</v>
      </c>
      <c r="P150" s="163"/>
      <c r="Q150" s="163">
        <f t="shared" si="5"/>
        <v>1676747735</v>
      </c>
    </row>
    <row r="151" spans="1:17" ht="21">
      <c r="A151" s="171" t="s">
        <v>141</v>
      </c>
      <c r="B151" s="172"/>
      <c r="C151" s="163">
        <v>0</v>
      </c>
      <c r="D151" s="172"/>
      <c r="E151" s="163">
        <v>0</v>
      </c>
      <c r="F151" s="145"/>
      <c r="G151" s="163">
        <v>0</v>
      </c>
      <c r="H151" s="172"/>
      <c r="I151" s="163">
        <f t="shared" si="4"/>
        <v>0</v>
      </c>
      <c r="J151" s="163"/>
      <c r="K151" s="145">
        <v>1917912</v>
      </c>
      <c r="L151" s="163"/>
      <c r="M151" s="163">
        <v>10553928824</v>
      </c>
      <c r="N151" s="172"/>
      <c r="O151" s="163">
        <v>-12495862392</v>
      </c>
      <c r="P151" s="163"/>
      <c r="Q151" s="163">
        <f t="shared" si="5"/>
        <v>-1941933568</v>
      </c>
    </row>
    <row r="152" spans="1:17" ht="21">
      <c r="A152" s="171" t="s">
        <v>160</v>
      </c>
      <c r="B152" s="172"/>
      <c r="C152" s="163">
        <v>0</v>
      </c>
      <c r="D152" s="172"/>
      <c r="E152" s="163">
        <v>0</v>
      </c>
      <c r="F152" s="145"/>
      <c r="G152" s="163">
        <v>0</v>
      </c>
      <c r="H152" s="172"/>
      <c r="I152" s="163">
        <f t="shared" si="4"/>
        <v>0</v>
      </c>
      <c r="J152" s="163"/>
      <c r="K152" s="145">
        <v>6443299</v>
      </c>
      <c r="L152" s="163"/>
      <c r="M152" s="163">
        <v>62778792844</v>
      </c>
      <c r="N152" s="172"/>
      <c r="O152" s="163">
        <v>-49466222370</v>
      </c>
      <c r="P152" s="163"/>
      <c r="Q152" s="163">
        <f t="shared" si="5"/>
        <v>13312570474</v>
      </c>
    </row>
    <row r="153" spans="1:17" ht="21">
      <c r="A153" s="171" t="s">
        <v>132</v>
      </c>
      <c r="B153" s="172"/>
      <c r="C153" s="163">
        <v>0</v>
      </c>
      <c r="D153" s="172"/>
      <c r="E153" s="163">
        <v>0</v>
      </c>
      <c r="F153" s="145"/>
      <c r="G153" s="163">
        <v>0</v>
      </c>
      <c r="H153" s="172"/>
      <c r="I153" s="163">
        <f t="shared" si="4"/>
        <v>0</v>
      </c>
      <c r="J153" s="163"/>
      <c r="K153" s="145">
        <v>138205</v>
      </c>
      <c r="L153" s="163"/>
      <c r="M153" s="163">
        <v>1766752801</v>
      </c>
      <c r="N153" s="172"/>
      <c r="O153" s="163">
        <v>-1853698430</v>
      </c>
      <c r="P153" s="163"/>
      <c r="Q153" s="163">
        <f t="shared" si="5"/>
        <v>-86945629</v>
      </c>
    </row>
    <row r="154" spans="1:17" ht="21">
      <c r="A154" s="171" t="s">
        <v>261</v>
      </c>
      <c r="B154" s="172"/>
      <c r="C154" s="163">
        <v>0</v>
      </c>
      <c r="D154" s="172"/>
      <c r="E154" s="163">
        <v>0</v>
      </c>
      <c r="F154" s="145"/>
      <c r="G154" s="163">
        <v>0</v>
      </c>
      <c r="H154" s="172"/>
      <c r="I154" s="163">
        <f t="shared" si="4"/>
        <v>0</v>
      </c>
      <c r="J154" s="163"/>
      <c r="K154" s="145">
        <v>95901</v>
      </c>
      <c r="L154" s="163"/>
      <c r="M154" s="163">
        <v>2100051445</v>
      </c>
      <c r="N154" s="172"/>
      <c r="O154" s="163">
        <v>-2657254886</v>
      </c>
      <c r="P154" s="163"/>
      <c r="Q154" s="163">
        <f t="shared" si="5"/>
        <v>-557203441</v>
      </c>
    </row>
    <row r="155" spans="1:17" ht="21">
      <c r="A155" s="171" t="s">
        <v>180</v>
      </c>
      <c r="B155" s="172"/>
      <c r="C155" s="163">
        <v>0</v>
      </c>
      <c r="D155" s="172"/>
      <c r="E155" s="163">
        <v>0</v>
      </c>
      <c r="F155" s="145"/>
      <c r="G155" s="163">
        <v>0</v>
      </c>
      <c r="H155" s="172"/>
      <c r="I155" s="163">
        <f t="shared" si="4"/>
        <v>0</v>
      </c>
      <c r="J155" s="163"/>
      <c r="K155" s="145">
        <v>264493</v>
      </c>
      <c r="L155" s="163"/>
      <c r="M155" s="163">
        <v>16107316850</v>
      </c>
      <c r="N155" s="172"/>
      <c r="O155" s="163">
        <v>-15303752740</v>
      </c>
      <c r="P155" s="163"/>
      <c r="Q155" s="163">
        <f t="shared" si="5"/>
        <v>803564110</v>
      </c>
    </row>
    <row r="156" spans="1:17" ht="21">
      <c r="A156" s="171" t="s">
        <v>273</v>
      </c>
      <c r="B156" s="172"/>
      <c r="C156" s="163">
        <v>0</v>
      </c>
      <c r="D156" s="172"/>
      <c r="E156" s="163">
        <v>0</v>
      </c>
      <c r="F156" s="145"/>
      <c r="G156" s="163">
        <v>0</v>
      </c>
      <c r="H156" s="172"/>
      <c r="I156" s="163">
        <f t="shared" si="4"/>
        <v>0</v>
      </c>
      <c r="J156" s="163"/>
      <c r="K156" s="145">
        <v>237476838</v>
      </c>
      <c r="L156" s="163"/>
      <c r="M156" s="163">
        <v>281224365914</v>
      </c>
      <c r="N156" s="172"/>
      <c r="O156" s="163">
        <v>-307323883702</v>
      </c>
      <c r="P156" s="163"/>
      <c r="Q156" s="163">
        <f t="shared" si="5"/>
        <v>-26099517788</v>
      </c>
    </row>
    <row r="157" spans="1:17" ht="21">
      <c r="A157" s="171" t="s">
        <v>192</v>
      </c>
      <c r="B157" s="172"/>
      <c r="C157" s="163">
        <v>0</v>
      </c>
      <c r="D157" s="172"/>
      <c r="E157" s="163">
        <v>0</v>
      </c>
      <c r="F157" s="145"/>
      <c r="G157" s="163">
        <v>0</v>
      </c>
      <c r="H157" s="172"/>
      <c r="I157" s="163">
        <f t="shared" si="4"/>
        <v>0</v>
      </c>
      <c r="J157" s="163"/>
      <c r="K157" s="145">
        <v>154372</v>
      </c>
      <c r="L157" s="163"/>
      <c r="M157" s="163">
        <v>9499856788</v>
      </c>
      <c r="N157" s="172"/>
      <c r="O157" s="163">
        <v>-8547433931</v>
      </c>
      <c r="P157" s="163"/>
      <c r="Q157" s="163">
        <f t="shared" si="5"/>
        <v>952422857</v>
      </c>
    </row>
    <row r="158" spans="1:17" ht="21">
      <c r="A158" s="171" t="s">
        <v>165</v>
      </c>
      <c r="B158" s="172"/>
      <c r="C158" s="163">
        <v>0</v>
      </c>
      <c r="D158" s="172"/>
      <c r="E158" s="163">
        <v>0</v>
      </c>
      <c r="F158" s="145"/>
      <c r="G158" s="163">
        <v>0</v>
      </c>
      <c r="H158" s="172"/>
      <c r="I158" s="163">
        <f t="shared" si="4"/>
        <v>0</v>
      </c>
      <c r="J158" s="163"/>
      <c r="K158" s="145">
        <v>9156764</v>
      </c>
      <c r="L158" s="163"/>
      <c r="M158" s="163">
        <v>80787030130</v>
      </c>
      <c r="N158" s="172"/>
      <c r="O158" s="163">
        <v>-77555697491</v>
      </c>
      <c r="P158" s="163"/>
      <c r="Q158" s="163">
        <f t="shared" si="5"/>
        <v>3231332639</v>
      </c>
    </row>
    <row r="159" spans="1:17" ht="21">
      <c r="A159" s="171" t="s">
        <v>253</v>
      </c>
      <c r="B159" s="172"/>
      <c r="C159" s="163">
        <v>0</v>
      </c>
      <c r="D159" s="172"/>
      <c r="E159" s="163">
        <v>0</v>
      </c>
      <c r="F159" s="145"/>
      <c r="G159" s="163">
        <v>0</v>
      </c>
      <c r="H159" s="172"/>
      <c r="I159" s="163">
        <f t="shared" si="4"/>
        <v>0</v>
      </c>
      <c r="J159" s="163"/>
      <c r="K159" s="145">
        <v>3473840</v>
      </c>
      <c r="L159" s="163"/>
      <c r="M159" s="163">
        <v>9285532180</v>
      </c>
      <c r="N159" s="172"/>
      <c r="O159" s="163">
        <v>-8970828545</v>
      </c>
      <c r="P159" s="163"/>
      <c r="Q159" s="163">
        <f t="shared" si="5"/>
        <v>314703635</v>
      </c>
    </row>
    <row r="160" spans="1:17" ht="21">
      <c r="A160" s="171" t="s">
        <v>147</v>
      </c>
      <c r="B160" s="172"/>
      <c r="C160" s="163">
        <v>0</v>
      </c>
      <c r="D160" s="172"/>
      <c r="E160" s="163">
        <v>0</v>
      </c>
      <c r="F160" s="145"/>
      <c r="G160" s="163">
        <v>0</v>
      </c>
      <c r="H160" s="172"/>
      <c r="I160" s="163">
        <f t="shared" si="4"/>
        <v>0</v>
      </c>
      <c r="J160" s="163"/>
      <c r="K160" s="145">
        <v>790722</v>
      </c>
      <c r="L160" s="163"/>
      <c r="M160" s="163">
        <v>6710031227</v>
      </c>
      <c r="N160" s="172"/>
      <c r="O160" s="163">
        <v>-6716261695</v>
      </c>
      <c r="P160" s="163"/>
      <c r="Q160" s="163">
        <f t="shared" si="5"/>
        <v>-6230468</v>
      </c>
    </row>
    <row r="161" spans="1:17" ht="21">
      <c r="A161" s="171" t="s">
        <v>271</v>
      </c>
      <c r="B161" s="172"/>
      <c r="C161" s="163">
        <v>0</v>
      </c>
      <c r="D161" s="172"/>
      <c r="E161" s="163">
        <v>0</v>
      </c>
      <c r="F161" s="145"/>
      <c r="G161" s="163">
        <v>0</v>
      </c>
      <c r="H161" s="172"/>
      <c r="I161" s="163">
        <f t="shared" si="4"/>
        <v>0</v>
      </c>
      <c r="J161" s="163"/>
      <c r="K161" s="145">
        <v>11833665</v>
      </c>
      <c r="L161" s="163"/>
      <c r="M161" s="163">
        <v>54582474451</v>
      </c>
      <c r="N161" s="172"/>
      <c r="O161" s="163">
        <v>-52049663577</v>
      </c>
      <c r="P161" s="163"/>
      <c r="Q161" s="163">
        <f t="shared" si="5"/>
        <v>2532810874</v>
      </c>
    </row>
    <row r="162" spans="1:17" ht="21">
      <c r="A162" s="171" t="s">
        <v>91</v>
      </c>
      <c r="B162" s="172"/>
      <c r="C162" s="163">
        <v>0</v>
      </c>
      <c r="D162" s="172"/>
      <c r="E162" s="163">
        <v>0</v>
      </c>
      <c r="F162" s="145"/>
      <c r="G162" s="163">
        <v>0</v>
      </c>
      <c r="H162" s="172"/>
      <c r="I162" s="163">
        <f t="shared" si="4"/>
        <v>0</v>
      </c>
      <c r="J162" s="163"/>
      <c r="K162" s="145">
        <v>3370353</v>
      </c>
      <c r="L162" s="163"/>
      <c r="M162" s="163">
        <v>6126705355</v>
      </c>
      <c r="N162" s="172"/>
      <c r="O162" s="163">
        <v>-7176422272</v>
      </c>
      <c r="P162" s="163"/>
      <c r="Q162" s="163">
        <f t="shared" si="5"/>
        <v>-1049716917</v>
      </c>
    </row>
    <row r="163" spans="1:17" ht="21">
      <c r="A163" s="171" t="s">
        <v>259</v>
      </c>
      <c r="B163" s="172"/>
      <c r="C163" s="163">
        <v>0</v>
      </c>
      <c r="D163" s="172"/>
      <c r="E163" s="163">
        <v>0</v>
      </c>
      <c r="F163" s="145"/>
      <c r="G163" s="163">
        <v>0</v>
      </c>
      <c r="H163" s="172"/>
      <c r="I163" s="163">
        <f t="shared" si="4"/>
        <v>0</v>
      </c>
      <c r="J163" s="163"/>
      <c r="K163" s="145">
        <v>2072009</v>
      </c>
      <c r="L163" s="163"/>
      <c r="M163" s="163">
        <v>5738176819</v>
      </c>
      <c r="N163" s="172"/>
      <c r="O163" s="163">
        <v>-7905775995</v>
      </c>
      <c r="P163" s="163"/>
      <c r="Q163" s="163">
        <f t="shared" si="5"/>
        <v>-2167599176</v>
      </c>
    </row>
    <row r="164" spans="1:17" ht="21">
      <c r="A164" s="171" t="s">
        <v>202</v>
      </c>
      <c r="B164" s="172"/>
      <c r="C164" s="163">
        <v>0</v>
      </c>
      <c r="D164" s="172"/>
      <c r="E164" s="163">
        <v>0</v>
      </c>
      <c r="F164" s="145"/>
      <c r="G164" s="163">
        <v>0</v>
      </c>
      <c r="H164" s="172"/>
      <c r="I164" s="163">
        <f t="shared" si="4"/>
        <v>0</v>
      </c>
      <c r="J164" s="163"/>
      <c r="K164" s="145">
        <v>5428297</v>
      </c>
      <c r="L164" s="163"/>
      <c r="M164" s="163">
        <v>79716753236</v>
      </c>
      <c r="N164" s="172"/>
      <c r="O164" s="163">
        <v>-73452039941</v>
      </c>
      <c r="P164" s="163"/>
      <c r="Q164" s="163">
        <f t="shared" si="5"/>
        <v>6264713295</v>
      </c>
    </row>
    <row r="165" spans="1:17" ht="21">
      <c r="A165" s="171" t="s">
        <v>199</v>
      </c>
      <c r="B165" s="172"/>
      <c r="C165" s="163">
        <v>0</v>
      </c>
      <c r="D165" s="172"/>
      <c r="E165" s="163">
        <v>0</v>
      </c>
      <c r="F165" s="145"/>
      <c r="G165" s="163">
        <v>0</v>
      </c>
      <c r="H165" s="172"/>
      <c r="I165" s="163">
        <f t="shared" si="4"/>
        <v>0</v>
      </c>
      <c r="J165" s="163"/>
      <c r="K165" s="145">
        <v>1136544</v>
      </c>
      <c r="L165" s="163"/>
      <c r="M165" s="163">
        <v>8897435759</v>
      </c>
      <c r="N165" s="172"/>
      <c r="O165" s="163">
        <v>-10519375478</v>
      </c>
      <c r="P165" s="163"/>
      <c r="Q165" s="163">
        <f t="shared" si="5"/>
        <v>-1621939719</v>
      </c>
    </row>
    <row r="166" spans="1:17" ht="21">
      <c r="A166" s="171" t="s">
        <v>150</v>
      </c>
      <c r="B166" s="172"/>
      <c r="C166" s="163">
        <v>0</v>
      </c>
      <c r="D166" s="172"/>
      <c r="E166" s="163">
        <v>0</v>
      </c>
      <c r="F166" s="145"/>
      <c r="G166" s="163">
        <v>0</v>
      </c>
      <c r="H166" s="172"/>
      <c r="I166" s="163">
        <f t="shared" si="4"/>
        <v>0</v>
      </c>
      <c r="J166" s="163"/>
      <c r="K166" s="145">
        <v>5413070</v>
      </c>
      <c r="L166" s="163"/>
      <c r="M166" s="163">
        <v>104493726006</v>
      </c>
      <c r="N166" s="172"/>
      <c r="O166" s="163">
        <v>-111304807129</v>
      </c>
      <c r="P166" s="163"/>
      <c r="Q166" s="163">
        <f t="shared" si="5"/>
        <v>-6811081123</v>
      </c>
    </row>
    <row r="167" spans="1:17" ht="21">
      <c r="A167" s="171" t="s">
        <v>113</v>
      </c>
      <c r="B167" s="172"/>
      <c r="C167" s="163">
        <v>0</v>
      </c>
      <c r="D167" s="172"/>
      <c r="E167" s="163">
        <v>0</v>
      </c>
      <c r="F167" s="145"/>
      <c r="G167" s="163">
        <v>0</v>
      </c>
      <c r="H167" s="172"/>
      <c r="I167" s="163">
        <f t="shared" si="4"/>
        <v>0</v>
      </c>
      <c r="J167" s="163"/>
      <c r="K167" s="145">
        <v>954011</v>
      </c>
      <c r="L167" s="163"/>
      <c r="M167" s="163">
        <v>4691131536</v>
      </c>
      <c r="N167" s="172"/>
      <c r="O167" s="163">
        <v>-4963695621</v>
      </c>
      <c r="P167" s="163"/>
      <c r="Q167" s="163">
        <f t="shared" si="5"/>
        <v>-272564085</v>
      </c>
    </row>
    <row r="168" spans="1:17" ht="21">
      <c r="A168" s="171" t="s">
        <v>406</v>
      </c>
      <c r="B168" s="172"/>
      <c r="C168" s="163">
        <v>0</v>
      </c>
      <c r="D168" s="172"/>
      <c r="E168" s="163">
        <v>0</v>
      </c>
      <c r="F168" s="145"/>
      <c r="G168" s="163">
        <v>0</v>
      </c>
      <c r="H168" s="172"/>
      <c r="I168" s="163">
        <f t="shared" si="4"/>
        <v>0</v>
      </c>
      <c r="J168" s="163"/>
      <c r="K168" s="145">
        <v>6767359</v>
      </c>
      <c r="L168" s="163"/>
      <c r="M168" s="163">
        <v>21054673124</v>
      </c>
      <c r="N168" s="172"/>
      <c r="O168" s="163">
        <v>-25100210526</v>
      </c>
      <c r="P168" s="163"/>
      <c r="Q168" s="163">
        <f t="shared" si="5"/>
        <v>-4045537402</v>
      </c>
    </row>
    <row r="169" spans="1:17" ht="21">
      <c r="A169" s="171" t="s">
        <v>122</v>
      </c>
      <c r="B169" s="172"/>
      <c r="C169" s="163">
        <v>0</v>
      </c>
      <c r="D169" s="172"/>
      <c r="E169" s="163">
        <v>0</v>
      </c>
      <c r="F169" s="145"/>
      <c r="G169" s="163">
        <v>0</v>
      </c>
      <c r="H169" s="172"/>
      <c r="I169" s="163">
        <f t="shared" si="4"/>
        <v>0</v>
      </c>
      <c r="J169" s="163"/>
      <c r="K169" s="145">
        <v>254611</v>
      </c>
      <c r="L169" s="163"/>
      <c r="M169" s="163">
        <v>9179931656</v>
      </c>
      <c r="N169" s="172"/>
      <c r="O169" s="163">
        <v>-10378804394</v>
      </c>
      <c r="P169" s="163"/>
      <c r="Q169" s="163">
        <f t="shared" si="5"/>
        <v>-1198872738</v>
      </c>
    </row>
    <row r="170" spans="1:17" ht="21">
      <c r="A170" s="171" t="s">
        <v>291</v>
      </c>
      <c r="B170" s="172"/>
      <c r="C170" s="163">
        <v>0</v>
      </c>
      <c r="D170" s="172"/>
      <c r="E170" s="163">
        <v>0</v>
      </c>
      <c r="F170" s="145"/>
      <c r="G170" s="163">
        <v>0</v>
      </c>
      <c r="H170" s="172"/>
      <c r="I170" s="163">
        <f t="shared" si="4"/>
        <v>0</v>
      </c>
      <c r="J170" s="163"/>
      <c r="K170" s="145">
        <v>2194429</v>
      </c>
      <c r="L170" s="163"/>
      <c r="M170" s="163">
        <v>8808314578</v>
      </c>
      <c r="N170" s="172"/>
      <c r="O170" s="163">
        <v>-9812998041</v>
      </c>
      <c r="P170" s="163"/>
      <c r="Q170" s="163">
        <f t="shared" si="5"/>
        <v>-1004683463</v>
      </c>
    </row>
    <row r="171" spans="1:17" ht="21">
      <c r="A171" s="171" t="s">
        <v>185</v>
      </c>
      <c r="B171" s="172"/>
      <c r="C171" s="163">
        <v>69902</v>
      </c>
      <c r="D171" s="172"/>
      <c r="E171" s="163">
        <v>352561805</v>
      </c>
      <c r="F171" s="145"/>
      <c r="G171" s="163">
        <v>-318114113</v>
      </c>
      <c r="H171" s="172"/>
      <c r="I171" s="163">
        <f t="shared" si="4"/>
        <v>34447692</v>
      </c>
      <c r="J171" s="163"/>
      <c r="K171" s="145">
        <v>8275079</v>
      </c>
      <c r="L171" s="163"/>
      <c r="M171" s="163">
        <v>37617490097</v>
      </c>
      <c r="N171" s="172"/>
      <c r="O171" s="163">
        <v>-38878628756</v>
      </c>
      <c r="P171" s="163"/>
      <c r="Q171" s="163">
        <f t="shared" si="5"/>
        <v>-1261138659</v>
      </c>
    </row>
    <row r="172" spans="1:17" ht="21">
      <c r="A172" s="171" t="s">
        <v>294</v>
      </c>
      <c r="B172" s="172"/>
      <c r="C172" s="163">
        <v>0</v>
      </c>
      <c r="D172" s="172"/>
      <c r="E172" s="163">
        <v>0</v>
      </c>
      <c r="F172" s="145"/>
      <c r="G172" s="163">
        <v>0</v>
      </c>
      <c r="H172" s="172"/>
      <c r="I172" s="163">
        <f t="shared" si="4"/>
        <v>0</v>
      </c>
      <c r="J172" s="163"/>
      <c r="K172" s="145">
        <v>2253151</v>
      </c>
      <c r="L172" s="163"/>
      <c r="M172" s="163">
        <v>7399999551</v>
      </c>
      <c r="N172" s="172"/>
      <c r="O172" s="163">
        <v>-8743205912</v>
      </c>
      <c r="P172" s="163"/>
      <c r="Q172" s="163">
        <f t="shared" si="5"/>
        <v>-1343206361</v>
      </c>
    </row>
    <row r="173" spans="1:17" ht="21">
      <c r="A173" s="171" t="s">
        <v>221</v>
      </c>
      <c r="B173" s="172"/>
      <c r="C173" s="163">
        <v>0</v>
      </c>
      <c r="D173" s="172"/>
      <c r="E173" s="163">
        <v>0</v>
      </c>
      <c r="F173" s="145"/>
      <c r="G173" s="163">
        <v>0</v>
      </c>
      <c r="H173" s="172"/>
      <c r="I173" s="163">
        <f t="shared" si="4"/>
        <v>0</v>
      </c>
      <c r="J173" s="163"/>
      <c r="K173" s="145">
        <v>277539</v>
      </c>
      <c r="L173" s="163"/>
      <c r="M173" s="163">
        <v>5447484768</v>
      </c>
      <c r="N173" s="172"/>
      <c r="O173" s="163">
        <v>-7150431611</v>
      </c>
      <c r="P173" s="163"/>
      <c r="Q173" s="163">
        <f t="shared" si="5"/>
        <v>-1702946843</v>
      </c>
    </row>
    <row r="174" spans="1:17" ht="21">
      <c r="A174" s="171" t="s">
        <v>159</v>
      </c>
      <c r="B174" s="172"/>
      <c r="C174" s="163">
        <v>0</v>
      </c>
      <c r="D174" s="172"/>
      <c r="E174" s="163">
        <v>0</v>
      </c>
      <c r="F174" s="145"/>
      <c r="G174" s="163">
        <v>0</v>
      </c>
      <c r="H174" s="172"/>
      <c r="I174" s="163">
        <f t="shared" si="4"/>
        <v>0</v>
      </c>
      <c r="J174" s="163"/>
      <c r="K174" s="145">
        <v>75756</v>
      </c>
      <c r="L174" s="163"/>
      <c r="M174" s="163">
        <v>1428137660</v>
      </c>
      <c r="N174" s="172"/>
      <c r="O174" s="163">
        <v>-1578788219</v>
      </c>
      <c r="P174" s="163"/>
      <c r="Q174" s="163">
        <f t="shared" si="5"/>
        <v>-150650559</v>
      </c>
    </row>
    <row r="175" spans="1:17" ht="21">
      <c r="A175" s="171" t="s">
        <v>274</v>
      </c>
      <c r="B175" s="172"/>
      <c r="C175" s="163">
        <v>0</v>
      </c>
      <c r="D175" s="172"/>
      <c r="E175" s="163">
        <v>0</v>
      </c>
      <c r="F175" s="145"/>
      <c r="G175" s="163">
        <v>0</v>
      </c>
      <c r="H175" s="172"/>
      <c r="I175" s="163">
        <f t="shared" si="4"/>
        <v>0</v>
      </c>
      <c r="J175" s="163"/>
      <c r="K175" s="145">
        <v>5917792</v>
      </c>
      <c r="L175" s="163"/>
      <c r="M175" s="163">
        <v>26203706900</v>
      </c>
      <c r="N175" s="172"/>
      <c r="O175" s="163">
        <v>-23858129611</v>
      </c>
      <c r="P175" s="163"/>
      <c r="Q175" s="163">
        <f t="shared" si="5"/>
        <v>2345577289</v>
      </c>
    </row>
    <row r="176" spans="1:17" ht="21">
      <c r="A176" s="171" t="s">
        <v>114</v>
      </c>
      <c r="B176" s="172"/>
      <c r="C176" s="163">
        <v>0</v>
      </c>
      <c r="D176" s="172"/>
      <c r="E176" s="163">
        <v>0</v>
      </c>
      <c r="F176" s="145"/>
      <c r="G176" s="163">
        <v>0</v>
      </c>
      <c r="H176" s="172"/>
      <c r="I176" s="163">
        <f t="shared" si="4"/>
        <v>0</v>
      </c>
      <c r="J176" s="163"/>
      <c r="K176" s="145">
        <v>12716210</v>
      </c>
      <c r="L176" s="163"/>
      <c r="M176" s="163">
        <v>139027985529</v>
      </c>
      <c r="N176" s="172"/>
      <c r="O176" s="163">
        <v>-135429199004</v>
      </c>
      <c r="P176" s="163"/>
      <c r="Q176" s="163">
        <f t="shared" si="5"/>
        <v>3598786525</v>
      </c>
    </row>
    <row r="177" spans="1:17" ht="21">
      <c r="A177" s="171" t="s">
        <v>255</v>
      </c>
      <c r="B177" s="172"/>
      <c r="C177" s="163">
        <v>0</v>
      </c>
      <c r="D177" s="172"/>
      <c r="E177" s="163">
        <v>0</v>
      </c>
      <c r="F177" s="145"/>
      <c r="G177" s="163">
        <v>0</v>
      </c>
      <c r="H177" s="172"/>
      <c r="I177" s="163">
        <f t="shared" si="4"/>
        <v>0</v>
      </c>
      <c r="J177" s="163"/>
      <c r="K177" s="145">
        <v>5420662</v>
      </c>
      <c r="L177" s="163"/>
      <c r="M177" s="163">
        <v>27745365047</v>
      </c>
      <c r="N177" s="172"/>
      <c r="O177" s="163">
        <v>-27035358567</v>
      </c>
      <c r="P177" s="163"/>
      <c r="Q177" s="163">
        <f t="shared" si="5"/>
        <v>710006480</v>
      </c>
    </row>
    <row r="178" spans="1:17" ht="21">
      <c r="A178" s="171" t="s">
        <v>207</v>
      </c>
      <c r="B178" s="172"/>
      <c r="C178" s="163">
        <v>0</v>
      </c>
      <c r="D178" s="172"/>
      <c r="E178" s="163">
        <v>0</v>
      </c>
      <c r="F178" s="145"/>
      <c r="G178" s="163">
        <v>0</v>
      </c>
      <c r="H178" s="172"/>
      <c r="I178" s="163">
        <f t="shared" si="4"/>
        <v>0</v>
      </c>
      <c r="J178" s="163"/>
      <c r="K178" s="145">
        <v>6762029</v>
      </c>
      <c r="L178" s="163"/>
      <c r="M178" s="163">
        <v>35967733179</v>
      </c>
      <c r="N178" s="172"/>
      <c r="O178" s="163">
        <v>-35985744410</v>
      </c>
      <c r="P178" s="163"/>
      <c r="Q178" s="163">
        <f t="shared" si="5"/>
        <v>-18011231</v>
      </c>
    </row>
    <row r="179" spans="1:17" ht="21">
      <c r="A179" s="171" t="s">
        <v>190</v>
      </c>
      <c r="B179" s="172"/>
      <c r="C179" s="163">
        <v>0</v>
      </c>
      <c r="D179" s="172"/>
      <c r="E179" s="163">
        <v>0</v>
      </c>
      <c r="F179" s="145"/>
      <c r="G179" s="163">
        <v>0</v>
      </c>
      <c r="H179" s="172"/>
      <c r="I179" s="163">
        <f t="shared" si="4"/>
        <v>0</v>
      </c>
      <c r="J179" s="163"/>
      <c r="K179" s="145">
        <v>5053666</v>
      </c>
      <c r="L179" s="163"/>
      <c r="M179" s="163">
        <v>28025433955</v>
      </c>
      <c r="N179" s="172"/>
      <c r="O179" s="163">
        <v>-24994194942</v>
      </c>
      <c r="P179" s="163"/>
      <c r="Q179" s="163">
        <f t="shared" si="5"/>
        <v>3031239013</v>
      </c>
    </row>
    <row r="180" spans="1:17" ht="21">
      <c r="A180" s="171" t="s">
        <v>137</v>
      </c>
      <c r="B180" s="172"/>
      <c r="C180" s="163">
        <v>0</v>
      </c>
      <c r="D180" s="172"/>
      <c r="E180" s="163">
        <v>0</v>
      </c>
      <c r="F180" s="145"/>
      <c r="G180" s="163">
        <v>0</v>
      </c>
      <c r="H180" s="172"/>
      <c r="I180" s="163">
        <f t="shared" si="4"/>
        <v>0</v>
      </c>
      <c r="J180" s="163"/>
      <c r="K180" s="145">
        <v>4044373</v>
      </c>
      <c r="L180" s="163"/>
      <c r="M180" s="163">
        <v>18209381081</v>
      </c>
      <c r="N180" s="172"/>
      <c r="O180" s="163">
        <v>-19115453479</v>
      </c>
      <c r="P180" s="163"/>
      <c r="Q180" s="163">
        <f t="shared" si="5"/>
        <v>-906072398</v>
      </c>
    </row>
    <row r="181" spans="1:17" ht="21">
      <c r="A181" s="171" t="s">
        <v>299</v>
      </c>
      <c r="B181" s="172"/>
      <c r="C181" s="163">
        <v>0</v>
      </c>
      <c r="D181" s="172"/>
      <c r="E181" s="163">
        <v>0</v>
      </c>
      <c r="F181" s="145"/>
      <c r="G181" s="163">
        <v>0</v>
      </c>
      <c r="H181" s="172"/>
      <c r="I181" s="163">
        <f t="shared" si="4"/>
        <v>0</v>
      </c>
      <c r="J181" s="163"/>
      <c r="K181" s="145">
        <v>773544</v>
      </c>
      <c r="L181" s="163"/>
      <c r="M181" s="163">
        <v>38042568575</v>
      </c>
      <c r="N181" s="172"/>
      <c r="O181" s="163">
        <v>-38711627577</v>
      </c>
      <c r="P181" s="163"/>
      <c r="Q181" s="163">
        <f t="shared" si="5"/>
        <v>-669059002</v>
      </c>
    </row>
    <row r="182" spans="1:17" ht="21">
      <c r="A182" s="171" t="s">
        <v>134</v>
      </c>
      <c r="B182" s="172"/>
      <c r="C182" s="163">
        <v>21030791</v>
      </c>
      <c r="D182" s="172"/>
      <c r="E182" s="163">
        <v>50127222574</v>
      </c>
      <c r="F182" s="145"/>
      <c r="G182" s="163">
        <v>-52703476074</v>
      </c>
      <c r="H182" s="172"/>
      <c r="I182" s="163">
        <f t="shared" si="4"/>
        <v>-2576253500</v>
      </c>
      <c r="J182" s="163"/>
      <c r="K182" s="145">
        <v>85263661</v>
      </c>
      <c r="L182" s="163"/>
      <c r="M182" s="163">
        <v>233862637346</v>
      </c>
      <c r="N182" s="172"/>
      <c r="O182" s="163">
        <v>-247774169052</v>
      </c>
      <c r="P182" s="163"/>
      <c r="Q182" s="163">
        <f t="shared" si="5"/>
        <v>-13911531706</v>
      </c>
    </row>
    <row r="183" spans="1:17" ht="21">
      <c r="A183" s="171" t="s">
        <v>292</v>
      </c>
      <c r="B183" s="172"/>
      <c r="C183" s="163">
        <v>0</v>
      </c>
      <c r="D183" s="172"/>
      <c r="E183" s="163">
        <v>0</v>
      </c>
      <c r="F183" s="145"/>
      <c r="G183" s="163">
        <v>0</v>
      </c>
      <c r="H183" s="172"/>
      <c r="I183" s="163">
        <f t="shared" si="4"/>
        <v>0</v>
      </c>
      <c r="J183" s="163"/>
      <c r="K183" s="145">
        <v>199504</v>
      </c>
      <c r="L183" s="163"/>
      <c r="M183" s="163">
        <v>32060382610</v>
      </c>
      <c r="N183" s="172"/>
      <c r="O183" s="163">
        <v>-31096495897</v>
      </c>
      <c r="P183" s="163"/>
      <c r="Q183" s="163">
        <f t="shared" si="5"/>
        <v>963886713</v>
      </c>
    </row>
    <row r="184" spans="1:17" ht="21">
      <c r="A184" s="171" t="s">
        <v>254</v>
      </c>
      <c r="B184" s="172"/>
      <c r="C184" s="163">
        <v>0</v>
      </c>
      <c r="D184" s="172"/>
      <c r="E184" s="163">
        <v>0</v>
      </c>
      <c r="F184" s="145"/>
      <c r="G184" s="163">
        <v>0</v>
      </c>
      <c r="H184" s="172"/>
      <c r="I184" s="163">
        <f t="shared" si="4"/>
        <v>0</v>
      </c>
      <c r="J184" s="163"/>
      <c r="K184" s="145">
        <v>2867001</v>
      </c>
      <c r="L184" s="163"/>
      <c r="M184" s="163">
        <v>20242292000</v>
      </c>
      <c r="N184" s="172"/>
      <c r="O184" s="163">
        <v>-22732258904</v>
      </c>
      <c r="P184" s="163"/>
      <c r="Q184" s="163">
        <f t="shared" si="5"/>
        <v>-2489966904</v>
      </c>
    </row>
    <row r="185" spans="1:17" ht="21">
      <c r="A185" s="171" t="s">
        <v>297</v>
      </c>
      <c r="B185" s="172"/>
      <c r="C185" s="163">
        <v>0</v>
      </c>
      <c r="D185" s="172"/>
      <c r="E185" s="163">
        <v>0</v>
      </c>
      <c r="F185" s="145"/>
      <c r="G185" s="163">
        <v>0</v>
      </c>
      <c r="H185" s="172"/>
      <c r="I185" s="163">
        <f t="shared" si="4"/>
        <v>0</v>
      </c>
      <c r="J185" s="163"/>
      <c r="K185" s="145">
        <v>900000</v>
      </c>
      <c r="L185" s="163"/>
      <c r="M185" s="163">
        <v>27437177456</v>
      </c>
      <c r="N185" s="172"/>
      <c r="O185" s="163">
        <v>-17515890000</v>
      </c>
      <c r="P185" s="163"/>
      <c r="Q185" s="163">
        <f t="shared" si="5"/>
        <v>9921287456</v>
      </c>
    </row>
    <row r="186" spans="1:17" ht="21">
      <c r="A186" s="171" t="s">
        <v>301</v>
      </c>
      <c r="B186" s="172"/>
      <c r="C186" s="163">
        <v>0</v>
      </c>
      <c r="D186" s="172"/>
      <c r="E186" s="163">
        <v>0</v>
      </c>
      <c r="F186" s="145"/>
      <c r="G186" s="163">
        <v>0</v>
      </c>
      <c r="H186" s="172"/>
      <c r="I186" s="163">
        <f t="shared" si="4"/>
        <v>0</v>
      </c>
      <c r="J186" s="163"/>
      <c r="K186" s="145">
        <v>1170844</v>
      </c>
      <c r="L186" s="163"/>
      <c r="M186" s="163">
        <v>12847109459</v>
      </c>
      <c r="N186" s="172"/>
      <c r="O186" s="163">
        <v>-14136185884</v>
      </c>
      <c r="P186" s="163"/>
      <c r="Q186" s="163">
        <f t="shared" si="5"/>
        <v>-1289076425</v>
      </c>
    </row>
    <row r="187" spans="1:17" ht="21">
      <c r="A187" s="171" t="s">
        <v>295</v>
      </c>
      <c r="B187" s="172"/>
      <c r="C187" s="163">
        <v>0</v>
      </c>
      <c r="D187" s="172"/>
      <c r="E187" s="163">
        <v>0</v>
      </c>
      <c r="F187" s="145"/>
      <c r="G187" s="163">
        <v>0</v>
      </c>
      <c r="H187" s="172"/>
      <c r="I187" s="163">
        <f t="shared" si="4"/>
        <v>0</v>
      </c>
      <c r="J187" s="163"/>
      <c r="K187" s="145">
        <v>1636263</v>
      </c>
      <c r="L187" s="163"/>
      <c r="M187" s="163">
        <v>5231558964</v>
      </c>
      <c r="N187" s="172"/>
      <c r="O187" s="163">
        <v>-6644696430</v>
      </c>
      <c r="P187" s="163"/>
      <c r="Q187" s="163">
        <f t="shared" si="5"/>
        <v>-1413137466</v>
      </c>
    </row>
    <row r="188" spans="1:17" ht="21">
      <c r="A188" s="171" t="s">
        <v>260</v>
      </c>
      <c r="B188" s="172"/>
      <c r="C188" s="163">
        <v>0</v>
      </c>
      <c r="D188" s="172"/>
      <c r="E188" s="163">
        <v>0</v>
      </c>
      <c r="F188" s="145"/>
      <c r="G188" s="163">
        <v>0</v>
      </c>
      <c r="H188" s="172"/>
      <c r="I188" s="163">
        <f t="shared" si="4"/>
        <v>0</v>
      </c>
      <c r="J188" s="163"/>
      <c r="K188" s="145">
        <v>244519</v>
      </c>
      <c r="L188" s="163"/>
      <c r="M188" s="163">
        <v>6752734887</v>
      </c>
      <c r="N188" s="172"/>
      <c r="O188" s="163">
        <v>-7192643037</v>
      </c>
      <c r="P188" s="163"/>
      <c r="Q188" s="163">
        <f t="shared" si="5"/>
        <v>-439908150</v>
      </c>
    </row>
    <row r="189" spans="1:17" ht="21">
      <c r="A189" s="171" t="s">
        <v>305</v>
      </c>
      <c r="B189" s="172"/>
      <c r="C189" s="163">
        <v>0</v>
      </c>
      <c r="D189" s="172"/>
      <c r="E189" s="163">
        <v>0</v>
      </c>
      <c r="F189" s="145"/>
      <c r="G189" s="163">
        <v>0</v>
      </c>
      <c r="H189" s="172"/>
      <c r="I189" s="163">
        <f t="shared" si="4"/>
        <v>0</v>
      </c>
      <c r="J189" s="163"/>
      <c r="K189" s="145">
        <v>2000000</v>
      </c>
      <c r="L189" s="163"/>
      <c r="M189" s="163">
        <v>25210543824</v>
      </c>
      <c r="N189" s="172"/>
      <c r="O189" s="163">
        <v>-21019068000</v>
      </c>
      <c r="P189" s="163"/>
      <c r="Q189" s="163">
        <f t="shared" si="5"/>
        <v>4191475824</v>
      </c>
    </row>
    <row r="190" spans="1:17" ht="21">
      <c r="A190" s="171" t="s">
        <v>120</v>
      </c>
      <c r="B190" s="172"/>
      <c r="C190" s="163">
        <v>0</v>
      </c>
      <c r="D190" s="172"/>
      <c r="E190" s="163">
        <v>0</v>
      </c>
      <c r="F190" s="145"/>
      <c r="G190" s="163">
        <v>0</v>
      </c>
      <c r="H190" s="172"/>
      <c r="I190" s="163">
        <f t="shared" si="4"/>
        <v>0</v>
      </c>
      <c r="J190" s="163"/>
      <c r="K190" s="145">
        <v>1648204</v>
      </c>
      <c r="L190" s="163"/>
      <c r="M190" s="163">
        <v>13114712021</v>
      </c>
      <c r="N190" s="172"/>
      <c r="O190" s="163">
        <v>-12366587222</v>
      </c>
      <c r="P190" s="163"/>
      <c r="Q190" s="163">
        <f t="shared" si="5"/>
        <v>748124799</v>
      </c>
    </row>
    <row r="191" spans="1:17" ht="21">
      <c r="A191" s="171" t="s">
        <v>304</v>
      </c>
      <c r="B191" s="172"/>
      <c r="C191" s="163">
        <v>0</v>
      </c>
      <c r="D191" s="172"/>
      <c r="E191" s="163">
        <v>0</v>
      </c>
      <c r="F191" s="145"/>
      <c r="G191" s="163">
        <v>0</v>
      </c>
      <c r="H191" s="172"/>
      <c r="I191" s="163">
        <f t="shared" si="4"/>
        <v>0</v>
      </c>
      <c r="J191" s="163"/>
      <c r="K191" s="145">
        <v>2355959</v>
      </c>
      <c r="L191" s="163"/>
      <c r="M191" s="163">
        <v>14706197088</v>
      </c>
      <c r="N191" s="172"/>
      <c r="O191" s="163">
        <v>-17279770625</v>
      </c>
      <c r="P191" s="163"/>
      <c r="Q191" s="163">
        <f t="shared" si="5"/>
        <v>-2573573537</v>
      </c>
    </row>
    <row r="192" spans="1:17" ht="21">
      <c r="A192" s="171" t="s">
        <v>296</v>
      </c>
      <c r="B192" s="172"/>
      <c r="C192" s="163">
        <v>0</v>
      </c>
      <c r="D192" s="172"/>
      <c r="E192" s="163">
        <v>0</v>
      </c>
      <c r="F192" s="145"/>
      <c r="G192" s="163">
        <v>0</v>
      </c>
      <c r="H192" s="172"/>
      <c r="I192" s="163">
        <f t="shared" si="4"/>
        <v>0</v>
      </c>
      <c r="J192" s="163"/>
      <c r="K192" s="145">
        <v>1889592</v>
      </c>
      <c r="L192" s="163"/>
      <c r="M192" s="163">
        <v>54887114762</v>
      </c>
      <c r="N192" s="172"/>
      <c r="O192" s="163">
        <v>-37074118107</v>
      </c>
      <c r="P192" s="163"/>
      <c r="Q192" s="163">
        <f t="shared" si="5"/>
        <v>17812996655</v>
      </c>
    </row>
    <row r="193" spans="1:17" ht="21">
      <c r="A193" s="171" t="s">
        <v>125</v>
      </c>
      <c r="B193" s="172"/>
      <c r="C193" s="163">
        <v>710444</v>
      </c>
      <c r="D193" s="172"/>
      <c r="E193" s="163">
        <v>3311723579</v>
      </c>
      <c r="F193" s="145"/>
      <c r="G193" s="163">
        <v>-3574732971</v>
      </c>
      <c r="H193" s="172"/>
      <c r="I193" s="163">
        <f t="shared" si="4"/>
        <v>-263009392</v>
      </c>
      <c r="J193" s="163"/>
      <c r="K193" s="145">
        <v>841687</v>
      </c>
      <c r="L193" s="163"/>
      <c r="M193" s="163">
        <v>4013324103</v>
      </c>
      <c r="N193" s="172"/>
      <c r="O193" s="163">
        <v>-4363063433</v>
      </c>
      <c r="P193" s="163"/>
      <c r="Q193" s="163">
        <f t="shared" si="5"/>
        <v>-349739330</v>
      </c>
    </row>
    <row r="194" spans="1:17" ht="21">
      <c r="A194" s="171" t="s">
        <v>290</v>
      </c>
      <c r="B194" s="172"/>
      <c r="C194" s="163">
        <v>0</v>
      </c>
      <c r="D194" s="172"/>
      <c r="E194" s="163">
        <v>0</v>
      </c>
      <c r="F194" s="145"/>
      <c r="G194" s="163">
        <v>0</v>
      </c>
      <c r="H194" s="172"/>
      <c r="I194" s="163">
        <f t="shared" si="4"/>
        <v>0</v>
      </c>
      <c r="J194" s="163"/>
      <c r="K194" s="145">
        <v>7443169</v>
      </c>
      <c r="L194" s="163"/>
      <c r="M194" s="163">
        <v>24396013548</v>
      </c>
      <c r="N194" s="172"/>
      <c r="O194" s="163">
        <v>-32688019871</v>
      </c>
      <c r="P194" s="163"/>
      <c r="Q194" s="163">
        <f t="shared" si="5"/>
        <v>-8292006323</v>
      </c>
    </row>
    <row r="195" spans="1:17" ht="21">
      <c r="A195" s="171" t="s">
        <v>300</v>
      </c>
      <c r="B195" s="172"/>
      <c r="C195" s="163">
        <v>0</v>
      </c>
      <c r="D195" s="172"/>
      <c r="E195" s="163">
        <v>0</v>
      </c>
      <c r="F195" s="145"/>
      <c r="G195" s="163">
        <v>0</v>
      </c>
      <c r="H195" s="172"/>
      <c r="I195" s="163">
        <f t="shared" si="4"/>
        <v>0</v>
      </c>
      <c r="J195" s="163"/>
      <c r="K195" s="145">
        <v>1262454</v>
      </c>
      <c r="L195" s="163"/>
      <c r="M195" s="163">
        <v>5737078728</v>
      </c>
      <c r="N195" s="172"/>
      <c r="O195" s="163">
        <v>-6459257718</v>
      </c>
      <c r="P195" s="163"/>
      <c r="Q195" s="163">
        <f t="shared" si="5"/>
        <v>-722178990</v>
      </c>
    </row>
    <row r="196" spans="1:17" ht="21">
      <c r="A196" s="171" t="s">
        <v>298</v>
      </c>
      <c r="B196" s="172"/>
      <c r="C196" s="163">
        <v>0</v>
      </c>
      <c r="D196" s="172"/>
      <c r="E196" s="163">
        <v>0</v>
      </c>
      <c r="F196" s="145"/>
      <c r="G196" s="163">
        <v>0</v>
      </c>
      <c r="H196" s="172"/>
      <c r="I196" s="163">
        <f t="shared" si="4"/>
        <v>0</v>
      </c>
      <c r="J196" s="163"/>
      <c r="K196" s="145">
        <v>1000000</v>
      </c>
      <c r="L196" s="163"/>
      <c r="M196" s="163">
        <v>52013600404</v>
      </c>
      <c r="N196" s="172"/>
      <c r="O196" s="163">
        <v>-45841586394</v>
      </c>
      <c r="P196" s="163"/>
      <c r="Q196" s="163">
        <f t="shared" si="5"/>
        <v>6172014010</v>
      </c>
    </row>
    <row r="197" spans="1:17" ht="21">
      <c r="A197" s="171" t="s">
        <v>333</v>
      </c>
      <c r="B197" s="172"/>
      <c r="C197" s="163">
        <v>0</v>
      </c>
      <c r="D197" s="172"/>
      <c r="E197" s="163">
        <v>0</v>
      </c>
      <c r="F197" s="145"/>
      <c r="G197" s="163">
        <v>0</v>
      </c>
      <c r="H197" s="172"/>
      <c r="I197" s="163">
        <f t="shared" si="4"/>
        <v>0</v>
      </c>
      <c r="J197" s="163"/>
      <c r="K197" s="145">
        <v>411331</v>
      </c>
      <c r="L197" s="163"/>
      <c r="M197" s="163">
        <v>60638325292</v>
      </c>
      <c r="N197" s="172"/>
      <c r="O197" s="163">
        <v>-47552464661</v>
      </c>
      <c r="P197" s="163"/>
      <c r="Q197" s="163">
        <f t="shared" si="5"/>
        <v>13085860631</v>
      </c>
    </row>
    <row r="198" spans="1:17" ht="22.95" customHeight="1">
      <c r="A198" s="171" t="s">
        <v>335</v>
      </c>
      <c r="B198" s="172"/>
      <c r="C198" s="163">
        <v>0</v>
      </c>
      <c r="D198" s="172"/>
      <c r="E198" s="163">
        <v>0</v>
      </c>
      <c r="F198" s="145"/>
      <c r="G198" s="163">
        <v>0</v>
      </c>
      <c r="H198" s="172"/>
      <c r="I198" s="163">
        <f t="shared" si="4"/>
        <v>0</v>
      </c>
      <c r="J198" s="163"/>
      <c r="K198" s="145">
        <v>2159148</v>
      </c>
      <c r="L198" s="163"/>
      <c r="M198" s="163">
        <v>4224144930</v>
      </c>
      <c r="N198" s="172"/>
      <c r="O198" s="163">
        <v>-5428400412</v>
      </c>
      <c r="P198" s="163"/>
      <c r="Q198" s="163">
        <f t="shared" si="5"/>
        <v>-1204255482</v>
      </c>
    </row>
    <row r="199" spans="1:17" ht="21">
      <c r="A199" s="171" t="s">
        <v>334</v>
      </c>
      <c r="B199" s="172"/>
      <c r="C199" s="163">
        <v>0</v>
      </c>
      <c r="D199" s="172"/>
      <c r="E199" s="163">
        <v>0</v>
      </c>
      <c r="F199" s="145"/>
      <c r="G199" s="163">
        <v>0</v>
      </c>
      <c r="H199" s="172"/>
      <c r="I199" s="163">
        <f t="shared" si="4"/>
        <v>0</v>
      </c>
      <c r="J199" s="163"/>
      <c r="K199" s="145">
        <v>536475</v>
      </c>
      <c r="L199" s="163"/>
      <c r="M199" s="163">
        <v>4362789028</v>
      </c>
      <c r="N199" s="172"/>
      <c r="O199" s="163">
        <v>-4805502051</v>
      </c>
      <c r="P199" s="163"/>
      <c r="Q199" s="163">
        <f t="shared" si="5"/>
        <v>-442713023</v>
      </c>
    </row>
    <row r="200" spans="1:17" ht="21">
      <c r="A200" s="171" t="s">
        <v>289</v>
      </c>
      <c r="B200" s="172"/>
      <c r="C200" s="163">
        <v>0</v>
      </c>
      <c r="D200" s="172"/>
      <c r="E200" s="163">
        <v>0</v>
      </c>
      <c r="F200" s="145"/>
      <c r="G200" s="163">
        <v>0</v>
      </c>
      <c r="H200" s="172"/>
      <c r="I200" s="163">
        <f t="shared" si="4"/>
        <v>0</v>
      </c>
      <c r="J200" s="163"/>
      <c r="K200" s="145">
        <v>319019</v>
      </c>
      <c r="L200" s="163"/>
      <c r="M200" s="163">
        <v>4332011406</v>
      </c>
      <c r="N200" s="172"/>
      <c r="O200" s="163">
        <v>-4232178002</v>
      </c>
      <c r="P200" s="163"/>
      <c r="Q200" s="163">
        <f t="shared" si="5"/>
        <v>99833404</v>
      </c>
    </row>
    <row r="201" spans="1:17" ht="21">
      <c r="A201" s="171" t="s">
        <v>88</v>
      </c>
      <c r="B201" s="172"/>
      <c r="C201" s="163">
        <v>1707069</v>
      </c>
      <c r="D201" s="172"/>
      <c r="E201" s="163">
        <v>9967359107</v>
      </c>
      <c r="F201" s="145"/>
      <c r="G201" s="163">
        <v>-7070836229</v>
      </c>
      <c r="H201" s="172"/>
      <c r="I201" s="163">
        <f t="shared" ref="I201:I240" si="6">G201+E201</f>
        <v>2896522878</v>
      </c>
      <c r="J201" s="163"/>
      <c r="K201" s="145">
        <v>2486099</v>
      </c>
      <c r="L201" s="163"/>
      <c r="M201" s="163">
        <v>15929277298</v>
      </c>
      <c r="N201" s="172"/>
      <c r="O201" s="163">
        <v>-12254844264</v>
      </c>
      <c r="P201" s="163"/>
      <c r="Q201" s="163">
        <f t="shared" ref="Q201:Q264" si="7">M201+O201</f>
        <v>3674433034</v>
      </c>
    </row>
    <row r="202" spans="1:17" ht="21">
      <c r="A202" s="171" t="s">
        <v>329</v>
      </c>
      <c r="B202" s="172"/>
      <c r="C202" s="163">
        <v>0</v>
      </c>
      <c r="D202" s="172"/>
      <c r="E202" s="163">
        <v>0</v>
      </c>
      <c r="F202" s="145"/>
      <c r="G202" s="163">
        <v>0</v>
      </c>
      <c r="H202" s="172"/>
      <c r="I202" s="163">
        <f t="shared" si="6"/>
        <v>0</v>
      </c>
      <c r="J202" s="163"/>
      <c r="K202" s="145">
        <v>1100626</v>
      </c>
      <c r="L202" s="163"/>
      <c r="M202" s="163">
        <v>12630608554</v>
      </c>
      <c r="N202" s="172"/>
      <c r="O202" s="163">
        <v>-10765455156</v>
      </c>
      <c r="P202" s="163"/>
      <c r="Q202" s="163">
        <f t="shared" si="7"/>
        <v>1865153398</v>
      </c>
    </row>
    <row r="203" spans="1:17" ht="21">
      <c r="A203" s="171" t="s">
        <v>330</v>
      </c>
      <c r="B203" s="172"/>
      <c r="C203" s="163">
        <v>0</v>
      </c>
      <c r="D203" s="172"/>
      <c r="E203" s="163">
        <v>0</v>
      </c>
      <c r="F203" s="145"/>
      <c r="G203" s="163">
        <v>0</v>
      </c>
      <c r="H203" s="172"/>
      <c r="I203" s="163">
        <f t="shared" si="6"/>
        <v>0</v>
      </c>
      <c r="J203" s="163"/>
      <c r="K203" s="145">
        <v>2899019</v>
      </c>
      <c r="L203" s="163"/>
      <c r="M203" s="163">
        <v>7860606669</v>
      </c>
      <c r="N203" s="172"/>
      <c r="O203" s="163">
        <v>-10132687005</v>
      </c>
      <c r="P203" s="163"/>
      <c r="Q203" s="163">
        <f t="shared" si="7"/>
        <v>-2272080336</v>
      </c>
    </row>
    <row r="204" spans="1:17" ht="21">
      <c r="A204" s="171" t="s">
        <v>331</v>
      </c>
      <c r="B204" s="172"/>
      <c r="C204" s="163">
        <v>0</v>
      </c>
      <c r="D204" s="172"/>
      <c r="E204" s="163">
        <v>0</v>
      </c>
      <c r="F204" s="145"/>
      <c r="G204" s="163">
        <v>0</v>
      </c>
      <c r="H204" s="172"/>
      <c r="I204" s="163">
        <f t="shared" si="6"/>
        <v>0</v>
      </c>
      <c r="J204" s="163"/>
      <c r="K204" s="145">
        <v>1439059</v>
      </c>
      <c r="L204" s="163"/>
      <c r="M204" s="163">
        <v>3654656837</v>
      </c>
      <c r="N204" s="172"/>
      <c r="O204" s="163">
        <v>-4177865659</v>
      </c>
      <c r="P204" s="163"/>
      <c r="Q204" s="163">
        <f t="shared" si="7"/>
        <v>-523208822</v>
      </c>
    </row>
    <row r="205" spans="1:17" ht="21">
      <c r="A205" s="171" t="s">
        <v>293</v>
      </c>
      <c r="B205" s="172"/>
      <c r="C205" s="163">
        <v>0</v>
      </c>
      <c r="D205" s="172"/>
      <c r="E205" s="163">
        <v>0</v>
      </c>
      <c r="F205" s="145"/>
      <c r="G205" s="163">
        <v>0</v>
      </c>
      <c r="H205" s="172"/>
      <c r="I205" s="163">
        <f t="shared" si="6"/>
        <v>0</v>
      </c>
      <c r="J205" s="163"/>
      <c r="K205" s="145">
        <v>285736</v>
      </c>
      <c r="L205" s="163"/>
      <c r="M205" s="163">
        <v>8061706888</v>
      </c>
      <c r="N205" s="172"/>
      <c r="O205" s="163">
        <v>-9367482389</v>
      </c>
      <c r="P205" s="163"/>
      <c r="Q205" s="163">
        <f t="shared" si="7"/>
        <v>-1305775501</v>
      </c>
    </row>
    <row r="206" spans="1:17" ht="21">
      <c r="A206" s="171" t="s">
        <v>339</v>
      </c>
      <c r="B206" s="172"/>
      <c r="C206" s="163">
        <v>0</v>
      </c>
      <c r="D206" s="172"/>
      <c r="E206" s="163">
        <v>0</v>
      </c>
      <c r="F206" s="145"/>
      <c r="G206" s="163">
        <v>0</v>
      </c>
      <c r="H206" s="172"/>
      <c r="I206" s="163">
        <f t="shared" si="6"/>
        <v>0</v>
      </c>
      <c r="J206" s="163"/>
      <c r="K206" s="145">
        <v>2553576</v>
      </c>
      <c r="L206" s="163"/>
      <c r="M206" s="163">
        <v>9894052072</v>
      </c>
      <c r="N206" s="172"/>
      <c r="O206" s="163">
        <v>-10137977827</v>
      </c>
      <c r="P206" s="163"/>
      <c r="Q206" s="163">
        <f t="shared" si="7"/>
        <v>-243925755</v>
      </c>
    </row>
    <row r="207" spans="1:17" ht="21">
      <c r="A207" s="171" t="s">
        <v>336</v>
      </c>
      <c r="B207" s="172"/>
      <c r="C207" s="163">
        <v>0</v>
      </c>
      <c r="D207" s="172"/>
      <c r="E207" s="163">
        <v>0</v>
      </c>
      <c r="F207" s="145"/>
      <c r="G207" s="163">
        <v>0</v>
      </c>
      <c r="H207" s="172"/>
      <c r="I207" s="163">
        <f t="shared" si="6"/>
        <v>0</v>
      </c>
      <c r="J207" s="163"/>
      <c r="K207" s="145">
        <v>827872</v>
      </c>
      <c r="L207" s="163"/>
      <c r="M207" s="163">
        <v>17953467491</v>
      </c>
      <c r="N207" s="172"/>
      <c r="O207" s="163">
        <v>-12807104866</v>
      </c>
      <c r="P207" s="163"/>
      <c r="Q207" s="163">
        <f t="shared" si="7"/>
        <v>5146362625</v>
      </c>
    </row>
    <row r="208" spans="1:17" ht="21">
      <c r="A208" s="171" t="s">
        <v>332</v>
      </c>
      <c r="B208" s="172"/>
      <c r="C208" s="163">
        <v>220434</v>
      </c>
      <c r="D208" s="172"/>
      <c r="E208" s="163">
        <v>3894829882</v>
      </c>
      <c r="F208" s="145"/>
      <c r="G208" s="163">
        <v>-3396314524</v>
      </c>
      <c r="H208" s="172"/>
      <c r="I208" s="163">
        <f t="shared" si="6"/>
        <v>498515358</v>
      </c>
      <c r="J208" s="163"/>
      <c r="K208" s="145">
        <v>4878280</v>
      </c>
      <c r="L208" s="163"/>
      <c r="M208" s="163">
        <v>83031313678</v>
      </c>
      <c r="N208" s="172"/>
      <c r="O208" s="163">
        <v>-75099481617</v>
      </c>
      <c r="P208" s="163"/>
      <c r="Q208" s="163">
        <f t="shared" si="7"/>
        <v>7931832061</v>
      </c>
    </row>
    <row r="209" spans="1:17" ht="21">
      <c r="A209" s="171" t="s">
        <v>337</v>
      </c>
      <c r="B209" s="172"/>
      <c r="C209" s="163">
        <v>0</v>
      </c>
      <c r="D209" s="172"/>
      <c r="E209" s="163">
        <v>0</v>
      </c>
      <c r="F209" s="145"/>
      <c r="G209" s="163">
        <v>0</v>
      </c>
      <c r="H209" s="172"/>
      <c r="I209" s="163">
        <f t="shared" si="6"/>
        <v>0</v>
      </c>
      <c r="J209" s="163"/>
      <c r="K209" s="145">
        <v>1487452</v>
      </c>
      <c r="L209" s="163"/>
      <c r="M209" s="163">
        <v>11317069018</v>
      </c>
      <c r="N209" s="172"/>
      <c r="O209" s="163">
        <v>-12553091527</v>
      </c>
      <c r="P209" s="163"/>
      <c r="Q209" s="163">
        <f t="shared" si="7"/>
        <v>-1236022509</v>
      </c>
    </row>
    <row r="210" spans="1:17" ht="21">
      <c r="A210" s="171" t="s">
        <v>338</v>
      </c>
      <c r="B210" s="172"/>
      <c r="C210" s="163">
        <v>0</v>
      </c>
      <c r="D210" s="172"/>
      <c r="E210" s="163">
        <v>0</v>
      </c>
      <c r="F210" s="145"/>
      <c r="G210" s="163">
        <v>0</v>
      </c>
      <c r="H210" s="172"/>
      <c r="I210" s="163">
        <f t="shared" si="6"/>
        <v>0</v>
      </c>
      <c r="J210" s="163"/>
      <c r="K210" s="145">
        <v>11300000</v>
      </c>
      <c r="L210" s="163"/>
      <c r="M210" s="163">
        <v>68879719632</v>
      </c>
      <c r="N210" s="172"/>
      <c r="O210" s="163">
        <v>-79063724736</v>
      </c>
      <c r="P210" s="163"/>
      <c r="Q210" s="163">
        <f t="shared" si="7"/>
        <v>-10184005104</v>
      </c>
    </row>
    <row r="211" spans="1:17" ht="21">
      <c r="A211" s="171" t="s">
        <v>131</v>
      </c>
      <c r="B211" s="172"/>
      <c r="C211" s="163">
        <v>0</v>
      </c>
      <c r="D211" s="172"/>
      <c r="E211" s="163">
        <v>0</v>
      </c>
      <c r="F211" s="145"/>
      <c r="G211" s="163">
        <v>0</v>
      </c>
      <c r="H211" s="172"/>
      <c r="I211" s="163">
        <f t="shared" si="6"/>
        <v>0</v>
      </c>
      <c r="J211" s="163"/>
      <c r="K211" s="145">
        <v>2075239</v>
      </c>
      <c r="L211" s="163"/>
      <c r="M211" s="163">
        <v>3261435449</v>
      </c>
      <c r="N211" s="172"/>
      <c r="O211" s="163">
        <v>-3999946288</v>
      </c>
      <c r="P211" s="163"/>
      <c r="Q211" s="163">
        <f t="shared" si="7"/>
        <v>-738510839</v>
      </c>
    </row>
    <row r="212" spans="1:17" ht="21">
      <c r="A212" s="171" t="s">
        <v>348</v>
      </c>
      <c r="B212" s="172"/>
      <c r="C212" s="163">
        <v>0</v>
      </c>
      <c r="D212" s="172"/>
      <c r="E212" s="163">
        <v>0</v>
      </c>
      <c r="F212" s="145"/>
      <c r="G212" s="163">
        <v>0</v>
      </c>
      <c r="H212" s="172"/>
      <c r="I212" s="163">
        <f t="shared" si="6"/>
        <v>0</v>
      </c>
      <c r="J212" s="163"/>
      <c r="K212" s="145">
        <v>176280</v>
      </c>
      <c r="L212" s="163"/>
      <c r="M212" s="163">
        <v>8409240311</v>
      </c>
      <c r="N212" s="172"/>
      <c r="O212" s="163">
        <v>-7759605254</v>
      </c>
      <c r="P212" s="163"/>
      <c r="Q212" s="163">
        <f t="shared" si="7"/>
        <v>649635057</v>
      </c>
    </row>
    <row r="213" spans="1:17" ht="21">
      <c r="A213" s="171" t="s">
        <v>351</v>
      </c>
      <c r="B213" s="172"/>
      <c r="C213" s="163">
        <v>0</v>
      </c>
      <c r="D213" s="172"/>
      <c r="E213" s="163">
        <v>0</v>
      </c>
      <c r="F213" s="145"/>
      <c r="G213" s="163">
        <v>0</v>
      </c>
      <c r="H213" s="172"/>
      <c r="I213" s="163">
        <f t="shared" si="6"/>
        <v>0</v>
      </c>
      <c r="J213" s="163"/>
      <c r="K213" s="145">
        <v>124065</v>
      </c>
      <c r="L213" s="163"/>
      <c r="M213" s="163">
        <v>4884683002</v>
      </c>
      <c r="N213" s="172"/>
      <c r="O213" s="163">
        <v>-4669274237</v>
      </c>
      <c r="P213" s="163"/>
      <c r="Q213" s="163">
        <f t="shared" si="7"/>
        <v>215408765</v>
      </c>
    </row>
    <row r="214" spans="1:17" ht="21">
      <c r="A214" s="171" t="s">
        <v>252</v>
      </c>
      <c r="B214" s="172"/>
      <c r="C214" s="163">
        <v>0</v>
      </c>
      <c r="D214" s="172"/>
      <c r="E214" s="163">
        <v>0</v>
      </c>
      <c r="F214" s="145"/>
      <c r="G214" s="163">
        <v>0</v>
      </c>
      <c r="H214" s="172"/>
      <c r="I214" s="163">
        <f t="shared" si="6"/>
        <v>0</v>
      </c>
      <c r="J214" s="163"/>
      <c r="K214" s="145">
        <v>3169402</v>
      </c>
      <c r="L214" s="163"/>
      <c r="M214" s="163">
        <v>43054162049</v>
      </c>
      <c r="N214" s="172"/>
      <c r="O214" s="163">
        <v>-45685369974</v>
      </c>
      <c r="P214" s="163"/>
      <c r="Q214" s="163">
        <f t="shared" si="7"/>
        <v>-2631207925</v>
      </c>
    </row>
    <row r="215" spans="1:17" ht="21">
      <c r="A215" s="171" t="s">
        <v>344</v>
      </c>
      <c r="B215" s="172"/>
      <c r="C215" s="163">
        <v>0</v>
      </c>
      <c r="D215" s="172"/>
      <c r="E215" s="163">
        <v>0</v>
      </c>
      <c r="F215" s="145"/>
      <c r="G215" s="163">
        <v>0</v>
      </c>
      <c r="H215" s="172"/>
      <c r="I215" s="163">
        <f t="shared" si="6"/>
        <v>0</v>
      </c>
      <c r="J215" s="163"/>
      <c r="K215" s="145">
        <v>1032409</v>
      </c>
      <c r="L215" s="163"/>
      <c r="M215" s="163">
        <v>8855166173</v>
      </c>
      <c r="N215" s="172"/>
      <c r="O215" s="163">
        <v>-10044906689</v>
      </c>
      <c r="P215" s="163"/>
      <c r="Q215" s="163">
        <f t="shared" si="7"/>
        <v>-1189740516</v>
      </c>
    </row>
    <row r="216" spans="1:17" ht="21">
      <c r="A216" s="171" t="s">
        <v>353</v>
      </c>
      <c r="B216" s="172"/>
      <c r="C216" s="163">
        <v>0</v>
      </c>
      <c r="D216" s="172"/>
      <c r="E216" s="163">
        <v>0</v>
      </c>
      <c r="F216" s="145"/>
      <c r="G216" s="163">
        <v>0</v>
      </c>
      <c r="H216" s="172"/>
      <c r="I216" s="163">
        <f t="shared" si="6"/>
        <v>0</v>
      </c>
      <c r="J216" s="163"/>
      <c r="K216" s="145">
        <v>597278</v>
      </c>
      <c r="L216" s="163"/>
      <c r="M216" s="163">
        <v>8872885306</v>
      </c>
      <c r="N216" s="172"/>
      <c r="O216" s="163">
        <v>-10246718281</v>
      </c>
      <c r="P216" s="163"/>
      <c r="Q216" s="163">
        <f t="shared" si="7"/>
        <v>-1373832975</v>
      </c>
    </row>
    <row r="217" spans="1:17" ht="21">
      <c r="A217" s="171" t="s">
        <v>346</v>
      </c>
      <c r="B217" s="172"/>
      <c r="C217" s="163">
        <v>0</v>
      </c>
      <c r="D217" s="172"/>
      <c r="E217" s="163">
        <v>0</v>
      </c>
      <c r="F217" s="145"/>
      <c r="G217" s="163">
        <v>0</v>
      </c>
      <c r="H217" s="172"/>
      <c r="I217" s="163">
        <f t="shared" si="6"/>
        <v>0</v>
      </c>
      <c r="J217" s="163"/>
      <c r="K217" s="145">
        <v>690580</v>
      </c>
      <c r="L217" s="163"/>
      <c r="M217" s="163">
        <v>12907694658</v>
      </c>
      <c r="N217" s="172"/>
      <c r="O217" s="163">
        <v>-14136026320</v>
      </c>
      <c r="P217" s="163"/>
      <c r="Q217" s="163">
        <f t="shared" si="7"/>
        <v>-1228331662</v>
      </c>
    </row>
    <row r="218" spans="1:17" ht="21">
      <c r="A218" s="171" t="s">
        <v>121</v>
      </c>
      <c r="B218" s="172"/>
      <c r="C218" s="163">
        <v>0</v>
      </c>
      <c r="D218" s="172"/>
      <c r="E218" s="163">
        <v>0</v>
      </c>
      <c r="F218" s="145"/>
      <c r="G218" s="163">
        <v>0</v>
      </c>
      <c r="H218" s="172"/>
      <c r="I218" s="163">
        <f t="shared" si="6"/>
        <v>0</v>
      </c>
      <c r="J218" s="163"/>
      <c r="K218" s="145">
        <v>405999</v>
      </c>
      <c r="L218" s="163"/>
      <c r="M218" s="163">
        <v>9499530959</v>
      </c>
      <c r="N218" s="172"/>
      <c r="O218" s="163">
        <v>-9989595435</v>
      </c>
      <c r="P218" s="163"/>
      <c r="Q218" s="163">
        <f t="shared" si="7"/>
        <v>-490064476</v>
      </c>
    </row>
    <row r="219" spans="1:17" ht="21">
      <c r="A219" s="171" t="s">
        <v>362</v>
      </c>
      <c r="B219" s="172"/>
      <c r="C219" s="163">
        <v>0</v>
      </c>
      <c r="D219" s="172"/>
      <c r="E219" s="163">
        <v>0</v>
      </c>
      <c r="F219" s="145"/>
      <c r="G219" s="163">
        <v>0</v>
      </c>
      <c r="H219" s="172"/>
      <c r="I219" s="163">
        <f t="shared" si="6"/>
        <v>0</v>
      </c>
      <c r="J219" s="163"/>
      <c r="K219" s="145">
        <v>10010313</v>
      </c>
      <c r="L219" s="163"/>
      <c r="M219" s="163">
        <v>77297803203</v>
      </c>
      <c r="N219" s="172"/>
      <c r="O219" s="163">
        <v>-68458859519</v>
      </c>
      <c r="P219" s="163"/>
      <c r="Q219" s="163">
        <f t="shared" si="7"/>
        <v>8838943684</v>
      </c>
    </row>
    <row r="220" spans="1:17" ht="21">
      <c r="A220" s="171" t="s">
        <v>349</v>
      </c>
      <c r="B220" s="172"/>
      <c r="C220" s="163">
        <v>31815</v>
      </c>
      <c r="D220" s="172"/>
      <c r="E220" s="163">
        <v>5033152322</v>
      </c>
      <c r="F220" s="145"/>
      <c r="G220" s="163">
        <v>-4255056291</v>
      </c>
      <c r="H220" s="172"/>
      <c r="I220" s="163">
        <f t="shared" si="6"/>
        <v>778096031</v>
      </c>
      <c r="J220" s="163"/>
      <c r="K220" s="145">
        <v>114695</v>
      </c>
      <c r="L220" s="163"/>
      <c r="M220" s="163">
        <v>16741078172</v>
      </c>
      <c r="N220" s="172"/>
      <c r="O220" s="163">
        <v>-15334097258</v>
      </c>
      <c r="P220" s="163"/>
      <c r="Q220" s="163">
        <f t="shared" si="7"/>
        <v>1406980914</v>
      </c>
    </row>
    <row r="221" spans="1:17" ht="21">
      <c r="A221" s="171" t="s">
        <v>343</v>
      </c>
      <c r="B221" s="172"/>
      <c r="C221" s="163">
        <v>0</v>
      </c>
      <c r="D221" s="172"/>
      <c r="E221" s="163">
        <v>0</v>
      </c>
      <c r="F221" s="145"/>
      <c r="G221" s="163">
        <v>0</v>
      </c>
      <c r="H221" s="172"/>
      <c r="I221" s="163">
        <f t="shared" si="6"/>
        <v>0</v>
      </c>
      <c r="J221" s="163"/>
      <c r="K221" s="145">
        <v>2139689</v>
      </c>
      <c r="L221" s="163"/>
      <c r="M221" s="163">
        <v>7608592509</v>
      </c>
      <c r="N221" s="172"/>
      <c r="O221" s="163">
        <v>-7924911297</v>
      </c>
      <c r="P221" s="163"/>
      <c r="Q221" s="163">
        <f t="shared" si="7"/>
        <v>-316318788</v>
      </c>
    </row>
    <row r="222" spans="1:17" ht="21">
      <c r="A222" s="171" t="s">
        <v>352</v>
      </c>
      <c r="B222" s="172"/>
      <c r="C222" s="163">
        <v>0</v>
      </c>
      <c r="D222" s="172"/>
      <c r="E222" s="163">
        <v>0</v>
      </c>
      <c r="F222" s="145"/>
      <c r="G222" s="163">
        <v>0</v>
      </c>
      <c r="H222" s="172"/>
      <c r="I222" s="163">
        <f t="shared" si="6"/>
        <v>0</v>
      </c>
      <c r="J222" s="163"/>
      <c r="K222" s="145">
        <v>559838</v>
      </c>
      <c r="L222" s="163"/>
      <c r="M222" s="163">
        <v>9389549295</v>
      </c>
      <c r="N222" s="172"/>
      <c r="O222" s="163">
        <v>-9136015462</v>
      </c>
      <c r="P222" s="163"/>
      <c r="Q222" s="163">
        <f t="shared" si="7"/>
        <v>253533833</v>
      </c>
    </row>
    <row r="223" spans="1:17" ht="21">
      <c r="A223" s="171" t="s">
        <v>354</v>
      </c>
      <c r="B223" s="172"/>
      <c r="C223" s="163">
        <v>0</v>
      </c>
      <c r="D223" s="172"/>
      <c r="E223" s="163">
        <v>0</v>
      </c>
      <c r="F223" s="145"/>
      <c r="G223" s="163">
        <v>0</v>
      </c>
      <c r="H223" s="172"/>
      <c r="I223" s="163">
        <f t="shared" si="6"/>
        <v>0</v>
      </c>
      <c r="J223" s="163"/>
      <c r="K223" s="145">
        <v>42537</v>
      </c>
      <c r="L223" s="163"/>
      <c r="M223" s="163">
        <v>1592707367</v>
      </c>
      <c r="N223" s="172"/>
      <c r="O223" s="163">
        <v>-1639465362</v>
      </c>
      <c r="P223" s="163"/>
      <c r="Q223" s="163">
        <f t="shared" si="7"/>
        <v>-46757995</v>
      </c>
    </row>
    <row r="224" spans="1:17" ht="21">
      <c r="A224" s="171" t="s">
        <v>367</v>
      </c>
      <c r="B224" s="172"/>
      <c r="C224" s="163">
        <v>0</v>
      </c>
      <c r="D224" s="172"/>
      <c r="E224" s="163">
        <v>0</v>
      </c>
      <c r="F224" s="145"/>
      <c r="G224" s="163">
        <v>0</v>
      </c>
      <c r="H224" s="172"/>
      <c r="I224" s="163">
        <f t="shared" si="6"/>
        <v>0</v>
      </c>
      <c r="J224" s="163"/>
      <c r="K224" s="145">
        <v>4919843</v>
      </c>
      <c r="L224" s="163"/>
      <c r="M224" s="163">
        <v>13540987749</v>
      </c>
      <c r="N224" s="172"/>
      <c r="O224" s="163">
        <v>-12100652014</v>
      </c>
      <c r="P224" s="163"/>
      <c r="Q224" s="163">
        <f t="shared" si="7"/>
        <v>1440335735</v>
      </c>
    </row>
    <row r="225" spans="1:17" ht="21">
      <c r="A225" s="171" t="s">
        <v>347</v>
      </c>
      <c r="B225" s="172"/>
      <c r="C225" s="163">
        <v>0</v>
      </c>
      <c r="D225" s="172"/>
      <c r="E225" s="163">
        <v>0</v>
      </c>
      <c r="F225" s="145"/>
      <c r="G225" s="163">
        <v>0</v>
      </c>
      <c r="H225" s="172"/>
      <c r="I225" s="163">
        <f t="shared" si="6"/>
        <v>0</v>
      </c>
      <c r="J225" s="163"/>
      <c r="K225" s="145">
        <v>11888989</v>
      </c>
      <c r="L225" s="163"/>
      <c r="M225" s="163">
        <v>25776907724</v>
      </c>
      <c r="N225" s="172"/>
      <c r="O225" s="163">
        <v>-21817499727</v>
      </c>
      <c r="P225" s="163"/>
      <c r="Q225" s="163">
        <f t="shared" si="7"/>
        <v>3959407997</v>
      </c>
    </row>
    <row r="226" spans="1:17" ht="21">
      <c r="A226" s="171" t="s">
        <v>350</v>
      </c>
      <c r="B226" s="172"/>
      <c r="C226" s="163">
        <v>0</v>
      </c>
      <c r="D226" s="172"/>
      <c r="E226" s="163">
        <v>0</v>
      </c>
      <c r="F226" s="145"/>
      <c r="G226" s="163">
        <v>0</v>
      </c>
      <c r="H226" s="172"/>
      <c r="I226" s="163">
        <f t="shared" si="6"/>
        <v>0</v>
      </c>
      <c r="J226" s="163"/>
      <c r="K226" s="145">
        <v>134200</v>
      </c>
      <c r="L226" s="163"/>
      <c r="M226" s="163">
        <v>6013827510</v>
      </c>
      <c r="N226" s="172"/>
      <c r="O226" s="163">
        <v>-6442476776</v>
      </c>
      <c r="P226" s="163"/>
      <c r="Q226" s="163">
        <f t="shared" si="7"/>
        <v>-428649266</v>
      </c>
    </row>
    <row r="227" spans="1:17" ht="21">
      <c r="A227" s="171" t="s">
        <v>175</v>
      </c>
      <c r="B227" s="172"/>
      <c r="C227" s="163">
        <v>0</v>
      </c>
      <c r="D227" s="172"/>
      <c r="E227" s="163">
        <v>0</v>
      </c>
      <c r="F227" s="145"/>
      <c r="G227" s="163">
        <v>0</v>
      </c>
      <c r="H227" s="172"/>
      <c r="I227" s="163">
        <f t="shared" si="6"/>
        <v>0</v>
      </c>
      <c r="J227" s="163"/>
      <c r="K227" s="145">
        <v>16762798</v>
      </c>
      <c r="L227" s="163"/>
      <c r="M227" s="163">
        <v>18927818829</v>
      </c>
      <c r="N227" s="172"/>
      <c r="O227" s="163">
        <v>-23998110855</v>
      </c>
      <c r="P227" s="163"/>
      <c r="Q227" s="163">
        <f t="shared" si="7"/>
        <v>-5070292026</v>
      </c>
    </row>
    <row r="228" spans="1:17" ht="21">
      <c r="A228" s="171" t="s">
        <v>361</v>
      </c>
      <c r="B228" s="172"/>
      <c r="C228" s="163">
        <v>0</v>
      </c>
      <c r="D228" s="172"/>
      <c r="E228" s="163">
        <v>0</v>
      </c>
      <c r="F228" s="145"/>
      <c r="G228" s="163">
        <v>0</v>
      </c>
      <c r="H228" s="172"/>
      <c r="I228" s="163">
        <f t="shared" si="6"/>
        <v>0</v>
      </c>
      <c r="J228" s="163"/>
      <c r="K228" s="145">
        <v>5480088</v>
      </c>
      <c r="L228" s="163"/>
      <c r="M228" s="163">
        <v>24157972478</v>
      </c>
      <c r="N228" s="172"/>
      <c r="O228" s="163">
        <v>-20977470273</v>
      </c>
      <c r="P228" s="163"/>
      <c r="Q228" s="163">
        <f t="shared" si="7"/>
        <v>3180502205</v>
      </c>
    </row>
    <row r="229" spans="1:17" ht="21">
      <c r="A229" s="171" t="s">
        <v>370</v>
      </c>
      <c r="B229" s="172"/>
      <c r="C229" s="163">
        <v>18341</v>
      </c>
      <c r="D229" s="172"/>
      <c r="E229" s="163">
        <v>963331119</v>
      </c>
      <c r="F229" s="145"/>
      <c r="G229" s="163">
        <v>-823688650</v>
      </c>
      <c r="H229" s="172"/>
      <c r="I229" s="163">
        <f t="shared" si="6"/>
        <v>139642469</v>
      </c>
      <c r="J229" s="163"/>
      <c r="K229" s="145">
        <v>564576</v>
      </c>
      <c r="L229" s="163"/>
      <c r="M229" s="163">
        <v>27405301614</v>
      </c>
      <c r="N229" s="172"/>
      <c r="O229" s="163">
        <v>-25296071491</v>
      </c>
      <c r="P229" s="163"/>
      <c r="Q229" s="163">
        <f t="shared" si="7"/>
        <v>2109230123</v>
      </c>
    </row>
    <row r="230" spans="1:17" ht="21">
      <c r="A230" s="171" t="s">
        <v>366</v>
      </c>
      <c r="B230" s="172"/>
      <c r="C230" s="163">
        <v>0</v>
      </c>
      <c r="D230" s="172"/>
      <c r="E230" s="163">
        <v>0</v>
      </c>
      <c r="F230" s="145"/>
      <c r="G230" s="163">
        <v>0</v>
      </c>
      <c r="H230" s="172"/>
      <c r="I230" s="163">
        <f t="shared" si="6"/>
        <v>0</v>
      </c>
      <c r="J230" s="163"/>
      <c r="K230" s="145">
        <v>912193</v>
      </c>
      <c r="L230" s="163"/>
      <c r="M230" s="163">
        <v>7251898884</v>
      </c>
      <c r="N230" s="172"/>
      <c r="O230" s="163">
        <v>-7563042753</v>
      </c>
      <c r="P230" s="163"/>
      <c r="Q230" s="163">
        <f t="shared" si="7"/>
        <v>-311143869</v>
      </c>
    </row>
    <row r="231" spans="1:17" ht="21">
      <c r="A231" s="171" t="s">
        <v>368</v>
      </c>
      <c r="B231" s="172"/>
      <c r="C231" s="163">
        <v>0</v>
      </c>
      <c r="D231" s="172"/>
      <c r="E231" s="163">
        <v>0</v>
      </c>
      <c r="F231" s="145"/>
      <c r="G231" s="163">
        <v>0</v>
      </c>
      <c r="H231" s="172"/>
      <c r="I231" s="163">
        <f t="shared" si="6"/>
        <v>0</v>
      </c>
      <c r="J231" s="163"/>
      <c r="K231" s="145">
        <v>390466</v>
      </c>
      <c r="L231" s="163"/>
      <c r="M231" s="163">
        <v>5378969094</v>
      </c>
      <c r="N231" s="172"/>
      <c r="O231" s="163">
        <v>-5345529969</v>
      </c>
      <c r="P231" s="163"/>
      <c r="Q231" s="163">
        <f t="shared" si="7"/>
        <v>33439125</v>
      </c>
    </row>
    <row r="232" spans="1:17" ht="21">
      <c r="A232" s="171" t="s">
        <v>369</v>
      </c>
      <c r="B232" s="172"/>
      <c r="C232" s="163">
        <v>0</v>
      </c>
      <c r="D232" s="172"/>
      <c r="E232" s="163">
        <v>0</v>
      </c>
      <c r="F232" s="145"/>
      <c r="G232" s="163">
        <v>0</v>
      </c>
      <c r="H232" s="172"/>
      <c r="I232" s="163">
        <f t="shared" si="6"/>
        <v>0</v>
      </c>
      <c r="J232" s="163"/>
      <c r="K232" s="145">
        <v>1024479</v>
      </c>
      <c r="L232" s="163"/>
      <c r="M232" s="163">
        <v>8508736641</v>
      </c>
      <c r="N232" s="172"/>
      <c r="O232" s="163">
        <v>-8921025294</v>
      </c>
      <c r="P232" s="163"/>
      <c r="Q232" s="163">
        <f t="shared" si="7"/>
        <v>-412288653</v>
      </c>
    </row>
    <row r="233" spans="1:17" ht="21">
      <c r="A233" s="171" t="s">
        <v>303</v>
      </c>
      <c r="B233" s="172"/>
      <c r="C233" s="163">
        <v>0</v>
      </c>
      <c r="D233" s="172"/>
      <c r="E233" s="163">
        <v>0</v>
      </c>
      <c r="F233" s="145"/>
      <c r="G233" s="163">
        <v>0</v>
      </c>
      <c r="H233" s="172"/>
      <c r="I233" s="163">
        <f t="shared" si="6"/>
        <v>0</v>
      </c>
      <c r="J233" s="163"/>
      <c r="K233" s="145">
        <v>14837776</v>
      </c>
      <c r="L233" s="163"/>
      <c r="M233" s="163">
        <v>76271704325</v>
      </c>
      <c r="N233" s="172"/>
      <c r="O233" s="163">
        <v>-80336879712</v>
      </c>
      <c r="P233" s="163"/>
      <c r="Q233" s="163">
        <f t="shared" si="7"/>
        <v>-4065175387</v>
      </c>
    </row>
    <row r="234" spans="1:17" ht="21">
      <c r="A234" s="171" t="s">
        <v>420</v>
      </c>
      <c r="B234" s="172"/>
      <c r="C234" s="163">
        <v>0</v>
      </c>
      <c r="D234" s="172"/>
      <c r="E234" s="163">
        <v>0</v>
      </c>
      <c r="F234" s="145"/>
      <c r="G234" s="163">
        <v>0</v>
      </c>
      <c r="H234" s="172"/>
      <c r="I234" s="163">
        <f t="shared" si="6"/>
        <v>0</v>
      </c>
      <c r="J234" s="163"/>
      <c r="K234" s="145">
        <v>84681</v>
      </c>
      <c r="L234" s="163"/>
      <c r="M234" s="163">
        <v>6937546947</v>
      </c>
      <c r="N234" s="172"/>
      <c r="O234" s="163">
        <v>-6994073991</v>
      </c>
      <c r="P234" s="163"/>
      <c r="Q234" s="163">
        <f t="shared" si="7"/>
        <v>-56527044</v>
      </c>
    </row>
    <row r="235" spans="1:17" ht="21">
      <c r="A235" s="171" t="s">
        <v>421</v>
      </c>
      <c r="B235" s="172"/>
      <c r="C235" s="163">
        <v>0</v>
      </c>
      <c r="D235" s="172"/>
      <c r="E235" s="163">
        <v>0</v>
      </c>
      <c r="F235" s="145"/>
      <c r="G235" s="163">
        <v>0</v>
      </c>
      <c r="H235" s="172"/>
      <c r="I235" s="163">
        <f t="shared" si="6"/>
        <v>0</v>
      </c>
      <c r="J235" s="163"/>
      <c r="K235" s="145">
        <v>90244</v>
      </c>
      <c r="L235" s="163"/>
      <c r="M235" s="163">
        <v>2258420040</v>
      </c>
      <c r="N235" s="172"/>
      <c r="O235" s="163">
        <v>-2033553397</v>
      </c>
      <c r="P235" s="163"/>
      <c r="Q235" s="163">
        <f t="shared" si="7"/>
        <v>224866643</v>
      </c>
    </row>
    <row r="236" spans="1:17" ht="21">
      <c r="A236" s="171" t="s">
        <v>375</v>
      </c>
      <c r="B236" s="172"/>
      <c r="C236" s="163">
        <v>0</v>
      </c>
      <c r="D236" s="172"/>
      <c r="E236" s="163">
        <v>0</v>
      </c>
      <c r="F236" s="145"/>
      <c r="G236" s="163">
        <v>0</v>
      </c>
      <c r="H236" s="172"/>
      <c r="I236" s="163">
        <f t="shared" si="6"/>
        <v>0</v>
      </c>
      <c r="J236" s="163"/>
      <c r="K236" s="145">
        <v>2793414</v>
      </c>
      <c r="L236" s="163"/>
      <c r="M236" s="163">
        <v>5908381732</v>
      </c>
      <c r="N236" s="172"/>
      <c r="O236" s="163">
        <v>-6501000771</v>
      </c>
      <c r="P236" s="163"/>
      <c r="Q236" s="163">
        <f t="shared" si="7"/>
        <v>-592619039</v>
      </c>
    </row>
    <row r="237" spans="1:17" ht="21">
      <c r="A237" s="171" t="s">
        <v>376</v>
      </c>
      <c r="B237" s="172"/>
      <c r="C237" s="163">
        <v>0</v>
      </c>
      <c r="D237" s="172"/>
      <c r="E237" s="163">
        <v>0</v>
      </c>
      <c r="F237" s="145"/>
      <c r="G237" s="163">
        <v>0</v>
      </c>
      <c r="H237" s="172"/>
      <c r="I237" s="163">
        <f t="shared" si="6"/>
        <v>0</v>
      </c>
      <c r="J237" s="163"/>
      <c r="K237" s="145">
        <v>2911346</v>
      </c>
      <c r="L237" s="163"/>
      <c r="M237" s="163">
        <v>4979527628</v>
      </c>
      <c r="N237" s="172"/>
      <c r="O237" s="163">
        <v>-5594608565</v>
      </c>
      <c r="P237" s="163"/>
      <c r="Q237" s="163">
        <f t="shared" si="7"/>
        <v>-615080937</v>
      </c>
    </row>
    <row r="238" spans="1:17" ht="21">
      <c r="A238" s="171" t="s">
        <v>414</v>
      </c>
      <c r="B238" s="172"/>
      <c r="C238" s="163">
        <v>0</v>
      </c>
      <c r="D238" s="172"/>
      <c r="E238" s="163">
        <v>0</v>
      </c>
      <c r="F238" s="145"/>
      <c r="G238" s="163">
        <v>0</v>
      </c>
      <c r="H238" s="172"/>
      <c r="I238" s="163">
        <f t="shared" si="6"/>
        <v>0</v>
      </c>
      <c r="J238" s="163"/>
      <c r="K238" s="145">
        <v>729823</v>
      </c>
      <c r="L238" s="163"/>
      <c r="M238" s="163">
        <v>5439927152</v>
      </c>
      <c r="N238" s="172"/>
      <c r="O238" s="163">
        <v>-5647097108</v>
      </c>
      <c r="P238" s="163"/>
      <c r="Q238" s="163">
        <f t="shared" si="7"/>
        <v>-207169956</v>
      </c>
    </row>
    <row r="239" spans="1:17" ht="21">
      <c r="A239" s="171" t="s">
        <v>373</v>
      </c>
      <c r="B239" s="172"/>
      <c r="C239" s="163">
        <v>0</v>
      </c>
      <c r="D239" s="172"/>
      <c r="E239" s="163">
        <v>0</v>
      </c>
      <c r="F239" s="145"/>
      <c r="G239" s="163">
        <v>0</v>
      </c>
      <c r="H239" s="172"/>
      <c r="I239" s="163">
        <f t="shared" si="6"/>
        <v>0</v>
      </c>
      <c r="J239" s="163"/>
      <c r="K239" s="145">
        <v>797189</v>
      </c>
      <c r="L239" s="163"/>
      <c r="M239" s="163">
        <v>8277250152</v>
      </c>
      <c r="N239" s="172"/>
      <c r="O239" s="163">
        <v>-7065852398</v>
      </c>
      <c r="P239" s="163"/>
      <c r="Q239" s="163">
        <f t="shared" si="7"/>
        <v>1211397754</v>
      </c>
    </row>
    <row r="240" spans="1:17" ht="21">
      <c r="A240" s="171" t="s">
        <v>398</v>
      </c>
      <c r="B240" s="172"/>
      <c r="C240" s="163">
        <v>0</v>
      </c>
      <c r="D240" s="172"/>
      <c r="E240" s="163">
        <v>0</v>
      </c>
      <c r="F240" s="145"/>
      <c r="G240" s="163">
        <v>0</v>
      </c>
      <c r="H240" s="172"/>
      <c r="I240" s="163">
        <f t="shared" si="6"/>
        <v>0</v>
      </c>
      <c r="J240" s="163"/>
      <c r="K240" s="145">
        <v>466366</v>
      </c>
      <c r="L240" s="163"/>
      <c r="M240" s="163">
        <v>8756090349</v>
      </c>
      <c r="N240" s="172"/>
      <c r="O240" s="163">
        <v>-8595702593</v>
      </c>
      <c r="P240" s="163"/>
      <c r="Q240" s="163">
        <f t="shared" si="7"/>
        <v>160387756</v>
      </c>
    </row>
    <row r="241" spans="1:17" ht="21">
      <c r="A241" s="171" t="s">
        <v>395</v>
      </c>
      <c r="B241" s="172"/>
      <c r="C241" s="163">
        <v>0</v>
      </c>
      <c r="D241" s="172"/>
      <c r="E241" s="163">
        <v>0</v>
      </c>
      <c r="F241" s="145"/>
      <c r="G241" s="163">
        <v>0</v>
      </c>
      <c r="H241" s="172"/>
      <c r="I241" s="163">
        <f>G241+E241</f>
        <v>0</v>
      </c>
      <c r="J241" s="163"/>
      <c r="K241" s="145">
        <v>675172</v>
      </c>
      <c r="L241" s="163"/>
      <c r="M241" s="163">
        <v>5611777783</v>
      </c>
      <c r="N241" s="172"/>
      <c r="O241" s="163">
        <v>-6067364914</v>
      </c>
      <c r="P241" s="163"/>
      <c r="Q241" s="163">
        <f t="shared" si="7"/>
        <v>-455587131</v>
      </c>
    </row>
    <row r="242" spans="1:17" ht="21">
      <c r="A242" s="171" t="s">
        <v>403</v>
      </c>
      <c r="B242" s="172"/>
      <c r="C242" s="163">
        <v>0</v>
      </c>
      <c r="D242" s="172"/>
      <c r="E242" s="163">
        <v>0</v>
      </c>
      <c r="F242" s="145"/>
      <c r="G242" s="163">
        <v>0</v>
      </c>
      <c r="H242" s="172"/>
      <c r="I242" s="163">
        <f t="shared" ref="I242:I290" si="8">G242+E242</f>
        <v>0</v>
      </c>
      <c r="J242" s="163"/>
      <c r="K242" s="145">
        <v>51080</v>
      </c>
      <c r="L242" s="163"/>
      <c r="M242" s="163">
        <v>2054969080</v>
      </c>
      <c r="N242" s="172"/>
      <c r="O242" s="163">
        <v>-2156412589</v>
      </c>
      <c r="P242" s="163"/>
      <c r="Q242" s="163">
        <f t="shared" si="7"/>
        <v>-101443509</v>
      </c>
    </row>
    <row r="243" spans="1:17" ht="21">
      <c r="A243" s="171" t="s">
        <v>382</v>
      </c>
      <c r="B243" s="172"/>
      <c r="C243" s="163">
        <v>0</v>
      </c>
      <c r="D243" s="172"/>
      <c r="E243" s="163">
        <v>0</v>
      </c>
      <c r="F243" s="145"/>
      <c r="G243" s="163">
        <v>0</v>
      </c>
      <c r="H243" s="172"/>
      <c r="I243" s="163">
        <f t="shared" si="8"/>
        <v>0</v>
      </c>
      <c r="J243" s="163"/>
      <c r="K243" s="145">
        <v>210181</v>
      </c>
      <c r="L243" s="163"/>
      <c r="M243" s="163">
        <v>5576873239</v>
      </c>
      <c r="N243" s="172"/>
      <c r="O243" s="163">
        <v>-6185354347</v>
      </c>
      <c r="P243" s="163"/>
      <c r="Q243" s="163">
        <f t="shared" si="7"/>
        <v>-608481108</v>
      </c>
    </row>
    <row r="244" spans="1:17" ht="21">
      <c r="A244" s="171" t="s">
        <v>407</v>
      </c>
      <c r="B244" s="172"/>
      <c r="C244" s="163">
        <v>0</v>
      </c>
      <c r="D244" s="172"/>
      <c r="E244" s="163">
        <v>0</v>
      </c>
      <c r="F244" s="145"/>
      <c r="G244" s="163">
        <v>0</v>
      </c>
      <c r="H244" s="172"/>
      <c r="I244" s="163">
        <f t="shared" si="8"/>
        <v>0</v>
      </c>
      <c r="J244" s="163"/>
      <c r="K244" s="145">
        <v>952262</v>
      </c>
      <c r="L244" s="163"/>
      <c r="M244" s="163">
        <v>6191257044</v>
      </c>
      <c r="N244" s="172"/>
      <c r="O244" s="163">
        <v>-6282352140</v>
      </c>
      <c r="P244" s="163"/>
      <c r="Q244" s="163">
        <f t="shared" si="7"/>
        <v>-91095096</v>
      </c>
    </row>
    <row r="245" spans="1:17" ht="21">
      <c r="A245" s="171" t="s">
        <v>413</v>
      </c>
      <c r="B245" s="172"/>
      <c r="C245" s="163">
        <v>0</v>
      </c>
      <c r="D245" s="172"/>
      <c r="E245" s="163">
        <v>0</v>
      </c>
      <c r="F245" s="145"/>
      <c r="G245" s="163">
        <v>0</v>
      </c>
      <c r="H245" s="172"/>
      <c r="I245" s="163">
        <f t="shared" si="8"/>
        <v>0</v>
      </c>
      <c r="J245" s="163"/>
      <c r="K245" s="145">
        <v>469603</v>
      </c>
      <c r="L245" s="163"/>
      <c r="M245" s="163">
        <v>5004197133</v>
      </c>
      <c r="N245" s="172"/>
      <c r="O245" s="163">
        <v>-5463298478</v>
      </c>
      <c r="P245" s="163"/>
      <c r="Q245" s="163">
        <f t="shared" si="7"/>
        <v>-459101345</v>
      </c>
    </row>
    <row r="246" spans="1:17" ht="21">
      <c r="A246" s="171" t="s">
        <v>404</v>
      </c>
      <c r="B246" s="172"/>
      <c r="C246" s="163">
        <v>0</v>
      </c>
      <c r="D246" s="172"/>
      <c r="E246" s="163">
        <v>0</v>
      </c>
      <c r="F246" s="145"/>
      <c r="G246" s="163">
        <v>0</v>
      </c>
      <c r="H246" s="172"/>
      <c r="I246" s="163">
        <f t="shared" si="8"/>
        <v>0</v>
      </c>
      <c r="J246" s="163"/>
      <c r="K246" s="145">
        <v>1178703</v>
      </c>
      <c r="L246" s="163"/>
      <c r="M246" s="163">
        <v>23290473069</v>
      </c>
      <c r="N246" s="172"/>
      <c r="O246" s="163">
        <v>-21428613052</v>
      </c>
      <c r="P246" s="163"/>
      <c r="Q246" s="163">
        <f t="shared" si="7"/>
        <v>1861860017</v>
      </c>
    </row>
    <row r="247" spans="1:17" ht="21">
      <c r="A247" s="171" t="s">
        <v>393</v>
      </c>
      <c r="B247" s="172"/>
      <c r="C247" s="163">
        <v>0</v>
      </c>
      <c r="D247" s="172"/>
      <c r="E247" s="163">
        <v>0</v>
      </c>
      <c r="F247" s="145"/>
      <c r="G247" s="163">
        <v>0</v>
      </c>
      <c r="H247" s="172"/>
      <c r="I247" s="163">
        <f t="shared" si="8"/>
        <v>0</v>
      </c>
      <c r="J247" s="163"/>
      <c r="K247" s="145">
        <v>708258</v>
      </c>
      <c r="L247" s="163"/>
      <c r="M247" s="163">
        <v>22936216124</v>
      </c>
      <c r="N247" s="172"/>
      <c r="O247" s="163">
        <v>-19087808605</v>
      </c>
      <c r="P247" s="163"/>
      <c r="Q247" s="163">
        <f t="shared" si="7"/>
        <v>3848407519</v>
      </c>
    </row>
    <row r="248" spans="1:17" ht="21">
      <c r="A248" s="171" t="s">
        <v>394</v>
      </c>
      <c r="B248" s="172"/>
      <c r="C248" s="163">
        <v>0</v>
      </c>
      <c r="D248" s="172"/>
      <c r="E248" s="163">
        <v>0</v>
      </c>
      <c r="F248" s="145"/>
      <c r="G248" s="163">
        <v>0</v>
      </c>
      <c r="H248" s="172"/>
      <c r="I248" s="163">
        <f t="shared" si="8"/>
        <v>0</v>
      </c>
      <c r="J248" s="163"/>
      <c r="K248" s="145">
        <v>237292</v>
      </c>
      <c r="L248" s="163"/>
      <c r="M248" s="163">
        <v>8174454786</v>
      </c>
      <c r="N248" s="172"/>
      <c r="O248" s="163">
        <v>-9346010176</v>
      </c>
      <c r="P248" s="163"/>
      <c r="Q248" s="163">
        <f t="shared" si="7"/>
        <v>-1171555390</v>
      </c>
    </row>
    <row r="249" spans="1:17" ht="21">
      <c r="A249" s="171" t="s">
        <v>385</v>
      </c>
      <c r="B249" s="172"/>
      <c r="C249" s="163">
        <v>0</v>
      </c>
      <c r="D249" s="172"/>
      <c r="E249" s="163">
        <v>0</v>
      </c>
      <c r="F249" s="145"/>
      <c r="G249" s="163">
        <v>0</v>
      </c>
      <c r="H249" s="172"/>
      <c r="I249" s="163">
        <f t="shared" si="8"/>
        <v>0</v>
      </c>
      <c r="J249" s="163"/>
      <c r="K249" s="145">
        <v>99819</v>
      </c>
      <c r="L249" s="163"/>
      <c r="M249" s="163">
        <v>6168979849</v>
      </c>
      <c r="N249" s="172"/>
      <c r="O249" s="163">
        <v>-7047429232</v>
      </c>
      <c r="P249" s="163"/>
      <c r="Q249" s="163">
        <f t="shared" si="7"/>
        <v>-878449383</v>
      </c>
    </row>
    <row r="250" spans="1:17" ht="21">
      <c r="A250" s="171" t="s">
        <v>378</v>
      </c>
      <c r="B250" s="172"/>
      <c r="C250" s="163">
        <v>0</v>
      </c>
      <c r="D250" s="172"/>
      <c r="E250" s="163">
        <v>0</v>
      </c>
      <c r="F250" s="145"/>
      <c r="G250" s="163">
        <v>0</v>
      </c>
      <c r="H250" s="172"/>
      <c r="I250" s="163">
        <f t="shared" si="8"/>
        <v>0</v>
      </c>
      <c r="J250" s="163"/>
      <c r="K250" s="145">
        <v>44572</v>
      </c>
      <c r="L250" s="163"/>
      <c r="M250" s="163">
        <v>3083662518</v>
      </c>
      <c r="N250" s="172"/>
      <c r="O250" s="163">
        <v>-3787685766</v>
      </c>
      <c r="P250" s="163"/>
      <c r="Q250" s="163">
        <f t="shared" si="7"/>
        <v>-704023248</v>
      </c>
    </row>
    <row r="251" spans="1:17" ht="21">
      <c r="A251" s="171" t="s">
        <v>377</v>
      </c>
      <c r="B251" s="172"/>
      <c r="C251" s="163">
        <v>0</v>
      </c>
      <c r="D251" s="172"/>
      <c r="E251" s="163">
        <v>0</v>
      </c>
      <c r="F251" s="145"/>
      <c r="G251" s="163">
        <v>0</v>
      </c>
      <c r="H251" s="172"/>
      <c r="I251" s="163">
        <f t="shared" si="8"/>
        <v>0</v>
      </c>
      <c r="J251" s="163"/>
      <c r="K251" s="145">
        <v>4573295</v>
      </c>
      <c r="L251" s="163"/>
      <c r="M251" s="163">
        <v>10229146996</v>
      </c>
      <c r="N251" s="172"/>
      <c r="O251" s="163">
        <v>-9363124726</v>
      </c>
      <c r="P251" s="163"/>
      <c r="Q251" s="163">
        <f t="shared" si="7"/>
        <v>866022270</v>
      </c>
    </row>
    <row r="252" spans="1:17" ht="21">
      <c r="A252" s="171" t="s">
        <v>387</v>
      </c>
      <c r="B252" s="172"/>
      <c r="C252" s="163">
        <v>0</v>
      </c>
      <c r="D252" s="172"/>
      <c r="E252" s="163">
        <v>0</v>
      </c>
      <c r="F252" s="145"/>
      <c r="G252" s="163">
        <v>0</v>
      </c>
      <c r="H252" s="172"/>
      <c r="I252" s="163">
        <f t="shared" si="8"/>
        <v>0</v>
      </c>
      <c r="J252" s="163"/>
      <c r="K252" s="145">
        <v>115422</v>
      </c>
      <c r="L252" s="163"/>
      <c r="M252" s="163">
        <v>4144698605</v>
      </c>
      <c r="N252" s="172"/>
      <c r="O252" s="163">
        <v>-5123560504</v>
      </c>
      <c r="P252" s="163"/>
      <c r="Q252" s="163">
        <f t="shared" si="7"/>
        <v>-978861899</v>
      </c>
    </row>
    <row r="253" spans="1:17" ht="21">
      <c r="A253" s="171" t="s">
        <v>396</v>
      </c>
      <c r="B253" s="172"/>
      <c r="C253" s="163">
        <v>0</v>
      </c>
      <c r="D253" s="172"/>
      <c r="E253" s="163">
        <v>0</v>
      </c>
      <c r="F253" s="145"/>
      <c r="G253" s="163">
        <v>0</v>
      </c>
      <c r="H253" s="172"/>
      <c r="I253" s="163">
        <f t="shared" si="8"/>
        <v>0</v>
      </c>
      <c r="J253" s="163"/>
      <c r="K253" s="145">
        <v>402432</v>
      </c>
      <c r="L253" s="163"/>
      <c r="M253" s="163">
        <v>4724770688</v>
      </c>
      <c r="N253" s="172"/>
      <c r="O253" s="163">
        <v>-5340205134</v>
      </c>
      <c r="P253" s="163"/>
      <c r="Q253" s="163">
        <f t="shared" si="7"/>
        <v>-615434446</v>
      </c>
    </row>
    <row r="254" spans="1:17" ht="21">
      <c r="A254" s="171" t="s">
        <v>405</v>
      </c>
      <c r="B254" s="172"/>
      <c r="C254" s="163">
        <v>0</v>
      </c>
      <c r="D254" s="172"/>
      <c r="E254" s="163">
        <v>0</v>
      </c>
      <c r="F254" s="145"/>
      <c r="G254" s="163">
        <v>0</v>
      </c>
      <c r="H254" s="172"/>
      <c r="I254" s="163">
        <f t="shared" si="8"/>
        <v>0</v>
      </c>
      <c r="J254" s="163"/>
      <c r="K254" s="145">
        <v>1217623</v>
      </c>
      <c r="L254" s="163"/>
      <c r="M254" s="163">
        <v>6211259841</v>
      </c>
      <c r="N254" s="172"/>
      <c r="O254" s="163">
        <v>-6741237056</v>
      </c>
      <c r="P254" s="163"/>
      <c r="Q254" s="163">
        <f t="shared" si="7"/>
        <v>-529977215</v>
      </c>
    </row>
    <row r="255" spans="1:17" ht="21">
      <c r="A255" s="171" t="s">
        <v>411</v>
      </c>
      <c r="B255" s="172"/>
      <c r="C255" s="163">
        <v>0</v>
      </c>
      <c r="D255" s="172"/>
      <c r="E255" s="163">
        <v>0</v>
      </c>
      <c r="F255" s="145"/>
      <c r="G255" s="163">
        <v>0</v>
      </c>
      <c r="H255" s="172"/>
      <c r="I255" s="163">
        <f t="shared" si="8"/>
        <v>0</v>
      </c>
      <c r="J255" s="163"/>
      <c r="K255" s="145">
        <v>939851</v>
      </c>
      <c r="L255" s="163"/>
      <c r="M255" s="163">
        <v>5963161323</v>
      </c>
      <c r="N255" s="172"/>
      <c r="O255" s="163">
        <v>-4565355803</v>
      </c>
      <c r="P255" s="163"/>
      <c r="Q255" s="163">
        <f t="shared" si="7"/>
        <v>1397805520</v>
      </c>
    </row>
    <row r="256" spans="1:17" ht="21">
      <c r="A256" s="171" t="s">
        <v>389</v>
      </c>
      <c r="B256" s="172"/>
      <c r="C256" s="163">
        <v>0</v>
      </c>
      <c r="D256" s="172"/>
      <c r="E256" s="163">
        <v>0</v>
      </c>
      <c r="F256" s="145"/>
      <c r="G256" s="163">
        <v>0</v>
      </c>
      <c r="H256" s="172"/>
      <c r="I256" s="163">
        <f t="shared" si="8"/>
        <v>0</v>
      </c>
      <c r="J256" s="163"/>
      <c r="K256" s="145">
        <v>9204035</v>
      </c>
      <c r="L256" s="163"/>
      <c r="M256" s="163">
        <v>14650420520</v>
      </c>
      <c r="N256" s="172"/>
      <c r="O256" s="163">
        <v>-12395912841</v>
      </c>
      <c r="P256" s="163"/>
      <c r="Q256" s="163">
        <f t="shared" si="7"/>
        <v>2254507679</v>
      </c>
    </row>
    <row r="257" spans="1:17" ht="21">
      <c r="A257" s="171" t="s">
        <v>423</v>
      </c>
      <c r="B257" s="172"/>
      <c r="C257" s="163">
        <v>1739445</v>
      </c>
      <c r="D257" s="172"/>
      <c r="E257" s="163">
        <v>4992201942</v>
      </c>
      <c r="F257" s="145"/>
      <c r="G257" s="163">
        <v>-4329833180</v>
      </c>
      <c r="H257" s="172"/>
      <c r="I257" s="163">
        <f t="shared" si="8"/>
        <v>662368762</v>
      </c>
      <c r="J257" s="163"/>
      <c r="K257" s="145">
        <v>4241480</v>
      </c>
      <c r="L257" s="163"/>
      <c r="M257" s="163">
        <v>10931530781</v>
      </c>
      <c r="N257" s="172"/>
      <c r="O257" s="163">
        <v>-10654661989</v>
      </c>
      <c r="P257" s="163"/>
      <c r="Q257" s="163">
        <f t="shared" si="7"/>
        <v>276868792</v>
      </c>
    </row>
    <row r="258" spans="1:17" ht="21">
      <c r="A258" s="171" t="s">
        <v>386</v>
      </c>
      <c r="B258" s="172"/>
      <c r="C258" s="163">
        <v>0</v>
      </c>
      <c r="D258" s="172"/>
      <c r="E258" s="163">
        <v>0</v>
      </c>
      <c r="F258" s="145"/>
      <c r="G258" s="163">
        <v>0</v>
      </c>
      <c r="H258" s="172"/>
      <c r="I258" s="163">
        <f t="shared" si="8"/>
        <v>0</v>
      </c>
      <c r="J258" s="163"/>
      <c r="K258" s="145">
        <v>262967</v>
      </c>
      <c r="L258" s="163"/>
      <c r="M258" s="163">
        <v>5554122299</v>
      </c>
      <c r="N258" s="172"/>
      <c r="O258" s="163">
        <v>-6267838451</v>
      </c>
      <c r="P258" s="163"/>
      <c r="Q258" s="163">
        <f t="shared" si="7"/>
        <v>-713716152</v>
      </c>
    </row>
    <row r="259" spans="1:17" ht="21">
      <c r="A259" s="171" t="s">
        <v>400</v>
      </c>
      <c r="B259" s="172"/>
      <c r="C259" s="163">
        <v>0</v>
      </c>
      <c r="D259" s="172"/>
      <c r="E259" s="163">
        <v>0</v>
      </c>
      <c r="F259" s="145"/>
      <c r="G259" s="163">
        <v>0</v>
      </c>
      <c r="H259" s="172"/>
      <c r="I259" s="163">
        <f t="shared" si="8"/>
        <v>0</v>
      </c>
      <c r="J259" s="163"/>
      <c r="K259" s="145">
        <v>3132330</v>
      </c>
      <c r="L259" s="163"/>
      <c r="M259" s="163">
        <v>14997256868</v>
      </c>
      <c r="N259" s="172"/>
      <c r="O259" s="163">
        <v>-14267321108</v>
      </c>
      <c r="P259" s="163"/>
      <c r="Q259" s="163">
        <f t="shared" si="7"/>
        <v>729935760</v>
      </c>
    </row>
    <row r="260" spans="1:17" ht="21">
      <c r="A260" s="171" t="s">
        <v>397</v>
      </c>
      <c r="B260" s="172"/>
      <c r="C260" s="163">
        <v>0</v>
      </c>
      <c r="D260" s="172"/>
      <c r="E260" s="163">
        <v>0</v>
      </c>
      <c r="F260" s="145"/>
      <c r="G260" s="163">
        <v>0</v>
      </c>
      <c r="H260" s="172"/>
      <c r="I260" s="163">
        <f t="shared" si="8"/>
        <v>0</v>
      </c>
      <c r="J260" s="163"/>
      <c r="K260" s="145">
        <v>2491830</v>
      </c>
      <c r="L260" s="163"/>
      <c r="M260" s="163">
        <v>11809551336</v>
      </c>
      <c r="N260" s="172"/>
      <c r="O260" s="163">
        <v>-13574581560</v>
      </c>
      <c r="P260" s="163"/>
      <c r="Q260" s="163">
        <f t="shared" si="7"/>
        <v>-1765030224</v>
      </c>
    </row>
    <row r="261" spans="1:17" ht="21">
      <c r="A261" s="171" t="s">
        <v>399</v>
      </c>
      <c r="B261" s="172"/>
      <c r="C261" s="163">
        <v>0</v>
      </c>
      <c r="D261" s="172"/>
      <c r="E261" s="163">
        <v>0</v>
      </c>
      <c r="F261" s="145"/>
      <c r="G261" s="163">
        <v>0</v>
      </c>
      <c r="H261" s="172"/>
      <c r="I261" s="163">
        <f t="shared" si="8"/>
        <v>0</v>
      </c>
      <c r="J261" s="163"/>
      <c r="K261" s="145">
        <v>2298723</v>
      </c>
      <c r="L261" s="163"/>
      <c r="M261" s="163">
        <v>5866894699</v>
      </c>
      <c r="N261" s="172"/>
      <c r="O261" s="163">
        <v>-6731558222</v>
      </c>
      <c r="P261" s="163"/>
      <c r="Q261" s="163">
        <f t="shared" si="7"/>
        <v>-864663523</v>
      </c>
    </row>
    <row r="262" spans="1:17" ht="21">
      <c r="A262" s="171" t="s">
        <v>379</v>
      </c>
      <c r="B262" s="172"/>
      <c r="C262" s="163">
        <v>0</v>
      </c>
      <c r="D262" s="172"/>
      <c r="E262" s="163">
        <v>0</v>
      </c>
      <c r="F262" s="145"/>
      <c r="G262" s="163">
        <v>0</v>
      </c>
      <c r="H262" s="172"/>
      <c r="I262" s="163">
        <f t="shared" si="8"/>
        <v>0</v>
      </c>
      <c r="J262" s="163"/>
      <c r="K262" s="145">
        <v>1883461</v>
      </c>
      <c r="L262" s="163"/>
      <c r="M262" s="163">
        <v>7364838350</v>
      </c>
      <c r="N262" s="172"/>
      <c r="O262" s="163">
        <v>-5095763019</v>
      </c>
      <c r="P262" s="163"/>
      <c r="Q262" s="163">
        <f t="shared" si="7"/>
        <v>2269075331</v>
      </c>
    </row>
    <row r="263" spans="1:17" ht="21">
      <c r="A263" s="171" t="s">
        <v>412</v>
      </c>
      <c r="B263" s="172"/>
      <c r="C263" s="163">
        <v>2063989</v>
      </c>
      <c r="D263" s="172"/>
      <c r="E263" s="163">
        <v>4930529850</v>
      </c>
      <c r="F263" s="145"/>
      <c r="G263" s="163">
        <v>-4244771269</v>
      </c>
      <c r="H263" s="172"/>
      <c r="I263" s="163">
        <f t="shared" si="8"/>
        <v>685758581</v>
      </c>
      <c r="J263" s="163"/>
      <c r="K263" s="145">
        <v>6961914</v>
      </c>
      <c r="L263" s="163"/>
      <c r="M263" s="163">
        <v>14933373842</v>
      </c>
      <c r="N263" s="172"/>
      <c r="O263" s="163">
        <v>-14317776173</v>
      </c>
      <c r="P263" s="163"/>
      <c r="Q263" s="163">
        <f t="shared" si="7"/>
        <v>615597669</v>
      </c>
    </row>
    <row r="264" spans="1:17" ht="21">
      <c r="A264" s="171" t="s">
        <v>388</v>
      </c>
      <c r="B264" s="172"/>
      <c r="C264" s="163">
        <v>0</v>
      </c>
      <c r="D264" s="172"/>
      <c r="E264" s="163">
        <v>0</v>
      </c>
      <c r="F264" s="145"/>
      <c r="G264" s="163">
        <v>0</v>
      </c>
      <c r="H264" s="172"/>
      <c r="I264" s="163">
        <f t="shared" si="8"/>
        <v>0</v>
      </c>
      <c r="J264" s="163"/>
      <c r="K264" s="145">
        <v>2016345</v>
      </c>
      <c r="L264" s="163"/>
      <c r="M264" s="163">
        <v>18500250527</v>
      </c>
      <c r="N264" s="172"/>
      <c r="O264" s="163">
        <v>-17216177724</v>
      </c>
      <c r="P264" s="163"/>
      <c r="Q264" s="163">
        <f t="shared" si="7"/>
        <v>1284072803</v>
      </c>
    </row>
    <row r="265" spans="1:17" ht="21">
      <c r="A265" s="171" t="s">
        <v>401</v>
      </c>
      <c r="B265" s="172"/>
      <c r="C265" s="163">
        <v>0</v>
      </c>
      <c r="D265" s="172"/>
      <c r="E265" s="163">
        <v>0</v>
      </c>
      <c r="F265" s="145"/>
      <c r="G265" s="163">
        <v>0</v>
      </c>
      <c r="H265" s="172"/>
      <c r="I265" s="163">
        <f t="shared" si="8"/>
        <v>0</v>
      </c>
      <c r="J265" s="163"/>
      <c r="K265" s="145">
        <v>134641</v>
      </c>
      <c r="L265" s="163"/>
      <c r="M265" s="163">
        <v>1970642250</v>
      </c>
      <c r="N265" s="172"/>
      <c r="O265" s="163">
        <v>-2512436025</v>
      </c>
      <c r="P265" s="163"/>
      <c r="Q265" s="163">
        <f t="shared" ref="Q265:Q291" si="9">M265+O265</f>
        <v>-541793775</v>
      </c>
    </row>
    <row r="266" spans="1:17" ht="21">
      <c r="A266" s="171" t="s">
        <v>409</v>
      </c>
      <c r="B266" s="172"/>
      <c r="C266" s="163">
        <v>0</v>
      </c>
      <c r="D266" s="172"/>
      <c r="E266" s="163">
        <v>0</v>
      </c>
      <c r="F266" s="145"/>
      <c r="G266" s="163">
        <v>0</v>
      </c>
      <c r="H266" s="172"/>
      <c r="I266" s="163">
        <f t="shared" si="8"/>
        <v>0</v>
      </c>
      <c r="J266" s="163"/>
      <c r="K266" s="145">
        <v>163881</v>
      </c>
      <c r="L266" s="163"/>
      <c r="M266" s="163">
        <v>2524523992</v>
      </c>
      <c r="N266" s="172"/>
      <c r="O266" s="163">
        <v>-2804779272</v>
      </c>
      <c r="P266" s="163"/>
      <c r="Q266" s="163">
        <f t="shared" si="9"/>
        <v>-280255280</v>
      </c>
    </row>
    <row r="267" spans="1:17" ht="21">
      <c r="A267" s="171" t="s">
        <v>391</v>
      </c>
      <c r="B267" s="172"/>
      <c r="C267" s="163">
        <v>0</v>
      </c>
      <c r="D267" s="172"/>
      <c r="E267" s="163">
        <v>0</v>
      </c>
      <c r="F267" s="145"/>
      <c r="G267" s="163">
        <v>0</v>
      </c>
      <c r="H267" s="172"/>
      <c r="I267" s="163">
        <f t="shared" si="8"/>
        <v>0</v>
      </c>
      <c r="J267" s="163"/>
      <c r="K267" s="145">
        <v>248582</v>
      </c>
      <c r="L267" s="163"/>
      <c r="M267" s="163">
        <v>4376474545</v>
      </c>
      <c r="N267" s="172"/>
      <c r="O267" s="163">
        <v>-5431778579</v>
      </c>
      <c r="P267" s="163"/>
      <c r="Q267" s="163">
        <f t="shared" si="9"/>
        <v>-1055304034</v>
      </c>
    </row>
    <row r="268" spans="1:17" ht="21">
      <c r="A268" s="171" t="s">
        <v>408</v>
      </c>
      <c r="B268" s="172"/>
      <c r="C268" s="163">
        <v>0</v>
      </c>
      <c r="D268" s="172"/>
      <c r="E268" s="163">
        <v>0</v>
      </c>
      <c r="F268" s="145"/>
      <c r="G268" s="163">
        <v>0</v>
      </c>
      <c r="H268" s="172"/>
      <c r="I268" s="163">
        <f t="shared" si="8"/>
        <v>0</v>
      </c>
      <c r="J268" s="163"/>
      <c r="K268" s="145">
        <v>55835</v>
      </c>
      <c r="L268" s="163"/>
      <c r="M268" s="163">
        <v>632227135</v>
      </c>
      <c r="N268" s="172"/>
      <c r="O268" s="163">
        <v>-647348517</v>
      </c>
      <c r="P268" s="163"/>
      <c r="Q268" s="163">
        <f t="shared" si="9"/>
        <v>-15121382</v>
      </c>
    </row>
    <row r="269" spans="1:17" ht="21">
      <c r="A269" s="171" t="s">
        <v>383</v>
      </c>
      <c r="B269" s="172"/>
      <c r="C269" s="163">
        <v>0</v>
      </c>
      <c r="D269" s="172"/>
      <c r="E269" s="163">
        <v>0</v>
      </c>
      <c r="F269" s="145"/>
      <c r="G269" s="163">
        <v>0</v>
      </c>
      <c r="H269" s="172"/>
      <c r="I269" s="163">
        <f t="shared" si="8"/>
        <v>0</v>
      </c>
      <c r="J269" s="163"/>
      <c r="K269" s="145">
        <v>105746</v>
      </c>
      <c r="L269" s="163"/>
      <c r="M269" s="163">
        <v>1332304296</v>
      </c>
      <c r="N269" s="172"/>
      <c r="O269" s="163">
        <v>-1393555093</v>
      </c>
      <c r="P269" s="163"/>
      <c r="Q269" s="163">
        <f t="shared" si="9"/>
        <v>-61250797</v>
      </c>
    </row>
    <row r="270" spans="1:17" ht="21">
      <c r="A270" s="171" t="s">
        <v>390</v>
      </c>
      <c r="B270" s="172"/>
      <c r="C270" s="163">
        <v>0</v>
      </c>
      <c r="D270" s="172"/>
      <c r="E270" s="163">
        <v>0</v>
      </c>
      <c r="F270" s="145"/>
      <c r="G270" s="163">
        <v>0</v>
      </c>
      <c r="H270" s="172"/>
      <c r="I270" s="163">
        <f t="shared" si="8"/>
        <v>0</v>
      </c>
      <c r="J270" s="163"/>
      <c r="K270" s="145">
        <v>1235991</v>
      </c>
      <c r="L270" s="163"/>
      <c r="M270" s="163">
        <v>5996971704</v>
      </c>
      <c r="N270" s="172"/>
      <c r="O270" s="163">
        <v>-5890360632</v>
      </c>
      <c r="P270" s="163"/>
      <c r="Q270" s="163">
        <f t="shared" si="9"/>
        <v>106611072</v>
      </c>
    </row>
    <row r="271" spans="1:17" ht="21">
      <c r="A271" s="171" t="s">
        <v>374</v>
      </c>
      <c r="B271" s="172"/>
      <c r="C271" s="163">
        <v>0</v>
      </c>
      <c r="D271" s="172"/>
      <c r="E271" s="163">
        <v>0</v>
      </c>
      <c r="F271" s="145"/>
      <c r="G271" s="163">
        <v>0</v>
      </c>
      <c r="H271" s="172"/>
      <c r="I271" s="163">
        <f t="shared" si="8"/>
        <v>0</v>
      </c>
      <c r="J271" s="163"/>
      <c r="K271" s="145">
        <v>1506432</v>
      </c>
      <c r="L271" s="163"/>
      <c r="M271" s="163">
        <v>11844750038</v>
      </c>
      <c r="N271" s="172"/>
      <c r="O271" s="163">
        <v>-11952991846</v>
      </c>
      <c r="P271" s="163"/>
      <c r="Q271" s="163">
        <f t="shared" si="9"/>
        <v>-108241808</v>
      </c>
    </row>
    <row r="272" spans="1:17" ht="21">
      <c r="A272" s="171" t="s">
        <v>392</v>
      </c>
      <c r="B272" s="172"/>
      <c r="C272" s="163">
        <v>0</v>
      </c>
      <c r="D272" s="172"/>
      <c r="E272" s="163">
        <v>0</v>
      </c>
      <c r="F272" s="145"/>
      <c r="G272" s="163">
        <v>0</v>
      </c>
      <c r="H272" s="172"/>
      <c r="I272" s="163">
        <f t="shared" si="8"/>
        <v>0</v>
      </c>
      <c r="J272" s="163"/>
      <c r="K272" s="145">
        <v>807993</v>
      </c>
      <c r="L272" s="163"/>
      <c r="M272" s="163">
        <v>1007750284</v>
      </c>
      <c r="N272" s="172"/>
      <c r="O272" s="163">
        <v>-1148348752</v>
      </c>
      <c r="P272" s="163"/>
      <c r="Q272" s="163">
        <f t="shared" si="9"/>
        <v>-140598468</v>
      </c>
    </row>
    <row r="273" spans="1:17" ht="21">
      <c r="A273" s="171" t="s">
        <v>402</v>
      </c>
      <c r="B273" s="172"/>
      <c r="C273" s="163">
        <v>0</v>
      </c>
      <c r="D273" s="172"/>
      <c r="E273" s="163">
        <v>0</v>
      </c>
      <c r="F273" s="145"/>
      <c r="G273" s="163">
        <v>0</v>
      </c>
      <c r="H273" s="172"/>
      <c r="I273" s="163">
        <f t="shared" si="8"/>
        <v>0</v>
      </c>
      <c r="J273" s="163"/>
      <c r="K273" s="145">
        <v>286266</v>
      </c>
      <c r="L273" s="163"/>
      <c r="M273" s="163">
        <v>4340289387</v>
      </c>
      <c r="N273" s="172"/>
      <c r="O273" s="163">
        <v>-4885023316</v>
      </c>
      <c r="P273" s="163"/>
      <c r="Q273" s="163">
        <f t="shared" si="9"/>
        <v>-544733929</v>
      </c>
    </row>
    <row r="274" spans="1:17" ht="21">
      <c r="A274" s="171" t="s">
        <v>380</v>
      </c>
      <c r="B274" s="172"/>
      <c r="C274" s="163">
        <v>0</v>
      </c>
      <c r="D274" s="172"/>
      <c r="E274" s="163">
        <v>0</v>
      </c>
      <c r="F274" s="145"/>
      <c r="G274" s="163">
        <v>0</v>
      </c>
      <c r="H274" s="172"/>
      <c r="I274" s="163">
        <f t="shared" si="8"/>
        <v>0</v>
      </c>
      <c r="J274" s="163"/>
      <c r="K274" s="145">
        <v>377050</v>
      </c>
      <c r="L274" s="163"/>
      <c r="M274" s="163">
        <v>3560364331</v>
      </c>
      <c r="N274" s="172"/>
      <c r="O274" s="163">
        <v>-3837976717</v>
      </c>
      <c r="P274" s="163"/>
      <c r="Q274" s="163">
        <f t="shared" si="9"/>
        <v>-277612386</v>
      </c>
    </row>
    <row r="275" spans="1:17" ht="21">
      <c r="A275" s="171" t="s">
        <v>422</v>
      </c>
      <c r="B275" s="172"/>
      <c r="C275" s="163">
        <v>0</v>
      </c>
      <c r="D275" s="172"/>
      <c r="E275" s="163">
        <v>0</v>
      </c>
      <c r="F275" s="145"/>
      <c r="G275" s="163">
        <v>0</v>
      </c>
      <c r="H275" s="172"/>
      <c r="I275" s="163">
        <f t="shared" si="8"/>
        <v>0</v>
      </c>
      <c r="J275" s="163"/>
      <c r="K275" s="145">
        <v>3284060</v>
      </c>
      <c r="L275" s="163"/>
      <c r="M275" s="163">
        <v>5751049597</v>
      </c>
      <c r="N275" s="172"/>
      <c r="O275" s="163">
        <v>-6237724095</v>
      </c>
      <c r="P275" s="163"/>
      <c r="Q275" s="163">
        <f t="shared" si="9"/>
        <v>-486674498</v>
      </c>
    </row>
    <row r="276" spans="1:17" ht="21">
      <c r="A276" s="171" t="s">
        <v>432</v>
      </c>
      <c r="B276" s="172"/>
      <c r="C276" s="163">
        <v>0</v>
      </c>
      <c r="D276" s="172"/>
      <c r="E276" s="163">
        <v>0</v>
      </c>
      <c r="F276" s="145"/>
      <c r="G276" s="163">
        <v>0</v>
      </c>
      <c r="H276" s="172"/>
      <c r="I276" s="163">
        <f t="shared" si="8"/>
        <v>0</v>
      </c>
      <c r="J276" s="163"/>
      <c r="K276" s="145">
        <v>3870009</v>
      </c>
      <c r="L276" s="163"/>
      <c r="M276" s="163">
        <v>13911916932</v>
      </c>
      <c r="N276" s="172"/>
      <c r="O276" s="163">
        <v>-14638486708</v>
      </c>
      <c r="P276" s="163"/>
      <c r="Q276" s="163">
        <f t="shared" si="9"/>
        <v>-726569776</v>
      </c>
    </row>
    <row r="277" spans="1:17" ht="21">
      <c r="A277" s="171" t="s">
        <v>426</v>
      </c>
      <c r="B277" s="172"/>
      <c r="C277" s="163">
        <v>0</v>
      </c>
      <c r="D277" s="172"/>
      <c r="E277" s="163">
        <v>0</v>
      </c>
      <c r="F277" s="145"/>
      <c r="G277" s="163">
        <v>0</v>
      </c>
      <c r="H277" s="172"/>
      <c r="I277" s="163">
        <f t="shared" si="8"/>
        <v>0</v>
      </c>
      <c r="J277" s="163"/>
      <c r="K277" s="145">
        <v>1922262</v>
      </c>
      <c r="L277" s="163"/>
      <c r="M277" s="163">
        <v>7920596005</v>
      </c>
      <c r="N277" s="172"/>
      <c r="O277" s="163">
        <v>-8356896737</v>
      </c>
      <c r="P277" s="163"/>
      <c r="Q277" s="163">
        <f t="shared" si="9"/>
        <v>-436300732</v>
      </c>
    </row>
    <row r="278" spans="1:17" ht="21">
      <c r="A278" s="171" t="s">
        <v>433</v>
      </c>
      <c r="B278" s="172"/>
      <c r="C278" s="163">
        <v>0</v>
      </c>
      <c r="D278" s="172"/>
      <c r="E278" s="163">
        <v>0</v>
      </c>
      <c r="F278" s="145"/>
      <c r="G278" s="163">
        <v>0</v>
      </c>
      <c r="H278" s="172"/>
      <c r="I278" s="163">
        <f t="shared" si="8"/>
        <v>0</v>
      </c>
      <c r="J278" s="163"/>
      <c r="K278" s="145">
        <v>321160</v>
      </c>
      <c r="L278" s="163"/>
      <c r="M278" s="163">
        <v>9517653616</v>
      </c>
      <c r="N278" s="172"/>
      <c r="O278" s="163">
        <v>-6493322587</v>
      </c>
      <c r="P278" s="163"/>
      <c r="Q278" s="163">
        <f t="shared" si="9"/>
        <v>3024331029</v>
      </c>
    </row>
    <row r="279" spans="1:17" ht="21">
      <c r="A279" s="171" t="s">
        <v>431</v>
      </c>
      <c r="B279" s="172"/>
      <c r="C279" s="163">
        <v>0</v>
      </c>
      <c r="D279" s="172"/>
      <c r="E279" s="163">
        <v>0</v>
      </c>
      <c r="F279" s="145"/>
      <c r="G279" s="163">
        <v>0</v>
      </c>
      <c r="H279" s="172"/>
      <c r="I279" s="163">
        <f t="shared" si="8"/>
        <v>0</v>
      </c>
      <c r="J279" s="163"/>
      <c r="K279" s="145">
        <v>111229</v>
      </c>
      <c r="L279" s="163"/>
      <c r="M279" s="163">
        <v>478947538</v>
      </c>
      <c r="N279" s="172"/>
      <c r="O279" s="163">
        <v>-508235811</v>
      </c>
      <c r="P279" s="163"/>
      <c r="Q279" s="163">
        <f t="shared" si="9"/>
        <v>-29288273</v>
      </c>
    </row>
    <row r="280" spans="1:17" ht="21">
      <c r="A280" s="171" t="s">
        <v>275</v>
      </c>
      <c r="B280" s="172"/>
      <c r="C280" s="163">
        <v>0</v>
      </c>
      <c r="D280" s="172"/>
      <c r="E280" s="163">
        <v>0</v>
      </c>
      <c r="F280" s="145"/>
      <c r="G280" s="163">
        <v>0</v>
      </c>
      <c r="H280" s="172"/>
      <c r="I280" s="163">
        <f t="shared" si="8"/>
        <v>0</v>
      </c>
      <c r="J280" s="163"/>
      <c r="K280" s="145">
        <v>213189</v>
      </c>
      <c r="L280" s="163"/>
      <c r="M280" s="163">
        <v>1161735258</v>
      </c>
      <c r="N280" s="172"/>
      <c r="O280" s="163">
        <v>-1196996775</v>
      </c>
      <c r="P280" s="163"/>
      <c r="Q280" s="163">
        <f t="shared" si="9"/>
        <v>-35261517</v>
      </c>
    </row>
    <row r="281" spans="1:17" ht="21">
      <c r="A281" s="171" t="s">
        <v>281</v>
      </c>
      <c r="B281" s="172"/>
      <c r="C281" s="163">
        <v>0</v>
      </c>
      <c r="D281" s="172"/>
      <c r="E281" s="163">
        <v>0</v>
      </c>
      <c r="F281" s="145"/>
      <c r="G281" s="163">
        <v>0</v>
      </c>
      <c r="H281" s="172"/>
      <c r="I281" s="163">
        <f t="shared" si="8"/>
        <v>0</v>
      </c>
      <c r="J281" s="163"/>
      <c r="K281" s="145">
        <v>2898</v>
      </c>
      <c r="L281" s="163"/>
      <c r="M281" s="163">
        <v>53091924</v>
      </c>
      <c r="N281" s="172"/>
      <c r="O281" s="163">
        <v>-53253208</v>
      </c>
      <c r="P281" s="163"/>
      <c r="Q281" s="163">
        <f t="shared" si="9"/>
        <v>-161284</v>
      </c>
    </row>
    <row r="282" spans="1:17" ht="21">
      <c r="A282" s="171" t="s">
        <v>283</v>
      </c>
      <c r="B282" s="172"/>
      <c r="C282" s="163">
        <v>0</v>
      </c>
      <c r="D282" s="172"/>
      <c r="E282" s="163">
        <v>0</v>
      </c>
      <c r="F282" s="145"/>
      <c r="G282" s="163">
        <v>0</v>
      </c>
      <c r="H282" s="172"/>
      <c r="I282" s="163">
        <f t="shared" si="8"/>
        <v>0</v>
      </c>
      <c r="J282" s="163"/>
      <c r="K282" s="145">
        <v>89832</v>
      </c>
      <c r="L282" s="163"/>
      <c r="M282" s="163">
        <v>220406034</v>
      </c>
      <c r="N282" s="172"/>
      <c r="O282" s="163">
        <v>-289364453</v>
      </c>
      <c r="P282" s="163"/>
      <c r="Q282" s="163">
        <f t="shared" si="9"/>
        <v>-68958419</v>
      </c>
    </row>
    <row r="283" spans="1:17" ht="21">
      <c r="A283" s="171" t="s">
        <v>288</v>
      </c>
      <c r="B283" s="172"/>
      <c r="C283" s="163">
        <v>0</v>
      </c>
      <c r="D283" s="172"/>
      <c r="E283" s="163">
        <v>0</v>
      </c>
      <c r="F283" s="145"/>
      <c r="G283" s="163">
        <v>0</v>
      </c>
      <c r="H283" s="172"/>
      <c r="I283" s="163">
        <f t="shared" si="8"/>
        <v>0</v>
      </c>
      <c r="J283" s="163"/>
      <c r="K283" s="145">
        <v>473707</v>
      </c>
      <c r="L283" s="163"/>
      <c r="M283" s="163">
        <v>1126225244</v>
      </c>
      <c r="N283" s="172"/>
      <c r="O283" s="163">
        <v>-1854831405</v>
      </c>
      <c r="P283" s="163"/>
      <c r="Q283" s="163">
        <f t="shared" si="9"/>
        <v>-728606161</v>
      </c>
    </row>
    <row r="284" spans="1:17" ht="21">
      <c r="A284" s="171" t="s">
        <v>282</v>
      </c>
      <c r="B284" s="172"/>
      <c r="C284" s="163">
        <v>0</v>
      </c>
      <c r="D284" s="172"/>
      <c r="E284" s="163">
        <v>0</v>
      </c>
      <c r="F284" s="145"/>
      <c r="G284" s="163">
        <v>0</v>
      </c>
      <c r="H284" s="172"/>
      <c r="I284" s="163">
        <f t="shared" si="8"/>
        <v>0</v>
      </c>
      <c r="J284" s="163"/>
      <c r="K284" s="145">
        <v>252683</v>
      </c>
      <c r="L284" s="163"/>
      <c r="M284" s="163">
        <v>829063770</v>
      </c>
      <c r="N284" s="172"/>
      <c r="O284" s="163">
        <v>-1425685019</v>
      </c>
      <c r="P284" s="163"/>
      <c r="Q284" s="163">
        <f t="shared" si="9"/>
        <v>-596621249</v>
      </c>
    </row>
    <row r="285" spans="1:17" ht="21">
      <c r="A285" s="171" t="s">
        <v>302</v>
      </c>
      <c r="B285" s="172"/>
      <c r="C285" s="163">
        <v>0</v>
      </c>
      <c r="D285" s="172"/>
      <c r="E285" s="163">
        <v>0</v>
      </c>
      <c r="F285" s="145"/>
      <c r="G285" s="163">
        <v>0</v>
      </c>
      <c r="H285" s="172"/>
      <c r="I285" s="163">
        <f t="shared" si="8"/>
        <v>0</v>
      </c>
      <c r="J285" s="163"/>
      <c r="K285" s="145">
        <v>2273945</v>
      </c>
      <c r="L285" s="163"/>
      <c r="M285" s="163">
        <v>3917365885</v>
      </c>
      <c r="N285" s="172"/>
      <c r="O285" s="163">
        <v>-3298168572</v>
      </c>
      <c r="P285" s="163"/>
      <c r="Q285" s="163">
        <f t="shared" si="9"/>
        <v>619197313</v>
      </c>
    </row>
    <row r="286" spans="1:17" ht="21">
      <c r="A286" s="171" t="s">
        <v>345</v>
      </c>
      <c r="B286" s="172"/>
      <c r="C286" s="163">
        <v>0</v>
      </c>
      <c r="D286" s="172"/>
      <c r="E286" s="163">
        <v>0</v>
      </c>
      <c r="F286" s="145"/>
      <c r="G286" s="163">
        <v>0</v>
      </c>
      <c r="H286" s="172"/>
      <c r="I286" s="163">
        <f t="shared" si="8"/>
        <v>0</v>
      </c>
      <c r="J286" s="163"/>
      <c r="K286" s="145">
        <v>299575</v>
      </c>
      <c r="L286" s="163"/>
      <c r="M286" s="163">
        <v>306192886</v>
      </c>
      <c r="N286" s="172"/>
      <c r="O286" s="163">
        <v>-470036633</v>
      </c>
      <c r="P286" s="163"/>
      <c r="Q286" s="163">
        <f t="shared" si="9"/>
        <v>-163843747</v>
      </c>
    </row>
    <row r="287" spans="1:17" ht="21">
      <c r="A287" s="171" t="s">
        <v>424</v>
      </c>
      <c r="B287" s="172"/>
      <c r="C287" s="163">
        <v>0</v>
      </c>
      <c r="D287" s="172"/>
      <c r="E287" s="163">
        <v>0</v>
      </c>
      <c r="F287" s="145"/>
      <c r="G287" s="163">
        <v>0</v>
      </c>
      <c r="H287" s="172"/>
      <c r="I287" s="163">
        <f t="shared" si="8"/>
        <v>0</v>
      </c>
      <c r="J287" s="163"/>
      <c r="K287" s="145">
        <v>748455</v>
      </c>
      <c r="L287" s="163"/>
      <c r="M287" s="163">
        <v>1580203276</v>
      </c>
      <c r="N287" s="172"/>
      <c r="O287" s="163">
        <v>-1603788776</v>
      </c>
      <c r="P287" s="163"/>
      <c r="Q287" s="163">
        <f t="shared" si="9"/>
        <v>-23585500</v>
      </c>
    </row>
    <row r="288" spans="1:17" ht="21">
      <c r="A288" s="171" t="s">
        <v>371</v>
      </c>
      <c r="B288" s="172"/>
      <c r="C288" s="163">
        <v>0</v>
      </c>
      <c r="D288" s="172"/>
      <c r="E288" s="163">
        <v>0</v>
      </c>
      <c r="F288" s="145"/>
      <c r="G288" s="163">
        <v>0</v>
      </c>
      <c r="H288" s="172"/>
      <c r="I288" s="163">
        <f t="shared" si="8"/>
        <v>0</v>
      </c>
      <c r="J288" s="163"/>
      <c r="K288" s="145">
        <v>6910</v>
      </c>
      <c r="L288" s="163"/>
      <c r="M288" s="163">
        <v>11436697</v>
      </c>
      <c r="N288" s="172"/>
      <c r="O288" s="163">
        <v>-19942492</v>
      </c>
      <c r="P288" s="163"/>
      <c r="Q288" s="163">
        <f t="shared" si="9"/>
        <v>-8505795</v>
      </c>
    </row>
    <row r="289" spans="1:17 16356:16378" ht="21">
      <c r="A289" s="171" t="s">
        <v>425</v>
      </c>
      <c r="B289" s="172"/>
      <c r="C289" s="163">
        <v>0</v>
      </c>
      <c r="D289" s="172"/>
      <c r="E289" s="163">
        <v>0</v>
      </c>
      <c r="F289" s="145"/>
      <c r="G289" s="163">
        <v>0</v>
      </c>
      <c r="H289" s="172"/>
      <c r="I289" s="163">
        <f t="shared" si="8"/>
        <v>0</v>
      </c>
      <c r="J289" s="163"/>
      <c r="K289" s="145">
        <v>19401</v>
      </c>
      <c r="L289" s="163"/>
      <c r="M289" s="163">
        <v>28079612</v>
      </c>
      <c r="N289" s="172"/>
      <c r="O289" s="163">
        <v>-25660368</v>
      </c>
      <c r="P289" s="163"/>
      <c r="Q289" s="163">
        <f t="shared" si="9"/>
        <v>2419244</v>
      </c>
    </row>
    <row r="290" spans="1:17 16356:16378" ht="21">
      <c r="A290" s="171" t="s">
        <v>384</v>
      </c>
      <c r="B290" s="172"/>
      <c r="C290" s="163">
        <v>0</v>
      </c>
      <c r="D290" s="172"/>
      <c r="E290" s="163">
        <v>0</v>
      </c>
      <c r="F290" s="145"/>
      <c r="G290" s="163">
        <v>0</v>
      </c>
      <c r="H290" s="172"/>
      <c r="I290" s="163">
        <f t="shared" si="8"/>
        <v>0</v>
      </c>
      <c r="J290" s="163"/>
      <c r="K290" s="145">
        <v>7988</v>
      </c>
      <c r="L290" s="163"/>
      <c r="M290" s="163">
        <v>55216889</v>
      </c>
      <c r="N290" s="172"/>
      <c r="O290" s="163">
        <v>-50037015</v>
      </c>
      <c r="P290" s="163"/>
      <c r="Q290" s="163">
        <f t="shared" si="9"/>
        <v>5179874</v>
      </c>
    </row>
    <row r="291" spans="1:17 16356:16378" ht="21">
      <c r="A291" s="171" t="s">
        <v>381</v>
      </c>
      <c r="B291" s="172"/>
      <c r="C291" s="163">
        <v>0</v>
      </c>
      <c r="D291" s="172"/>
      <c r="E291" s="163">
        <v>0</v>
      </c>
      <c r="F291" s="145"/>
      <c r="G291" s="163">
        <v>0</v>
      </c>
      <c r="H291" s="172"/>
      <c r="I291" s="163"/>
      <c r="J291" s="163"/>
      <c r="K291" s="145">
        <v>285155</v>
      </c>
      <c r="L291" s="163"/>
      <c r="M291" s="163">
        <v>1885680349</v>
      </c>
      <c r="N291" s="172"/>
      <c r="O291" s="163">
        <v>-2446431500</v>
      </c>
      <c r="P291" s="163"/>
      <c r="Q291" s="163">
        <f t="shared" si="9"/>
        <v>-560751151</v>
      </c>
    </row>
    <row r="292" spans="1:17 16356:16378" ht="21.6" thickBot="1">
      <c r="A292" s="171" t="s">
        <v>2</v>
      </c>
      <c r="B292" s="172"/>
      <c r="D292" s="172"/>
      <c r="E292" s="164">
        <f>SUM(E8:E291)</f>
        <v>374762587348</v>
      </c>
      <c r="F292" s="145"/>
      <c r="G292" s="164">
        <f>SUM(G8:G291)</f>
        <v>-326458291053</v>
      </c>
      <c r="H292" s="172"/>
      <c r="I292" s="164">
        <f>SUM(I8:I291)</f>
        <v>48304296295</v>
      </c>
      <c r="J292" s="163"/>
      <c r="L292" s="163"/>
      <c r="M292" s="164">
        <f>SUM(M8:M291)</f>
        <v>7645633431301</v>
      </c>
      <c r="N292" s="145"/>
      <c r="O292" s="164">
        <f>SUM(O8:O291)</f>
        <v>-7610371812084</v>
      </c>
      <c r="P292" s="172"/>
      <c r="Q292" s="164">
        <f>SUM(Q8:Q291)</f>
        <v>35261619217</v>
      </c>
      <c r="XEB292" s="14">
        <f>SUM(C292:XEA292)</f>
        <v>167131831024</v>
      </c>
      <c r="XEX292" s="14">
        <f>SUM(E292:XEW292)</f>
        <v>334263662048</v>
      </c>
    </row>
    <row r="293" spans="1:17 16356:16378" s="15" customFormat="1" ht="24.75" customHeight="1" thickTop="1">
      <c r="A293" s="123"/>
      <c r="B293" s="123"/>
      <c r="C293" s="123"/>
      <c r="D293" s="123"/>
      <c r="E293" s="166"/>
      <c r="F293" s="123"/>
      <c r="G293" s="166"/>
      <c r="H293" s="123"/>
      <c r="I293" s="173"/>
      <c r="J293" s="123"/>
      <c r="K293" s="123"/>
      <c r="L293" s="123"/>
      <c r="M293" s="166"/>
      <c r="N293" s="123"/>
      <c r="O293" s="166"/>
      <c r="P293" s="123"/>
      <c r="Q293" s="166"/>
    </row>
    <row r="294" spans="1:17 16356:16378" s="15" customFormat="1" ht="24.6">
      <c r="A294" s="148"/>
      <c r="B294" s="148"/>
      <c r="C294" s="148"/>
      <c r="D294" s="148"/>
      <c r="E294" s="167"/>
      <c r="F294" s="167"/>
      <c r="G294" s="167"/>
      <c r="H294" s="167"/>
      <c r="I294" s="156"/>
      <c r="J294" s="156"/>
      <c r="K294" s="156"/>
      <c r="L294" s="156"/>
      <c r="M294" s="156"/>
      <c r="N294" s="156"/>
      <c r="O294" s="173"/>
      <c r="P294" s="156"/>
      <c r="Q294" s="156"/>
    </row>
    <row r="295" spans="1:17 16356:16378" s="15" customFormat="1" ht="24.6">
      <c r="A295" s="307" t="s">
        <v>42</v>
      </c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9"/>
    </row>
    <row r="296" spans="1:17 16356:16378" s="15" customFormat="1" ht="24.6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</row>
    <row r="297" spans="1:17 16356:16378" s="63" customFormat="1" ht="21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</row>
    <row r="298" spans="1:17 16356:16378" s="63" customFormat="1" ht="21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</row>
    <row r="299" spans="1:17 16356:16378" s="63" customFormat="1" ht="21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</row>
  </sheetData>
  <autoFilter ref="A7:Q292" xr:uid="{00000000-0009-0000-0000-000007000000}">
    <sortState xmlns:xlrd2="http://schemas.microsoft.com/office/spreadsheetml/2017/richdata2" ref="A8:Q239">
      <sortCondition ref="A7"/>
    </sortState>
  </autoFilter>
  <mergeCells count="6">
    <mergeCell ref="A295:Q295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Q286"/>
  <sheetViews>
    <sheetView rightToLeft="1" view="pageBreakPreview" zoomScale="70" zoomScaleNormal="100" zoomScaleSheetLayoutView="70" workbookViewId="0">
      <selection activeCell="E289" sqref="E289"/>
    </sheetView>
  </sheetViews>
  <sheetFormatPr defaultColWidth="9.109375" defaultRowHeight="21"/>
  <cols>
    <col min="1" max="1" width="31.109375" style="123" bestFit="1" customWidth="1"/>
    <col min="2" max="2" width="0.5546875" style="123" customWidth="1"/>
    <col min="3" max="3" width="15.44140625" style="156" bestFit="1" customWidth="1"/>
    <col min="4" max="4" width="0.88671875" style="156" customWidth="1"/>
    <col min="5" max="5" width="26.5546875" style="156" bestFit="1" customWidth="1"/>
    <col min="6" max="6" width="0.88671875" style="156" customWidth="1"/>
    <col min="7" max="7" width="27.33203125" style="156" bestFit="1" customWidth="1"/>
    <col min="8" max="8" width="1.33203125" style="156" customWidth="1"/>
    <col min="9" max="9" width="25.44140625" style="162" bestFit="1" customWidth="1"/>
    <col min="10" max="10" width="1.44140625" style="162" customWidth="1"/>
    <col min="11" max="11" width="18.88671875" style="156" bestFit="1" customWidth="1"/>
    <col min="12" max="12" width="1.109375" style="156" customWidth="1"/>
    <col min="13" max="13" width="26" style="156" bestFit="1" customWidth="1"/>
    <col min="14" max="14" width="1.44140625" style="156" customWidth="1"/>
    <col min="15" max="15" width="26.6640625" style="156" bestFit="1" customWidth="1"/>
    <col min="16" max="16" width="1.109375" style="156" customWidth="1"/>
    <col min="17" max="17" width="24.6640625" style="156" bestFit="1" customWidth="1"/>
    <col min="18" max="16384" width="9.109375" style="13"/>
  </cols>
  <sheetData>
    <row r="1" spans="1:17" ht="21.6">
      <c r="A1" s="302" t="s">
        <v>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21.6">
      <c r="A2" s="302" t="s">
        <v>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17" ht="21.6">
      <c r="A3" s="302" t="str">
        <f>' سهام'!B3</f>
        <v>برای ماه منتهی به 1403/01/31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17" ht="21.6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>
      <c r="A5" s="291" t="s">
        <v>86</v>
      </c>
      <c r="B5" s="291"/>
      <c r="C5" s="291"/>
      <c r="D5" s="291"/>
      <c r="E5" s="291"/>
      <c r="F5" s="291"/>
      <c r="G5" s="291"/>
      <c r="H5" s="175"/>
    </row>
    <row r="6" spans="1:17" ht="22.2" thickBot="1">
      <c r="A6" s="153"/>
      <c r="B6" s="153"/>
      <c r="C6" s="316" t="str">
        <f>'درآمد سود سهام'!$I$7</f>
        <v>طی  فروردین ماه</v>
      </c>
      <c r="D6" s="316"/>
      <c r="E6" s="316"/>
      <c r="F6" s="316"/>
      <c r="G6" s="316"/>
      <c r="H6" s="316"/>
      <c r="I6" s="316"/>
      <c r="J6" s="176"/>
      <c r="K6" s="310" t="str">
        <f>'درآمد سود سهام'!$O$7</f>
        <v>از ابتدای سال مالی تا پایان فروردین ماه</v>
      </c>
      <c r="L6" s="310"/>
      <c r="M6" s="310"/>
      <c r="N6" s="310"/>
      <c r="O6" s="310"/>
      <c r="P6" s="310"/>
      <c r="Q6" s="310"/>
    </row>
    <row r="7" spans="1:17" ht="42.6" thickBot="1">
      <c r="A7" s="177" t="s">
        <v>37</v>
      </c>
      <c r="B7" s="177"/>
      <c r="C7" s="161" t="s">
        <v>3</v>
      </c>
      <c r="D7" s="162"/>
      <c r="E7" s="160" t="s">
        <v>21</v>
      </c>
      <c r="F7" s="162"/>
      <c r="G7" s="161" t="s">
        <v>41</v>
      </c>
      <c r="H7" s="162" t="s">
        <v>342</v>
      </c>
      <c r="I7" s="160" t="s">
        <v>243</v>
      </c>
      <c r="J7" s="160"/>
      <c r="K7" s="161" t="s">
        <v>3</v>
      </c>
      <c r="L7" s="162"/>
      <c r="M7" s="160" t="s">
        <v>21</v>
      </c>
      <c r="N7" s="162"/>
      <c r="O7" s="161" t="s">
        <v>41</v>
      </c>
      <c r="P7" s="162"/>
      <c r="Q7" s="160" t="s">
        <v>243</v>
      </c>
    </row>
    <row r="8" spans="1:17">
      <c r="A8" s="127" t="s">
        <v>287</v>
      </c>
      <c r="C8" s="145">
        <v>1773939</v>
      </c>
      <c r="D8" s="145"/>
      <c r="E8" s="145">
        <v>29977529075</v>
      </c>
      <c r="F8" s="145"/>
      <c r="G8" s="145">
        <v>-32622605167</v>
      </c>
      <c r="H8" s="145">
        <v>-7916139170</v>
      </c>
      <c r="I8" s="158">
        <f>E8+G8</f>
        <v>-2645076092</v>
      </c>
      <c r="J8" s="158"/>
      <c r="K8" s="145">
        <v>1773939</v>
      </c>
      <c r="L8" s="145"/>
      <c r="M8" s="145">
        <v>29977529075</v>
      </c>
      <c r="N8" s="145"/>
      <c r="O8" s="145">
        <v>-29281537170</v>
      </c>
      <c r="P8" s="145"/>
      <c r="Q8" s="145">
        <f>M8+O8</f>
        <v>695991905</v>
      </c>
    </row>
    <row r="9" spans="1:17">
      <c r="A9" s="127" t="s">
        <v>443</v>
      </c>
      <c r="C9" s="145">
        <v>1119725</v>
      </c>
      <c r="D9" s="145"/>
      <c r="E9" s="145">
        <v>40192691797</v>
      </c>
      <c r="F9" s="145"/>
      <c r="G9" s="145">
        <v>-44918065560</v>
      </c>
      <c r="H9" s="145">
        <v>-1936256999</v>
      </c>
      <c r="I9" s="158">
        <f t="shared" ref="I9:I72" si="0">E9+G9</f>
        <v>-4725373763</v>
      </c>
      <c r="J9" s="158"/>
      <c r="K9" s="145">
        <v>1119725</v>
      </c>
      <c r="L9" s="145"/>
      <c r="M9" s="145">
        <v>40192691797</v>
      </c>
      <c r="N9" s="145"/>
      <c r="O9" s="145">
        <v>-44954076182</v>
      </c>
      <c r="P9" s="145"/>
      <c r="Q9" s="145">
        <f t="shared" ref="Q9:Q72" si="1">M9+O9</f>
        <v>-4761384385</v>
      </c>
    </row>
    <row r="10" spans="1:17">
      <c r="A10" s="127" t="s">
        <v>263</v>
      </c>
      <c r="C10" s="145">
        <v>3623384</v>
      </c>
      <c r="D10" s="145"/>
      <c r="E10" s="145">
        <v>56728741631</v>
      </c>
      <c r="F10" s="145"/>
      <c r="G10" s="145">
        <v>-56809360695</v>
      </c>
      <c r="H10" s="145">
        <v>-3071056837</v>
      </c>
      <c r="I10" s="158">
        <f t="shared" si="0"/>
        <v>-80619064</v>
      </c>
      <c r="J10" s="158"/>
      <c r="K10" s="145">
        <v>3623384</v>
      </c>
      <c r="L10" s="145"/>
      <c r="M10" s="145">
        <v>56728741631</v>
      </c>
      <c r="N10" s="145"/>
      <c r="O10" s="145">
        <v>-55300403330</v>
      </c>
      <c r="P10" s="145"/>
      <c r="Q10" s="145">
        <f t="shared" si="1"/>
        <v>1428338301</v>
      </c>
    </row>
    <row r="11" spans="1:17">
      <c r="A11" s="127" t="s">
        <v>398</v>
      </c>
      <c r="C11" s="145">
        <v>2503954</v>
      </c>
      <c r="D11" s="145"/>
      <c r="E11" s="145">
        <v>55854404834</v>
      </c>
      <c r="F11" s="145"/>
      <c r="G11" s="145">
        <v>-56153091489</v>
      </c>
      <c r="H11" s="145">
        <v>-24247525582</v>
      </c>
      <c r="I11" s="158">
        <f t="shared" si="0"/>
        <v>-298686655</v>
      </c>
      <c r="J11" s="158"/>
      <c r="K11" s="145">
        <v>2503954</v>
      </c>
      <c r="L11" s="145"/>
      <c r="M11" s="145">
        <v>55854404834</v>
      </c>
      <c r="N11" s="145"/>
      <c r="O11" s="145">
        <v>-46150971308</v>
      </c>
      <c r="P11" s="145"/>
      <c r="Q11" s="145">
        <f t="shared" si="1"/>
        <v>9703433526</v>
      </c>
    </row>
    <row r="12" spans="1:17">
      <c r="A12" s="127" t="s">
        <v>274</v>
      </c>
      <c r="C12" s="145">
        <v>7383310</v>
      </c>
      <c r="D12" s="145"/>
      <c r="E12" s="145">
        <v>28462112951</v>
      </c>
      <c r="F12" s="145"/>
      <c r="G12" s="145">
        <v>-29643753018</v>
      </c>
      <c r="H12" s="145">
        <v>-15815703967</v>
      </c>
      <c r="I12" s="158">
        <f t="shared" si="0"/>
        <v>-1181640067</v>
      </c>
      <c r="J12" s="158"/>
      <c r="K12" s="145">
        <v>7383310</v>
      </c>
      <c r="L12" s="145"/>
      <c r="M12" s="145">
        <v>28462112951</v>
      </c>
      <c r="N12" s="145"/>
      <c r="O12" s="145">
        <v>-31636162638</v>
      </c>
      <c r="P12" s="145"/>
      <c r="Q12" s="145">
        <f t="shared" si="1"/>
        <v>-3174049687</v>
      </c>
    </row>
    <row r="13" spans="1:17">
      <c r="A13" s="127" t="s">
        <v>255</v>
      </c>
      <c r="C13" s="145">
        <v>15206560</v>
      </c>
      <c r="D13" s="145"/>
      <c r="E13" s="145">
        <v>62595691293</v>
      </c>
      <c r="F13" s="145"/>
      <c r="G13" s="145">
        <v>-68158409087</v>
      </c>
      <c r="H13" s="145">
        <v>-45306747252</v>
      </c>
      <c r="I13" s="158">
        <f t="shared" si="0"/>
        <v>-5562717794</v>
      </c>
      <c r="J13" s="158"/>
      <c r="K13" s="145">
        <v>15206560</v>
      </c>
      <c r="L13" s="145"/>
      <c r="M13" s="145">
        <v>62595691293</v>
      </c>
      <c r="N13" s="145"/>
      <c r="O13" s="145">
        <v>-64900648929</v>
      </c>
      <c r="P13" s="145"/>
      <c r="Q13" s="145">
        <f t="shared" si="1"/>
        <v>-2304957636</v>
      </c>
    </row>
    <row r="14" spans="1:17">
      <c r="A14" s="127" t="s">
        <v>149</v>
      </c>
      <c r="C14" s="145">
        <v>7342870</v>
      </c>
      <c r="D14" s="145"/>
      <c r="E14" s="145">
        <v>42919177953</v>
      </c>
      <c r="F14" s="145"/>
      <c r="G14" s="145">
        <v>-39415571592</v>
      </c>
      <c r="H14" s="145">
        <v>-48992878931</v>
      </c>
      <c r="I14" s="158">
        <f t="shared" si="0"/>
        <v>3503606361</v>
      </c>
      <c r="J14" s="158"/>
      <c r="K14" s="145">
        <v>7342870</v>
      </c>
      <c r="L14" s="145"/>
      <c r="M14" s="145">
        <v>42919177953</v>
      </c>
      <c r="N14" s="145"/>
      <c r="O14" s="145">
        <v>-30184282444</v>
      </c>
      <c r="P14" s="145"/>
      <c r="Q14" s="145">
        <f t="shared" si="1"/>
        <v>12734895509</v>
      </c>
    </row>
    <row r="15" spans="1:17">
      <c r="A15" s="127" t="s">
        <v>132</v>
      </c>
      <c r="C15" s="145">
        <v>1200211</v>
      </c>
      <c r="D15" s="145"/>
      <c r="E15" s="145">
        <v>5442784179</v>
      </c>
      <c r="F15" s="145"/>
      <c r="G15" s="145">
        <v>-5350917808</v>
      </c>
      <c r="H15" s="145">
        <v>-49458513231</v>
      </c>
      <c r="I15" s="158">
        <f t="shared" si="0"/>
        <v>91866371</v>
      </c>
      <c r="J15" s="158"/>
      <c r="K15" s="145">
        <v>1200211</v>
      </c>
      <c r="L15" s="145"/>
      <c r="M15" s="145">
        <v>5442784179</v>
      </c>
      <c r="N15" s="145"/>
      <c r="O15" s="145">
        <v>-5432690344</v>
      </c>
      <c r="P15" s="145"/>
      <c r="Q15" s="145">
        <f t="shared" si="1"/>
        <v>10093835</v>
      </c>
    </row>
    <row r="16" spans="1:17">
      <c r="A16" s="127" t="s">
        <v>226</v>
      </c>
      <c r="C16" s="145">
        <v>4518592</v>
      </c>
      <c r="D16" s="145"/>
      <c r="E16" s="145">
        <v>49768106670</v>
      </c>
      <c r="F16" s="145"/>
      <c r="G16" s="145">
        <v>-54978486066</v>
      </c>
      <c r="H16" s="145">
        <v>-12934894159</v>
      </c>
      <c r="I16" s="158">
        <f t="shared" si="0"/>
        <v>-5210379396</v>
      </c>
      <c r="J16" s="158"/>
      <c r="K16" s="145">
        <v>4518592</v>
      </c>
      <c r="L16" s="145"/>
      <c r="M16" s="145">
        <v>49768106670</v>
      </c>
      <c r="N16" s="145"/>
      <c r="O16" s="145">
        <v>-52523920060</v>
      </c>
      <c r="P16" s="145"/>
      <c r="Q16" s="145">
        <f t="shared" si="1"/>
        <v>-2755813390</v>
      </c>
    </row>
    <row r="17" spans="1:17">
      <c r="A17" s="127" t="s">
        <v>407</v>
      </c>
      <c r="C17" s="145">
        <v>5230409</v>
      </c>
      <c r="D17" s="145"/>
      <c r="E17" s="145">
        <v>30571813834</v>
      </c>
      <c r="F17" s="145"/>
      <c r="G17" s="145">
        <v>-30415835192</v>
      </c>
      <c r="H17" s="145">
        <v>-3405221259</v>
      </c>
      <c r="I17" s="158">
        <f t="shared" si="0"/>
        <v>155978642</v>
      </c>
      <c r="J17" s="158"/>
      <c r="K17" s="145">
        <v>5230409</v>
      </c>
      <c r="L17" s="145"/>
      <c r="M17" s="145">
        <v>30571813834</v>
      </c>
      <c r="N17" s="145"/>
      <c r="O17" s="145">
        <v>-34506544617</v>
      </c>
      <c r="P17" s="145"/>
      <c r="Q17" s="145">
        <f t="shared" si="1"/>
        <v>-3934730783</v>
      </c>
    </row>
    <row r="18" spans="1:17">
      <c r="A18" s="127" t="s">
        <v>94</v>
      </c>
      <c r="C18" s="145">
        <v>2191710</v>
      </c>
      <c r="D18" s="145"/>
      <c r="E18" s="145">
        <v>53769558955</v>
      </c>
      <c r="F18" s="145"/>
      <c r="G18" s="145">
        <v>-55665001270</v>
      </c>
      <c r="H18" s="145">
        <v>-11685628851</v>
      </c>
      <c r="I18" s="158">
        <f t="shared" si="0"/>
        <v>-1895442315</v>
      </c>
      <c r="J18" s="158"/>
      <c r="K18" s="145">
        <v>2191710</v>
      </c>
      <c r="L18" s="145"/>
      <c r="M18" s="145">
        <v>53769558955</v>
      </c>
      <c r="N18" s="145"/>
      <c r="O18" s="145">
        <v>-45093308257</v>
      </c>
      <c r="P18" s="145"/>
      <c r="Q18" s="145">
        <f t="shared" si="1"/>
        <v>8676250698</v>
      </c>
    </row>
    <row r="19" spans="1:17">
      <c r="A19" s="127" t="s">
        <v>451</v>
      </c>
      <c r="C19" s="145">
        <v>9915877</v>
      </c>
      <c r="D19" s="145"/>
      <c r="E19" s="145">
        <v>29866338925</v>
      </c>
      <c r="F19" s="145"/>
      <c r="G19" s="145">
        <v>-34361075080</v>
      </c>
      <c r="H19" s="145">
        <v>-72145527788</v>
      </c>
      <c r="I19" s="158">
        <f t="shared" si="0"/>
        <v>-4494736155</v>
      </c>
      <c r="J19" s="158"/>
      <c r="K19" s="145">
        <v>9915877</v>
      </c>
      <c r="L19" s="145"/>
      <c r="M19" s="145">
        <v>29866338925</v>
      </c>
      <c r="N19" s="145"/>
      <c r="O19" s="145">
        <v>-34057484531</v>
      </c>
      <c r="P19" s="145"/>
      <c r="Q19" s="145">
        <f t="shared" si="1"/>
        <v>-4191145606</v>
      </c>
    </row>
    <row r="20" spans="1:17">
      <c r="A20" s="127" t="s">
        <v>122</v>
      </c>
      <c r="C20" s="145">
        <v>3096677</v>
      </c>
      <c r="D20" s="145"/>
      <c r="E20" s="145">
        <v>57440178067</v>
      </c>
      <c r="F20" s="145"/>
      <c r="G20" s="145">
        <v>-58486783669</v>
      </c>
      <c r="H20" s="145">
        <v>-26854671217</v>
      </c>
      <c r="I20" s="158">
        <f t="shared" si="0"/>
        <v>-1046605602</v>
      </c>
      <c r="J20" s="158"/>
      <c r="K20" s="145">
        <v>3096677</v>
      </c>
      <c r="L20" s="145"/>
      <c r="M20" s="145">
        <v>57440178067</v>
      </c>
      <c r="N20" s="145"/>
      <c r="O20" s="145">
        <v>-69860188203</v>
      </c>
      <c r="P20" s="145"/>
      <c r="Q20" s="145">
        <f t="shared" si="1"/>
        <v>-12420010136</v>
      </c>
    </row>
    <row r="21" spans="1:17">
      <c r="A21" s="127" t="s">
        <v>166</v>
      </c>
      <c r="C21" s="145">
        <v>44948165</v>
      </c>
      <c r="D21" s="145"/>
      <c r="E21" s="145">
        <v>48746669253</v>
      </c>
      <c r="F21" s="145"/>
      <c r="G21" s="145">
        <v>-53348783765</v>
      </c>
      <c r="H21" s="145">
        <v>-12821684308</v>
      </c>
      <c r="I21" s="158">
        <f t="shared" si="0"/>
        <v>-4602114512</v>
      </c>
      <c r="J21" s="158"/>
      <c r="K21" s="145">
        <v>44948165</v>
      </c>
      <c r="L21" s="145"/>
      <c r="M21" s="145">
        <v>48746669253</v>
      </c>
      <c r="N21" s="145"/>
      <c r="O21" s="145">
        <v>-62793766581</v>
      </c>
      <c r="P21" s="145"/>
      <c r="Q21" s="145">
        <f t="shared" si="1"/>
        <v>-14047097328</v>
      </c>
    </row>
    <row r="22" spans="1:17">
      <c r="A22" s="127" t="s">
        <v>474</v>
      </c>
      <c r="C22" s="145">
        <v>131785</v>
      </c>
      <c r="D22" s="145"/>
      <c r="E22" s="145">
        <v>8458726777</v>
      </c>
      <c r="F22" s="145"/>
      <c r="G22" s="145">
        <v>-9954931868</v>
      </c>
      <c r="H22" s="145">
        <v>-108615507915</v>
      </c>
      <c r="I22" s="158">
        <f t="shared" si="0"/>
        <v>-1496205091</v>
      </c>
      <c r="J22" s="158"/>
      <c r="K22" s="145">
        <v>131785</v>
      </c>
      <c r="L22" s="145"/>
      <c r="M22" s="145">
        <v>8458726777</v>
      </c>
      <c r="N22" s="145"/>
      <c r="O22" s="145">
        <v>-9954931868</v>
      </c>
      <c r="P22" s="145"/>
      <c r="Q22" s="145">
        <f t="shared" si="1"/>
        <v>-1496205091</v>
      </c>
    </row>
    <row r="23" spans="1:17">
      <c r="A23" s="127" t="s">
        <v>115</v>
      </c>
      <c r="C23" s="145">
        <v>895260</v>
      </c>
      <c r="D23" s="145"/>
      <c r="E23" s="145">
        <v>53378193519</v>
      </c>
      <c r="F23" s="145"/>
      <c r="G23" s="145">
        <v>-55069066604</v>
      </c>
      <c r="H23" s="145">
        <v>-223118500195</v>
      </c>
      <c r="I23" s="158">
        <f t="shared" si="0"/>
        <v>-1690873085</v>
      </c>
      <c r="J23" s="158"/>
      <c r="K23" s="145">
        <v>895260</v>
      </c>
      <c r="L23" s="145"/>
      <c r="M23" s="145">
        <v>53378193519</v>
      </c>
      <c r="N23" s="145"/>
      <c r="O23" s="145">
        <v>-43842409549</v>
      </c>
      <c r="P23" s="145"/>
      <c r="Q23" s="145">
        <f t="shared" si="1"/>
        <v>9535783970</v>
      </c>
    </row>
    <row r="24" spans="1:17">
      <c r="A24" s="127" t="s">
        <v>423</v>
      </c>
      <c r="C24" s="145">
        <v>13185816</v>
      </c>
      <c r="D24" s="145"/>
      <c r="E24" s="145">
        <v>34577216725</v>
      </c>
      <c r="F24" s="145"/>
      <c r="G24" s="145">
        <v>-35476377458</v>
      </c>
      <c r="H24" s="145">
        <v>-47517103471</v>
      </c>
      <c r="I24" s="158">
        <f t="shared" si="0"/>
        <v>-899160733</v>
      </c>
      <c r="J24" s="158"/>
      <c r="K24" s="145">
        <v>13185816</v>
      </c>
      <c r="L24" s="145"/>
      <c r="M24" s="145">
        <v>34577216725</v>
      </c>
      <c r="N24" s="145"/>
      <c r="O24" s="145">
        <v>-32822183868</v>
      </c>
      <c r="P24" s="145"/>
      <c r="Q24" s="145">
        <f t="shared" si="1"/>
        <v>1755032857</v>
      </c>
    </row>
    <row r="25" spans="1:17">
      <c r="A25" s="127" t="s">
        <v>150</v>
      </c>
      <c r="C25" s="145">
        <v>961948</v>
      </c>
      <c r="D25" s="145"/>
      <c r="E25" s="145">
        <v>20750069686</v>
      </c>
      <c r="F25" s="145"/>
      <c r="G25" s="145">
        <v>-23226690908</v>
      </c>
      <c r="H25" s="145">
        <v>-11058787401</v>
      </c>
      <c r="I25" s="158">
        <f t="shared" si="0"/>
        <v>-2476621222</v>
      </c>
      <c r="J25" s="158"/>
      <c r="K25" s="145">
        <v>961948</v>
      </c>
      <c r="L25" s="145"/>
      <c r="M25" s="145">
        <v>20750069686</v>
      </c>
      <c r="N25" s="145"/>
      <c r="O25" s="145">
        <v>-19404317046</v>
      </c>
      <c r="P25" s="145"/>
      <c r="Q25" s="145">
        <f t="shared" si="1"/>
        <v>1345752640</v>
      </c>
    </row>
    <row r="26" spans="1:17">
      <c r="A26" s="127" t="s">
        <v>252</v>
      </c>
      <c r="C26" s="145">
        <v>938568</v>
      </c>
      <c r="D26" s="145"/>
      <c r="E26" s="145">
        <v>11410388458</v>
      </c>
      <c r="F26" s="145"/>
      <c r="G26" s="145">
        <v>-13061769289</v>
      </c>
      <c r="H26" s="145">
        <v>-27067271732</v>
      </c>
      <c r="I26" s="158">
        <f t="shared" si="0"/>
        <v>-1651380831</v>
      </c>
      <c r="J26" s="158"/>
      <c r="K26" s="145">
        <v>938568</v>
      </c>
      <c r="L26" s="145"/>
      <c r="M26" s="145">
        <v>11410388458</v>
      </c>
      <c r="N26" s="145"/>
      <c r="O26" s="145">
        <v>-13528995793</v>
      </c>
      <c r="P26" s="145"/>
      <c r="Q26" s="145">
        <f t="shared" si="1"/>
        <v>-2118607335</v>
      </c>
    </row>
    <row r="27" spans="1:17">
      <c r="A27" s="127" t="s">
        <v>190</v>
      </c>
      <c r="C27" s="145">
        <v>6528232</v>
      </c>
      <c r="D27" s="145"/>
      <c r="E27" s="145">
        <v>25840747079</v>
      </c>
      <c r="F27" s="145"/>
      <c r="G27" s="145">
        <v>-30182148333</v>
      </c>
      <c r="H27" s="145">
        <v>-40260462699</v>
      </c>
      <c r="I27" s="158">
        <f t="shared" si="0"/>
        <v>-4341401254</v>
      </c>
      <c r="J27" s="158"/>
      <c r="K27" s="145">
        <v>6528232</v>
      </c>
      <c r="L27" s="145"/>
      <c r="M27" s="145">
        <v>25840747079</v>
      </c>
      <c r="N27" s="145"/>
      <c r="O27" s="145">
        <v>-25926796274</v>
      </c>
      <c r="P27" s="145"/>
      <c r="Q27" s="145">
        <f t="shared" si="1"/>
        <v>-86049195</v>
      </c>
    </row>
    <row r="28" spans="1:17">
      <c r="A28" s="127" t="s">
        <v>176</v>
      </c>
      <c r="C28" s="145">
        <v>2631564</v>
      </c>
      <c r="D28" s="145"/>
      <c r="E28" s="145">
        <v>75495052767</v>
      </c>
      <c r="F28" s="145"/>
      <c r="G28" s="145">
        <v>-81930182005</v>
      </c>
      <c r="H28" s="145">
        <v>28249587204</v>
      </c>
      <c r="I28" s="158">
        <f t="shared" si="0"/>
        <v>-6435129238</v>
      </c>
      <c r="J28" s="158"/>
      <c r="K28" s="145">
        <v>2631564</v>
      </c>
      <c r="L28" s="145"/>
      <c r="M28" s="145">
        <v>75495052767</v>
      </c>
      <c r="N28" s="145"/>
      <c r="O28" s="145">
        <v>-74026564250</v>
      </c>
      <c r="P28" s="145"/>
      <c r="Q28" s="145">
        <f t="shared" si="1"/>
        <v>1468488517</v>
      </c>
    </row>
    <row r="29" spans="1:17">
      <c r="A29" s="127" t="s">
        <v>375</v>
      </c>
      <c r="C29" s="145">
        <v>28125153</v>
      </c>
      <c r="D29" s="145"/>
      <c r="E29" s="145">
        <v>39168889487</v>
      </c>
      <c r="F29" s="145"/>
      <c r="G29" s="145">
        <v>-42523826489</v>
      </c>
      <c r="H29" s="145">
        <v>26039058237</v>
      </c>
      <c r="I29" s="158">
        <f t="shared" si="0"/>
        <v>-3354937002</v>
      </c>
      <c r="J29" s="158"/>
      <c r="K29" s="145">
        <v>28125153</v>
      </c>
      <c r="L29" s="145"/>
      <c r="M29" s="145">
        <v>39168889487</v>
      </c>
      <c r="N29" s="145"/>
      <c r="O29" s="145">
        <v>-43636363092</v>
      </c>
      <c r="P29" s="145"/>
      <c r="Q29" s="145">
        <f t="shared" si="1"/>
        <v>-4467473605</v>
      </c>
    </row>
    <row r="30" spans="1:17">
      <c r="A30" s="127" t="s">
        <v>155</v>
      </c>
      <c r="C30" s="145">
        <v>10854294</v>
      </c>
      <c r="D30" s="145"/>
      <c r="E30" s="145">
        <v>50592954651</v>
      </c>
      <c r="F30" s="145"/>
      <c r="G30" s="145">
        <v>-52991208298</v>
      </c>
      <c r="H30" s="145">
        <v>63540253820</v>
      </c>
      <c r="I30" s="158">
        <f t="shared" si="0"/>
        <v>-2398253647</v>
      </c>
      <c r="J30" s="158"/>
      <c r="K30" s="145">
        <v>10854294</v>
      </c>
      <c r="L30" s="145"/>
      <c r="M30" s="145">
        <v>50592954651</v>
      </c>
      <c r="N30" s="145"/>
      <c r="O30" s="145">
        <v>-50520043677</v>
      </c>
      <c r="P30" s="145"/>
      <c r="Q30" s="145">
        <f t="shared" si="1"/>
        <v>72910974</v>
      </c>
    </row>
    <row r="31" spans="1:17">
      <c r="A31" s="127" t="s">
        <v>88</v>
      </c>
      <c r="C31" s="145">
        <v>4945732</v>
      </c>
      <c r="D31" s="145"/>
      <c r="E31" s="145">
        <v>28219590096</v>
      </c>
      <c r="F31" s="145"/>
      <c r="G31" s="145">
        <v>-30822896234</v>
      </c>
      <c r="H31" s="145">
        <v>32244014093</v>
      </c>
      <c r="I31" s="158">
        <f t="shared" si="0"/>
        <v>-2603306138</v>
      </c>
      <c r="J31" s="158"/>
      <c r="K31" s="145">
        <v>4945732</v>
      </c>
      <c r="L31" s="145"/>
      <c r="M31" s="145">
        <v>28219590096</v>
      </c>
      <c r="N31" s="145"/>
      <c r="O31" s="145">
        <v>-20485675159</v>
      </c>
      <c r="P31" s="145"/>
      <c r="Q31" s="145">
        <f t="shared" si="1"/>
        <v>7733914937</v>
      </c>
    </row>
    <row r="32" spans="1:17">
      <c r="A32" s="127" t="s">
        <v>344</v>
      </c>
      <c r="C32" s="145">
        <v>4436836</v>
      </c>
      <c r="D32" s="145"/>
      <c r="E32" s="145">
        <v>35107077137</v>
      </c>
      <c r="F32" s="145"/>
      <c r="G32" s="145">
        <v>-35151181505</v>
      </c>
      <c r="H32" s="145">
        <v>29347188459</v>
      </c>
      <c r="I32" s="158">
        <f t="shared" si="0"/>
        <v>-44104368</v>
      </c>
      <c r="J32" s="158"/>
      <c r="K32" s="145">
        <v>4436836</v>
      </c>
      <c r="L32" s="145"/>
      <c r="M32" s="145">
        <v>35107077137</v>
      </c>
      <c r="N32" s="145"/>
      <c r="O32" s="145">
        <v>-43162528001</v>
      </c>
      <c r="P32" s="145"/>
      <c r="Q32" s="145">
        <f t="shared" si="1"/>
        <v>-8055450864</v>
      </c>
    </row>
    <row r="33" spans="1:17">
      <c r="A33" s="127" t="s">
        <v>401</v>
      </c>
      <c r="C33" s="145">
        <v>1202141</v>
      </c>
      <c r="D33" s="145"/>
      <c r="E33" s="145">
        <v>14710305497</v>
      </c>
      <c r="F33" s="145"/>
      <c r="G33" s="145">
        <v>-16717885777</v>
      </c>
      <c r="H33" s="145">
        <v>46661474309</v>
      </c>
      <c r="I33" s="158">
        <f t="shared" si="0"/>
        <v>-2007580280</v>
      </c>
      <c r="J33" s="158"/>
      <c r="K33" s="145">
        <v>1202141</v>
      </c>
      <c r="L33" s="145"/>
      <c r="M33" s="145">
        <v>14710305497</v>
      </c>
      <c r="N33" s="145"/>
      <c r="O33" s="145">
        <v>-20655168414</v>
      </c>
      <c r="P33" s="145"/>
      <c r="Q33" s="145">
        <f t="shared" si="1"/>
        <v>-5944862917</v>
      </c>
    </row>
    <row r="34" spans="1:17">
      <c r="A34" s="127" t="s">
        <v>431</v>
      </c>
      <c r="C34" s="145">
        <v>3289732</v>
      </c>
      <c r="D34" s="145"/>
      <c r="E34" s="145">
        <v>8392712110</v>
      </c>
      <c r="F34" s="145"/>
      <c r="G34" s="145">
        <v>-9000367722</v>
      </c>
      <c r="H34" s="145">
        <v>134212997466</v>
      </c>
      <c r="I34" s="158">
        <f t="shared" si="0"/>
        <v>-607655612</v>
      </c>
      <c r="J34" s="158"/>
      <c r="K34" s="145">
        <v>3289732</v>
      </c>
      <c r="L34" s="145"/>
      <c r="M34" s="145">
        <v>8392712110</v>
      </c>
      <c r="N34" s="145"/>
      <c r="O34" s="145">
        <v>-9565620418</v>
      </c>
      <c r="P34" s="145"/>
      <c r="Q34" s="145">
        <f t="shared" si="1"/>
        <v>-1172908308</v>
      </c>
    </row>
    <row r="35" spans="1:17">
      <c r="A35" s="127" t="s">
        <v>394</v>
      </c>
      <c r="C35" s="145">
        <v>1139904</v>
      </c>
      <c r="D35" s="145"/>
      <c r="E35" s="145">
        <v>40667733195</v>
      </c>
      <c r="F35" s="145"/>
      <c r="G35" s="145">
        <v>-38344833972</v>
      </c>
      <c r="H35" s="145">
        <v>17242830844</v>
      </c>
      <c r="I35" s="158">
        <f t="shared" si="0"/>
        <v>2322899223</v>
      </c>
      <c r="J35" s="158"/>
      <c r="K35" s="145">
        <v>1139904</v>
      </c>
      <c r="L35" s="145"/>
      <c r="M35" s="145">
        <v>40667733195</v>
      </c>
      <c r="N35" s="145"/>
      <c r="O35" s="145">
        <v>-44896390906</v>
      </c>
      <c r="P35" s="145"/>
      <c r="Q35" s="145">
        <f t="shared" si="1"/>
        <v>-4228657711</v>
      </c>
    </row>
    <row r="36" spans="1:17">
      <c r="A36" s="127" t="s">
        <v>229</v>
      </c>
      <c r="C36" s="145">
        <v>17606288</v>
      </c>
      <c r="D36" s="145"/>
      <c r="E36" s="145">
        <v>39028413211</v>
      </c>
      <c r="F36" s="145"/>
      <c r="G36" s="145">
        <v>-40271021881</v>
      </c>
      <c r="H36" s="145">
        <v>35178223256</v>
      </c>
      <c r="I36" s="158">
        <f t="shared" si="0"/>
        <v>-1242608670</v>
      </c>
      <c r="J36" s="158"/>
      <c r="K36" s="145">
        <v>17606288</v>
      </c>
      <c r="L36" s="145"/>
      <c r="M36" s="145">
        <v>39028413211</v>
      </c>
      <c r="N36" s="145"/>
      <c r="O36" s="145">
        <v>-50007823250</v>
      </c>
      <c r="P36" s="145"/>
      <c r="Q36" s="145">
        <f t="shared" si="1"/>
        <v>-10979410039</v>
      </c>
    </row>
    <row r="37" spans="1:17">
      <c r="A37" s="127" t="s">
        <v>393</v>
      </c>
      <c r="C37" s="145">
        <v>1177674</v>
      </c>
      <c r="D37" s="145"/>
      <c r="E37" s="145">
        <v>31350457970</v>
      </c>
      <c r="F37" s="145"/>
      <c r="G37" s="145">
        <v>-36630165418</v>
      </c>
      <c r="H37" s="145">
        <v>4328350993</v>
      </c>
      <c r="I37" s="158">
        <f t="shared" si="0"/>
        <v>-5279707448</v>
      </c>
      <c r="J37" s="158"/>
      <c r="K37" s="145">
        <v>1177674</v>
      </c>
      <c r="L37" s="145"/>
      <c r="M37" s="145">
        <v>31350457970</v>
      </c>
      <c r="N37" s="145"/>
      <c r="O37" s="145">
        <v>-31144051686</v>
      </c>
      <c r="P37" s="145"/>
      <c r="Q37" s="145">
        <f t="shared" si="1"/>
        <v>206406284</v>
      </c>
    </row>
    <row r="38" spans="1:17">
      <c r="A38" s="127" t="s">
        <v>388</v>
      </c>
      <c r="C38" s="145">
        <v>2695891</v>
      </c>
      <c r="D38" s="145"/>
      <c r="E38" s="145">
        <v>23877467500</v>
      </c>
      <c r="F38" s="145"/>
      <c r="G38" s="145">
        <v>-27843646164</v>
      </c>
      <c r="H38" s="145">
        <v>28499742856</v>
      </c>
      <c r="I38" s="158">
        <f t="shared" si="0"/>
        <v>-3966178664</v>
      </c>
      <c r="J38" s="158"/>
      <c r="K38" s="145">
        <v>2695891</v>
      </c>
      <c r="L38" s="145"/>
      <c r="M38" s="145">
        <v>23877467500</v>
      </c>
      <c r="N38" s="145"/>
      <c r="O38" s="145">
        <v>-23018351814</v>
      </c>
      <c r="P38" s="145"/>
      <c r="Q38" s="145">
        <f t="shared" si="1"/>
        <v>859115686</v>
      </c>
    </row>
    <row r="39" spans="1:17">
      <c r="A39" s="127" t="s">
        <v>422</v>
      </c>
      <c r="C39" s="145">
        <v>17736866</v>
      </c>
      <c r="D39" s="145"/>
      <c r="E39" s="145">
        <v>29603005840</v>
      </c>
      <c r="F39" s="145"/>
      <c r="G39" s="145">
        <v>-32265336920</v>
      </c>
      <c r="H39" s="145">
        <v>57162240618</v>
      </c>
      <c r="I39" s="158">
        <f t="shared" si="0"/>
        <v>-2662331080</v>
      </c>
      <c r="J39" s="158"/>
      <c r="K39" s="145">
        <v>17736866</v>
      </c>
      <c r="L39" s="145"/>
      <c r="M39" s="145">
        <v>29603005840</v>
      </c>
      <c r="N39" s="145"/>
      <c r="O39" s="145">
        <v>-33689298145</v>
      </c>
      <c r="P39" s="145"/>
      <c r="Q39" s="145">
        <f t="shared" si="1"/>
        <v>-4086292305</v>
      </c>
    </row>
    <row r="40" spans="1:17">
      <c r="A40" s="127" t="s">
        <v>334</v>
      </c>
      <c r="C40" s="145">
        <v>5444491</v>
      </c>
      <c r="D40" s="145"/>
      <c r="E40" s="145">
        <v>28954715094</v>
      </c>
      <c r="F40" s="145"/>
      <c r="G40" s="145">
        <v>-31714884195</v>
      </c>
      <c r="H40" s="145">
        <v>2856162136</v>
      </c>
      <c r="I40" s="158">
        <f t="shared" si="0"/>
        <v>-2760169101</v>
      </c>
      <c r="J40" s="158"/>
      <c r="K40" s="145">
        <v>5444491</v>
      </c>
      <c r="L40" s="145"/>
      <c r="M40" s="145">
        <v>28954715094</v>
      </c>
      <c r="N40" s="145"/>
      <c r="O40" s="145">
        <v>-34035534672</v>
      </c>
      <c r="P40" s="145"/>
      <c r="Q40" s="145">
        <f t="shared" si="1"/>
        <v>-5080819578</v>
      </c>
    </row>
    <row r="41" spans="1:17">
      <c r="A41" s="127" t="s">
        <v>154</v>
      </c>
      <c r="C41" s="145">
        <v>8514806</v>
      </c>
      <c r="D41" s="145"/>
      <c r="E41" s="145">
        <v>39104340221</v>
      </c>
      <c r="F41" s="145"/>
      <c r="G41" s="145">
        <v>-45283164541</v>
      </c>
      <c r="H41" s="145">
        <v>30951975142</v>
      </c>
      <c r="I41" s="158">
        <f t="shared" si="0"/>
        <v>-6178824320</v>
      </c>
      <c r="J41" s="158"/>
      <c r="K41" s="145">
        <v>8514806</v>
      </c>
      <c r="L41" s="145"/>
      <c r="M41" s="145">
        <v>39104340221</v>
      </c>
      <c r="N41" s="145"/>
      <c r="O41" s="145">
        <v>-49909052772</v>
      </c>
      <c r="P41" s="145"/>
      <c r="Q41" s="145">
        <f t="shared" si="1"/>
        <v>-10804712551</v>
      </c>
    </row>
    <row r="42" spans="1:17">
      <c r="A42" s="127" t="s">
        <v>368</v>
      </c>
      <c r="C42" s="145">
        <v>4731248</v>
      </c>
      <c r="D42" s="145"/>
      <c r="E42" s="145">
        <v>59917456733</v>
      </c>
      <c r="F42" s="145"/>
      <c r="G42" s="145">
        <v>-63679934392</v>
      </c>
      <c r="H42" s="145">
        <v>142181678702</v>
      </c>
      <c r="I42" s="158">
        <f t="shared" si="0"/>
        <v>-3762477659</v>
      </c>
      <c r="J42" s="158"/>
      <c r="K42" s="145">
        <v>4731248</v>
      </c>
      <c r="L42" s="145"/>
      <c r="M42" s="145">
        <v>59917456733</v>
      </c>
      <c r="N42" s="145"/>
      <c r="O42" s="145">
        <v>-65050623432</v>
      </c>
      <c r="P42" s="145"/>
      <c r="Q42" s="145">
        <f t="shared" si="1"/>
        <v>-5133166699</v>
      </c>
    </row>
    <row r="43" spans="1:17">
      <c r="A43" s="127" t="s">
        <v>208</v>
      </c>
      <c r="C43" s="145">
        <v>788560</v>
      </c>
      <c r="D43" s="145"/>
      <c r="E43" s="145">
        <v>39146371319</v>
      </c>
      <c r="F43" s="145"/>
      <c r="G43" s="145">
        <v>-39530466672</v>
      </c>
      <c r="H43" s="145">
        <v>26447304653</v>
      </c>
      <c r="I43" s="158">
        <f t="shared" si="0"/>
        <v>-384095353</v>
      </c>
      <c r="J43" s="158"/>
      <c r="K43" s="145">
        <v>788560</v>
      </c>
      <c r="L43" s="145"/>
      <c r="M43" s="145">
        <v>39146371319</v>
      </c>
      <c r="N43" s="145"/>
      <c r="O43" s="145">
        <v>-37762071703</v>
      </c>
      <c r="P43" s="145"/>
      <c r="Q43" s="145">
        <f t="shared" si="1"/>
        <v>1384299616</v>
      </c>
    </row>
    <row r="44" spans="1:17">
      <c r="A44" s="127" t="s">
        <v>385</v>
      </c>
      <c r="C44" s="145">
        <v>23617300</v>
      </c>
      <c r="D44" s="145"/>
      <c r="E44" s="145">
        <v>28040195840</v>
      </c>
      <c r="F44" s="145"/>
      <c r="G44" s="145">
        <v>-28040195840</v>
      </c>
      <c r="H44" s="145">
        <v>33986325815</v>
      </c>
      <c r="I44" s="158">
        <f t="shared" si="0"/>
        <v>0</v>
      </c>
      <c r="J44" s="158"/>
      <c r="K44" s="145">
        <v>23617300</v>
      </c>
      <c r="L44" s="145"/>
      <c r="M44" s="145">
        <v>28040195840</v>
      </c>
      <c r="N44" s="145"/>
      <c r="O44" s="145">
        <v>-37470290034</v>
      </c>
      <c r="P44" s="145"/>
      <c r="Q44" s="145">
        <f t="shared" si="1"/>
        <v>-9430094194</v>
      </c>
    </row>
    <row r="45" spans="1:17">
      <c r="A45" s="127" t="s">
        <v>124</v>
      </c>
      <c r="C45" s="145">
        <v>9142531</v>
      </c>
      <c r="D45" s="145"/>
      <c r="E45" s="145">
        <v>30118072568</v>
      </c>
      <c r="F45" s="145"/>
      <c r="G45" s="145">
        <v>-30785039592</v>
      </c>
      <c r="H45" s="145">
        <v>103758447902</v>
      </c>
      <c r="I45" s="158">
        <f t="shared" si="0"/>
        <v>-666967024</v>
      </c>
      <c r="J45" s="158"/>
      <c r="K45" s="145">
        <v>9142531</v>
      </c>
      <c r="L45" s="145"/>
      <c r="M45" s="145">
        <v>30118072568</v>
      </c>
      <c r="N45" s="145"/>
      <c r="O45" s="145">
        <v>-31841965620</v>
      </c>
      <c r="P45" s="145"/>
      <c r="Q45" s="145">
        <f t="shared" si="1"/>
        <v>-1723893052</v>
      </c>
    </row>
    <row r="46" spans="1:17">
      <c r="A46" s="127" t="s">
        <v>137</v>
      </c>
      <c r="C46" s="145">
        <v>10985648</v>
      </c>
      <c r="D46" s="145"/>
      <c r="E46" s="145">
        <v>48966550744</v>
      </c>
      <c r="F46" s="145"/>
      <c r="G46" s="145">
        <v>-56239459484</v>
      </c>
      <c r="H46" s="145">
        <v>13890056903</v>
      </c>
      <c r="I46" s="158">
        <f t="shared" si="0"/>
        <v>-7272908740</v>
      </c>
      <c r="J46" s="158"/>
      <c r="K46" s="145">
        <v>10985648</v>
      </c>
      <c r="L46" s="145"/>
      <c r="M46" s="145">
        <v>48966550744</v>
      </c>
      <c r="N46" s="145"/>
      <c r="O46" s="145">
        <v>-51876091193</v>
      </c>
      <c r="P46" s="145"/>
      <c r="Q46" s="145">
        <f t="shared" si="1"/>
        <v>-2909540449</v>
      </c>
    </row>
    <row r="47" spans="1:17">
      <c r="A47" s="127" t="s">
        <v>336</v>
      </c>
      <c r="C47" s="145">
        <v>843300</v>
      </c>
      <c r="D47" s="145"/>
      <c r="E47" s="145">
        <v>16849475541</v>
      </c>
      <c r="F47" s="145"/>
      <c r="G47" s="145">
        <v>-19029009688</v>
      </c>
      <c r="H47" s="145">
        <v>22185395358</v>
      </c>
      <c r="I47" s="158">
        <f t="shared" si="0"/>
        <v>-2179534147</v>
      </c>
      <c r="J47" s="158"/>
      <c r="K47" s="145">
        <v>843300</v>
      </c>
      <c r="L47" s="145"/>
      <c r="M47" s="145">
        <v>16849475541</v>
      </c>
      <c r="N47" s="145"/>
      <c r="O47" s="145">
        <v>-13049777212</v>
      </c>
      <c r="P47" s="145"/>
      <c r="Q47" s="145">
        <f t="shared" si="1"/>
        <v>3799698329</v>
      </c>
    </row>
    <row r="48" spans="1:17">
      <c r="A48" s="127" t="s">
        <v>236</v>
      </c>
      <c r="C48" s="145">
        <v>13263200</v>
      </c>
      <c r="D48" s="145"/>
      <c r="E48" s="145">
        <v>38524477733</v>
      </c>
      <c r="F48" s="145"/>
      <c r="G48" s="145">
        <v>-41662337316</v>
      </c>
      <c r="H48" s="145">
        <v>33019861732</v>
      </c>
      <c r="I48" s="158">
        <f t="shared" si="0"/>
        <v>-3137859583</v>
      </c>
      <c r="J48" s="158"/>
      <c r="K48" s="145">
        <v>13263200</v>
      </c>
      <c r="L48" s="145"/>
      <c r="M48" s="145">
        <v>38524477733</v>
      </c>
      <c r="N48" s="145"/>
      <c r="O48" s="145">
        <v>-49326911975</v>
      </c>
      <c r="P48" s="145"/>
      <c r="Q48" s="145">
        <f t="shared" si="1"/>
        <v>-10802434242</v>
      </c>
    </row>
    <row r="49" spans="1:17">
      <c r="A49" s="127" t="s">
        <v>205</v>
      </c>
      <c r="C49" s="145">
        <v>8031181</v>
      </c>
      <c r="D49" s="145"/>
      <c r="E49" s="145">
        <v>32707971258</v>
      </c>
      <c r="F49" s="145"/>
      <c r="G49" s="145">
        <v>-34057165091</v>
      </c>
      <c r="H49" s="145">
        <v>46112946615</v>
      </c>
      <c r="I49" s="158">
        <f t="shared" si="0"/>
        <v>-1349193833</v>
      </c>
      <c r="J49" s="158"/>
      <c r="K49" s="145">
        <v>8031181</v>
      </c>
      <c r="L49" s="145"/>
      <c r="M49" s="145">
        <v>32707971258</v>
      </c>
      <c r="N49" s="145"/>
      <c r="O49" s="145">
        <v>-30792089867</v>
      </c>
      <c r="P49" s="145"/>
      <c r="Q49" s="145">
        <f t="shared" si="1"/>
        <v>1915881391</v>
      </c>
    </row>
    <row r="50" spans="1:17">
      <c r="A50" s="127" t="s">
        <v>392</v>
      </c>
      <c r="C50" s="145">
        <v>6021418</v>
      </c>
      <c r="D50" s="145"/>
      <c r="E50" s="145">
        <v>7158766317</v>
      </c>
      <c r="F50" s="145"/>
      <c r="G50" s="145">
        <v>-8123531702</v>
      </c>
      <c r="H50" s="145">
        <v>113243720971</v>
      </c>
      <c r="I50" s="158">
        <f t="shared" si="0"/>
        <v>-964765385</v>
      </c>
      <c r="J50" s="158"/>
      <c r="K50" s="145">
        <v>6021418</v>
      </c>
      <c r="L50" s="145"/>
      <c r="M50" s="145">
        <v>7158766317</v>
      </c>
      <c r="N50" s="145"/>
      <c r="O50" s="145">
        <v>-8407452940</v>
      </c>
      <c r="P50" s="145"/>
      <c r="Q50" s="145">
        <f t="shared" si="1"/>
        <v>-1248686623</v>
      </c>
    </row>
    <row r="51" spans="1:17">
      <c r="A51" s="127" t="s">
        <v>170</v>
      </c>
      <c r="C51" s="145">
        <v>4901288</v>
      </c>
      <c r="D51" s="145"/>
      <c r="E51" s="145">
        <v>27381344393</v>
      </c>
      <c r="F51" s="145"/>
      <c r="G51" s="145">
        <v>-30158455835</v>
      </c>
      <c r="H51" s="145">
        <v>94369626</v>
      </c>
      <c r="I51" s="158">
        <f t="shared" si="0"/>
        <v>-2777111442</v>
      </c>
      <c r="J51" s="158"/>
      <c r="K51" s="145">
        <v>4901288</v>
      </c>
      <c r="L51" s="145"/>
      <c r="M51" s="145">
        <v>27381344393</v>
      </c>
      <c r="N51" s="145"/>
      <c r="O51" s="145">
        <v>-29767322394</v>
      </c>
      <c r="P51" s="145"/>
      <c r="Q51" s="145">
        <f t="shared" si="1"/>
        <v>-2385978001</v>
      </c>
    </row>
    <row r="52" spans="1:17">
      <c r="A52" s="127" t="s">
        <v>339</v>
      </c>
      <c r="C52" s="145">
        <v>9481284</v>
      </c>
      <c r="D52" s="145"/>
      <c r="E52" s="145">
        <v>22657388348</v>
      </c>
      <c r="F52" s="145"/>
      <c r="G52" s="145">
        <v>-26436761361</v>
      </c>
      <c r="H52" s="145">
        <v>22011041369</v>
      </c>
      <c r="I52" s="158">
        <f t="shared" si="0"/>
        <v>-3779373013</v>
      </c>
      <c r="J52" s="158"/>
      <c r="K52" s="145">
        <v>9481284</v>
      </c>
      <c r="L52" s="145"/>
      <c r="M52" s="145">
        <v>22657388348</v>
      </c>
      <c r="N52" s="145"/>
      <c r="O52" s="145">
        <v>-25321919953</v>
      </c>
      <c r="P52" s="145"/>
      <c r="Q52" s="145">
        <f t="shared" si="1"/>
        <v>-2664531605</v>
      </c>
    </row>
    <row r="53" spans="1:17">
      <c r="A53" s="127" t="s">
        <v>285</v>
      </c>
      <c r="C53" s="145">
        <v>3624875</v>
      </c>
      <c r="D53" s="145"/>
      <c r="E53" s="145">
        <v>67958369905</v>
      </c>
      <c r="F53" s="145"/>
      <c r="G53" s="145">
        <v>-74082471696</v>
      </c>
      <c r="H53" s="145">
        <v>51325490834</v>
      </c>
      <c r="I53" s="158">
        <f t="shared" si="0"/>
        <v>-6124101791</v>
      </c>
      <c r="J53" s="158"/>
      <c r="K53" s="145">
        <v>3624875</v>
      </c>
      <c r="L53" s="145"/>
      <c r="M53" s="145">
        <v>67958369905</v>
      </c>
      <c r="N53" s="145"/>
      <c r="O53" s="145">
        <v>-64834795865</v>
      </c>
      <c r="P53" s="145"/>
      <c r="Q53" s="145">
        <f t="shared" si="1"/>
        <v>3123574040</v>
      </c>
    </row>
    <row r="54" spans="1:17">
      <c r="A54" s="127" t="s">
        <v>197</v>
      </c>
      <c r="C54" s="145">
        <v>4812577</v>
      </c>
      <c r="D54" s="145"/>
      <c r="E54" s="145">
        <v>54345583019</v>
      </c>
      <c r="F54" s="145"/>
      <c r="G54" s="145">
        <v>-55972123356</v>
      </c>
      <c r="H54" s="145">
        <v>32980644678</v>
      </c>
      <c r="I54" s="158">
        <f t="shared" si="0"/>
        <v>-1626540337</v>
      </c>
      <c r="J54" s="158"/>
      <c r="K54" s="145">
        <v>4812577</v>
      </c>
      <c r="L54" s="145"/>
      <c r="M54" s="145">
        <v>54345583019</v>
      </c>
      <c r="N54" s="145"/>
      <c r="O54" s="145">
        <v>-48192263817</v>
      </c>
      <c r="P54" s="145"/>
      <c r="Q54" s="145">
        <f t="shared" si="1"/>
        <v>6153319202</v>
      </c>
    </row>
    <row r="55" spans="1:17">
      <c r="A55" s="127" t="s">
        <v>152</v>
      </c>
      <c r="C55" s="145">
        <v>1068068</v>
      </c>
      <c r="D55" s="145"/>
      <c r="E55" s="145">
        <v>29834135173</v>
      </c>
      <c r="F55" s="145"/>
      <c r="G55" s="145">
        <v>-30195117593</v>
      </c>
      <c r="H55" s="145">
        <v>1584737080</v>
      </c>
      <c r="I55" s="158">
        <f t="shared" si="0"/>
        <v>-360982420</v>
      </c>
      <c r="J55" s="158"/>
      <c r="K55" s="145">
        <v>1068068</v>
      </c>
      <c r="L55" s="145"/>
      <c r="M55" s="145">
        <v>29834135173</v>
      </c>
      <c r="N55" s="145"/>
      <c r="O55" s="145">
        <v>-36475405607</v>
      </c>
      <c r="P55" s="145"/>
      <c r="Q55" s="145">
        <f t="shared" si="1"/>
        <v>-6641270434</v>
      </c>
    </row>
    <row r="56" spans="1:17">
      <c r="A56" s="127" t="s">
        <v>450</v>
      </c>
      <c r="C56" s="145">
        <v>611745</v>
      </c>
      <c r="D56" s="145"/>
      <c r="E56" s="145">
        <v>29791069698</v>
      </c>
      <c r="F56" s="145"/>
      <c r="G56" s="145">
        <v>-28841524133</v>
      </c>
      <c r="H56" s="145">
        <v>50400213107</v>
      </c>
      <c r="I56" s="158">
        <f t="shared" si="0"/>
        <v>949545565</v>
      </c>
      <c r="J56" s="158"/>
      <c r="K56" s="145">
        <v>611745</v>
      </c>
      <c r="L56" s="145"/>
      <c r="M56" s="145">
        <v>29791069698</v>
      </c>
      <c r="N56" s="145"/>
      <c r="O56" s="145">
        <v>-28596053234</v>
      </c>
      <c r="P56" s="145"/>
      <c r="Q56" s="145">
        <f t="shared" si="1"/>
        <v>1195016464</v>
      </c>
    </row>
    <row r="57" spans="1:17">
      <c r="A57" s="127" t="s">
        <v>91</v>
      </c>
      <c r="C57" s="145">
        <v>25327317</v>
      </c>
      <c r="D57" s="145"/>
      <c r="E57" s="145">
        <v>37739752581</v>
      </c>
      <c r="F57" s="145"/>
      <c r="G57" s="145">
        <v>-41264480933</v>
      </c>
      <c r="H57" s="145">
        <v>104708618541</v>
      </c>
      <c r="I57" s="158">
        <f t="shared" si="0"/>
        <v>-3524728352</v>
      </c>
      <c r="J57" s="158"/>
      <c r="K57" s="145">
        <v>25327317</v>
      </c>
      <c r="L57" s="145"/>
      <c r="M57" s="145">
        <v>37739752581</v>
      </c>
      <c r="N57" s="145"/>
      <c r="O57" s="145">
        <v>-49536990322</v>
      </c>
      <c r="P57" s="145"/>
      <c r="Q57" s="145">
        <f t="shared" si="1"/>
        <v>-11797237741</v>
      </c>
    </row>
    <row r="58" spans="1:17">
      <c r="A58" s="127" t="s">
        <v>367</v>
      </c>
      <c r="C58" s="145">
        <v>12257162</v>
      </c>
      <c r="D58" s="145"/>
      <c r="E58" s="145">
        <v>35760720588</v>
      </c>
      <c r="F58" s="145"/>
      <c r="G58" s="145">
        <v>-39489095547</v>
      </c>
      <c r="H58" s="145">
        <v>44176141379</v>
      </c>
      <c r="I58" s="158">
        <f t="shared" si="0"/>
        <v>-3728374959</v>
      </c>
      <c r="J58" s="158"/>
      <c r="K58" s="145">
        <v>12257162</v>
      </c>
      <c r="L58" s="145"/>
      <c r="M58" s="145">
        <v>35760720588</v>
      </c>
      <c r="N58" s="145"/>
      <c r="O58" s="145">
        <v>-30262192255</v>
      </c>
      <c r="P58" s="145"/>
      <c r="Q58" s="145">
        <f t="shared" si="1"/>
        <v>5498528333</v>
      </c>
    </row>
    <row r="59" spans="1:17">
      <c r="A59" s="127" t="s">
        <v>183</v>
      </c>
      <c r="C59" s="145">
        <v>5213644</v>
      </c>
      <c r="D59" s="145"/>
      <c r="E59" s="145">
        <v>26275897690</v>
      </c>
      <c r="F59" s="145"/>
      <c r="G59" s="145">
        <v>-26094505894</v>
      </c>
      <c r="H59" s="145">
        <v>33224294940</v>
      </c>
      <c r="I59" s="158">
        <f t="shared" si="0"/>
        <v>181391796</v>
      </c>
      <c r="J59" s="158"/>
      <c r="K59" s="145">
        <v>5213644</v>
      </c>
      <c r="L59" s="145"/>
      <c r="M59" s="145">
        <v>26275897690</v>
      </c>
      <c r="N59" s="145"/>
      <c r="O59" s="145">
        <v>-21330576390</v>
      </c>
      <c r="P59" s="145"/>
      <c r="Q59" s="145">
        <f t="shared" si="1"/>
        <v>4945321300</v>
      </c>
    </row>
    <row r="60" spans="1:17">
      <c r="A60" s="127" t="s">
        <v>214</v>
      </c>
      <c r="C60" s="145">
        <v>9600972</v>
      </c>
      <c r="D60" s="145"/>
      <c r="E60" s="145">
        <v>28049364034</v>
      </c>
      <c r="F60" s="145"/>
      <c r="G60" s="145">
        <v>-32869554936</v>
      </c>
      <c r="H60" s="145">
        <v>73069965961</v>
      </c>
      <c r="I60" s="158">
        <f t="shared" si="0"/>
        <v>-4820190902</v>
      </c>
      <c r="J60" s="158"/>
      <c r="K60" s="145">
        <v>9600972</v>
      </c>
      <c r="L60" s="145"/>
      <c r="M60" s="145">
        <v>28049364034</v>
      </c>
      <c r="N60" s="145"/>
      <c r="O60" s="145">
        <v>-34413945993</v>
      </c>
      <c r="P60" s="145"/>
      <c r="Q60" s="145">
        <f t="shared" si="1"/>
        <v>-6364581959</v>
      </c>
    </row>
    <row r="61" spans="1:17">
      <c r="A61" s="127" t="s">
        <v>277</v>
      </c>
      <c r="C61" s="145">
        <v>7556215</v>
      </c>
      <c r="D61" s="145"/>
      <c r="E61" s="145">
        <v>51752550542</v>
      </c>
      <c r="F61" s="145"/>
      <c r="G61" s="145">
        <v>-49949849218</v>
      </c>
      <c r="H61" s="145">
        <v>51412634257</v>
      </c>
      <c r="I61" s="158">
        <f t="shared" si="0"/>
        <v>1802701324</v>
      </c>
      <c r="J61" s="158"/>
      <c r="K61" s="145">
        <v>7556215</v>
      </c>
      <c r="L61" s="145"/>
      <c r="M61" s="145">
        <v>51752550542</v>
      </c>
      <c r="N61" s="145"/>
      <c r="O61" s="145">
        <v>-34743045330</v>
      </c>
      <c r="P61" s="145"/>
      <c r="Q61" s="145">
        <f t="shared" si="1"/>
        <v>17009505212</v>
      </c>
    </row>
    <row r="62" spans="1:17">
      <c r="A62" s="127" t="s">
        <v>106</v>
      </c>
      <c r="C62" s="145">
        <v>14330879</v>
      </c>
      <c r="D62" s="145"/>
      <c r="E62" s="145">
        <v>43577321820</v>
      </c>
      <c r="F62" s="145"/>
      <c r="G62" s="145">
        <v>-49816899117</v>
      </c>
      <c r="H62" s="145">
        <v>9497128005</v>
      </c>
      <c r="I62" s="158">
        <f t="shared" si="0"/>
        <v>-6239577297</v>
      </c>
      <c r="J62" s="158"/>
      <c r="K62" s="145">
        <v>14330879</v>
      </c>
      <c r="L62" s="145"/>
      <c r="M62" s="145">
        <v>43577321820</v>
      </c>
      <c r="N62" s="145"/>
      <c r="O62" s="145">
        <v>-44566966814</v>
      </c>
      <c r="P62" s="145"/>
      <c r="Q62" s="145">
        <f t="shared" si="1"/>
        <v>-989644994</v>
      </c>
    </row>
    <row r="63" spans="1:17">
      <c r="A63" s="127" t="s">
        <v>139</v>
      </c>
      <c r="C63" s="145">
        <v>7582457</v>
      </c>
      <c r="D63" s="145"/>
      <c r="E63" s="145">
        <v>33028629936</v>
      </c>
      <c r="F63" s="145"/>
      <c r="G63" s="145">
        <v>-35485803224</v>
      </c>
      <c r="H63" s="145">
        <v>77645062978</v>
      </c>
      <c r="I63" s="158">
        <f t="shared" si="0"/>
        <v>-2457173288</v>
      </c>
      <c r="J63" s="158"/>
      <c r="K63" s="145">
        <v>7582457</v>
      </c>
      <c r="L63" s="145"/>
      <c r="M63" s="145">
        <v>33028629936</v>
      </c>
      <c r="N63" s="145"/>
      <c r="O63" s="145">
        <v>-37678097062</v>
      </c>
      <c r="P63" s="145"/>
      <c r="Q63" s="145">
        <f t="shared" si="1"/>
        <v>-4649467126</v>
      </c>
    </row>
    <row r="64" spans="1:17">
      <c r="A64" s="127" t="s">
        <v>228</v>
      </c>
      <c r="C64" s="145">
        <v>10279062</v>
      </c>
      <c r="D64" s="145"/>
      <c r="E64" s="145">
        <v>30919370187</v>
      </c>
      <c r="F64" s="145"/>
      <c r="G64" s="145">
        <v>-32319222703</v>
      </c>
      <c r="H64" s="145">
        <v>19282897934</v>
      </c>
      <c r="I64" s="158">
        <f t="shared" si="0"/>
        <v>-1399852516</v>
      </c>
      <c r="J64" s="158"/>
      <c r="K64" s="145">
        <v>10279062</v>
      </c>
      <c r="L64" s="145"/>
      <c r="M64" s="145">
        <v>30919370187</v>
      </c>
      <c r="N64" s="145"/>
      <c r="O64" s="145">
        <v>-35073464959</v>
      </c>
      <c r="P64" s="145"/>
      <c r="Q64" s="145">
        <f t="shared" si="1"/>
        <v>-4154094772</v>
      </c>
    </row>
    <row r="65" spans="1:17">
      <c r="A65" s="127" t="s">
        <v>159</v>
      </c>
      <c r="C65" s="145">
        <v>1807897</v>
      </c>
      <c r="D65" s="145"/>
      <c r="E65" s="145">
        <v>30623265823</v>
      </c>
      <c r="F65" s="145"/>
      <c r="G65" s="145">
        <v>-30856894025</v>
      </c>
      <c r="H65" s="145">
        <v>33530252203</v>
      </c>
      <c r="I65" s="158">
        <f t="shared" si="0"/>
        <v>-233628202</v>
      </c>
      <c r="J65" s="158"/>
      <c r="K65" s="145">
        <v>1807897</v>
      </c>
      <c r="L65" s="145"/>
      <c r="M65" s="145">
        <v>30623265823</v>
      </c>
      <c r="N65" s="145"/>
      <c r="O65" s="145">
        <v>-33505082309</v>
      </c>
      <c r="P65" s="145"/>
      <c r="Q65" s="145">
        <f t="shared" si="1"/>
        <v>-2881816486</v>
      </c>
    </row>
    <row r="66" spans="1:17">
      <c r="A66" s="127" t="s">
        <v>400</v>
      </c>
      <c r="C66" s="145">
        <v>5381210</v>
      </c>
      <c r="D66" s="145"/>
      <c r="E66" s="145">
        <v>19278487252</v>
      </c>
      <c r="F66" s="145"/>
      <c r="G66" s="145">
        <v>-20284135311</v>
      </c>
      <c r="H66" s="145">
        <v>146865346630</v>
      </c>
      <c r="I66" s="158">
        <f t="shared" si="0"/>
        <v>-1005648059</v>
      </c>
      <c r="J66" s="158"/>
      <c r="K66" s="145">
        <v>5381210</v>
      </c>
      <c r="L66" s="145"/>
      <c r="M66" s="145">
        <v>19278487252</v>
      </c>
      <c r="N66" s="145"/>
      <c r="O66" s="145">
        <v>-19608521714</v>
      </c>
      <c r="P66" s="145"/>
      <c r="Q66" s="145">
        <f t="shared" si="1"/>
        <v>-330034462</v>
      </c>
    </row>
    <row r="67" spans="1:17">
      <c r="A67" s="127" t="s">
        <v>219</v>
      </c>
      <c r="C67" s="145">
        <v>6145867</v>
      </c>
      <c r="D67" s="145"/>
      <c r="E67" s="145">
        <v>42215256724</v>
      </c>
      <c r="F67" s="145"/>
      <c r="G67" s="145">
        <v>-48263462825</v>
      </c>
      <c r="H67" s="145">
        <v>70975849666</v>
      </c>
      <c r="I67" s="158">
        <f t="shared" si="0"/>
        <v>-6048206101</v>
      </c>
      <c r="J67" s="158"/>
      <c r="K67" s="145">
        <v>6145867</v>
      </c>
      <c r="L67" s="145"/>
      <c r="M67" s="145">
        <v>42215256724</v>
      </c>
      <c r="N67" s="145"/>
      <c r="O67" s="145">
        <v>-62193344295</v>
      </c>
      <c r="P67" s="145"/>
      <c r="Q67" s="145">
        <f t="shared" si="1"/>
        <v>-19978087571</v>
      </c>
    </row>
    <row r="68" spans="1:17">
      <c r="A68" s="127" t="s">
        <v>475</v>
      </c>
      <c r="C68" s="145">
        <v>900000</v>
      </c>
      <c r="D68" s="145"/>
      <c r="E68" s="145">
        <v>25658418600</v>
      </c>
      <c r="F68" s="145"/>
      <c r="G68" s="145">
        <v>-30177979200</v>
      </c>
      <c r="H68" s="145">
        <v>38884287452</v>
      </c>
      <c r="I68" s="158">
        <f t="shared" si="0"/>
        <v>-4519560600</v>
      </c>
      <c r="J68" s="158"/>
      <c r="K68" s="145">
        <v>900000</v>
      </c>
      <c r="L68" s="145"/>
      <c r="M68" s="145">
        <v>25658418600</v>
      </c>
      <c r="N68" s="145"/>
      <c r="O68" s="145">
        <v>-30177979200</v>
      </c>
      <c r="P68" s="145"/>
      <c r="Q68" s="145">
        <f t="shared" si="1"/>
        <v>-4519560600</v>
      </c>
    </row>
    <row r="69" spans="1:17">
      <c r="A69" s="127" t="s">
        <v>146</v>
      </c>
      <c r="C69" s="145">
        <v>13301179</v>
      </c>
      <c r="D69" s="145"/>
      <c r="E69" s="145">
        <v>37034925598</v>
      </c>
      <c r="F69" s="145"/>
      <c r="G69" s="145">
        <v>-39171511895</v>
      </c>
      <c r="H69" s="145">
        <v>3713245881</v>
      </c>
      <c r="I69" s="158">
        <f t="shared" si="0"/>
        <v>-2136586297</v>
      </c>
      <c r="J69" s="158"/>
      <c r="K69" s="145">
        <v>13301179</v>
      </c>
      <c r="L69" s="145"/>
      <c r="M69" s="145">
        <v>37034925598</v>
      </c>
      <c r="N69" s="145"/>
      <c r="O69" s="145">
        <v>-59198112477</v>
      </c>
      <c r="P69" s="145"/>
      <c r="Q69" s="145">
        <f t="shared" si="1"/>
        <v>-22163186879</v>
      </c>
    </row>
    <row r="70" spans="1:17">
      <c r="A70" s="127" t="s">
        <v>233</v>
      </c>
      <c r="C70" s="145">
        <v>10744522</v>
      </c>
      <c r="D70" s="145"/>
      <c r="E70" s="145">
        <v>58956868364</v>
      </c>
      <c r="F70" s="145"/>
      <c r="G70" s="145">
        <v>-64083552569</v>
      </c>
      <c r="H70" s="145">
        <v>27311869969</v>
      </c>
      <c r="I70" s="158">
        <f t="shared" si="0"/>
        <v>-5126684205</v>
      </c>
      <c r="J70" s="158"/>
      <c r="K70" s="145">
        <v>10744522</v>
      </c>
      <c r="L70" s="145"/>
      <c r="M70" s="145">
        <v>58956868364</v>
      </c>
      <c r="N70" s="145"/>
      <c r="O70" s="145">
        <v>-66283784142</v>
      </c>
      <c r="P70" s="145"/>
      <c r="Q70" s="145">
        <f t="shared" si="1"/>
        <v>-7326915778</v>
      </c>
    </row>
    <row r="71" spans="1:17">
      <c r="A71" s="127" t="s">
        <v>432</v>
      </c>
      <c r="C71" s="145">
        <v>11210340</v>
      </c>
      <c r="D71" s="145"/>
      <c r="E71" s="145">
        <v>33542351820</v>
      </c>
      <c r="F71" s="145"/>
      <c r="G71" s="145">
        <v>-32762297127</v>
      </c>
      <c r="H71" s="145">
        <v>84771246136</v>
      </c>
      <c r="I71" s="158">
        <f t="shared" si="0"/>
        <v>780054693</v>
      </c>
      <c r="J71" s="158"/>
      <c r="K71" s="145">
        <v>11210340</v>
      </c>
      <c r="L71" s="145"/>
      <c r="M71" s="145">
        <v>33542351820</v>
      </c>
      <c r="N71" s="145"/>
      <c r="O71" s="145">
        <v>-35821930532</v>
      </c>
      <c r="P71" s="145"/>
      <c r="Q71" s="145">
        <f t="shared" si="1"/>
        <v>-2279578712</v>
      </c>
    </row>
    <row r="72" spans="1:17">
      <c r="A72" s="127" t="s">
        <v>414</v>
      </c>
      <c r="C72" s="145">
        <v>3763396</v>
      </c>
      <c r="D72" s="145"/>
      <c r="E72" s="145">
        <v>27010047394</v>
      </c>
      <c r="F72" s="145"/>
      <c r="G72" s="145">
        <v>-29366879785</v>
      </c>
      <c r="H72" s="145">
        <v>38460645193</v>
      </c>
      <c r="I72" s="158">
        <f t="shared" si="0"/>
        <v>-2356832391</v>
      </c>
      <c r="J72" s="158"/>
      <c r="K72" s="145">
        <v>3763396</v>
      </c>
      <c r="L72" s="145"/>
      <c r="M72" s="145">
        <v>27010047394</v>
      </c>
      <c r="N72" s="145"/>
      <c r="O72" s="145">
        <v>-29119749136</v>
      </c>
      <c r="P72" s="145"/>
      <c r="Q72" s="145">
        <f t="shared" si="1"/>
        <v>-2109701742</v>
      </c>
    </row>
    <row r="73" spans="1:17">
      <c r="A73" s="127" t="s">
        <v>231</v>
      </c>
      <c r="C73" s="145">
        <v>43170</v>
      </c>
      <c r="D73" s="145"/>
      <c r="E73" s="145">
        <v>7048483000</v>
      </c>
      <c r="F73" s="145"/>
      <c r="G73" s="145">
        <v>-7671581771</v>
      </c>
      <c r="H73" s="145">
        <v>-784621461</v>
      </c>
      <c r="I73" s="158">
        <f t="shared" ref="I73:I136" si="2">E73+G73</f>
        <v>-623098771</v>
      </c>
      <c r="J73" s="158"/>
      <c r="K73" s="145">
        <v>43170</v>
      </c>
      <c r="L73" s="145"/>
      <c r="M73" s="145">
        <v>7048483000</v>
      </c>
      <c r="N73" s="145"/>
      <c r="O73" s="145">
        <v>-6409054097</v>
      </c>
      <c r="P73" s="145"/>
      <c r="Q73" s="145">
        <f t="shared" ref="Q73:Q136" si="3">M73+O73</f>
        <v>639428903</v>
      </c>
    </row>
    <row r="74" spans="1:17">
      <c r="A74" s="127" t="s">
        <v>117</v>
      </c>
      <c r="C74" s="145">
        <v>0</v>
      </c>
      <c r="D74" s="145"/>
      <c r="E74" s="145">
        <v>0</v>
      </c>
      <c r="F74" s="145"/>
      <c r="G74" s="145">
        <v>-3617593434</v>
      </c>
      <c r="H74" s="145">
        <v>16685039400</v>
      </c>
      <c r="I74" s="158">
        <f t="shared" si="2"/>
        <v>-3617593434</v>
      </c>
      <c r="J74" s="158"/>
      <c r="K74" s="145">
        <v>0</v>
      </c>
      <c r="L74" s="145"/>
      <c r="M74" s="145">
        <v>0</v>
      </c>
      <c r="N74" s="145"/>
      <c r="O74" s="145">
        <v>0</v>
      </c>
      <c r="P74" s="145"/>
      <c r="Q74" s="145">
        <f t="shared" si="3"/>
        <v>0</v>
      </c>
    </row>
    <row r="75" spans="1:17">
      <c r="A75" s="127" t="s">
        <v>377</v>
      </c>
      <c r="C75" s="145">
        <v>13059492</v>
      </c>
      <c r="D75" s="145"/>
      <c r="E75" s="145">
        <v>32194834299</v>
      </c>
      <c r="F75" s="145"/>
      <c r="G75" s="145">
        <v>-32779014760</v>
      </c>
      <c r="H75" s="145">
        <v>33126587001</v>
      </c>
      <c r="I75" s="158">
        <f t="shared" si="2"/>
        <v>-584180461</v>
      </c>
      <c r="J75" s="158"/>
      <c r="K75" s="145">
        <v>13059492</v>
      </c>
      <c r="L75" s="145"/>
      <c r="M75" s="145">
        <v>32194834299</v>
      </c>
      <c r="N75" s="145"/>
      <c r="O75" s="145">
        <v>-25564427027</v>
      </c>
      <c r="P75" s="145"/>
      <c r="Q75" s="145">
        <f t="shared" si="3"/>
        <v>6630407272</v>
      </c>
    </row>
    <row r="76" spans="1:17">
      <c r="A76" s="127" t="s">
        <v>100</v>
      </c>
      <c r="C76" s="145">
        <v>1473023</v>
      </c>
      <c r="D76" s="145"/>
      <c r="E76" s="145">
        <v>14335090848</v>
      </c>
      <c r="F76" s="145"/>
      <c r="G76" s="145">
        <v>-15286858881</v>
      </c>
      <c r="H76" s="145">
        <v>-127471206</v>
      </c>
      <c r="I76" s="158">
        <f t="shared" si="2"/>
        <v>-951768033</v>
      </c>
      <c r="J76" s="158"/>
      <c r="K76" s="145">
        <v>1473023</v>
      </c>
      <c r="L76" s="145"/>
      <c r="M76" s="145">
        <v>14335090848</v>
      </c>
      <c r="N76" s="145"/>
      <c r="O76" s="145">
        <v>-16685384750</v>
      </c>
      <c r="P76" s="145"/>
      <c r="Q76" s="145">
        <f t="shared" si="3"/>
        <v>-2350293902</v>
      </c>
    </row>
    <row r="77" spans="1:17">
      <c r="A77" s="127" t="s">
        <v>473</v>
      </c>
      <c r="C77" s="145">
        <v>7475577</v>
      </c>
      <c r="D77" s="145"/>
      <c r="E77" s="145">
        <v>13650925774</v>
      </c>
      <c r="F77" s="145"/>
      <c r="G77" s="145">
        <v>-14341766457</v>
      </c>
      <c r="H77" s="145">
        <v>1628708778</v>
      </c>
      <c r="I77" s="158">
        <f t="shared" si="2"/>
        <v>-690840683</v>
      </c>
      <c r="J77" s="158"/>
      <c r="K77" s="145">
        <v>7475577</v>
      </c>
      <c r="L77" s="145"/>
      <c r="M77" s="145">
        <v>13650925774</v>
      </c>
      <c r="N77" s="145"/>
      <c r="O77" s="145">
        <v>-14341766457</v>
      </c>
      <c r="P77" s="145"/>
      <c r="Q77" s="145">
        <f t="shared" si="3"/>
        <v>-690840683</v>
      </c>
    </row>
    <row r="78" spans="1:17">
      <c r="A78" s="127" t="s">
        <v>266</v>
      </c>
      <c r="C78" s="145">
        <v>9756503</v>
      </c>
      <c r="D78" s="145"/>
      <c r="E78" s="145">
        <v>49559088739</v>
      </c>
      <c r="F78" s="145"/>
      <c r="G78" s="145">
        <v>-52371639762</v>
      </c>
      <c r="H78" s="145">
        <v>16247186233</v>
      </c>
      <c r="I78" s="158">
        <f t="shared" si="2"/>
        <v>-2812551023</v>
      </c>
      <c r="J78" s="158"/>
      <c r="K78" s="145">
        <v>9756503</v>
      </c>
      <c r="L78" s="145"/>
      <c r="M78" s="145">
        <v>49559088739</v>
      </c>
      <c r="N78" s="145"/>
      <c r="O78" s="145">
        <v>-64497392987</v>
      </c>
      <c r="P78" s="145"/>
      <c r="Q78" s="145">
        <f t="shared" si="3"/>
        <v>-14938304248</v>
      </c>
    </row>
    <row r="79" spans="1:17">
      <c r="A79" s="127" t="s">
        <v>413</v>
      </c>
      <c r="C79" s="145">
        <v>2985560</v>
      </c>
      <c r="D79" s="145"/>
      <c r="E79" s="145">
        <v>30301196324</v>
      </c>
      <c r="F79" s="145"/>
      <c r="G79" s="145">
        <v>-33239314284</v>
      </c>
      <c r="H79" s="145">
        <v>76223089078</v>
      </c>
      <c r="I79" s="158">
        <f t="shared" si="2"/>
        <v>-2938117960</v>
      </c>
      <c r="J79" s="158"/>
      <c r="K79" s="145">
        <v>2985560</v>
      </c>
      <c r="L79" s="145"/>
      <c r="M79" s="145">
        <v>30301196324</v>
      </c>
      <c r="N79" s="145"/>
      <c r="O79" s="145">
        <v>-34733605618</v>
      </c>
      <c r="P79" s="145"/>
      <c r="Q79" s="145">
        <f t="shared" si="3"/>
        <v>-4432409294</v>
      </c>
    </row>
    <row r="80" spans="1:17">
      <c r="A80" s="127" t="s">
        <v>206</v>
      </c>
      <c r="C80" s="145">
        <v>5533467</v>
      </c>
      <c r="D80" s="145"/>
      <c r="E80" s="145">
        <v>29097871792</v>
      </c>
      <c r="F80" s="145"/>
      <c r="G80" s="145">
        <v>-37072748245</v>
      </c>
      <c r="H80" s="145">
        <v>38101928744</v>
      </c>
      <c r="I80" s="158">
        <f t="shared" si="2"/>
        <v>-7974876453</v>
      </c>
      <c r="J80" s="158"/>
      <c r="K80" s="145">
        <v>5533467</v>
      </c>
      <c r="L80" s="145"/>
      <c r="M80" s="145">
        <v>29097871792</v>
      </c>
      <c r="N80" s="145"/>
      <c r="O80" s="145">
        <v>-25037197428</v>
      </c>
      <c r="P80" s="145"/>
      <c r="Q80" s="145">
        <f t="shared" si="3"/>
        <v>4060674364</v>
      </c>
    </row>
    <row r="81" spans="1:17">
      <c r="A81" s="127" t="s">
        <v>347</v>
      </c>
      <c r="C81" s="145">
        <v>16304851</v>
      </c>
      <c r="D81" s="145"/>
      <c r="E81" s="145">
        <v>26791554790</v>
      </c>
      <c r="F81" s="145"/>
      <c r="G81" s="145">
        <v>-30681435703</v>
      </c>
      <c r="H81" s="145">
        <v>34118692692</v>
      </c>
      <c r="I81" s="158">
        <f t="shared" si="2"/>
        <v>-3889880913</v>
      </c>
      <c r="J81" s="158"/>
      <c r="K81" s="145">
        <v>16304851</v>
      </c>
      <c r="L81" s="145"/>
      <c r="M81" s="145">
        <v>26791554790</v>
      </c>
      <c r="N81" s="145"/>
      <c r="O81" s="145">
        <v>-30534774862</v>
      </c>
      <c r="P81" s="145"/>
      <c r="Q81" s="145">
        <f t="shared" si="3"/>
        <v>-3743220072</v>
      </c>
    </row>
    <row r="82" spans="1:17">
      <c r="A82" s="127" t="s">
        <v>477</v>
      </c>
      <c r="C82" s="145">
        <v>4120373</v>
      </c>
      <c r="D82" s="145"/>
      <c r="E82" s="145">
        <v>29776878799</v>
      </c>
      <c r="F82" s="145"/>
      <c r="G82" s="145">
        <v>-32009266646</v>
      </c>
      <c r="H82" s="145">
        <v>18614345747</v>
      </c>
      <c r="I82" s="158">
        <f t="shared" si="2"/>
        <v>-2232387847</v>
      </c>
      <c r="J82" s="158"/>
      <c r="K82" s="145">
        <v>4120373</v>
      </c>
      <c r="L82" s="145"/>
      <c r="M82" s="145">
        <v>29776878799</v>
      </c>
      <c r="N82" s="145"/>
      <c r="O82" s="145">
        <v>-32009266646</v>
      </c>
      <c r="P82" s="145"/>
      <c r="Q82" s="145">
        <f t="shared" si="3"/>
        <v>-2232387847</v>
      </c>
    </row>
    <row r="83" spans="1:17">
      <c r="A83" s="127" t="s">
        <v>256</v>
      </c>
      <c r="C83" s="145">
        <v>3858086</v>
      </c>
      <c r="D83" s="145"/>
      <c r="E83" s="145">
        <v>26002184037</v>
      </c>
      <c r="F83" s="145"/>
      <c r="G83" s="145">
        <v>-29300396170</v>
      </c>
      <c r="H83" s="145">
        <v>53129459574</v>
      </c>
      <c r="I83" s="158">
        <f t="shared" si="2"/>
        <v>-3298212133</v>
      </c>
      <c r="J83" s="158"/>
      <c r="K83" s="145">
        <v>3858086</v>
      </c>
      <c r="L83" s="145"/>
      <c r="M83" s="145">
        <v>26002184037</v>
      </c>
      <c r="N83" s="145"/>
      <c r="O83" s="145">
        <v>-29409098627</v>
      </c>
      <c r="P83" s="145"/>
      <c r="Q83" s="145">
        <f t="shared" si="3"/>
        <v>-3406914590</v>
      </c>
    </row>
    <row r="84" spans="1:17">
      <c r="A84" s="127" t="s">
        <v>378</v>
      </c>
      <c r="C84" s="145">
        <v>224576</v>
      </c>
      <c r="D84" s="145"/>
      <c r="E84" s="145">
        <v>14191352362</v>
      </c>
      <c r="F84" s="145"/>
      <c r="G84" s="145">
        <v>-15291924440</v>
      </c>
      <c r="H84" s="145">
        <v>22199580581</v>
      </c>
      <c r="I84" s="158">
        <f t="shared" si="2"/>
        <v>-1100572078</v>
      </c>
      <c r="J84" s="158"/>
      <c r="K84" s="145">
        <v>224576</v>
      </c>
      <c r="L84" s="145"/>
      <c r="M84" s="145">
        <v>14191352362</v>
      </c>
      <c r="N84" s="145"/>
      <c r="O84" s="145">
        <v>-19084252879</v>
      </c>
      <c r="P84" s="145"/>
      <c r="Q84" s="145">
        <f t="shared" si="3"/>
        <v>-4892900517</v>
      </c>
    </row>
    <row r="85" spans="1:17">
      <c r="A85" s="127" t="s">
        <v>187</v>
      </c>
      <c r="C85" s="156">
        <v>1293854</v>
      </c>
      <c r="D85" s="145"/>
      <c r="E85" s="145">
        <v>38481774619</v>
      </c>
      <c r="F85" s="145"/>
      <c r="G85" s="145">
        <v>-38481774619</v>
      </c>
      <c r="H85" s="145">
        <v>32957632170</v>
      </c>
      <c r="I85" s="158">
        <f t="shared" si="2"/>
        <v>0</v>
      </c>
      <c r="J85" s="158"/>
      <c r="K85" s="145">
        <v>1293854</v>
      </c>
      <c r="L85" s="145"/>
      <c r="M85" s="145">
        <v>38481774619</v>
      </c>
      <c r="N85" s="145"/>
      <c r="O85" s="145">
        <v>-37070057824</v>
      </c>
      <c r="P85" s="145"/>
      <c r="Q85" s="145">
        <f t="shared" si="3"/>
        <v>1411716795</v>
      </c>
    </row>
    <row r="86" spans="1:17">
      <c r="A86" s="127" t="s">
        <v>227</v>
      </c>
      <c r="C86" s="145">
        <v>3928965</v>
      </c>
      <c r="D86" s="145"/>
      <c r="E86" s="145">
        <v>27065722476</v>
      </c>
      <c r="F86" s="145"/>
      <c r="G86" s="145">
        <v>-31211857038</v>
      </c>
      <c r="H86" s="145">
        <v>-474518250</v>
      </c>
      <c r="I86" s="158">
        <f t="shared" si="2"/>
        <v>-4146134562</v>
      </c>
      <c r="J86" s="158"/>
      <c r="K86" s="145">
        <v>3928965</v>
      </c>
      <c r="L86" s="145"/>
      <c r="M86" s="145">
        <v>27065722476</v>
      </c>
      <c r="N86" s="145"/>
      <c r="O86" s="145">
        <v>-31332452715</v>
      </c>
      <c r="P86" s="145"/>
      <c r="Q86" s="145">
        <f t="shared" si="3"/>
        <v>-4266730239</v>
      </c>
    </row>
    <row r="87" spans="1:17">
      <c r="A87" s="127" t="s">
        <v>125</v>
      </c>
      <c r="C87" s="145">
        <v>0</v>
      </c>
      <c r="D87" s="145"/>
      <c r="E87" s="145">
        <v>0</v>
      </c>
      <c r="F87" s="145"/>
      <c r="G87" s="145">
        <v>373451950</v>
      </c>
      <c r="H87" s="145">
        <v>-8908157064</v>
      </c>
      <c r="I87" s="158">
        <f t="shared" si="2"/>
        <v>373451950</v>
      </c>
      <c r="J87" s="158"/>
      <c r="K87" s="145">
        <v>0</v>
      </c>
      <c r="L87" s="145"/>
      <c r="M87" s="145">
        <v>0</v>
      </c>
      <c r="N87" s="145"/>
      <c r="O87" s="145">
        <v>0</v>
      </c>
      <c r="P87" s="145"/>
      <c r="Q87" s="145">
        <f t="shared" si="3"/>
        <v>0</v>
      </c>
    </row>
    <row r="88" spans="1:17">
      <c r="A88" s="127" t="s">
        <v>102</v>
      </c>
      <c r="C88" s="156">
        <v>984499</v>
      </c>
      <c r="D88" s="145"/>
      <c r="E88" s="145">
        <v>38078930300</v>
      </c>
      <c r="F88" s="145"/>
      <c r="G88" s="145">
        <v>-37697260218</v>
      </c>
      <c r="H88" s="145">
        <v>75227766970</v>
      </c>
      <c r="I88" s="158">
        <f t="shared" si="2"/>
        <v>381670082</v>
      </c>
      <c r="J88" s="158"/>
      <c r="K88" s="145">
        <v>984499</v>
      </c>
      <c r="L88" s="145"/>
      <c r="M88" s="145">
        <v>38078930300</v>
      </c>
      <c r="N88" s="145"/>
      <c r="O88" s="145">
        <v>-30115122483</v>
      </c>
      <c r="P88" s="145"/>
      <c r="Q88" s="145">
        <f t="shared" si="3"/>
        <v>7963807817</v>
      </c>
    </row>
    <row r="89" spans="1:17">
      <c r="A89" s="127" t="s">
        <v>105</v>
      </c>
      <c r="C89" s="145">
        <v>1024303</v>
      </c>
      <c r="D89" s="145"/>
      <c r="E89" s="145">
        <v>58037878640</v>
      </c>
      <c r="F89" s="145"/>
      <c r="G89" s="145">
        <v>-60094659604</v>
      </c>
      <c r="H89" s="145">
        <v>11397130955</v>
      </c>
      <c r="I89" s="158">
        <f t="shared" si="2"/>
        <v>-2056780964</v>
      </c>
      <c r="J89" s="158"/>
      <c r="K89" s="145">
        <v>1024303</v>
      </c>
      <c r="L89" s="145"/>
      <c r="M89" s="145">
        <v>58037878640</v>
      </c>
      <c r="N89" s="145"/>
      <c r="O89" s="145">
        <v>-62956107938</v>
      </c>
      <c r="P89" s="145"/>
      <c r="Q89" s="145">
        <f t="shared" si="3"/>
        <v>-4918229298</v>
      </c>
    </row>
    <row r="90" spans="1:17">
      <c r="A90" s="127" t="s">
        <v>158</v>
      </c>
      <c r="C90" s="145">
        <v>8481543</v>
      </c>
      <c r="D90" s="145"/>
      <c r="E90" s="145">
        <v>86840101541</v>
      </c>
      <c r="F90" s="145"/>
      <c r="G90" s="145">
        <v>-93079099125</v>
      </c>
      <c r="H90" s="145">
        <v>17534944999</v>
      </c>
      <c r="I90" s="158">
        <f t="shared" si="2"/>
        <v>-6238997584</v>
      </c>
      <c r="J90" s="158"/>
      <c r="K90" s="145">
        <v>8481543</v>
      </c>
      <c r="L90" s="145"/>
      <c r="M90" s="145">
        <v>86840101541</v>
      </c>
      <c r="N90" s="145"/>
      <c r="O90" s="145">
        <v>-86442925422</v>
      </c>
      <c r="P90" s="145"/>
      <c r="Q90" s="145">
        <f t="shared" si="3"/>
        <v>397176119</v>
      </c>
    </row>
    <row r="91" spans="1:17">
      <c r="A91" s="127" t="s">
        <v>134</v>
      </c>
      <c r="C91" s="145">
        <v>26160753</v>
      </c>
      <c r="D91" s="145"/>
      <c r="E91" s="145">
        <v>61918134816</v>
      </c>
      <c r="F91" s="145"/>
      <c r="G91" s="145">
        <v>-59835423527</v>
      </c>
      <c r="H91" s="145">
        <v>66200943424</v>
      </c>
      <c r="I91" s="158">
        <f t="shared" si="2"/>
        <v>2082711289</v>
      </c>
      <c r="J91" s="158"/>
      <c r="K91" s="145">
        <v>26160753</v>
      </c>
      <c r="L91" s="145"/>
      <c r="M91" s="145">
        <v>61918134816</v>
      </c>
      <c r="N91" s="145"/>
      <c r="O91" s="145">
        <v>-65559237393</v>
      </c>
      <c r="P91" s="145"/>
      <c r="Q91" s="145">
        <f t="shared" si="3"/>
        <v>-3641102577</v>
      </c>
    </row>
    <row r="92" spans="1:17">
      <c r="A92" s="127" t="s">
        <v>136</v>
      </c>
      <c r="C92" s="145">
        <v>3066835</v>
      </c>
      <c r="D92" s="145"/>
      <c r="E92" s="145">
        <v>35577014167</v>
      </c>
      <c r="F92" s="145"/>
      <c r="G92" s="145">
        <v>-37711025298</v>
      </c>
      <c r="H92" s="145">
        <v>17907796931</v>
      </c>
      <c r="I92" s="158">
        <f t="shared" si="2"/>
        <v>-2134011131</v>
      </c>
      <c r="J92" s="158"/>
      <c r="K92" s="145">
        <v>3066835</v>
      </c>
      <c r="L92" s="145"/>
      <c r="M92" s="145">
        <v>35577014167</v>
      </c>
      <c r="N92" s="145"/>
      <c r="O92" s="145">
        <v>-40685736308</v>
      </c>
      <c r="P92" s="145"/>
      <c r="Q92" s="145">
        <f t="shared" si="3"/>
        <v>-5108722141</v>
      </c>
    </row>
    <row r="93" spans="1:17">
      <c r="A93" s="127" t="s">
        <v>380</v>
      </c>
      <c r="C93" s="145">
        <v>5320066</v>
      </c>
      <c r="D93" s="145"/>
      <c r="E93" s="145">
        <v>56956193013</v>
      </c>
      <c r="F93" s="145"/>
      <c r="G93" s="145">
        <v>-59124441772</v>
      </c>
      <c r="H93" s="145">
        <v>3609538246</v>
      </c>
      <c r="I93" s="158">
        <f t="shared" si="2"/>
        <v>-2168248759</v>
      </c>
      <c r="J93" s="158"/>
      <c r="K93" s="145">
        <v>5320066</v>
      </c>
      <c r="L93" s="145"/>
      <c r="M93" s="145">
        <v>56956193013</v>
      </c>
      <c r="N93" s="145"/>
      <c r="O93" s="145">
        <v>-54152736827</v>
      </c>
      <c r="P93" s="145"/>
      <c r="Q93" s="145">
        <f t="shared" si="3"/>
        <v>2803456186</v>
      </c>
    </row>
    <row r="94" spans="1:17">
      <c r="A94" s="127" t="s">
        <v>138</v>
      </c>
      <c r="C94" s="145">
        <v>1627589</v>
      </c>
      <c r="D94" s="145"/>
      <c r="E94" s="123">
        <v>46838345278</v>
      </c>
      <c r="F94" s="145"/>
      <c r="G94" s="145">
        <v>-49087233013</v>
      </c>
      <c r="H94" s="145">
        <v>-2936718346</v>
      </c>
      <c r="I94" s="158">
        <f t="shared" si="2"/>
        <v>-2248887735</v>
      </c>
      <c r="J94" s="158"/>
      <c r="K94" s="145">
        <v>1627589</v>
      </c>
      <c r="L94" s="145"/>
      <c r="M94" s="145">
        <v>46838345278</v>
      </c>
      <c r="N94" s="145"/>
      <c r="O94" s="145">
        <v>-51102341073</v>
      </c>
      <c r="P94" s="145"/>
      <c r="Q94" s="145">
        <f t="shared" si="3"/>
        <v>-4263995795</v>
      </c>
    </row>
    <row r="95" spans="1:17">
      <c r="A95" s="127" t="s">
        <v>399</v>
      </c>
      <c r="C95" s="145">
        <v>11233811</v>
      </c>
      <c r="D95" s="145"/>
      <c r="E95" s="145">
        <v>31267515511</v>
      </c>
      <c r="F95" s="145"/>
      <c r="G95" s="145">
        <v>-32964894925</v>
      </c>
      <c r="H95" s="145">
        <v>45575386664</v>
      </c>
      <c r="I95" s="158">
        <f t="shared" si="2"/>
        <v>-1697379414</v>
      </c>
      <c r="J95" s="158"/>
      <c r="K95" s="145">
        <v>11233811</v>
      </c>
      <c r="L95" s="145"/>
      <c r="M95" s="145">
        <v>31267515511</v>
      </c>
      <c r="N95" s="145"/>
      <c r="O95" s="145">
        <v>-32896983598</v>
      </c>
      <c r="P95" s="145"/>
      <c r="Q95" s="145">
        <f t="shared" si="3"/>
        <v>-1629468087</v>
      </c>
    </row>
    <row r="96" spans="1:17">
      <c r="A96" s="127" t="s">
        <v>169</v>
      </c>
      <c r="C96" s="145">
        <v>3576634</v>
      </c>
      <c r="D96" s="145"/>
      <c r="E96" s="145">
        <v>22932027033</v>
      </c>
      <c r="F96" s="145"/>
      <c r="G96" s="145">
        <v>-24176400591</v>
      </c>
      <c r="H96" s="145">
        <v>28245709513</v>
      </c>
      <c r="I96" s="158">
        <f t="shared" si="2"/>
        <v>-1244373558</v>
      </c>
      <c r="J96" s="158"/>
      <c r="K96" s="145">
        <v>3576634</v>
      </c>
      <c r="L96" s="145"/>
      <c r="M96" s="145">
        <v>22932027033</v>
      </c>
      <c r="N96" s="145"/>
      <c r="O96" s="145">
        <v>-24899608131</v>
      </c>
      <c r="P96" s="145"/>
      <c r="Q96" s="145">
        <f t="shared" si="3"/>
        <v>-1967581098</v>
      </c>
    </row>
    <row r="97" spans="1:17">
      <c r="A97" s="127" t="s">
        <v>160</v>
      </c>
      <c r="C97" s="145">
        <v>1798600</v>
      </c>
      <c r="D97" s="145"/>
      <c r="E97" s="145">
        <v>17503524655</v>
      </c>
      <c r="F97" s="145"/>
      <c r="G97" s="145">
        <v>-17771709403</v>
      </c>
      <c r="H97" s="145">
        <v>8010220611</v>
      </c>
      <c r="I97" s="158">
        <f t="shared" si="2"/>
        <v>-268184748</v>
      </c>
      <c r="J97" s="158"/>
      <c r="K97" s="145">
        <v>1798600</v>
      </c>
      <c r="L97" s="145"/>
      <c r="M97" s="145">
        <v>17503524655</v>
      </c>
      <c r="N97" s="145"/>
      <c r="O97" s="145">
        <v>-13807473690</v>
      </c>
      <c r="P97" s="145"/>
      <c r="Q97" s="145">
        <f t="shared" si="3"/>
        <v>3696050965</v>
      </c>
    </row>
    <row r="98" spans="1:17">
      <c r="A98" s="127" t="s">
        <v>300</v>
      </c>
      <c r="C98" s="145">
        <v>10217271</v>
      </c>
      <c r="D98" s="145"/>
      <c r="E98" s="145">
        <v>34796094444</v>
      </c>
      <c r="F98" s="145"/>
      <c r="G98" s="145">
        <v>-34917972184</v>
      </c>
      <c r="H98" s="145">
        <v>34249130197</v>
      </c>
      <c r="I98" s="158">
        <f t="shared" si="2"/>
        <v>-121877740</v>
      </c>
      <c r="J98" s="158"/>
      <c r="K98" s="145">
        <v>10217271</v>
      </c>
      <c r="L98" s="145"/>
      <c r="M98" s="145">
        <v>34796094444</v>
      </c>
      <c r="N98" s="145"/>
      <c r="O98" s="145">
        <v>-39028742943</v>
      </c>
      <c r="P98" s="145"/>
      <c r="Q98" s="145">
        <f t="shared" si="3"/>
        <v>-4232648499</v>
      </c>
    </row>
    <row r="99" spans="1:17">
      <c r="A99" s="127" t="s">
        <v>369</v>
      </c>
      <c r="C99" s="145">
        <v>10121417</v>
      </c>
      <c r="D99" s="145"/>
      <c r="E99" s="145">
        <v>79584049042</v>
      </c>
      <c r="F99" s="145"/>
      <c r="G99" s="145">
        <v>-82199959631</v>
      </c>
      <c r="H99" s="145">
        <v>49715010341</v>
      </c>
      <c r="I99" s="158">
        <f t="shared" si="2"/>
        <v>-2615910589</v>
      </c>
      <c r="J99" s="158"/>
      <c r="K99" s="145">
        <v>10121417</v>
      </c>
      <c r="L99" s="145"/>
      <c r="M99" s="145">
        <v>79584049042</v>
      </c>
      <c r="N99" s="145"/>
      <c r="O99" s="145">
        <v>-85405872624</v>
      </c>
      <c r="P99" s="145"/>
      <c r="Q99" s="145">
        <f t="shared" si="3"/>
        <v>-5821823582</v>
      </c>
    </row>
    <row r="100" spans="1:17">
      <c r="A100" s="127" t="s">
        <v>175</v>
      </c>
      <c r="C100" s="145">
        <v>34459313</v>
      </c>
      <c r="D100" s="145"/>
      <c r="E100" s="145">
        <v>35692959854</v>
      </c>
      <c r="F100" s="145"/>
      <c r="G100" s="145">
        <v>-37782470941</v>
      </c>
      <c r="H100" s="145">
        <v>54976833452</v>
      </c>
      <c r="I100" s="158">
        <f t="shared" si="2"/>
        <v>-2089511087</v>
      </c>
      <c r="J100" s="158"/>
      <c r="K100" s="145">
        <v>34459313</v>
      </c>
      <c r="L100" s="145"/>
      <c r="M100" s="145">
        <v>35692959854</v>
      </c>
      <c r="N100" s="145"/>
      <c r="O100" s="145">
        <v>-49289515196</v>
      </c>
      <c r="P100" s="145"/>
      <c r="Q100" s="145">
        <f t="shared" si="3"/>
        <v>-13596555342</v>
      </c>
    </row>
    <row r="101" spans="1:17">
      <c r="A101" s="127" t="s">
        <v>163</v>
      </c>
      <c r="C101" s="145">
        <v>1491582</v>
      </c>
      <c r="D101" s="145"/>
      <c r="E101" s="145">
        <v>6566909692</v>
      </c>
      <c r="F101" s="145"/>
      <c r="G101" s="145">
        <v>-6438070250</v>
      </c>
      <c r="H101" s="145">
        <v>109721513739</v>
      </c>
      <c r="I101" s="158">
        <f t="shared" si="2"/>
        <v>128839442</v>
      </c>
      <c r="J101" s="158"/>
      <c r="K101" s="145">
        <v>1491582</v>
      </c>
      <c r="L101" s="145"/>
      <c r="M101" s="145">
        <v>6566909692</v>
      </c>
      <c r="N101" s="145"/>
      <c r="O101" s="145">
        <v>-8859912794</v>
      </c>
      <c r="P101" s="145"/>
      <c r="Q101" s="145">
        <f t="shared" si="3"/>
        <v>-2293003102</v>
      </c>
    </row>
    <row r="102" spans="1:17">
      <c r="A102" s="127" t="s">
        <v>286</v>
      </c>
      <c r="C102" s="145">
        <v>1003980</v>
      </c>
      <c r="D102" s="145"/>
      <c r="E102" s="145">
        <v>30648774060</v>
      </c>
      <c r="F102" s="145"/>
      <c r="G102" s="145">
        <v>-38202244401</v>
      </c>
      <c r="H102" s="145">
        <v>39542164645</v>
      </c>
      <c r="I102" s="158">
        <f t="shared" si="2"/>
        <v>-7553470341</v>
      </c>
      <c r="J102" s="158"/>
      <c r="K102" s="145">
        <v>1003980</v>
      </c>
      <c r="L102" s="145"/>
      <c r="M102" s="145">
        <v>30648774060</v>
      </c>
      <c r="N102" s="145"/>
      <c r="O102" s="145">
        <v>-27887753372</v>
      </c>
      <c r="P102" s="145"/>
      <c r="Q102" s="145">
        <f t="shared" si="3"/>
        <v>2761020688</v>
      </c>
    </row>
    <row r="103" spans="1:17">
      <c r="A103" s="127" t="s">
        <v>373</v>
      </c>
      <c r="C103" s="145">
        <v>1497806</v>
      </c>
      <c r="D103" s="145"/>
      <c r="E103" s="145">
        <v>13727603183</v>
      </c>
      <c r="F103" s="145"/>
      <c r="G103" s="145">
        <v>-14129604579</v>
      </c>
      <c r="H103" s="145">
        <v>52765841063</v>
      </c>
      <c r="I103" s="158">
        <f t="shared" si="2"/>
        <v>-402001396</v>
      </c>
      <c r="J103" s="158"/>
      <c r="K103" s="145">
        <v>1497806</v>
      </c>
      <c r="L103" s="145"/>
      <c r="M103" s="145">
        <v>13727603183</v>
      </c>
      <c r="N103" s="145"/>
      <c r="O103" s="145">
        <v>-13275742788</v>
      </c>
      <c r="P103" s="145"/>
      <c r="Q103" s="145">
        <f t="shared" si="3"/>
        <v>451860395</v>
      </c>
    </row>
    <row r="104" spans="1:17">
      <c r="A104" s="127" t="s">
        <v>412</v>
      </c>
      <c r="C104" s="145">
        <v>12736746</v>
      </c>
      <c r="D104" s="145"/>
      <c r="E104" s="145">
        <v>27423644479</v>
      </c>
      <c r="F104" s="145"/>
      <c r="G104" s="145">
        <v>-29432531799</v>
      </c>
      <c r="H104" s="145">
        <v>54748745744</v>
      </c>
      <c r="I104" s="158">
        <f t="shared" si="2"/>
        <v>-2008887320</v>
      </c>
      <c r="J104" s="158"/>
      <c r="K104" s="145">
        <v>12736746</v>
      </c>
      <c r="L104" s="145"/>
      <c r="M104" s="145">
        <v>27423644479</v>
      </c>
      <c r="N104" s="145"/>
      <c r="O104" s="145">
        <v>-26194215895</v>
      </c>
      <c r="P104" s="145"/>
      <c r="Q104" s="145">
        <f t="shared" si="3"/>
        <v>1229428584</v>
      </c>
    </row>
    <row r="105" spans="1:17">
      <c r="A105" s="127" t="s">
        <v>235</v>
      </c>
      <c r="C105" s="145">
        <v>11552131</v>
      </c>
      <c r="D105" s="145"/>
      <c r="E105" s="145">
        <v>44785243704</v>
      </c>
      <c r="F105" s="145"/>
      <c r="G105" s="145">
        <v>-49608269947</v>
      </c>
      <c r="H105" s="145">
        <v>70006835596</v>
      </c>
      <c r="I105" s="158">
        <f t="shared" si="2"/>
        <v>-4823026243</v>
      </c>
      <c r="J105" s="158"/>
      <c r="K105" s="145">
        <v>11552131</v>
      </c>
      <c r="L105" s="145"/>
      <c r="M105" s="145">
        <v>44785243704</v>
      </c>
      <c r="N105" s="145"/>
      <c r="O105" s="145">
        <v>-61273953619</v>
      </c>
      <c r="P105" s="145"/>
      <c r="Q105" s="145">
        <f t="shared" si="3"/>
        <v>-16488709915</v>
      </c>
    </row>
    <row r="106" spans="1:17">
      <c r="A106" s="127" t="s">
        <v>194</v>
      </c>
      <c r="C106" s="156">
        <v>4056293</v>
      </c>
      <c r="D106" s="145"/>
      <c r="E106" s="145">
        <v>28829930110</v>
      </c>
      <c r="F106" s="145"/>
      <c r="G106" s="145">
        <v>-27620282691</v>
      </c>
      <c r="H106" s="145">
        <v>64499360964</v>
      </c>
      <c r="I106" s="158">
        <f t="shared" si="2"/>
        <v>1209647419</v>
      </c>
      <c r="J106" s="158"/>
      <c r="K106" s="145">
        <v>4056293</v>
      </c>
      <c r="L106" s="145"/>
      <c r="M106" s="145">
        <v>28829930110</v>
      </c>
      <c r="N106" s="145"/>
      <c r="O106" s="145">
        <v>-22585745923</v>
      </c>
      <c r="P106" s="145"/>
      <c r="Q106" s="145">
        <f t="shared" si="3"/>
        <v>6244184187</v>
      </c>
    </row>
    <row r="107" spans="1:17">
      <c r="A107" s="127" t="s">
        <v>225</v>
      </c>
      <c r="C107" s="156">
        <v>1005027</v>
      </c>
      <c r="D107" s="145"/>
      <c r="E107" s="145">
        <v>10090375605</v>
      </c>
      <c r="F107" s="145"/>
      <c r="G107" s="145">
        <v>-11149365519</v>
      </c>
      <c r="H107" s="145">
        <v>-1011790411</v>
      </c>
      <c r="I107" s="158">
        <f t="shared" si="2"/>
        <v>-1058989914</v>
      </c>
      <c r="J107" s="158"/>
      <c r="K107" s="145">
        <v>1005027</v>
      </c>
      <c r="L107" s="145"/>
      <c r="M107" s="145">
        <v>10090375605</v>
      </c>
      <c r="N107" s="145"/>
      <c r="O107" s="145">
        <v>-7300539382</v>
      </c>
      <c r="P107" s="145"/>
      <c r="Q107" s="145">
        <f t="shared" si="3"/>
        <v>2789836223</v>
      </c>
    </row>
    <row r="108" spans="1:17">
      <c r="A108" s="127" t="s">
        <v>271</v>
      </c>
      <c r="C108" s="156">
        <v>9668289</v>
      </c>
      <c r="D108" s="145"/>
      <c r="E108" s="123">
        <v>39846222078</v>
      </c>
      <c r="F108" s="145"/>
      <c r="G108" s="145">
        <v>-43545872036</v>
      </c>
      <c r="H108" s="145">
        <v>32613765873</v>
      </c>
      <c r="I108" s="158">
        <f t="shared" si="2"/>
        <v>-3699649958</v>
      </c>
      <c r="J108" s="158"/>
      <c r="K108" s="145">
        <v>9668289</v>
      </c>
      <c r="L108" s="145"/>
      <c r="M108" s="145">
        <v>39846222078</v>
      </c>
      <c r="N108" s="145"/>
      <c r="O108" s="145">
        <v>-42589618892</v>
      </c>
      <c r="P108" s="145"/>
      <c r="Q108" s="145">
        <f t="shared" si="3"/>
        <v>-2743396814</v>
      </c>
    </row>
    <row r="109" spans="1:17">
      <c r="A109" s="127" t="s">
        <v>174</v>
      </c>
      <c r="C109" s="145">
        <v>2371902</v>
      </c>
      <c r="D109" s="145"/>
      <c r="E109" s="145">
        <v>10376630198</v>
      </c>
      <c r="F109" s="145"/>
      <c r="G109" s="145">
        <v>-10395492512</v>
      </c>
      <c r="H109" s="145">
        <v>54366514467</v>
      </c>
      <c r="I109" s="158">
        <f t="shared" si="2"/>
        <v>-18862314</v>
      </c>
      <c r="J109" s="158"/>
      <c r="K109" s="145">
        <v>2371902</v>
      </c>
      <c r="L109" s="145"/>
      <c r="M109" s="145">
        <v>10376630198</v>
      </c>
      <c r="N109" s="145"/>
      <c r="O109" s="145">
        <v>-16288119221</v>
      </c>
      <c r="P109" s="145"/>
      <c r="Q109" s="145">
        <f t="shared" si="3"/>
        <v>-5911489023</v>
      </c>
    </row>
    <row r="110" spans="1:17">
      <c r="A110" s="127" t="s">
        <v>161</v>
      </c>
      <c r="C110" s="145">
        <v>16258126</v>
      </c>
      <c r="D110" s="145"/>
      <c r="E110" s="145">
        <v>25389543929</v>
      </c>
      <c r="F110" s="145"/>
      <c r="G110" s="145">
        <v>-27296587967</v>
      </c>
      <c r="H110" s="145">
        <v>36511407202</v>
      </c>
      <c r="I110" s="158">
        <f t="shared" si="2"/>
        <v>-1907044038</v>
      </c>
      <c r="J110" s="158"/>
      <c r="K110" s="145">
        <v>16258126</v>
      </c>
      <c r="L110" s="145"/>
      <c r="M110" s="145">
        <v>25389543929</v>
      </c>
      <c r="N110" s="145"/>
      <c r="O110" s="145">
        <v>-35606243965</v>
      </c>
      <c r="P110" s="145"/>
      <c r="Q110" s="145">
        <f t="shared" si="3"/>
        <v>-10216700036</v>
      </c>
    </row>
    <row r="111" spans="1:17">
      <c r="A111" s="127" t="s">
        <v>291</v>
      </c>
      <c r="C111" s="145">
        <v>10525323</v>
      </c>
      <c r="D111" s="145"/>
      <c r="E111" s="145">
        <v>32643615667</v>
      </c>
      <c r="F111" s="145"/>
      <c r="G111" s="145">
        <v>-35217439208</v>
      </c>
      <c r="H111" s="145">
        <v>22937075507</v>
      </c>
      <c r="I111" s="158">
        <f t="shared" si="2"/>
        <v>-2573823541</v>
      </c>
      <c r="J111" s="158"/>
      <c r="K111" s="145">
        <v>10525323</v>
      </c>
      <c r="L111" s="145"/>
      <c r="M111" s="145">
        <v>32643615667</v>
      </c>
      <c r="N111" s="145"/>
      <c r="O111" s="145">
        <v>-44198896179</v>
      </c>
      <c r="P111" s="145"/>
      <c r="Q111" s="145">
        <f t="shared" si="3"/>
        <v>-11555280512</v>
      </c>
    </row>
    <row r="112" spans="1:17">
      <c r="A112" s="127" t="s">
        <v>444</v>
      </c>
      <c r="C112" s="145">
        <v>414637</v>
      </c>
      <c r="D112" s="145"/>
      <c r="E112" s="145">
        <v>16074626487</v>
      </c>
      <c r="F112" s="145"/>
      <c r="G112" s="145">
        <v>-17228702236</v>
      </c>
      <c r="H112" s="145">
        <v>61876173913</v>
      </c>
      <c r="I112" s="158">
        <f t="shared" si="2"/>
        <v>-1154075749</v>
      </c>
      <c r="J112" s="158"/>
      <c r="K112" s="145">
        <v>414637</v>
      </c>
      <c r="L112" s="145"/>
      <c r="M112" s="145">
        <v>16074626487</v>
      </c>
      <c r="N112" s="145"/>
      <c r="O112" s="145">
        <v>-17688133461</v>
      </c>
      <c r="P112" s="145"/>
      <c r="Q112" s="145">
        <f t="shared" si="3"/>
        <v>-1613506974</v>
      </c>
    </row>
    <row r="113" spans="1:17">
      <c r="A113" s="127" t="s">
        <v>126</v>
      </c>
      <c r="C113" s="145">
        <v>22899949</v>
      </c>
      <c r="D113" s="145"/>
      <c r="E113" s="145">
        <v>36626784137</v>
      </c>
      <c r="F113" s="145"/>
      <c r="G113" s="145">
        <v>-41680324272</v>
      </c>
      <c r="H113" s="145">
        <v>44319115398</v>
      </c>
      <c r="I113" s="158">
        <f t="shared" si="2"/>
        <v>-5053540135</v>
      </c>
      <c r="J113" s="158"/>
      <c r="K113" s="145">
        <v>22899949</v>
      </c>
      <c r="L113" s="145"/>
      <c r="M113" s="145">
        <v>36626784137</v>
      </c>
      <c r="N113" s="145"/>
      <c r="O113" s="145">
        <v>-45190546622</v>
      </c>
      <c r="P113" s="145"/>
      <c r="Q113" s="145">
        <f t="shared" si="3"/>
        <v>-8563762485</v>
      </c>
    </row>
    <row r="114" spans="1:17">
      <c r="A114" s="127" t="s">
        <v>221</v>
      </c>
      <c r="C114" s="145">
        <v>3631824</v>
      </c>
      <c r="D114" s="145"/>
      <c r="E114" s="145">
        <v>34116528418</v>
      </c>
      <c r="F114" s="145"/>
      <c r="G114" s="145">
        <v>-36318759355</v>
      </c>
      <c r="H114" s="145">
        <v>49640748851</v>
      </c>
      <c r="I114" s="158">
        <f t="shared" si="2"/>
        <v>-2202230937</v>
      </c>
      <c r="J114" s="158"/>
      <c r="K114" s="145">
        <v>3631824</v>
      </c>
      <c r="L114" s="145"/>
      <c r="M114" s="145">
        <v>34116528418</v>
      </c>
      <c r="N114" s="145"/>
      <c r="O114" s="145">
        <v>-45330914610</v>
      </c>
      <c r="P114" s="145"/>
      <c r="Q114" s="145">
        <f t="shared" si="3"/>
        <v>-11214386192</v>
      </c>
    </row>
    <row r="115" spans="1:17">
      <c r="A115" s="127" t="s">
        <v>220</v>
      </c>
      <c r="C115" s="145">
        <v>8532861</v>
      </c>
      <c r="D115" s="145"/>
      <c r="E115" s="145">
        <v>37278787650</v>
      </c>
      <c r="F115" s="145"/>
      <c r="G115" s="145">
        <v>-42304489074</v>
      </c>
      <c r="H115" s="145">
        <v>58045099</v>
      </c>
      <c r="I115" s="158">
        <f t="shared" si="2"/>
        <v>-5025701424</v>
      </c>
      <c r="J115" s="158"/>
      <c r="K115" s="145">
        <v>8532861</v>
      </c>
      <c r="L115" s="145"/>
      <c r="M115" s="145">
        <v>37278787650</v>
      </c>
      <c r="N115" s="145"/>
      <c r="O115" s="145">
        <v>-49242367429</v>
      </c>
      <c r="P115" s="145"/>
      <c r="Q115" s="145">
        <f t="shared" si="3"/>
        <v>-11963579779</v>
      </c>
    </row>
    <row r="116" spans="1:17">
      <c r="A116" s="127" t="s">
        <v>195</v>
      </c>
      <c r="C116" s="145">
        <v>12055145</v>
      </c>
      <c r="D116" s="145"/>
      <c r="E116" s="145">
        <v>52918768977</v>
      </c>
      <c r="F116" s="145"/>
      <c r="G116" s="145">
        <v>-55243551853</v>
      </c>
      <c r="H116" s="145">
        <v>89709792918</v>
      </c>
      <c r="I116" s="158">
        <f t="shared" si="2"/>
        <v>-2324782876</v>
      </c>
      <c r="J116" s="158"/>
      <c r="K116" s="145">
        <v>12055145</v>
      </c>
      <c r="L116" s="145"/>
      <c r="M116" s="145">
        <v>52918768977</v>
      </c>
      <c r="N116" s="145"/>
      <c r="O116" s="145">
        <v>-62212414735</v>
      </c>
      <c r="P116" s="145"/>
      <c r="Q116" s="145">
        <f t="shared" si="3"/>
        <v>-9293645758</v>
      </c>
    </row>
    <row r="117" spans="1:17">
      <c r="A117" s="127" t="s">
        <v>118</v>
      </c>
      <c r="C117" s="156">
        <v>1304603</v>
      </c>
      <c r="D117" s="145"/>
      <c r="E117" s="123">
        <v>17014548835</v>
      </c>
      <c r="F117" s="145"/>
      <c r="G117" s="145">
        <v>-19828692963</v>
      </c>
      <c r="H117" s="145">
        <v>13549642476</v>
      </c>
      <c r="I117" s="158">
        <f t="shared" si="2"/>
        <v>-2814144128</v>
      </c>
      <c r="J117" s="158"/>
      <c r="K117" s="145">
        <v>1304603</v>
      </c>
      <c r="L117" s="145"/>
      <c r="M117" s="145">
        <v>17014548835</v>
      </c>
      <c r="N117" s="145"/>
      <c r="O117" s="145">
        <v>-16369126838</v>
      </c>
      <c r="P117" s="145"/>
      <c r="Q117" s="145">
        <f t="shared" si="3"/>
        <v>645421997</v>
      </c>
    </row>
    <row r="118" spans="1:17">
      <c r="A118" s="127" t="s">
        <v>119</v>
      </c>
      <c r="C118" s="145">
        <v>994980</v>
      </c>
      <c r="D118" s="145"/>
      <c r="E118" s="145">
        <v>19771306784</v>
      </c>
      <c r="F118" s="145"/>
      <c r="G118" s="145">
        <v>-21235115390</v>
      </c>
      <c r="H118" s="145">
        <v>27599151449</v>
      </c>
      <c r="I118" s="158">
        <f t="shared" si="2"/>
        <v>-1463808606</v>
      </c>
      <c r="J118" s="158"/>
      <c r="K118" s="145">
        <v>994980</v>
      </c>
      <c r="L118" s="145"/>
      <c r="M118" s="145">
        <v>19771306784</v>
      </c>
      <c r="N118" s="145"/>
      <c r="O118" s="145">
        <v>-11997342906</v>
      </c>
      <c r="P118" s="145"/>
      <c r="Q118" s="145">
        <f t="shared" si="3"/>
        <v>7773963878</v>
      </c>
    </row>
    <row r="119" spans="1:17">
      <c r="A119" s="127" t="s">
        <v>178</v>
      </c>
      <c r="C119" s="145">
        <v>4981302</v>
      </c>
      <c r="D119" s="145"/>
      <c r="E119" s="145">
        <v>112749372277</v>
      </c>
      <c r="F119" s="145"/>
      <c r="G119" s="145">
        <v>-110665365974</v>
      </c>
      <c r="H119" s="145">
        <v>44850795263</v>
      </c>
      <c r="I119" s="158">
        <f t="shared" si="2"/>
        <v>2084006303</v>
      </c>
      <c r="J119" s="158"/>
      <c r="K119" s="145">
        <v>4981302</v>
      </c>
      <c r="L119" s="145"/>
      <c r="M119" s="145">
        <v>112749372277</v>
      </c>
      <c r="N119" s="145"/>
      <c r="O119" s="145">
        <v>-123024090123</v>
      </c>
      <c r="P119" s="145"/>
      <c r="Q119" s="145">
        <f t="shared" si="3"/>
        <v>-10274717846</v>
      </c>
    </row>
    <row r="120" spans="1:17">
      <c r="A120" s="127" t="s">
        <v>448</v>
      </c>
      <c r="C120" s="145">
        <v>8722168</v>
      </c>
      <c r="D120" s="145"/>
      <c r="E120" s="145">
        <v>19230661302</v>
      </c>
      <c r="F120" s="145"/>
      <c r="G120" s="145">
        <v>-19748950844</v>
      </c>
      <c r="H120" s="145">
        <v>45229195202</v>
      </c>
      <c r="I120" s="158">
        <f t="shared" si="2"/>
        <v>-518289542</v>
      </c>
      <c r="J120" s="158"/>
      <c r="K120" s="145">
        <v>8722168</v>
      </c>
      <c r="L120" s="145"/>
      <c r="M120" s="145">
        <v>19230661302</v>
      </c>
      <c r="N120" s="145"/>
      <c r="O120" s="145">
        <v>-25692774925</v>
      </c>
      <c r="P120" s="145"/>
      <c r="Q120" s="145">
        <f t="shared" si="3"/>
        <v>-6462113623</v>
      </c>
    </row>
    <row r="121" spans="1:17">
      <c r="A121" s="127" t="s">
        <v>346</v>
      </c>
      <c r="C121" s="145">
        <v>5991124</v>
      </c>
      <c r="D121" s="145"/>
      <c r="E121" s="145">
        <v>94751636086</v>
      </c>
      <c r="F121" s="145"/>
      <c r="G121" s="145">
        <v>-106364815869</v>
      </c>
      <c r="H121" s="145">
        <v>27769625896</v>
      </c>
      <c r="I121" s="158">
        <f t="shared" si="2"/>
        <v>-11613179783</v>
      </c>
      <c r="J121" s="158"/>
      <c r="K121" s="145">
        <v>5991124</v>
      </c>
      <c r="L121" s="145"/>
      <c r="M121" s="145">
        <v>94751636086</v>
      </c>
      <c r="N121" s="145"/>
      <c r="O121" s="145">
        <v>-121718667129</v>
      </c>
      <c r="P121" s="145"/>
      <c r="Q121" s="145">
        <f t="shared" si="3"/>
        <v>-26967031043</v>
      </c>
    </row>
    <row r="122" spans="1:17">
      <c r="A122" s="127" t="s">
        <v>98</v>
      </c>
      <c r="C122" s="145">
        <v>5432123</v>
      </c>
      <c r="D122" s="145"/>
      <c r="E122" s="145">
        <v>30886866689</v>
      </c>
      <c r="F122" s="145"/>
      <c r="G122" s="145">
        <v>-30400884521</v>
      </c>
      <c r="H122" s="145">
        <v>71572261380</v>
      </c>
      <c r="I122" s="158">
        <f t="shared" si="2"/>
        <v>485982168</v>
      </c>
      <c r="J122" s="158"/>
      <c r="K122" s="145">
        <v>5432123</v>
      </c>
      <c r="L122" s="145"/>
      <c r="M122" s="145">
        <v>30886866689</v>
      </c>
      <c r="N122" s="145"/>
      <c r="O122" s="145">
        <v>-34395215445</v>
      </c>
      <c r="P122" s="145"/>
      <c r="Q122" s="145">
        <f t="shared" si="3"/>
        <v>-3508348756</v>
      </c>
    </row>
    <row r="123" spans="1:17">
      <c r="A123" s="127" t="s">
        <v>420</v>
      </c>
      <c r="C123" s="145">
        <v>418517</v>
      </c>
      <c r="D123" s="145"/>
      <c r="E123" s="145">
        <v>37192798055</v>
      </c>
      <c r="F123" s="145"/>
      <c r="G123" s="145">
        <v>-34625912551</v>
      </c>
      <c r="H123" s="145">
        <v>2461912575</v>
      </c>
      <c r="I123" s="158">
        <f t="shared" si="2"/>
        <v>2566885504</v>
      </c>
      <c r="J123" s="158"/>
      <c r="K123" s="145">
        <v>418517</v>
      </c>
      <c r="L123" s="145"/>
      <c r="M123" s="145">
        <v>37192798055</v>
      </c>
      <c r="N123" s="145"/>
      <c r="O123" s="145">
        <v>-34567205528</v>
      </c>
      <c r="P123" s="145"/>
      <c r="Q123" s="145">
        <f t="shared" si="3"/>
        <v>2625592527</v>
      </c>
    </row>
    <row r="124" spans="1:17">
      <c r="A124" s="127" t="s">
        <v>446</v>
      </c>
      <c r="C124" s="145">
        <v>870505</v>
      </c>
      <c r="D124" s="145"/>
      <c r="E124" s="145">
        <v>9406088138</v>
      </c>
      <c r="F124" s="145"/>
      <c r="G124" s="145">
        <v>-9419526795</v>
      </c>
      <c r="H124" s="145">
        <v>6282212367</v>
      </c>
      <c r="I124" s="158">
        <f t="shared" si="2"/>
        <v>-13438657</v>
      </c>
      <c r="J124" s="158"/>
      <c r="K124" s="145">
        <v>870505</v>
      </c>
      <c r="L124" s="145"/>
      <c r="M124" s="145">
        <v>9406088138</v>
      </c>
      <c r="N124" s="145"/>
      <c r="O124" s="145">
        <v>-9788320043</v>
      </c>
      <c r="P124" s="145"/>
      <c r="Q124" s="145">
        <f t="shared" si="3"/>
        <v>-382231905</v>
      </c>
    </row>
    <row r="125" spans="1:17">
      <c r="A125" s="127" t="s">
        <v>272</v>
      </c>
      <c r="C125" s="145">
        <v>2513254</v>
      </c>
      <c r="D125" s="145"/>
      <c r="E125" s="145">
        <v>25807440436</v>
      </c>
      <c r="F125" s="145"/>
      <c r="G125" s="145">
        <v>-29030247615</v>
      </c>
      <c r="H125" s="145">
        <v>231034288945</v>
      </c>
      <c r="I125" s="158">
        <f t="shared" si="2"/>
        <v>-3222807179</v>
      </c>
      <c r="J125" s="158"/>
      <c r="K125" s="145">
        <v>2513254</v>
      </c>
      <c r="L125" s="145"/>
      <c r="M125" s="145">
        <v>25807440436</v>
      </c>
      <c r="N125" s="145"/>
      <c r="O125" s="145">
        <v>-36076903679</v>
      </c>
      <c r="P125" s="145"/>
      <c r="Q125" s="145">
        <f t="shared" si="3"/>
        <v>-10269463243</v>
      </c>
    </row>
    <row r="126" spans="1:17">
      <c r="A126" s="127" t="s">
        <v>366</v>
      </c>
      <c r="C126" s="145">
        <v>4943200</v>
      </c>
      <c r="D126" s="145"/>
      <c r="E126" s="145">
        <v>35231859676</v>
      </c>
      <c r="F126" s="145"/>
      <c r="G126" s="145">
        <v>-36656858184</v>
      </c>
      <c r="H126" s="145">
        <v>15011006752</v>
      </c>
      <c r="I126" s="158">
        <f t="shared" si="2"/>
        <v>-1424998508</v>
      </c>
      <c r="J126" s="158"/>
      <c r="K126" s="145">
        <v>4943200</v>
      </c>
      <c r="L126" s="145"/>
      <c r="M126" s="145">
        <v>35231859676</v>
      </c>
      <c r="N126" s="145"/>
      <c r="O126" s="145">
        <v>-35699158289</v>
      </c>
      <c r="P126" s="145"/>
      <c r="Q126" s="145">
        <f t="shared" si="3"/>
        <v>-467298613</v>
      </c>
    </row>
    <row r="127" spans="1:17">
      <c r="A127" s="127" t="s">
        <v>213</v>
      </c>
      <c r="C127" s="145">
        <v>5702006</v>
      </c>
      <c r="D127" s="145"/>
      <c r="E127" s="145">
        <v>40470084523</v>
      </c>
      <c r="F127" s="145"/>
      <c r="G127" s="145">
        <v>-40300042152</v>
      </c>
      <c r="H127" s="145">
        <v>60729936770</v>
      </c>
      <c r="I127" s="158">
        <f t="shared" si="2"/>
        <v>170042371</v>
      </c>
      <c r="J127" s="158"/>
      <c r="K127" s="145">
        <v>5702006</v>
      </c>
      <c r="L127" s="145"/>
      <c r="M127" s="145">
        <v>40470084523</v>
      </c>
      <c r="N127" s="145"/>
      <c r="O127" s="145">
        <v>-47982202653</v>
      </c>
      <c r="P127" s="145"/>
      <c r="Q127" s="145">
        <f t="shared" si="3"/>
        <v>-7512118130</v>
      </c>
    </row>
    <row r="128" spans="1:17">
      <c r="A128" s="127" t="s">
        <v>350</v>
      </c>
      <c r="C128" s="145">
        <v>572527</v>
      </c>
      <c r="D128" s="145"/>
      <c r="E128" s="145">
        <v>26862485920</v>
      </c>
      <c r="F128" s="145"/>
      <c r="G128" s="145">
        <v>-25581964876</v>
      </c>
      <c r="H128" s="145">
        <v>27790896763</v>
      </c>
      <c r="I128" s="158">
        <f t="shared" si="2"/>
        <v>1280521044</v>
      </c>
      <c r="J128" s="158"/>
      <c r="K128" s="145">
        <v>572527</v>
      </c>
      <c r="L128" s="145"/>
      <c r="M128" s="145">
        <v>26862485920</v>
      </c>
      <c r="N128" s="145"/>
      <c r="O128" s="145">
        <v>-27474816974</v>
      </c>
      <c r="P128" s="145"/>
      <c r="Q128" s="145">
        <f t="shared" si="3"/>
        <v>-612331054</v>
      </c>
    </row>
    <row r="129" spans="1:17">
      <c r="A129" s="127" t="s">
        <v>147</v>
      </c>
      <c r="C129" s="145">
        <v>8286157</v>
      </c>
      <c r="D129" s="145"/>
      <c r="E129" s="145">
        <v>70507473374</v>
      </c>
      <c r="F129" s="145"/>
      <c r="G129" s="145">
        <v>-72878547840</v>
      </c>
      <c r="H129" s="145">
        <v>68431213112</v>
      </c>
      <c r="I129" s="158">
        <f t="shared" si="2"/>
        <v>-2371074466</v>
      </c>
      <c r="J129" s="158"/>
      <c r="K129" s="145">
        <v>8286157</v>
      </c>
      <c r="L129" s="145"/>
      <c r="M129" s="145">
        <v>70507473374</v>
      </c>
      <c r="N129" s="145"/>
      <c r="O129" s="145">
        <v>-71913754428</v>
      </c>
      <c r="P129" s="145"/>
      <c r="Q129" s="145">
        <f t="shared" si="3"/>
        <v>-1406281054</v>
      </c>
    </row>
    <row r="130" spans="1:17">
      <c r="A130" s="127" t="s">
        <v>127</v>
      </c>
      <c r="C130" s="145">
        <v>2213752</v>
      </c>
      <c r="D130" s="145"/>
      <c r="E130" s="145">
        <v>31974429956</v>
      </c>
      <c r="F130" s="145"/>
      <c r="G130" s="145">
        <v>-35363323427</v>
      </c>
      <c r="H130" s="145">
        <v>70271564873</v>
      </c>
      <c r="I130" s="158">
        <f t="shared" si="2"/>
        <v>-3388893471</v>
      </c>
      <c r="J130" s="158"/>
      <c r="K130" s="145">
        <v>2213752</v>
      </c>
      <c r="L130" s="145"/>
      <c r="M130" s="145">
        <v>31974429956</v>
      </c>
      <c r="N130" s="145"/>
      <c r="O130" s="145">
        <v>-35333961951</v>
      </c>
      <c r="P130" s="145"/>
      <c r="Q130" s="145">
        <f t="shared" si="3"/>
        <v>-3359531995</v>
      </c>
    </row>
    <row r="131" spans="1:17">
      <c r="A131" s="127" t="s">
        <v>354</v>
      </c>
      <c r="C131" s="145">
        <v>220411</v>
      </c>
      <c r="D131" s="145"/>
      <c r="E131" s="145">
        <v>8352075021</v>
      </c>
      <c r="F131" s="145"/>
      <c r="G131" s="145">
        <v>-8818757074</v>
      </c>
      <c r="H131" s="145">
        <v>107945289580</v>
      </c>
      <c r="I131" s="158">
        <f t="shared" si="2"/>
        <v>-466682053</v>
      </c>
      <c r="J131" s="158"/>
      <c r="K131" s="145">
        <v>220411</v>
      </c>
      <c r="L131" s="145"/>
      <c r="M131" s="145">
        <v>8352075021</v>
      </c>
      <c r="N131" s="145"/>
      <c r="O131" s="145">
        <v>-8495103054</v>
      </c>
      <c r="P131" s="145"/>
      <c r="Q131" s="145">
        <f t="shared" si="3"/>
        <v>-143028033</v>
      </c>
    </row>
    <row r="132" spans="1:17">
      <c r="A132" s="127" t="s">
        <v>179</v>
      </c>
      <c r="C132" s="145">
        <v>1099115</v>
      </c>
      <c r="D132" s="145"/>
      <c r="E132" s="145">
        <v>56125591404</v>
      </c>
      <c r="F132" s="145"/>
      <c r="G132" s="145">
        <v>-55721338557</v>
      </c>
      <c r="H132" s="145">
        <v>46719922710</v>
      </c>
      <c r="I132" s="158">
        <f t="shared" si="2"/>
        <v>404252847</v>
      </c>
      <c r="J132" s="158"/>
      <c r="K132" s="145">
        <v>1099115</v>
      </c>
      <c r="L132" s="145"/>
      <c r="M132" s="145">
        <v>56125591404</v>
      </c>
      <c r="N132" s="145"/>
      <c r="O132" s="145">
        <v>-62280746111</v>
      </c>
      <c r="P132" s="145"/>
      <c r="Q132" s="145">
        <f t="shared" si="3"/>
        <v>-6155154707</v>
      </c>
    </row>
    <row r="133" spans="1:17">
      <c r="A133" s="127" t="s">
        <v>198</v>
      </c>
      <c r="C133" s="145">
        <v>4562169</v>
      </c>
      <c r="D133" s="145"/>
      <c r="E133" s="145">
        <v>50792269862</v>
      </c>
      <c r="F133" s="145"/>
      <c r="G133" s="145">
        <v>-52606279500</v>
      </c>
      <c r="H133" s="145">
        <v>126704452149</v>
      </c>
      <c r="I133" s="158">
        <f t="shared" si="2"/>
        <v>-1814009638</v>
      </c>
      <c r="J133" s="158"/>
      <c r="K133" s="145">
        <v>4562169</v>
      </c>
      <c r="L133" s="145"/>
      <c r="M133" s="145">
        <v>50792269862</v>
      </c>
      <c r="N133" s="145"/>
      <c r="O133" s="145">
        <v>-64995062164</v>
      </c>
      <c r="P133" s="145"/>
      <c r="Q133" s="145">
        <f t="shared" si="3"/>
        <v>-14202792302</v>
      </c>
    </row>
    <row r="134" spans="1:17">
      <c r="A134" s="127" t="s">
        <v>151</v>
      </c>
      <c r="C134" s="145">
        <v>7478260</v>
      </c>
      <c r="D134" s="145"/>
      <c r="E134" s="145">
        <v>134179446576</v>
      </c>
      <c r="F134" s="145"/>
      <c r="G134" s="145">
        <v>-131354616120</v>
      </c>
      <c r="H134" s="145">
        <v>31669503637</v>
      </c>
      <c r="I134" s="158">
        <f t="shared" si="2"/>
        <v>2824830456</v>
      </c>
      <c r="J134" s="158"/>
      <c r="K134" s="145">
        <v>7478260</v>
      </c>
      <c r="L134" s="145"/>
      <c r="M134" s="145">
        <v>134179446576</v>
      </c>
      <c r="N134" s="145"/>
      <c r="O134" s="145">
        <v>-134128756774</v>
      </c>
      <c r="P134" s="145"/>
      <c r="Q134" s="145">
        <f t="shared" si="3"/>
        <v>50689802</v>
      </c>
    </row>
    <row r="135" spans="1:17">
      <c r="A135" s="127" t="s">
        <v>230</v>
      </c>
      <c r="C135" s="145">
        <v>19850172</v>
      </c>
      <c r="D135" s="145"/>
      <c r="E135" s="145">
        <v>84058590416</v>
      </c>
      <c r="F135" s="145"/>
      <c r="G135" s="145">
        <v>-87610361841</v>
      </c>
      <c r="H135" s="145">
        <v>59035674386</v>
      </c>
      <c r="I135" s="158">
        <f t="shared" si="2"/>
        <v>-3551771425</v>
      </c>
      <c r="J135" s="158"/>
      <c r="K135" s="145">
        <v>19850172</v>
      </c>
      <c r="L135" s="145"/>
      <c r="M135" s="145">
        <v>84058590416</v>
      </c>
      <c r="N135" s="145"/>
      <c r="O135" s="145">
        <v>-56139213545</v>
      </c>
      <c r="P135" s="145"/>
      <c r="Q135" s="145">
        <f t="shared" si="3"/>
        <v>27919376871</v>
      </c>
    </row>
    <row r="136" spans="1:17">
      <c r="A136" s="127" t="s">
        <v>260</v>
      </c>
      <c r="C136" s="145">
        <v>1123511</v>
      </c>
      <c r="D136" s="145"/>
      <c r="E136" s="145">
        <v>26055553139</v>
      </c>
      <c r="F136" s="145"/>
      <c r="G136" s="145">
        <v>-27339903165</v>
      </c>
      <c r="H136" s="145">
        <v>22669704920</v>
      </c>
      <c r="I136" s="158">
        <f t="shared" si="2"/>
        <v>-1284350026</v>
      </c>
      <c r="J136" s="158"/>
      <c r="K136" s="145">
        <v>1123511</v>
      </c>
      <c r="L136" s="145"/>
      <c r="M136" s="145">
        <v>26055553139</v>
      </c>
      <c r="N136" s="145"/>
      <c r="O136" s="145">
        <v>-33133881451</v>
      </c>
      <c r="P136" s="145"/>
      <c r="Q136" s="145">
        <f t="shared" si="3"/>
        <v>-7078328312</v>
      </c>
    </row>
    <row r="137" spans="1:17">
      <c r="A137" s="127" t="s">
        <v>262</v>
      </c>
      <c r="C137" s="145">
        <v>7162592</v>
      </c>
      <c r="D137" s="145"/>
      <c r="E137" s="145">
        <v>55891800437</v>
      </c>
      <c r="F137" s="145"/>
      <c r="G137" s="145">
        <v>-60501983977</v>
      </c>
      <c r="H137" s="145">
        <v>47932289502</v>
      </c>
      <c r="I137" s="158">
        <f t="shared" ref="I137:I200" si="4">E137+G137</f>
        <v>-4610183540</v>
      </c>
      <c r="J137" s="158"/>
      <c r="K137" s="145">
        <v>7162592</v>
      </c>
      <c r="L137" s="145"/>
      <c r="M137" s="145">
        <v>55891800437</v>
      </c>
      <c r="N137" s="145"/>
      <c r="O137" s="145">
        <v>-84024173752</v>
      </c>
      <c r="P137" s="145"/>
      <c r="Q137" s="145">
        <f t="shared" ref="Q137:Q200" si="5">M137+O137</f>
        <v>-28132373315</v>
      </c>
    </row>
    <row r="138" spans="1:17">
      <c r="A138" s="127" t="s">
        <v>343</v>
      </c>
      <c r="C138" s="145">
        <v>16236400</v>
      </c>
      <c r="D138" s="145"/>
      <c r="E138" s="145">
        <v>34313200814</v>
      </c>
      <c r="F138" s="145"/>
      <c r="G138" s="145">
        <v>-37702557433</v>
      </c>
      <c r="H138" s="145">
        <v>23065327404</v>
      </c>
      <c r="I138" s="158">
        <f t="shared" si="4"/>
        <v>-3389356619</v>
      </c>
      <c r="J138" s="158"/>
      <c r="K138" s="145">
        <v>16236400</v>
      </c>
      <c r="L138" s="145"/>
      <c r="M138" s="145">
        <v>34313200814</v>
      </c>
      <c r="N138" s="145"/>
      <c r="O138" s="145">
        <v>-38177536509</v>
      </c>
      <c r="P138" s="145"/>
      <c r="Q138" s="145">
        <f t="shared" si="5"/>
        <v>-3864335695</v>
      </c>
    </row>
    <row r="139" spans="1:17">
      <c r="A139" s="127" t="s">
        <v>301</v>
      </c>
      <c r="C139" s="145">
        <v>3379434</v>
      </c>
      <c r="D139" s="145"/>
      <c r="E139" s="145">
        <v>43100157300</v>
      </c>
      <c r="F139" s="145"/>
      <c r="G139" s="145">
        <v>-45082159856</v>
      </c>
      <c r="H139" s="145">
        <v>17862886341</v>
      </c>
      <c r="I139" s="158">
        <f t="shared" si="4"/>
        <v>-1982002556</v>
      </c>
      <c r="J139" s="158"/>
      <c r="K139" s="145">
        <v>3379434</v>
      </c>
      <c r="L139" s="145"/>
      <c r="M139" s="145">
        <v>43100157300</v>
      </c>
      <c r="N139" s="145"/>
      <c r="O139" s="145">
        <v>-40559476710</v>
      </c>
      <c r="P139" s="145"/>
      <c r="Q139" s="145">
        <f t="shared" si="5"/>
        <v>2540680590</v>
      </c>
    </row>
    <row r="140" spans="1:17">
      <c r="A140" s="127" t="s">
        <v>280</v>
      </c>
      <c r="C140" s="145">
        <v>9296034</v>
      </c>
      <c r="D140" s="145"/>
      <c r="E140" s="145">
        <v>24035119479</v>
      </c>
      <c r="F140" s="145"/>
      <c r="G140" s="145">
        <v>-27140002273</v>
      </c>
      <c r="H140" s="145">
        <v>2802854081</v>
      </c>
      <c r="I140" s="158">
        <f t="shared" si="4"/>
        <v>-3104882794</v>
      </c>
      <c r="J140" s="158"/>
      <c r="K140" s="145">
        <v>9296034</v>
      </c>
      <c r="L140" s="145"/>
      <c r="M140" s="145">
        <v>24035119479</v>
      </c>
      <c r="N140" s="145"/>
      <c r="O140" s="145">
        <v>-30570065232</v>
      </c>
      <c r="P140" s="145"/>
      <c r="Q140" s="145">
        <f t="shared" si="5"/>
        <v>-6534945753</v>
      </c>
    </row>
    <row r="141" spans="1:17">
      <c r="A141" s="127" t="s">
        <v>191</v>
      </c>
      <c r="C141" s="145">
        <v>4813697</v>
      </c>
      <c r="D141" s="145"/>
      <c r="E141" s="145">
        <v>15627991273</v>
      </c>
      <c r="F141" s="145"/>
      <c r="G141" s="145">
        <v>-21116449936</v>
      </c>
      <c r="H141" s="145">
        <v>21032166474</v>
      </c>
      <c r="I141" s="158">
        <f t="shared" si="4"/>
        <v>-5488458663</v>
      </c>
      <c r="J141" s="158"/>
      <c r="K141" s="145">
        <v>4813697</v>
      </c>
      <c r="L141" s="145"/>
      <c r="M141" s="145">
        <v>15627991273</v>
      </c>
      <c r="N141" s="145"/>
      <c r="O141" s="145">
        <v>-14538049557</v>
      </c>
      <c r="P141" s="145"/>
      <c r="Q141" s="145">
        <f t="shared" si="5"/>
        <v>1089941716</v>
      </c>
    </row>
    <row r="142" spans="1:17">
      <c r="A142" s="127" t="s">
        <v>110</v>
      </c>
      <c r="C142" s="145">
        <v>7388217</v>
      </c>
      <c r="D142" s="145"/>
      <c r="E142" s="145">
        <v>16238152471</v>
      </c>
      <c r="F142" s="145"/>
      <c r="G142" s="145">
        <v>-15737446942</v>
      </c>
      <c r="H142" s="145">
        <v>50711790223</v>
      </c>
      <c r="I142" s="158">
        <f t="shared" si="4"/>
        <v>500705529</v>
      </c>
      <c r="J142" s="158"/>
      <c r="K142" s="145">
        <v>7388217</v>
      </c>
      <c r="L142" s="145"/>
      <c r="M142" s="145">
        <v>16238152471</v>
      </c>
      <c r="N142" s="145"/>
      <c r="O142" s="145">
        <v>-24364264605</v>
      </c>
      <c r="P142" s="145"/>
      <c r="Q142" s="145">
        <f t="shared" si="5"/>
        <v>-8126112134</v>
      </c>
    </row>
    <row r="143" spans="1:17">
      <c r="A143" s="127" t="s">
        <v>121</v>
      </c>
      <c r="C143" s="145">
        <v>2073476</v>
      </c>
      <c r="D143" s="145"/>
      <c r="E143" s="145">
        <v>54290396465</v>
      </c>
      <c r="F143" s="145"/>
      <c r="G143" s="145">
        <v>-53754500371</v>
      </c>
      <c r="H143" s="145">
        <v>34172206325</v>
      </c>
      <c r="I143" s="158">
        <f t="shared" si="4"/>
        <v>535896094</v>
      </c>
      <c r="J143" s="158"/>
      <c r="K143" s="145">
        <v>2073476</v>
      </c>
      <c r="L143" s="145"/>
      <c r="M143" s="145">
        <v>54290396465</v>
      </c>
      <c r="N143" s="145"/>
      <c r="O143" s="145">
        <v>-50975915099</v>
      </c>
      <c r="P143" s="145"/>
      <c r="Q143" s="145">
        <f t="shared" si="5"/>
        <v>3314481366</v>
      </c>
    </row>
    <row r="144" spans="1:17">
      <c r="A144" s="127" t="s">
        <v>129</v>
      </c>
      <c r="C144" s="145">
        <v>4192293</v>
      </c>
      <c r="D144" s="145"/>
      <c r="E144" s="145">
        <v>28858890836</v>
      </c>
      <c r="F144" s="145"/>
      <c r="G144" s="145">
        <v>-32213606666</v>
      </c>
      <c r="H144" s="145">
        <v>54648009783</v>
      </c>
      <c r="I144" s="158">
        <f t="shared" si="4"/>
        <v>-3354715830</v>
      </c>
      <c r="J144" s="158"/>
      <c r="K144" s="145">
        <v>4192293</v>
      </c>
      <c r="L144" s="145"/>
      <c r="M144" s="145">
        <v>28858890836</v>
      </c>
      <c r="N144" s="145"/>
      <c r="O144" s="145">
        <v>-31869362496</v>
      </c>
      <c r="P144" s="145"/>
      <c r="Q144" s="145">
        <f t="shared" si="5"/>
        <v>-3010471660</v>
      </c>
    </row>
    <row r="145" spans="1:17">
      <c r="A145" s="127" t="s">
        <v>103</v>
      </c>
      <c r="C145" s="145">
        <v>23496961</v>
      </c>
      <c r="D145" s="145"/>
      <c r="E145" s="145">
        <v>45733307696</v>
      </c>
      <c r="F145" s="145"/>
      <c r="G145" s="145">
        <v>-51292310369</v>
      </c>
      <c r="H145" s="145">
        <v>35262261123</v>
      </c>
      <c r="I145" s="158">
        <f t="shared" si="4"/>
        <v>-5559002673</v>
      </c>
      <c r="J145" s="158"/>
      <c r="K145" s="145">
        <v>23496961</v>
      </c>
      <c r="L145" s="145"/>
      <c r="M145" s="145">
        <v>45733307696</v>
      </c>
      <c r="N145" s="145"/>
      <c r="O145" s="145">
        <v>-68060493109</v>
      </c>
      <c r="P145" s="145"/>
      <c r="Q145" s="145">
        <f t="shared" si="5"/>
        <v>-22327185413</v>
      </c>
    </row>
    <row r="146" spans="1:17">
      <c r="A146" s="127" t="s">
        <v>390</v>
      </c>
      <c r="C146" s="145">
        <v>20188394</v>
      </c>
      <c r="D146" s="145"/>
      <c r="E146" s="145">
        <v>65944345265</v>
      </c>
      <c r="F146" s="145"/>
      <c r="G146" s="145">
        <v>-68011377388</v>
      </c>
      <c r="H146" s="145">
        <v>42820631900</v>
      </c>
      <c r="I146" s="158">
        <f t="shared" si="4"/>
        <v>-2067032123</v>
      </c>
      <c r="J146" s="158"/>
      <c r="K146" s="145">
        <v>20188394</v>
      </c>
      <c r="L146" s="145"/>
      <c r="M146" s="145">
        <v>65944345265</v>
      </c>
      <c r="N146" s="145"/>
      <c r="O146" s="145">
        <v>-62873772953</v>
      </c>
      <c r="P146" s="145"/>
      <c r="Q146" s="145">
        <f t="shared" si="5"/>
        <v>3070572312</v>
      </c>
    </row>
    <row r="147" spans="1:17">
      <c r="A147" s="127" t="s">
        <v>172</v>
      </c>
      <c r="C147" s="145">
        <v>2535477</v>
      </c>
      <c r="D147" s="145"/>
      <c r="E147" s="145">
        <v>42166139960</v>
      </c>
      <c r="F147" s="145"/>
      <c r="G147" s="145">
        <v>-46576824055</v>
      </c>
      <c r="H147" s="145">
        <v>24160353058</v>
      </c>
      <c r="I147" s="158">
        <f t="shared" si="4"/>
        <v>-4410684095</v>
      </c>
      <c r="J147" s="158"/>
      <c r="K147" s="145">
        <v>2535477</v>
      </c>
      <c r="L147" s="145"/>
      <c r="M147" s="145">
        <v>42166139960</v>
      </c>
      <c r="N147" s="145"/>
      <c r="O147" s="145">
        <v>-60374923280</v>
      </c>
      <c r="P147" s="145"/>
      <c r="Q147" s="145">
        <f t="shared" si="5"/>
        <v>-18208783320</v>
      </c>
    </row>
    <row r="148" spans="1:17">
      <c r="A148" s="127" t="s">
        <v>304</v>
      </c>
      <c r="C148" s="145">
        <v>10335267</v>
      </c>
      <c r="D148" s="145"/>
      <c r="E148" s="145">
        <v>49108630935</v>
      </c>
      <c r="F148" s="145"/>
      <c r="G148" s="145">
        <v>-54656467902</v>
      </c>
      <c r="H148" s="145">
        <v>38975543742</v>
      </c>
      <c r="I148" s="158">
        <f t="shared" si="4"/>
        <v>-5547836967</v>
      </c>
      <c r="J148" s="158"/>
      <c r="K148" s="145">
        <v>10335267</v>
      </c>
      <c r="L148" s="145"/>
      <c r="M148" s="145">
        <v>49108630935</v>
      </c>
      <c r="N148" s="145"/>
      <c r="O148" s="145">
        <v>-63735097077</v>
      </c>
      <c r="P148" s="145"/>
      <c r="Q148" s="145">
        <f t="shared" si="5"/>
        <v>-14626466142</v>
      </c>
    </row>
    <row r="149" spans="1:17">
      <c r="A149" s="127" t="s">
        <v>408</v>
      </c>
      <c r="C149" s="145">
        <v>579268</v>
      </c>
      <c r="D149" s="145"/>
      <c r="E149" s="145">
        <v>4076815199</v>
      </c>
      <c r="F149" s="145"/>
      <c r="G149" s="145">
        <v>-4560505138</v>
      </c>
      <c r="H149" s="145">
        <v>30287139066</v>
      </c>
      <c r="I149" s="158">
        <f t="shared" si="4"/>
        <v>-483689939</v>
      </c>
      <c r="J149" s="158"/>
      <c r="K149" s="145">
        <v>579268</v>
      </c>
      <c r="L149" s="145"/>
      <c r="M149" s="145">
        <v>4076815199</v>
      </c>
      <c r="N149" s="145"/>
      <c r="O149" s="145">
        <v>-4477342199</v>
      </c>
      <c r="P149" s="145"/>
      <c r="Q149" s="145">
        <f t="shared" si="5"/>
        <v>-400527000</v>
      </c>
    </row>
    <row r="150" spans="1:17">
      <c r="A150" s="127" t="s">
        <v>411</v>
      </c>
      <c r="C150" s="145">
        <v>4548148</v>
      </c>
      <c r="D150" s="145"/>
      <c r="E150" s="145">
        <v>24006969423</v>
      </c>
      <c r="F150" s="145"/>
      <c r="G150" s="145">
        <v>-24097391153</v>
      </c>
      <c r="H150" s="145">
        <v>39033926048</v>
      </c>
      <c r="I150" s="158">
        <f t="shared" si="4"/>
        <v>-90421730</v>
      </c>
      <c r="J150" s="158"/>
      <c r="K150" s="145">
        <v>4548148</v>
      </c>
      <c r="L150" s="145"/>
      <c r="M150" s="145">
        <v>24006969423</v>
      </c>
      <c r="N150" s="145"/>
      <c r="O150" s="145">
        <v>-22097162724</v>
      </c>
      <c r="P150" s="145"/>
      <c r="Q150" s="145">
        <f t="shared" si="5"/>
        <v>1909806699</v>
      </c>
    </row>
    <row r="151" spans="1:17">
      <c r="A151" s="127" t="s">
        <v>204</v>
      </c>
      <c r="C151" s="145">
        <v>22405925</v>
      </c>
      <c r="D151" s="145"/>
      <c r="E151" s="145">
        <v>38375706596</v>
      </c>
      <c r="F151" s="145"/>
      <c r="G151" s="145">
        <v>-43142045082</v>
      </c>
      <c r="H151" s="145">
        <v>4222452778</v>
      </c>
      <c r="I151" s="158">
        <f t="shared" si="4"/>
        <v>-4766338486</v>
      </c>
      <c r="J151" s="158"/>
      <c r="K151" s="145">
        <v>22405925</v>
      </c>
      <c r="L151" s="145"/>
      <c r="M151" s="145">
        <v>38375706596</v>
      </c>
      <c r="N151" s="145"/>
      <c r="O151" s="145">
        <v>-51005849932</v>
      </c>
      <c r="P151" s="145"/>
      <c r="Q151" s="145">
        <f t="shared" si="5"/>
        <v>-12630143336</v>
      </c>
    </row>
    <row r="152" spans="1:17">
      <c r="A152" s="127" t="s">
        <v>181</v>
      </c>
      <c r="C152" s="145">
        <v>24881469</v>
      </c>
      <c r="D152" s="145"/>
      <c r="E152" s="145">
        <v>210976108938</v>
      </c>
      <c r="F152" s="145"/>
      <c r="G152" s="145">
        <v>-216007029045</v>
      </c>
      <c r="H152" s="145">
        <v>36352276528</v>
      </c>
      <c r="I152" s="158">
        <f t="shared" si="4"/>
        <v>-5030920107</v>
      </c>
      <c r="J152" s="158"/>
      <c r="K152" s="145">
        <v>24881469</v>
      </c>
      <c r="L152" s="145"/>
      <c r="M152" s="145">
        <v>210976108938</v>
      </c>
      <c r="N152" s="145"/>
      <c r="O152" s="145">
        <v>-245711383515</v>
      </c>
      <c r="P152" s="145"/>
      <c r="Q152" s="145">
        <f t="shared" si="5"/>
        <v>-34735274577</v>
      </c>
    </row>
    <row r="153" spans="1:17">
      <c r="A153" s="127" t="s">
        <v>92</v>
      </c>
      <c r="C153" s="145">
        <v>9731393</v>
      </c>
      <c r="D153" s="145"/>
      <c r="E153" s="145">
        <v>88125504942</v>
      </c>
      <c r="F153" s="145"/>
      <c r="G153" s="145">
        <v>-92962250548</v>
      </c>
      <c r="H153" s="145">
        <v>23788448126</v>
      </c>
      <c r="I153" s="158">
        <f t="shared" si="4"/>
        <v>-4836745606</v>
      </c>
      <c r="J153" s="158"/>
      <c r="K153" s="145">
        <v>9731393</v>
      </c>
      <c r="L153" s="145"/>
      <c r="M153" s="145">
        <v>88125504942</v>
      </c>
      <c r="N153" s="145"/>
      <c r="O153" s="145">
        <v>-104368654158</v>
      </c>
      <c r="P153" s="145"/>
      <c r="Q153" s="145">
        <f t="shared" si="5"/>
        <v>-16243149216</v>
      </c>
    </row>
    <row r="154" spans="1:17">
      <c r="A154" s="127" t="s">
        <v>265</v>
      </c>
      <c r="C154" s="145">
        <v>1232181</v>
      </c>
      <c r="D154" s="145"/>
      <c r="E154" s="145">
        <v>37186431524</v>
      </c>
      <c r="F154" s="145"/>
      <c r="G154" s="145">
        <v>-35629536219</v>
      </c>
      <c r="H154" s="145">
        <v>9128487957</v>
      </c>
      <c r="I154" s="158">
        <f t="shared" si="4"/>
        <v>1556895305</v>
      </c>
      <c r="J154" s="158"/>
      <c r="K154" s="145">
        <v>1232181</v>
      </c>
      <c r="L154" s="145"/>
      <c r="M154" s="145">
        <v>37186431524</v>
      </c>
      <c r="N154" s="145"/>
      <c r="O154" s="145">
        <v>-27314555741</v>
      </c>
      <c r="P154" s="145"/>
      <c r="Q154" s="145">
        <f t="shared" si="5"/>
        <v>9871875783</v>
      </c>
    </row>
    <row r="155" spans="1:17">
      <c r="A155" s="127" t="s">
        <v>210</v>
      </c>
      <c r="C155" s="145">
        <v>9809909</v>
      </c>
      <c r="D155" s="145"/>
      <c r="E155" s="145">
        <v>80937782348</v>
      </c>
      <c r="F155" s="145"/>
      <c r="G155" s="145">
        <v>-91566960993</v>
      </c>
      <c r="H155" s="145">
        <v>22046273455</v>
      </c>
      <c r="I155" s="158">
        <f t="shared" si="4"/>
        <v>-10629178645</v>
      </c>
      <c r="J155" s="158"/>
      <c r="K155" s="145">
        <v>9809909</v>
      </c>
      <c r="L155" s="145"/>
      <c r="M155" s="145">
        <v>80937782348</v>
      </c>
      <c r="N155" s="145"/>
      <c r="O155" s="145">
        <v>-75363908874</v>
      </c>
      <c r="P155" s="145"/>
      <c r="Q155" s="145">
        <f t="shared" si="5"/>
        <v>5573873474</v>
      </c>
    </row>
    <row r="156" spans="1:17">
      <c r="A156" s="127" t="s">
        <v>445</v>
      </c>
      <c r="C156" s="145">
        <v>4393450</v>
      </c>
      <c r="D156" s="145"/>
      <c r="E156" s="145">
        <v>47996725612</v>
      </c>
      <c r="F156" s="145"/>
      <c r="G156" s="145">
        <v>-42406570128</v>
      </c>
      <c r="H156" s="145">
        <v>21448394218</v>
      </c>
      <c r="I156" s="158">
        <f t="shared" si="4"/>
        <v>5590155484</v>
      </c>
      <c r="J156" s="158"/>
      <c r="K156" s="145">
        <v>4393450</v>
      </c>
      <c r="L156" s="145"/>
      <c r="M156" s="145">
        <v>47996725612</v>
      </c>
      <c r="N156" s="145"/>
      <c r="O156" s="145">
        <v>-40497450529</v>
      </c>
      <c r="P156" s="145"/>
      <c r="Q156" s="145">
        <f t="shared" si="5"/>
        <v>7499275083</v>
      </c>
    </row>
    <row r="157" spans="1:17">
      <c r="A157" s="127" t="s">
        <v>203</v>
      </c>
      <c r="C157" s="145">
        <v>9412136</v>
      </c>
      <c r="D157" s="145"/>
      <c r="E157" s="145">
        <v>74007018291</v>
      </c>
      <c r="F157" s="145"/>
      <c r="G157" s="145">
        <v>-74317117869</v>
      </c>
      <c r="H157" s="145">
        <v>25027147334</v>
      </c>
      <c r="I157" s="158">
        <f t="shared" si="4"/>
        <v>-310099578</v>
      </c>
      <c r="J157" s="158"/>
      <c r="K157" s="145">
        <v>9412136</v>
      </c>
      <c r="L157" s="145"/>
      <c r="M157" s="145">
        <v>74007018291</v>
      </c>
      <c r="N157" s="145"/>
      <c r="O157" s="145">
        <v>-70904697733</v>
      </c>
      <c r="P157" s="145"/>
      <c r="Q157" s="145">
        <f t="shared" si="5"/>
        <v>3102320558</v>
      </c>
    </row>
    <row r="158" spans="1:17">
      <c r="A158" s="127" t="s">
        <v>104</v>
      </c>
      <c r="C158" s="145">
        <v>3759374</v>
      </c>
      <c r="D158" s="145"/>
      <c r="E158" s="145">
        <v>138269211816</v>
      </c>
      <c r="F158" s="145"/>
      <c r="G158" s="145">
        <v>-133523214548</v>
      </c>
      <c r="H158" s="145">
        <v>62927778398</v>
      </c>
      <c r="I158" s="158">
        <f t="shared" si="4"/>
        <v>4745997268</v>
      </c>
      <c r="J158" s="158"/>
      <c r="K158" s="145">
        <v>3759374</v>
      </c>
      <c r="L158" s="145"/>
      <c r="M158" s="145">
        <v>138269211816</v>
      </c>
      <c r="N158" s="145"/>
      <c r="O158" s="145">
        <v>-151836015138</v>
      </c>
      <c r="P158" s="145"/>
      <c r="Q158" s="145">
        <f t="shared" si="5"/>
        <v>-13566803322</v>
      </c>
    </row>
    <row r="159" spans="1:17">
      <c r="A159" s="127" t="s">
        <v>144</v>
      </c>
      <c r="C159" s="145">
        <v>18218177</v>
      </c>
      <c r="D159" s="145"/>
      <c r="E159" s="145">
        <v>47085425006</v>
      </c>
      <c r="F159" s="145"/>
      <c r="G159" s="145">
        <v>-48552317094</v>
      </c>
      <c r="H159" s="145">
        <v>14570955002</v>
      </c>
      <c r="I159" s="158">
        <f t="shared" si="4"/>
        <v>-1466892088</v>
      </c>
      <c r="J159" s="158"/>
      <c r="K159" s="145">
        <v>18218177</v>
      </c>
      <c r="L159" s="145"/>
      <c r="M159" s="145">
        <v>47085425006</v>
      </c>
      <c r="N159" s="145"/>
      <c r="O159" s="145">
        <v>-66593631186</v>
      </c>
      <c r="P159" s="145"/>
      <c r="Q159" s="145">
        <f t="shared" si="5"/>
        <v>-19508206180</v>
      </c>
    </row>
    <row r="160" spans="1:17">
      <c r="A160" s="127" t="s">
        <v>249</v>
      </c>
      <c r="C160" s="145">
        <v>1585586</v>
      </c>
      <c r="D160" s="145"/>
      <c r="E160" s="145">
        <v>16202840131</v>
      </c>
      <c r="F160" s="145"/>
      <c r="G160" s="145">
        <v>-16880585389</v>
      </c>
      <c r="H160" s="145">
        <v>54351549102</v>
      </c>
      <c r="I160" s="158">
        <f t="shared" si="4"/>
        <v>-677745258</v>
      </c>
      <c r="J160" s="158"/>
      <c r="K160" s="145">
        <v>1585586</v>
      </c>
      <c r="L160" s="145"/>
      <c r="M160" s="145">
        <v>16202840131</v>
      </c>
      <c r="N160" s="145"/>
      <c r="O160" s="145">
        <v>-20272738442</v>
      </c>
      <c r="P160" s="145"/>
      <c r="Q160" s="145">
        <f t="shared" si="5"/>
        <v>-4069898311</v>
      </c>
    </row>
    <row r="161" spans="1:17">
      <c r="A161" s="127" t="s">
        <v>193</v>
      </c>
      <c r="C161" s="145">
        <v>15197393</v>
      </c>
      <c r="D161" s="145"/>
      <c r="E161" s="145">
        <v>41816088843</v>
      </c>
      <c r="F161" s="145"/>
      <c r="G161" s="145">
        <v>-46816495421</v>
      </c>
      <c r="H161" s="145">
        <v>34177591648</v>
      </c>
      <c r="I161" s="158">
        <f t="shared" si="4"/>
        <v>-5000406578</v>
      </c>
      <c r="J161" s="158"/>
      <c r="K161" s="145">
        <v>15197393</v>
      </c>
      <c r="L161" s="145"/>
      <c r="M161" s="145">
        <v>41816088843</v>
      </c>
      <c r="N161" s="145"/>
      <c r="O161" s="145">
        <v>-47575474711</v>
      </c>
      <c r="P161" s="145"/>
      <c r="Q161" s="145">
        <f t="shared" si="5"/>
        <v>-5759385868</v>
      </c>
    </row>
    <row r="162" spans="1:17">
      <c r="A162" s="127" t="s">
        <v>223</v>
      </c>
      <c r="C162" s="145">
        <v>5692290</v>
      </c>
      <c r="D162" s="145"/>
      <c r="E162" s="145">
        <v>24297259239</v>
      </c>
      <c r="F162" s="145"/>
      <c r="G162" s="145">
        <v>-27183053886</v>
      </c>
      <c r="H162" s="145">
        <v>37123974868</v>
      </c>
      <c r="I162" s="158">
        <f t="shared" si="4"/>
        <v>-2885794647</v>
      </c>
      <c r="J162" s="158"/>
      <c r="K162" s="145">
        <v>5692290</v>
      </c>
      <c r="L162" s="145"/>
      <c r="M162" s="145">
        <v>24297259239</v>
      </c>
      <c r="N162" s="145"/>
      <c r="O162" s="145">
        <v>-33091240467</v>
      </c>
      <c r="P162" s="145"/>
      <c r="Q162" s="145">
        <f t="shared" si="5"/>
        <v>-8793981228</v>
      </c>
    </row>
    <row r="163" spans="1:17">
      <c r="A163" s="127" t="s">
        <v>389</v>
      </c>
      <c r="C163" s="145">
        <v>13722797</v>
      </c>
      <c r="D163" s="145"/>
      <c r="E163" s="145">
        <v>19670533051</v>
      </c>
      <c r="F163" s="145"/>
      <c r="G163" s="145">
        <v>-21989527933</v>
      </c>
      <c r="H163" s="145">
        <v>51537406445</v>
      </c>
      <c r="I163" s="158">
        <f t="shared" si="4"/>
        <v>-2318994882</v>
      </c>
      <c r="J163" s="158"/>
      <c r="K163" s="145">
        <v>13722797</v>
      </c>
      <c r="L163" s="145"/>
      <c r="M163" s="145">
        <v>19670533051</v>
      </c>
      <c r="N163" s="145"/>
      <c r="O163" s="145">
        <v>-16708708315</v>
      </c>
      <c r="P163" s="145"/>
      <c r="Q163" s="145">
        <f t="shared" si="5"/>
        <v>2961824736</v>
      </c>
    </row>
    <row r="164" spans="1:17">
      <c r="A164" s="127" t="s">
        <v>108</v>
      </c>
      <c r="C164" s="145">
        <v>2843138</v>
      </c>
      <c r="D164" s="145"/>
      <c r="E164" s="145">
        <v>34310326937</v>
      </c>
      <c r="F164" s="145"/>
      <c r="G164" s="145">
        <v>-35158193335</v>
      </c>
      <c r="H164" s="145">
        <v>39191159921</v>
      </c>
      <c r="I164" s="158">
        <f t="shared" si="4"/>
        <v>-847866398</v>
      </c>
      <c r="J164" s="158"/>
      <c r="K164" s="145">
        <v>2843138</v>
      </c>
      <c r="L164" s="145"/>
      <c r="M164" s="145">
        <v>34310326937</v>
      </c>
      <c r="N164" s="145"/>
      <c r="O164" s="145">
        <v>-27893148394</v>
      </c>
      <c r="P164" s="145"/>
      <c r="Q164" s="145">
        <f t="shared" si="5"/>
        <v>6417178543</v>
      </c>
    </row>
    <row r="165" spans="1:17">
      <c r="A165" s="127" t="s">
        <v>289</v>
      </c>
      <c r="C165" s="145">
        <v>3045827</v>
      </c>
      <c r="D165" s="145"/>
      <c r="E165" s="145">
        <v>18438719369</v>
      </c>
      <c r="F165" s="145"/>
      <c r="G165" s="145">
        <v>-19166237581</v>
      </c>
      <c r="H165" s="145">
        <v>170780618063</v>
      </c>
      <c r="I165" s="158">
        <f t="shared" si="4"/>
        <v>-727518212</v>
      </c>
      <c r="J165" s="158"/>
      <c r="K165" s="145">
        <v>3045827</v>
      </c>
      <c r="L165" s="145"/>
      <c r="M165" s="145">
        <v>18438719369</v>
      </c>
      <c r="N165" s="145"/>
      <c r="O165" s="145">
        <v>-18937978220</v>
      </c>
      <c r="P165" s="145"/>
      <c r="Q165" s="145">
        <f t="shared" si="5"/>
        <v>-499258851</v>
      </c>
    </row>
    <row r="166" spans="1:17">
      <c r="A166" s="127" t="s">
        <v>348</v>
      </c>
      <c r="C166" s="145">
        <v>630118</v>
      </c>
      <c r="D166" s="145"/>
      <c r="E166" s="145">
        <v>34613139776</v>
      </c>
      <c r="F166" s="145"/>
      <c r="G166" s="145">
        <v>-32320629975</v>
      </c>
      <c r="H166" s="145">
        <v>18057821350</v>
      </c>
      <c r="I166" s="158">
        <f t="shared" si="4"/>
        <v>2292509801</v>
      </c>
      <c r="J166" s="158"/>
      <c r="K166" s="145">
        <v>630118</v>
      </c>
      <c r="L166" s="145"/>
      <c r="M166" s="145">
        <v>34613139776</v>
      </c>
      <c r="N166" s="145"/>
      <c r="O166" s="145">
        <v>-27753002662</v>
      </c>
      <c r="P166" s="145"/>
      <c r="Q166" s="145">
        <f t="shared" si="5"/>
        <v>6860137114</v>
      </c>
    </row>
    <row r="167" spans="1:17">
      <c r="A167" s="127" t="s">
        <v>97</v>
      </c>
      <c r="C167" s="145">
        <v>12370589</v>
      </c>
      <c r="D167" s="145"/>
      <c r="E167" s="145">
        <v>69600929416</v>
      </c>
      <c r="F167" s="145"/>
      <c r="G167" s="145">
        <v>-69969838937</v>
      </c>
      <c r="H167" s="145">
        <v>4657350179</v>
      </c>
      <c r="I167" s="158">
        <f t="shared" si="4"/>
        <v>-368909521</v>
      </c>
      <c r="J167" s="158"/>
      <c r="K167" s="145">
        <v>12370589</v>
      </c>
      <c r="L167" s="145"/>
      <c r="M167" s="145">
        <v>69600929416</v>
      </c>
      <c r="N167" s="145"/>
      <c r="O167" s="145">
        <v>-81113972902</v>
      </c>
      <c r="P167" s="145"/>
      <c r="Q167" s="145">
        <f t="shared" si="5"/>
        <v>-11513043486</v>
      </c>
    </row>
    <row r="168" spans="1:17">
      <c r="A168" s="127" t="s">
        <v>113</v>
      </c>
      <c r="C168" s="145">
        <v>7403100</v>
      </c>
      <c r="D168" s="145"/>
      <c r="E168" s="145">
        <v>30856503175</v>
      </c>
      <c r="F168" s="145"/>
      <c r="G168" s="145">
        <v>-30576179358</v>
      </c>
      <c r="H168" s="145">
        <v>43618409682</v>
      </c>
      <c r="I168" s="158">
        <f t="shared" si="4"/>
        <v>280323817</v>
      </c>
      <c r="J168" s="158"/>
      <c r="K168" s="145">
        <v>7403100</v>
      </c>
      <c r="L168" s="145"/>
      <c r="M168" s="145">
        <v>30856503175</v>
      </c>
      <c r="N168" s="145"/>
      <c r="O168" s="145">
        <v>-32383330689</v>
      </c>
      <c r="P168" s="145"/>
      <c r="Q168" s="145">
        <f t="shared" si="5"/>
        <v>-1526827514</v>
      </c>
    </row>
    <row r="169" spans="1:17">
      <c r="A169" s="127" t="s">
        <v>162</v>
      </c>
      <c r="C169" s="145">
        <v>20084806</v>
      </c>
      <c r="D169" s="145"/>
      <c r="E169" s="145">
        <v>37335113629</v>
      </c>
      <c r="F169" s="145"/>
      <c r="G169" s="145">
        <v>-37513731232</v>
      </c>
      <c r="H169" s="145">
        <v>3126644877</v>
      </c>
      <c r="I169" s="158">
        <f t="shared" si="4"/>
        <v>-178617603</v>
      </c>
      <c r="J169" s="158"/>
      <c r="K169" s="145">
        <v>20084806</v>
      </c>
      <c r="L169" s="145"/>
      <c r="M169" s="145">
        <v>37335113629</v>
      </c>
      <c r="N169" s="145"/>
      <c r="O169" s="145">
        <v>-31824831368</v>
      </c>
      <c r="P169" s="145"/>
      <c r="Q169" s="145">
        <f t="shared" si="5"/>
        <v>5510282261</v>
      </c>
    </row>
    <row r="170" spans="1:17">
      <c r="A170" s="127" t="s">
        <v>232</v>
      </c>
      <c r="C170" s="145">
        <v>18280287</v>
      </c>
      <c r="D170" s="145"/>
      <c r="E170" s="145">
        <v>54514557880</v>
      </c>
      <c r="F170" s="145"/>
      <c r="G170" s="145">
        <v>-60202243419</v>
      </c>
      <c r="H170" s="145">
        <v>73246937949</v>
      </c>
      <c r="I170" s="158">
        <f t="shared" si="4"/>
        <v>-5687685539</v>
      </c>
      <c r="J170" s="158"/>
      <c r="K170" s="145">
        <v>18280287</v>
      </c>
      <c r="L170" s="145"/>
      <c r="M170" s="145">
        <v>54514557880</v>
      </c>
      <c r="N170" s="145"/>
      <c r="O170" s="145">
        <v>-63313810181</v>
      </c>
      <c r="P170" s="145"/>
      <c r="Q170" s="145">
        <f t="shared" si="5"/>
        <v>-8799252301</v>
      </c>
    </row>
    <row r="171" spans="1:17">
      <c r="A171" s="127" t="s">
        <v>353</v>
      </c>
      <c r="C171" s="145">
        <v>3935831</v>
      </c>
      <c r="D171" s="145"/>
      <c r="E171" s="145">
        <v>28443241101</v>
      </c>
      <c r="F171" s="145"/>
      <c r="G171" s="145">
        <v>-28932553530</v>
      </c>
      <c r="H171" s="145">
        <v>36972551396</v>
      </c>
      <c r="I171" s="158">
        <f t="shared" si="4"/>
        <v>-489312429</v>
      </c>
      <c r="J171" s="158"/>
      <c r="K171" s="145">
        <v>3935831</v>
      </c>
      <c r="L171" s="145"/>
      <c r="M171" s="145">
        <v>28443241101</v>
      </c>
      <c r="N171" s="145"/>
      <c r="O171" s="145">
        <v>-33132482444</v>
      </c>
      <c r="P171" s="145"/>
      <c r="Q171" s="145">
        <f t="shared" si="5"/>
        <v>-4689241343</v>
      </c>
    </row>
    <row r="172" spans="1:17">
      <c r="A172" s="127" t="s">
        <v>101</v>
      </c>
      <c r="C172" s="145">
        <v>31350663</v>
      </c>
      <c r="D172" s="145"/>
      <c r="E172" s="145">
        <v>216279038295</v>
      </c>
      <c r="F172" s="145"/>
      <c r="G172" s="145">
        <v>-223367425276</v>
      </c>
      <c r="H172" s="145">
        <v>49776574906</v>
      </c>
      <c r="I172" s="158">
        <f t="shared" si="4"/>
        <v>-7088386981</v>
      </c>
      <c r="J172" s="158"/>
      <c r="K172" s="145">
        <v>31350663</v>
      </c>
      <c r="L172" s="145"/>
      <c r="M172" s="145">
        <v>216279038295</v>
      </c>
      <c r="N172" s="145"/>
      <c r="O172" s="145">
        <v>-190311806438</v>
      </c>
      <c r="P172" s="145"/>
      <c r="Q172" s="145">
        <f t="shared" si="5"/>
        <v>25967231857</v>
      </c>
    </row>
    <row r="173" spans="1:17">
      <c r="A173" s="127" t="s">
        <v>331</v>
      </c>
      <c r="C173" s="145">
        <v>17056563</v>
      </c>
      <c r="D173" s="145"/>
      <c r="E173" s="145">
        <v>29671383791</v>
      </c>
      <c r="F173" s="145"/>
      <c r="G173" s="145">
        <v>-35436109784</v>
      </c>
      <c r="H173" s="145">
        <v>23082864098</v>
      </c>
      <c r="I173" s="158">
        <f t="shared" si="4"/>
        <v>-5764725993</v>
      </c>
      <c r="J173" s="158"/>
      <c r="K173" s="145">
        <v>17056563</v>
      </c>
      <c r="L173" s="145"/>
      <c r="M173" s="145">
        <v>29671383791</v>
      </c>
      <c r="N173" s="145"/>
      <c r="O173" s="145">
        <v>-37070451155</v>
      </c>
      <c r="P173" s="145"/>
      <c r="Q173" s="145">
        <f t="shared" si="5"/>
        <v>-7399067364</v>
      </c>
    </row>
    <row r="174" spans="1:17">
      <c r="A174" s="127" t="s">
        <v>135</v>
      </c>
      <c r="C174" s="145">
        <v>5916577</v>
      </c>
      <c r="D174" s="145"/>
      <c r="E174" s="145">
        <v>35699936341</v>
      </c>
      <c r="F174" s="145"/>
      <c r="G174" s="145">
        <v>-31674463003</v>
      </c>
      <c r="H174" s="145">
        <v>10328633170</v>
      </c>
      <c r="I174" s="158">
        <f t="shared" si="4"/>
        <v>4025473338</v>
      </c>
      <c r="J174" s="158"/>
      <c r="K174" s="145">
        <v>5916577</v>
      </c>
      <c r="L174" s="145"/>
      <c r="M174" s="145">
        <v>35699936341</v>
      </c>
      <c r="N174" s="145"/>
      <c r="O174" s="145">
        <v>-36755758907</v>
      </c>
      <c r="P174" s="145"/>
      <c r="Q174" s="145">
        <f t="shared" si="5"/>
        <v>-1055822566</v>
      </c>
    </row>
    <row r="175" spans="1:17">
      <c r="A175" s="127" t="s">
        <v>410</v>
      </c>
      <c r="C175" s="145">
        <v>3298941</v>
      </c>
      <c r="D175" s="145"/>
      <c r="E175" s="145">
        <v>4853382211</v>
      </c>
      <c r="F175" s="145"/>
      <c r="G175" s="145">
        <v>-5561713665</v>
      </c>
      <c r="H175" s="145">
        <v>46462185386</v>
      </c>
      <c r="I175" s="158">
        <f t="shared" si="4"/>
        <v>-708331454</v>
      </c>
      <c r="J175" s="158"/>
      <c r="K175" s="145">
        <v>3298941</v>
      </c>
      <c r="L175" s="145"/>
      <c r="M175" s="145">
        <v>4853382211</v>
      </c>
      <c r="N175" s="145"/>
      <c r="O175" s="145">
        <v>-4978565453</v>
      </c>
      <c r="P175" s="145"/>
      <c r="Q175" s="145">
        <f t="shared" si="5"/>
        <v>-125183242</v>
      </c>
    </row>
    <row r="176" spans="1:17">
      <c r="A176" s="127" t="s">
        <v>269</v>
      </c>
      <c r="C176" s="145">
        <v>2915593</v>
      </c>
      <c r="D176" s="145"/>
      <c r="E176" s="145">
        <v>27678241871</v>
      </c>
      <c r="F176" s="145"/>
      <c r="G176" s="145">
        <v>-30310253425</v>
      </c>
      <c r="H176" s="145">
        <v>55693687805</v>
      </c>
      <c r="I176" s="158">
        <f t="shared" si="4"/>
        <v>-2632011554</v>
      </c>
      <c r="J176" s="158"/>
      <c r="K176" s="145">
        <v>2915593</v>
      </c>
      <c r="L176" s="145"/>
      <c r="M176" s="145">
        <v>27678241871</v>
      </c>
      <c r="N176" s="145"/>
      <c r="O176" s="145">
        <v>-31680550043</v>
      </c>
      <c r="P176" s="145"/>
      <c r="Q176" s="145">
        <f t="shared" si="5"/>
        <v>-4002308172</v>
      </c>
    </row>
    <row r="177" spans="1:17">
      <c r="A177" s="127" t="s">
        <v>370</v>
      </c>
      <c r="C177" s="145">
        <v>3697465</v>
      </c>
      <c r="D177" s="145"/>
      <c r="E177" s="145">
        <v>190095054109</v>
      </c>
      <c r="F177" s="145"/>
      <c r="G177" s="145">
        <v>-186520620875</v>
      </c>
      <c r="H177" s="145">
        <v>51779912353</v>
      </c>
      <c r="I177" s="158">
        <f t="shared" si="4"/>
        <v>3574433234</v>
      </c>
      <c r="J177" s="158"/>
      <c r="K177" s="145">
        <v>3697465</v>
      </c>
      <c r="L177" s="145"/>
      <c r="M177" s="145">
        <v>190095054109</v>
      </c>
      <c r="N177" s="145"/>
      <c r="O177" s="145">
        <v>-166052012204</v>
      </c>
      <c r="P177" s="145"/>
      <c r="Q177" s="145">
        <f t="shared" si="5"/>
        <v>24043041905</v>
      </c>
    </row>
    <row r="178" spans="1:17">
      <c r="A178" s="127" t="s">
        <v>224</v>
      </c>
      <c r="C178" s="145">
        <v>1004423</v>
      </c>
      <c r="D178" s="145"/>
      <c r="E178" s="145">
        <v>35325043653</v>
      </c>
      <c r="F178" s="145"/>
      <c r="G178" s="145">
        <v>-31381179255</v>
      </c>
      <c r="H178" s="145">
        <v>46002989822</v>
      </c>
      <c r="I178" s="158">
        <f t="shared" si="4"/>
        <v>3943864398</v>
      </c>
      <c r="J178" s="158"/>
      <c r="K178" s="145">
        <v>1004423</v>
      </c>
      <c r="L178" s="145"/>
      <c r="M178" s="145">
        <v>35325043653</v>
      </c>
      <c r="N178" s="145"/>
      <c r="O178" s="145">
        <v>-33324658454</v>
      </c>
      <c r="P178" s="145"/>
      <c r="Q178" s="145">
        <f t="shared" si="5"/>
        <v>2000385199</v>
      </c>
    </row>
    <row r="179" spans="1:17">
      <c r="A179" s="127" t="s">
        <v>276</v>
      </c>
      <c r="C179" s="145">
        <v>5871192</v>
      </c>
      <c r="D179" s="145"/>
      <c r="E179" s="145">
        <v>43246674805</v>
      </c>
      <c r="F179" s="145"/>
      <c r="G179" s="145">
        <v>-41477684755</v>
      </c>
      <c r="H179" s="145">
        <v>56222780726</v>
      </c>
      <c r="I179" s="158">
        <f t="shared" si="4"/>
        <v>1768990050</v>
      </c>
      <c r="J179" s="158"/>
      <c r="K179" s="145">
        <v>5871192</v>
      </c>
      <c r="L179" s="145"/>
      <c r="M179" s="145">
        <v>43246674805</v>
      </c>
      <c r="N179" s="145"/>
      <c r="O179" s="145">
        <v>-42295346325</v>
      </c>
      <c r="P179" s="145"/>
      <c r="Q179" s="145">
        <f t="shared" si="5"/>
        <v>951328480</v>
      </c>
    </row>
    <row r="180" spans="1:17">
      <c r="A180" s="127" t="s">
        <v>164</v>
      </c>
      <c r="C180" s="145">
        <v>23967002</v>
      </c>
      <c r="D180" s="145"/>
      <c r="E180" s="145">
        <v>88984127796</v>
      </c>
      <c r="F180" s="145"/>
      <c r="G180" s="145">
        <v>-96631759664</v>
      </c>
      <c r="H180" s="145">
        <v>136545932670</v>
      </c>
      <c r="I180" s="158">
        <f t="shared" si="4"/>
        <v>-7647631868</v>
      </c>
      <c r="J180" s="158"/>
      <c r="K180" s="145">
        <v>23967002</v>
      </c>
      <c r="L180" s="145"/>
      <c r="M180" s="145">
        <v>88984127796</v>
      </c>
      <c r="N180" s="145"/>
      <c r="O180" s="145">
        <v>-109708855698</v>
      </c>
      <c r="P180" s="145"/>
      <c r="Q180" s="145">
        <f t="shared" si="5"/>
        <v>-20724727902</v>
      </c>
    </row>
    <row r="181" spans="1:17">
      <c r="A181" s="127" t="s">
        <v>284</v>
      </c>
      <c r="C181" s="145">
        <v>1861950</v>
      </c>
      <c r="D181" s="145"/>
      <c r="E181" s="145">
        <v>28855085089</v>
      </c>
      <c r="F181" s="145"/>
      <c r="G181" s="145">
        <v>-25574863674</v>
      </c>
      <c r="H181" s="145">
        <v>39662753848</v>
      </c>
      <c r="I181" s="158">
        <f t="shared" si="4"/>
        <v>3280221415</v>
      </c>
      <c r="J181" s="158"/>
      <c r="K181" s="145">
        <v>1861950</v>
      </c>
      <c r="L181" s="145"/>
      <c r="M181" s="145">
        <v>28855085089</v>
      </c>
      <c r="N181" s="145"/>
      <c r="O181" s="145">
        <v>-29560953519</v>
      </c>
      <c r="P181" s="145"/>
      <c r="Q181" s="145">
        <f t="shared" si="5"/>
        <v>-705868430</v>
      </c>
    </row>
    <row r="182" spans="1:17">
      <c r="A182" s="127" t="s">
        <v>402</v>
      </c>
      <c r="C182" s="145">
        <v>1777850</v>
      </c>
      <c r="D182" s="145"/>
      <c r="E182" s="145">
        <v>27127622020</v>
      </c>
      <c r="F182" s="145"/>
      <c r="G182" s="145">
        <v>-27481076375</v>
      </c>
      <c r="H182" s="145">
        <v>25377432000</v>
      </c>
      <c r="I182" s="158">
        <f t="shared" si="4"/>
        <v>-353454355</v>
      </c>
      <c r="J182" s="158"/>
      <c r="K182" s="145">
        <v>1777850</v>
      </c>
      <c r="L182" s="145"/>
      <c r="M182" s="145">
        <v>27127622020</v>
      </c>
      <c r="N182" s="145"/>
      <c r="O182" s="145">
        <v>-30338352114</v>
      </c>
      <c r="P182" s="145"/>
      <c r="Q182" s="145">
        <f t="shared" si="5"/>
        <v>-3210730094</v>
      </c>
    </row>
    <row r="183" spans="1:17">
      <c r="A183" s="127" t="s">
        <v>293</v>
      </c>
      <c r="C183" s="145">
        <v>1172679</v>
      </c>
      <c r="D183" s="145"/>
      <c r="E183" s="145">
        <v>35787037894</v>
      </c>
      <c r="F183" s="145"/>
      <c r="G183" s="145">
        <v>-37115937674</v>
      </c>
      <c r="H183" s="145">
        <v>4862426088</v>
      </c>
      <c r="I183" s="158">
        <f t="shared" si="4"/>
        <v>-1328899780</v>
      </c>
      <c r="J183" s="158"/>
      <c r="K183" s="145">
        <v>1172679</v>
      </c>
      <c r="L183" s="145"/>
      <c r="M183" s="145">
        <v>35787037894</v>
      </c>
      <c r="N183" s="145"/>
      <c r="O183" s="145">
        <v>-38276513409</v>
      </c>
      <c r="P183" s="145"/>
      <c r="Q183" s="145">
        <f t="shared" si="5"/>
        <v>-2489475515</v>
      </c>
    </row>
    <row r="184" spans="1:17">
      <c r="A184" s="127" t="s">
        <v>182</v>
      </c>
      <c r="C184" s="145">
        <v>11737289</v>
      </c>
      <c r="D184" s="145"/>
      <c r="E184" s="145">
        <v>22459845355</v>
      </c>
      <c r="F184" s="145"/>
      <c r="G184" s="145">
        <v>-22592381112</v>
      </c>
      <c r="H184" s="145">
        <v>2448947251</v>
      </c>
      <c r="I184" s="158">
        <f t="shared" si="4"/>
        <v>-132535757</v>
      </c>
      <c r="J184" s="158"/>
      <c r="K184" s="145">
        <v>11737289</v>
      </c>
      <c r="L184" s="145"/>
      <c r="M184" s="145">
        <v>22459845355</v>
      </c>
      <c r="N184" s="145"/>
      <c r="O184" s="145">
        <v>-22897896604</v>
      </c>
      <c r="P184" s="145"/>
      <c r="Q184" s="145">
        <f t="shared" si="5"/>
        <v>-438051249</v>
      </c>
    </row>
    <row r="185" spans="1:17">
      <c r="A185" s="127" t="s">
        <v>386</v>
      </c>
      <c r="C185" s="145">
        <v>1408887</v>
      </c>
      <c r="D185" s="145"/>
      <c r="E185" s="145">
        <v>26679603536</v>
      </c>
      <c r="F185" s="145"/>
      <c r="G185" s="145">
        <v>-28570284100</v>
      </c>
      <c r="H185" s="145">
        <v>13972272889</v>
      </c>
      <c r="I185" s="158">
        <f t="shared" si="4"/>
        <v>-1890680564</v>
      </c>
      <c r="J185" s="158"/>
      <c r="K185" s="145">
        <v>1408887</v>
      </c>
      <c r="L185" s="145"/>
      <c r="M185" s="145">
        <v>26679603536</v>
      </c>
      <c r="N185" s="145"/>
      <c r="O185" s="145">
        <v>-33580928841</v>
      </c>
      <c r="P185" s="145"/>
      <c r="Q185" s="145">
        <f t="shared" si="5"/>
        <v>-6901325305</v>
      </c>
    </row>
    <row r="186" spans="1:17">
      <c r="A186" s="127" t="s">
        <v>165</v>
      </c>
      <c r="C186" s="145">
        <v>683823</v>
      </c>
      <c r="D186" s="145"/>
      <c r="E186" s="145">
        <v>5526402083</v>
      </c>
      <c r="F186" s="145"/>
      <c r="G186" s="145">
        <v>-6688781855</v>
      </c>
      <c r="H186" s="145">
        <v>87686250526</v>
      </c>
      <c r="I186" s="158">
        <f t="shared" si="4"/>
        <v>-1162379772</v>
      </c>
      <c r="J186" s="158"/>
      <c r="K186" s="145">
        <v>683823</v>
      </c>
      <c r="L186" s="145"/>
      <c r="M186" s="145">
        <v>5526402083</v>
      </c>
      <c r="N186" s="145"/>
      <c r="O186" s="145">
        <v>-6046761278</v>
      </c>
      <c r="P186" s="145"/>
      <c r="Q186" s="145">
        <f t="shared" si="5"/>
        <v>-520359195</v>
      </c>
    </row>
    <row r="187" spans="1:17">
      <c r="A187" s="127" t="s">
        <v>295</v>
      </c>
      <c r="C187" s="145">
        <v>8851211</v>
      </c>
      <c r="D187" s="145"/>
      <c r="E187" s="145">
        <v>23060989841</v>
      </c>
      <c r="F187" s="145"/>
      <c r="G187" s="145">
        <v>-24223277805</v>
      </c>
      <c r="H187" s="145">
        <v>40299893413</v>
      </c>
      <c r="I187" s="158">
        <f t="shared" si="4"/>
        <v>-1162287964</v>
      </c>
      <c r="J187" s="158"/>
      <c r="K187" s="145">
        <v>8851211</v>
      </c>
      <c r="L187" s="145"/>
      <c r="M187" s="145">
        <v>23060989841</v>
      </c>
      <c r="N187" s="145"/>
      <c r="O187" s="145">
        <v>-31918607863</v>
      </c>
      <c r="P187" s="145"/>
      <c r="Q187" s="145">
        <f t="shared" si="5"/>
        <v>-8857618022</v>
      </c>
    </row>
    <row r="188" spans="1:17">
      <c r="A188" s="127" t="s">
        <v>188</v>
      </c>
      <c r="C188" s="145">
        <v>15360925</v>
      </c>
      <c r="D188" s="145"/>
      <c r="E188" s="145">
        <v>45900199657</v>
      </c>
      <c r="F188" s="145"/>
      <c r="G188" s="145">
        <v>-50236745466</v>
      </c>
      <c r="H188" s="145">
        <v>69490602477</v>
      </c>
      <c r="I188" s="158">
        <f t="shared" si="4"/>
        <v>-4336545809</v>
      </c>
      <c r="J188" s="158"/>
      <c r="K188" s="145">
        <v>15360925</v>
      </c>
      <c r="L188" s="145"/>
      <c r="M188" s="145">
        <v>45900199657</v>
      </c>
      <c r="N188" s="145"/>
      <c r="O188" s="145">
        <v>-53206718698</v>
      </c>
      <c r="P188" s="145"/>
      <c r="Q188" s="145">
        <f t="shared" si="5"/>
        <v>-7306519041</v>
      </c>
    </row>
    <row r="189" spans="1:17">
      <c r="A189" s="127" t="s">
        <v>476</v>
      </c>
      <c r="C189" s="145">
        <v>202912</v>
      </c>
      <c r="D189" s="145"/>
      <c r="E189" s="145">
        <v>4578696093</v>
      </c>
      <c r="F189" s="145"/>
      <c r="G189" s="145">
        <v>-5020449455</v>
      </c>
      <c r="H189" s="145">
        <v>8529985087</v>
      </c>
      <c r="I189" s="158">
        <f t="shared" si="4"/>
        <v>-441753362</v>
      </c>
      <c r="J189" s="158"/>
      <c r="K189" s="145">
        <v>202912</v>
      </c>
      <c r="L189" s="145"/>
      <c r="M189" s="145">
        <v>4578696093</v>
      </c>
      <c r="N189" s="145"/>
      <c r="O189" s="145">
        <v>-5020449455</v>
      </c>
      <c r="P189" s="145"/>
      <c r="Q189" s="145">
        <f t="shared" si="5"/>
        <v>-441753362</v>
      </c>
    </row>
    <row r="190" spans="1:17">
      <c r="A190" s="127" t="s">
        <v>142</v>
      </c>
      <c r="C190" s="145">
        <v>7334864</v>
      </c>
      <c r="D190" s="145"/>
      <c r="E190" s="145">
        <v>35770732973</v>
      </c>
      <c r="F190" s="145"/>
      <c r="G190" s="145">
        <v>-34626011187</v>
      </c>
      <c r="H190" s="145">
        <v>28968241254</v>
      </c>
      <c r="I190" s="158">
        <f t="shared" si="4"/>
        <v>1144721786</v>
      </c>
      <c r="J190" s="158"/>
      <c r="K190" s="145">
        <v>7334864</v>
      </c>
      <c r="L190" s="145"/>
      <c r="M190" s="145">
        <v>35770732973</v>
      </c>
      <c r="N190" s="145"/>
      <c r="O190" s="145">
        <v>-42022318691</v>
      </c>
      <c r="P190" s="145"/>
      <c r="Q190" s="145">
        <f t="shared" si="5"/>
        <v>-6251585718</v>
      </c>
    </row>
    <row r="191" spans="1:17">
      <c r="A191" s="127" t="s">
        <v>153</v>
      </c>
      <c r="C191" s="145">
        <v>9700729</v>
      </c>
      <c r="D191" s="145"/>
      <c r="E191" s="145">
        <v>52650832761</v>
      </c>
      <c r="F191" s="145"/>
      <c r="G191" s="145">
        <v>-61261071474</v>
      </c>
      <c r="H191" s="145">
        <v>22009355558</v>
      </c>
      <c r="I191" s="158">
        <f t="shared" si="4"/>
        <v>-8610238713</v>
      </c>
      <c r="J191" s="158"/>
      <c r="K191" s="145">
        <v>9700729</v>
      </c>
      <c r="L191" s="145"/>
      <c r="M191" s="145">
        <v>52650832761</v>
      </c>
      <c r="N191" s="145"/>
      <c r="O191" s="145">
        <v>-65626587149</v>
      </c>
      <c r="P191" s="145"/>
      <c r="Q191" s="145">
        <f t="shared" si="5"/>
        <v>-12975754388</v>
      </c>
    </row>
    <row r="192" spans="1:17">
      <c r="A192" s="127" t="s">
        <v>218</v>
      </c>
      <c r="C192" s="145">
        <v>60546719</v>
      </c>
      <c r="D192" s="145"/>
      <c r="E192" s="145">
        <v>73728420882</v>
      </c>
      <c r="F192" s="145"/>
      <c r="G192" s="145">
        <v>-80047066349</v>
      </c>
      <c r="H192" s="145">
        <v>21071785771</v>
      </c>
      <c r="I192" s="158">
        <f t="shared" si="4"/>
        <v>-6318645467</v>
      </c>
      <c r="J192" s="158"/>
      <c r="K192" s="145">
        <v>60546719</v>
      </c>
      <c r="L192" s="145"/>
      <c r="M192" s="145">
        <v>73728420882</v>
      </c>
      <c r="N192" s="145"/>
      <c r="O192" s="145">
        <v>-83638364948</v>
      </c>
      <c r="P192" s="145"/>
      <c r="Q192" s="145">
        <f t="shared" si="5"/>
        <v>-9909944066</v>
      </c>
    </row>
    <row r="193" spans="1:17">
      <c r="A193" s="127" t="s">
        <v>337</v>
      </c>
      <c r="C193" s="145">
        <v>5229258</v>
      </c>
      <c r="D193" s="145"/>
      <c r="E193" s="145">
        <v>27290255556</v>
      </c>
      <c r="F193" s="145"/>
      <c r="G193" s="145">
        <v>-29577438879</v>
      </c>
      <c r="H193" s="145">
        <v>35265086226</v>
      </c>
      <c r="I193" s="158">
        <f t="shared" si="4"/>
        <v>-2287183323</v>
      </c>
      <c r="J193" s="158"/>
      <c r="K193" s="145">
        <v>5229258</v>
      </c>
      <c r="L193" s="145"/>
      <c r="M193" s="145">
        <v>27290255556</v>
      </c>
      <c r="N193" s="145"/>
      <c r="O193" s="145">
        <v>-34285655142</v>
      </c>
      <c r="P193" s="145"/>
      <c r="Q193" s="145">
        <f t="shared" si="5"/>
        <v>-6995399586</v>
      </c>
    </row>
    <row r="194" spans="1:17">
      <c r="A194" s="127" t="s">
        <v>184</v>
      </c>
      <c r="C194" s="145">
        <v>1053817</v>
      </c>
      <c r="D194" s="145"/>
      <c r="E194" s="145">
        <v>27602857890</v>
      </c>
      <c r="F194" s="145"/>
      <c r="G194" s="145">
        <v>-32369195779</v>
      </c>
      <c r="H194" s="145">
        <v>45280416249</v>
      </c>
      <c r="I194" s="158">
        <f t="shared" si="4"/>
        <v>-4766337889</v>
      </c>
      <c r="J194" s="158"/>
      <c r="K194" s="145">
        <v>1053817</v>
      </c>
      <c r="L194" s="145"/>
      <c r="M194" s="145">
        <v>27602857890</v>
      </c>
      <c r="N194" s="145"/>
      <c r="O194" s="145">
        <v>-34277091703</v>
      </c>
      <c r="P194" s="145"/>
      <c r="Q194" s="145">
        <f t="shared" si="5"/>
        <v>-6674233813</v>
      </c>
    </row>
    <row r="195" spans="1:17">
      <c r="A195" s="127" t="s">
        <v>351</v>
      </c>
      <c r="C195" s="145">
        <v>635206</v>
      </c>
      <c r="D195" s="145"/>
      <c r="E195" s="145">
        <v>27315511445</v>
      </c>
      <c r="F195" s="145"/>
      <c r="G195" s="145">
        <v>-27694367359</v>
      </c>
      <c r="H195" s="145">
        <v>-7409744150</v>
      </c>
      <c r="I195" s="158">
        <f t="shared" si="4"/>
        <v>-378855914</v>
      </c>
      <c r="J195" s="158"/>
      <c r="K195" s="145">
        <v>635206</v>
      </c>
      <c r="L195" s="145"/>
      <c r="M195" s="145">
        <v>27315511445</v>
      </c>
      <c r="N195" s="145"/>
      <c r="O195" s="145">
        <v>-23901694626</v>
      </c>
      <c r="P195" s="145"/>
      <c r="Q195" s="145">
        <f t="shared" si="5"/>
        <v>3413816819</v>
      </c>
    </row>
    <row r="196" spans="1:17">
      <c r="A196" s="127" t="s">
        <v>180</v>
      </c>
      <c r="C196" s="145">
        <v>434786</v>
      </c>
      <c r="D196" s="145"/>
      <c r="E196" s="145">
        <v>30426811242</v>
      </c>
      <c r="F196" s="145"/>
      <c r="G196" s="145">
        <v>-29644531011</v>
      </c>
      <c r="H196" s="145">
        <v>1929723025</v>
      </c>
      <c r="I196" s="158">
        <f t="shared" si="4"/>
        <v>782280231</v>
      </c>
      <c r="J196" s="158"/>
      <c r="K196" s="145">
        <v>434786</v>
      </c>
      <c r="L196" s="145"/>
      <c r="M196" s="145">
        <v>30426811242</v>
      </c>
      <c r="N196" s="145"/>
      <c r="O196" s="145">
        <v>-25182777728</v>
      </c>
      <c r="P196" s="145"/>
      <c r="Q196" s="145">
        <f t="shared" si="5"/>
        <v>5244033514</v>
      </c>
    </row>
    <row r="197" spans="1:17">
      <c r="A197" s="127" t="s">
        <v>93</v>
      </c>
      <c r="C197" s="145">
        <v>18658523</v>
      </c>
      <c r="D197" s="145"/>
      <c r="E197" s="145">
        <v>57274694788</v>
      </c>
      <c r="F197" s="145"/>
      <c r="G197" s="145">
        <v>-63976988936</v>
      </c>
      <c r="H197" s="145">
        <v>7234513765</v>
      </c>
      <c r="I197" s="158">
        <f t="shared" si="4"/>
        <v>-6702294148</v>
      </c>
      <c r="J197" s="158"/>
      <c r="K197" s="145">
        <v>18658523</v>
      </c>
      <c r="L197" s="145"/>
      <c r="M197" s="145">
        <v>57274694788</v>
      </c>
      <c r="N197" s="145"/>
      <c r="O197" s="145">
        <v>-69056846500</v>
      </c>
      <c r="P197" s="145"/>
      <c r="Q197" s="145">
        <f t="shared" si="5"/>
        <v>-11782151712</v>
      </c>
    </row>
    <row r="198" spans="1:17">
      <c r="A198" s="127" t="s">
        <v>258</v>
      </c>
      <c r="C198" s="145">
        <v>2271357</v>
      </c>
      <c r="D198" s="145"/>
      <c r="E198" s="145">
        <v>32490352513</v>
      </c>
      <c r="F198" s="145"/>
      <c r="G198" s="145">
        <v>-36238370939</v>
      </c>
      <c r="H198" s="145">
        <v>91908956352</v>
      </c>
      <c r="I198" s="158">
        <f t="shared" si="4"/>
        <v>-3748018426</v>
      </c>
      <c r="J198" s="158"/>
      <c r="K198" s="145">
        <v>2271357</v>
      </c>
      <c r="L198" s="145"/>
      <c r="M198" s="145">
        <v>32490352513</v>
      </c>
      <c r="N198" s="145"/>
      <c r="O198" s="145">
        <v>-30514310517</v>
      </c>
      <c r="P198" s="145"/>
      <c r="Q198" s="145">
        <f t="shared" si="5"/>
        <v>1976041996</v>
      </c>
    </row>
    <row r="199" spans="1:17">
      <c r="A199" s="127" t="s">
        <v>196</v>
      </c>
      <c r="C199" s="145">
        <v>5796154</v>
      </c>
      <c r="D199" s="145"/>
      <c r="E199" s="145">
        <v>30824917831</v>
      </c>
      <c r="F199" s="145"/>
      <c r="G199" s="145">
        <v>-30627672067</v>
      </c>
      <c r="H199" s="145">
        <v>15582992932</v>
      </c>
      <c r="I199" s="158">
        <f t="shared" si="4"/>
        <v>197245764</v>
      </c>
      <c r="J199" s="158"/>
      <c r="K199" s="145">
        <v>5796154</v>
      </c>
      <c r="L199" s="145"/>
      <c r="M199" s="145">
        <v>30824917831</v>
      </c>
      <c r="N199" s="145"/>
      <c r="O199" s="145">
        <v>-24679601179</v>
      </c>
      <c r="P199" s="145"/>
      <c r="Q199" s="145">
        <f t="shared" si="5"/>
        <v>6145316652</v>
      </c>
    </row>
    <row r="200" spans="1:17">
      <c r="A200" s="127" t="s">
        <v>409</v>
      </c>
      <c r="C200" s="145">
        <v>9664244</v>
      </c>
      <c r="D200" s="145"/>
      <c r="E200" s="145">
        <v>15082584549</v>
      </c>
      <c r="F200" s="145"/>
      <c r="G200" s="145">
        <v>-14616560762</v>
      </c>
      <c r="H200" s="145">
        <v>39914895564</v>
      </c>
      <c r="I200" s="158">
        <f t="shared" si="4"/>
        <v>466023787</v>
      </c>
      <c r="J200" s="158"/>
      <c r="K200" s="145">
        <v>9664244</v>
      </c>
      <c r="L200" s="145"/>
      <c r="M200" s="145">
        <v>15082584549</v>
      </c>
      <c r="N200" s="145"/>
      <c r="O200" s="145">
        <v>-17213123857</v>
      </c>
      <c r="P200" s="145"/>
      <c r="Q200" s="145">
        <f t="shared" si="5"/>
        <v>-2130539308</v>
      </c>
    </row>
    <row r="201" spans="1:17">
      <c r="A201" s="127" t="s">
        <v>261</v>
      </c>
      <c r="C201" s="145">
        <v>555903</v>
      </c>
      <c r="D201" s="145"/>
      <c r="E201" s="145">
        <v>8438131412</v>
      </c>
      <c r="F201" s="145"/>
      <c r="G201" s="145">
        <v>-8509968811</v>
      </c>
      <c r="H201" s="145">
        <v>62933379014</v>
      </c>
      <c r="I201" s="158">
        <f t="shared" ref="I201:I265" si="6">E201+G201</f>
        <v>-71837399</v>
      </c>
      <c r="J201" s="158"/>
      <c r="K201" s="145">
        <v>555903</v>
      </c>
      <c r="L201" s="145"/>
      <c r="M201" s="145">
        <v>8438131412</v>
      </c>
      <c r="N201" s="145"/>
      <c r="O201" s="145">
        <v>-10168375321</v>
      </c>
      <c r="P201" s="145"/>
      <c r="Q201" s="145">
        <f t="shared" ref="Q201:Q264" si="7">M201+O201</f>
        <v>-1730243909</v>
      </c>
    </row>
    <row r="202" spans="1:17">
      <c r="A202" s="127" t="s">
        <v>185</v>
      </c>
      <c r="C202" s="145">
        <v>26178750</v>
      </c>
      <c r="D202" s="145"/>
      <c r="E202" s="145">
        <v>129074012731</v>
      </c>
      <c r="F202" s="145"/>
      <c r="G202" s="145">
        <v>-127482816297</v>
      </c>
      <c r="H202" s="145">
        <v>33729159173</v>
      </c>
      <c r="I202" s="158">
        <f t="shared" si="6"/>
        <v>1591196434</v>
      </c>
      <c r="J202" s="158"/>
      <c r="K202" s="145">
        <v>26178750</v>
      </c>
      <c r="L202" s="145"/>
      <c r="M202" s="145">
        <v>129074012731</v>
      </c>
      <c r="N202" s="145"/>
      <c r="O202" s="145">
        <v>-119135787705</v>
      </c>
      <c r="P202" s="145"/>
      <c r="Q202" s="145">
        <f t="shared" si="7"/>
        <v>9938225026</v>
      </c>
    </row>
    <row r="203" spans="1:17">
      <c r="A203" s="127" t="s">
        <v>207</v>
      </c>
      <c r="C203" s="145">
        <v>13136571</v>
      </c>
      <c r="D203" s="145"/>
      <c r="E203" s="145">
        <v>38261136623</v>
      </c>
      <c r="F203" s="145"/>
      <c r="G203" s="145">
        <v>-39893437673</v>
      </c>
      <c r="H203" s="145">
        <v>31788133629</v>
      </c>
      <c r="I203" s="158">
        <f t="shared" si="6"/>
        <v>-1632301050</v>
      </c>
      <c r="J203" s="158"/>
      <c r="K203" s="145">
        <v>13136571</v>
      </c>
      <c r="L203" s="145"/>
      <c r="M203" s="145">
        <v>38261136623</v>
      </c>
      <c r="N203" s="145"/>
      <c r="O203" s="145">
        <v>-42592486728</v>
      </c>
      <c r="P203" s="145"/>
      <c r="Q203" s="145">
        <f t="shared" si="7"/>
        <v>-4331350105</v>
      </c>
    </row>
    <row r="204" spans="1:17">
      <c r="A204" s="127" t="s">
        <v>90</v>
      </c>
      <c r="C204" s="145">
        <v>11035404</v>
      </c>
      <c r="D204" s="145"/>
      <c r="E204" s="145">
        <v>47652565101</v>
      </c>
      <c r="F204" s="145"/>
      <c r="G204" s="145">
        <v>-49955764289</v>
      </c>
      <c r="H204" s="145">
        <v>54994639809</v>
      </c>
      <c r="I204" s="158">
        <f t="shared" si="6"/>
        <v>-2303199188</v>
      </c>
      <c r="J204" s="158"/>
      <c r="K204" s="145">
        <v>11035404</v>
      </c>
      <c r="L204" s="145"/>
      <c r="M204" s="145">
        <v>47652565101</v>
      </c>
      <c r="N204" s="145"/>
      <c r="O204" s="145">
        <v>-62970669663</v>
      </c>
      <c r="P204" s="145"/>
      <c r="Q204" s="145">
        <f t="shared" si="7"/>
        <v>-15318104562</v>
      </c>
    </row>
    <row r="205" spans="1:17">
      <c r="A205" s="127" t="s">
        <v>449</v>
      </c>
      <c r="C205" s="145">
        <v>1140317</v>
      </c>
      <c r="D205" s="145"/>
      <c r="E205" s="145">
        <v>19882153282</v>
      </c>
      <c r="F205" s="145"/>
      <c r="G205" s="145">
        <v>-20154200986</v>
      </c>
      <c r="H205" s="145">
        <v>-1898296444</v>
      </c>
      <c r="I205" s="158">
        <f t="shared" si="6"/>
        <v>-272047704</v>
      </c>
      <c r="J205" s="158"/>
      <c r="K205" s="145">
        <v>1140317</v>
      </c>
      <c r="L205" s="145"/>
      <c r="M205" s="145">
        <v>19882153282</v>
      </c>
      <c r="N205" s="145"/>
      <c r="O205" s="145">
        <v>-20333656879</v>
      </c>
      <c r="P205" s="145"/>
      <c r="Q205" s="145">
        <f t="shared" si="7"/>
        <v>-451503597</v>
      </c>
    </row>
    <row r="206" spans="1:17">
      <c r="A206" s="127" t="s">
        <v>107</v>
      </c>
      <c r="C206" s="145">
        <v>12498326</v>
      </c>
      <c r="D206" s="145"/>
      <c r="E206" s="145">
        <v>38787606121</v>
      </c>
      <c r="F206" s="145"/>
      <c r="G206" s="145">
        <v>-38452159176</v>
      </c>
      <c r="H206" s="145">
        <v>92552472052</v>
      </c>
      <c r="I206" s="158">
        <f t="shared" si="6"/>
        <v>335446945</v>
      </c>
      <c r="J206" s="158"/>
      <c r="K206" s="145">
        <v>12498326</v>
      </c>
      <c r="L206" s="145"/>
      <c r="M206" s="145">
        <v>38787606121</v>
      </c>
      <c r="N206" s="145"/>
      <c r="O206" s="145">
        <v>-39416873949</v>
      </c>
      <c r="P206" s="145"/>
      <c r="Q206" s="145">
        <f t="shared" si="7"/>
        <v>-629267828</v>
      </c>
    </row>
    <row r="207" spans="1:17">
      <c r="A207" s="127" t="s">
        <v>143</v>
      </c>
      <c r="C207" s="145">
        <v>22175807</v>
      </c>
      <c r="D207" s="145"/>
      <c r="E207" s="145">
        <v>57644696382</v>
      </c>
      <c r="F207" s="145"/>
      <c r="G207" s="145">
        <v>-57534477079</v>
      </c>
      <c r="H207" s="145">
        <v>33702814457</v>
      </c>
      <c r="I207" s="158">
        <f t="shared" si="6"/>
        <v>110219303</v>
      </c>
      <c r="J207" s="158"/>
      <c r="K207" s="145">
        <v>22175807</v>
      </c>
      <c r="L207" s="145"/>
      <c r="M207" s="145">
        <v>57644696382</v>
      </c>
      <c r="N207" s="145"/>
      <c r="O207" s="145">
        <v>-52936805421</v>
      </c>
      <c r="P207" s="145"/>
      <c r="Q207" s="145">
        <f t="shared" si="7"/>
        <v>4707890961</v>
      </c>
    </row>
    <row r="208" spans="1:17">
      <c r="A208" s="127" t="s">
        <v>157</v>
      </c>
      <c r="C208" s="145">
        <v>2966357</v>
      </c>
      <c r="D208" s="145"/>
      <c r="E208" s="145">
        <v>58148505512</v>
      </c>
      <c r="F208" s="145"/>
      <c r="G208" s="145">
        <v>-60183113462</v>
      </c>
      <c r="H208" s="145">
        <v>5255793844</v>
      </c>
      <c r="I208" s="158">
        <f t="shared" si="6"/>
        <v>-2034607950</v>
      </c>
      <c r="J208" s="158"/>
      <c r="K208" s="145">
        <v>2966357</v>
      </c>
      <c r="L208" s="145"/>
      <c r="M208" s="145">
        <v>58148505512</v>
      </c>
      <c r="N208" s="145"/>
      <c r="O208" s="145">
        <v>-61363781581</v>
      </c>
      <c r="P208" s="145"/>
      <c r="Q208" s="145">
        <f t="shared" si="7"/>
        <v>-3215276069</v>
      </c>
    </row>
    <row r="209" spans="1:17">
      <c r="A209" s="127" t="s">
        <v>376</v>
      </c>
      <c r="C209" s="145">
        <v>17352053</v>
      </c>
      <c r="D209" s="145"/>
      <c r="E209" s="145">
        <v>32445008387</v>
      </c>
      <c r="F209" s="145"/>
      <c r="G209" s="145">
        <v>-35273812947</v>
      </c>
      <c r="H209" s="145">
        <v>63807936571</v>
      </c>
      <c r="I209" s="158">
        <f t="shared" si="6"/>
        <v>-2828804560</v>
      </c>
      <c r="J209" s="158"/>
      <c r="K209" s="145">
        <v>17352053</v>
      </c>
      <c r="L209" s="145"/>
      <c r="M209" s="145">
        <v>32445008387</v>
      </c>
      <c r="N209" s="145"/>
      <c r="O209" s="145">
        <v>-33344695015</v>
      </c>
      <c r="P209" s="145"/>
      <c r="Q209" s="145">
        <f t="shared" si="7"/>
        <v>-899686628</v>
      </c>
    </row>
    <row r="210" spans="1:17">
      <c r="A210" s="127" t="s">
        <v>391</v>
      </c>
      <c r="C210" s="145">
        <v>2192135</v>
      </c>
      <c r="D210" s="145"/>
      <c r="E210" s="145">
        <v>41816771582</v>
      </c>
      <c r="F210" s="145"/>
      <c r="G210" s="145">
        <v>-36608742187</v>
      </c>
      <c r="H210" s="145">
        <v>21566876369</v>
      </c>
      <c r="I210" s="158">
        <f t="shared" si="6"/>
        <v>5208029395</v>
      </c>
      <c r="J210" s="158"/>
      <c r="K210" s="145">
        <v>2192135</v>
      </c>
      <c r="L210" s="145"/>
      <c r="M210" s="145">
        <v>41816771582</v>
      </c>
      <c r="N210" s="145"/>
      <c r="O210" s="145">
        <v>-44744456836</v>
      </c>
      <c r="P210" s="145"/>
      <c r="Q210" s="145">
        <f t="shared" si="7"/>
        <v>-2927685254</v>
      </c>
    </row>
    <row r="211" spans="1:17">
      <c r="A211" s="127" t="s">
        <v>222</v>
      </c>
      <c r="C211" s="145">
        <v>7749179</v>
      </c>
      <c r="D211" s="145"/>
      <c r="E211" s="145">
        <v>57541943247</v>
      </c>
      <c r="F211" s="145"/>
      <c r="G211" s="145">
        <v>-56155390400</v>
      </c>
      <c r="H211" s="145">
        <v>7058025070</v>
      </c>
      <c r="I211" s="158">
        <f t="shared" si="6"/>
        <v>1386552847</v>
      </c>
      <c r="J211" s="158"/>
      <c r="K211" s="145">
        <v>7749179</v>
      </c>
      <c r="L211" s="145"/>
      <c r="M211" s="145">
        <v>57541943247</v>
      </c>
      <c r="N211" s="145"/>
      <c r="O211" s="145">
        <v>-55548220831</v>
      </c>
      <c r="P211" s="145"/>
      <c r="Q211" s="145">
        <f t="shared" si="7"/>
        <v>1993722416</v>
      </c>
    </row>
    <row r="212" spans="1:17">
      <c r="A212" s="127" t="s">
        <v>114</v>
      </c>
      <c r="C212" s="145">
        <v>7427292</v>
      </c>
      <c r="D212" s="145"/>
      <c r="E212" s="145">
        <v>86234603478</v>
      </c>
      <c r="F212" s="145"/>
      <c r="G212" s="145">
        <v>-83872011601</v>
      </c>
      <c r="H212" s="145">
        <v>1604843880</v>
      </c>
      <c r="I212" s="158">
        <f t="shared" si="6"/>
        <v>2362591877</v>
      </c>
      <c r="J212" s="158"/>
      <c r="K212" s="145">
        <v>7427292</v>
      </c>
      <c r="L212" s="145"/>
      <c r="M212" s="145">
        <v>86234603478</v>
      </c>
      <c r="N212" s="145"/>
      <c r="O212" s="145">
        <v>-79103847855</v>
      </c>
      <c r="P212" s="145"/>
      <c r="Q212" s="145">
        <f t="shared" si="7"/>
        <v>7130755623</v>
      </c>
    </row>
    <row r="213" spans="1:17">
      <c r="A213" s="127" t="s">
        <v>259</v>
      </c>
      <c r="C213" s="145">
        <v>12063508</v>
      </c>
      <c r="D213" s="145"/>
      <c r="E213" s="145">
        <v>31286423906</v>
      </c>
      <c r="F213" s="145"/>
      <c r="G213" s="145">
        <v>-36162871312</v>
      </c>
      <c r="H213" s="145">
        <v>30843750591</v>
      </c>
      <c r="I213" s="158">
        <f t="shared" si="6"/>
        <v>-4876447406</v>
      </c>
      <c r="J213" s="158"/>
      <c r="K213" s="145">
        <v>12063508</v>
      </c>
      <c r="L213" s="145"/>
      <c r="M213" s="145">
        <v>31286423906</v>
      </c>
      <c r="N213" s="145"/>
      <c r="O213" s="145">
        <v>-42903784544</v>
      </c>
      <c r="P213" s="145"/>
      <c r="Q213" s="145">
        <f t="shared" si="7"/>
        <v>-11617360638</v>
      </c>
    </row>
    <row r="214" spans="1:17">
      <c r="A214" s="127" t="s">
        <v>141</v>
      </c>
      <c r="C214" s="145">
        <v>6370955</v>
      </c>
      <c r="D214" s="145"/>
      <c r="E214" s="145">
        <v>31095264789</v>
      </c>
      <c r="F214" s="145"/>
      <c r="G214" s="145">
        <v>-32805187699</v>
      </c>
      <c r="H214" s="145">
        <v>22184562656</v>
      </c>
      <c r="I214" s="158">
        <f t="shared" si="6"/>
        <v>-1709922910</v>
      </c>
      <c r="J214" s="158"/>
      <c r="K214" s="145">
        <v>6370955</v>
      </c>
      <c r="L214" s="145"/>
      <c r="M214" s="145">
        <v>31095264789</v>
      </c>
      <c r="N214" s="145"/>
      <c r="O214" s="145">
        <v>-41284232652</v>
      </c>
      <c r="P214" s="145"/>
      <c r="Q214" s="145">
        <f t="shared" si="7"/>
        <v>-10188967863</v>
      </c>
    </row>
    <row r="215" spans="1:17">
      <c r="A215" s="127" t="s">
        <v>387</v>
      </c>
      <c r="C215" s="145">
        <v>774910</v>
      </c>
      <c r="D215" s="145"/>
      <c r="E215" s="145">
        <v>26043818845</v>
      </c>
      <c r="F215" s="145"/>
      <c r="G215" s="145">
        <v>-26667472828</v>
      </c>
      <c r="H215" s="145">
        <v>38567713100</v>
      </c>
      <c r="I215" s="158">
        <f t="shared" si="6"/>
        <v>-623653983</v>
      </c>
      <c r="J215" s="158"/>
      <c r="K215" s="145">
        <v>774910</v>
      </c>
      <c r="L215" s="145"/>
      <c r="M215" s="145">
        <v>26043818845</v>
      </c>
      <c r="N215" s="145"/>
      <c r="O215" s="145">
        <v>-33860308074</v>
      </c>
      <c r="P215" s="145"/>
      <c r="Q215" s="145">
        <f t="shared" si="7"/>
        <v>-7816489229</v>
      </c>
    </row>
    <row r="216" spans="1:17">
      <c r="A216" s="127" t="s">
        <v>395</v>
      </c>
      <c r="C216" s="145">
        <v>4653925</v>
      </c>
      <c r="D216" s="145"/>
      <c r="E216" s="145">
        <v>41821156686</v>
      </c>
      <c r="F216" s="145"/>
      <c r="G216" s="145">
        <v>-39230465563</v>
      </c>
      <c r="H216" s="145">
        <v>3852356217</v>
      </c>
      <c r="I216" s="158">
        <f t="shared" si="6"/>
        <v>2590691123</v>
      </c>
      <c r="J216" s="158"/>
      <c r="K216" s="145">
        <v>4653925</v>
      </c>
      <c r="L216" s="145"/>
      <c r="M216" s="145">
        <v>41821156686</v>
      </c>
      <c r="N216" s="145"/>
      <c r="O216" s="145">
        <v>-41822026462</v>
      </c>
      <c r="P216" s="145"/>
      <c r="Q216" s="145">
        <f t="shared" si="7"/>
        <v>-869776</v>
      </c>
    </row>
    <row r="217" spans="1:17">
      <c r="A217" s="127" t="s">
        <v>192</v>
      </c>
      <c r="C217" s="145">
        <v>552746</v>
      </c>
      <c r="D217" s="145"/>
      <c r="E217" s="145">
        <v>36374064081</v>
      </c>
      <c r="F217" s="145"/>
      <c r="G217" s="145">
        <v>-36429009798</v>
      </c>
      <c r="H217" s="145">
        <v>83923107800</v>
      </c>
      <c r="I217" s="158">
        <f t="shared" si="6"/>
        <v>-54945717</v>
      </c>
      <c r="J217" s="158"/>
      <c r="K217" s="145">
        <v>552746</v>
      </c>
      <c r="L217" s="145"/>
      <c r="M217" s="145">
        <v>36374064081</v>
      </c>
      <c r="N217" s="145"/>
      <c r="O217" s="145">
        <v>-30715472811</v>
      </c>
      <c r="P217" s="145"/>
      <c r="Q217" s="145">
        <f t="shared" si="7"/>
        <v>5658591270</v>
      </c>
    </row>
    <row r="218" spans="1:17">
      <c r="A218" s="127" t="s">
        <v>168</v>
      </c>
      <c r="C218" s="145">
        <v>2578912</v>
      </c>
      <c r="D218" s="145"/>
      <c r="E218" s="145">
        <v>32582942592</v>
      </c>
      <c r="F218" s="145"/>
      <c r="G218" s="145">
        <v>-27541341442</v>
      </c>
      <c r="H218" s="145">
        <v>33384918196</v>
      </c>
      <c r="I218" s="158">
        <f t="shared" si="6"/>
        <v>5041601150</v>
      </c>
      <c r="J218" s="158"/>
      <c r="K218" s="145">
        <v>2578912</v>
      </c>
      <c r="L218" s="145"/>
      <c r="M218" s="145">
        <v>32582942592</v>
      </c>
      <c r="N218" s="145"/>
      <c r="O218" s="145">
        <v>-38312665340</v>
      </c>
      <c r="P218" s="145"/>
      <c r="Q218" s="145">
        <f t="shared" si="7"/>
        <v>-5729722748</v>
      </c>
    </row>
    <row r="219" spans="1:17">
      <c r="A219" s="127" t="s">
        <v>96</v>
      </c>
      <c r="C219" s="145">
        <v>4112341</v>
      </c>
      <c r="D219" s="145"/>
      <c r="E219" s="145">
        <v>12549768796</v>
      </c>
      <c r="F219" s="145"/>
      <c r="G219" s="145">
        <v>-11991092877</v>
      </c>
      <c r="H219" s="145"/>
      <c r="I219" s="158">
        <f t="shared" si="6"/>
        <v>558675919</v>
      </c>
      <c r="J219" s="158"/>
      <c r="K219" s="145">
        <v>4112341</v>
      </c>
      <c r="L219" s="145"/>
      <c r="M219" s="145">
        <v>12549768796</v>
      </c>
      <c r="N219" s="145"/>
      <c r="O219" s="145">
        <v>-13454816342</v>
      </c>
      <c r="P219" s="145"/>
      <c r="Q219" s="145">
        <f t="shared" si="7"/>
        <v>-905047546</v>
      </c>
    </row>
    <row r="220" spans="1:17">
      <c r="A220" s="127" t="s">
        <v>112</v>
      </c>
      <c r="C220" s="145">
        <v>28717714</v>
      </c>
      <c r="D220" s="145"/>
      <c r="E220" s="145">
        <v>48272712535</v>
      </c>
      <c r="F220" s="145"/>
      <c r="G220" s="145">
        <v>-50328085275</v>
      </c>
      <c r="H220" s="145"/>
      <c r="I220" s="158">
        <f t="shared" si="6"/>
        <v>-2055372740</v>
      </c>
      <c r="J220" s="158"/>
      <c r="K220" s="145">
        <v>28717714</v>
      </c>
      <c r="L220" s="145"/>
      <c r="M220" s="145">
        <v>48272712535</v>
      </c>
      <c r="N220" s="145"/>
      <c r="O220" s="145">
        <v>-48761953500</v>
      </c>
      <c r="P220" s="145"/>
      <c r="Q220" s="145">
        <f t="shared" si="7"/>
        <v>-489240965</v>
      </c>
    </row>
    <row r="221" spans="1:17">
      <c r="A221" s="127" t="s">
        <v>270</v>
      </c>
      <c r="C221" s="145">
        <v>19079319</v>
      </c>
      <c r="D221" s="145"/>
      <c r="E221" s="145">
        <v>241055280534</v>
      </c>
      <c r="F221" s="145"/>
      <c r="G221" s="145">
        <v>-236882805183</v>
      </c>
      <c r="H221" s="145"/>
      <c r="I221" s="158">
        <f t="shared" si="6"/>
        <v>4172475351</v>
      </c>
      <c r="J221" s="158"/>
      <c r="K221" s="145">
        <v>19079319</v>
      </c>
      <c r="L221" s="145"/>
      <c r="M221" s="145">
        <v>241055280534</v>
      </c>
      <c r="N221" s="145"/>
      <c r="O221" s="145">
        <v>-287046640259</v>
      </c>
      <c r="P221" s="145"/>
      <c r="Q221" s="145">
        <f t="shared" si="7"/>
        <v>-45991359725</v>
      </c>
    </row>
    <row r="222" spans="1:17">
      <c r="A222" s="127" t="s">
        <v>349</v>
      </c>
      <c r="C222" s="145">
        <v>282395</v>
      </c>
      <c r="D222" s="145"/>
      <c r="E222" s="145">
        <v>44212573089</v>
      </c>
      <c r="F222" s="145"/>
      <c r="G222" s="145">
        <v>-42424224039</v>
      </c>
      <c r="H222" s="145"/>
      <c r="I222" s="158">
        <f t="shared" si="6"/>
        <v>1788349050</v>
      </c>
      <c r="J222" s="158"/>
      <c r="K222" s="145">
        <v>282395</v>
      </c>
      <c r="L222" s="145"/>
      <c r="M222" s="145">
        <v>44212573089</v>
      </c>
      <c r="N222" s="145"/>
      <c r="O222" s="145">
        <v>-37768556378</v>
      </c>
      <c r="P222" s="145"/>
      <c r="Q222" s="145">
        <f t="shared" si="7"/>
        <v>6444016711</v>
      </c>
    </row>
    <row r="223" spans="1:17">
      <c r="A223" s="127" t="s">
        <v>405</v>
      </c>
      <c r="C223" s="145">
        <v>9045771</v>
      </c>
      <c r="D223" s="145"/>
      <c r="E223" s="145">
        <v>28792219622</v>
      </c>
      <c r="F223" s="145"/>
      <c r="G223" s="145">
        <v>-29014021021</v>
      </c>
      <c r="H223" s="145"/>
      <c r="I223" s="158">
        <f t="shared" si="6"/>
        <v>-221801399</v>
      </c>
      <c r="J223" s="158"/>
      <c r="K223" s="145">
        <v>9045771</v>
      </c>
      <c r="L223" s="145"/>
      <c r="M223" s="145">
        <v>28792219622</v>
      </c>
      <c r="N223" s="145"/>
      <c r="O223" s="145">
        <v>-33387283672</v>
      </c>
      <c r="P223" s="145"/>
      <c r="Q223" s="145">
        <f t="shared" si="7"/>
        <v>-4595064050</v>
      </c>
    </row>
    <row r="224" spans="1:17">
      <c r="A224" s="127" t="s">
        <v>330</v>
      </c>
      <c r="C224" s="145">
        <v>17769560</v>
      </c>
      <c r="D224" s="145"/>
      <c r="E224" s="145">
        <v>46879807790</v>
      </c>
      <c r="F224" s="145"/>
      <c r="G224" s="145">
        <v>-46950463116</v>
      </c>
      <c r="H224" s="145"/>
      <c r="I224" s="158">
        <f t="shared" si="6"/>
        <v>-70655326</v>
      </c>
      <c r="J224" s="158"/>
      <c r="K224" s="145">
        <v>17769560</v>
      </c>
      <c r="L224" s="145"/>
      <c r="M224" s="145">
        <v>46879807790</v>
      </c>
      <c r="N224" s="145"/>
      <c r="O224" s="145">
        <v>-61689006870</v>
      </c>
      <c r="P224" s="145"/>
      <c r="Q224" s="145">
        <f t="shared" si="7"/>
        <v>-14809199080</v>
      </c>
    </row>
    <row r="225" spans="1:17">
      <c r="A225" s="127" t="s">
        <v>201</v>
      </c>
      <c r="C225" s="145">
        <v>25323206</v>
      </c>
      <c r="D225" s="145"/>
      <c r="E225" s="145">
        <v>85586611944</v>
      </c>
      <c r="F225" s="145"/>
      <c r="G225" s="145">
        <v>-87322124801</v>
      </c>
      <c r="H225" s="145"/>
      <c r="I225" s="158">
        <f t="shared" si="6"/>
        <v>-1735512857</v>
      </c>
      <c r="J225" s="158"/>
      <c r="K225" s="145">
        <v>25323206</v>
      </c>
      <c r="L225" s="145"/>
      <c r="M225" s="145">
        <v>85586611944</v>
      </c>
      <c r="N225" s="145"/>
      <c r="O225" s="145">
        <v>-92864443174</v>
      </c>
      <c r="P225" s="145"/>
      <c r="Q225" s="145">
        <f t="shared" si="7"/>
        <v>-7277831230</v>
      </c>
    </row>
    <row r="226" spans="1:17">
      <c r="A226" s="127" t="s">
        <v>200</v>
      </c>
      <c r="C226" s="145">
        <v>1032373</v>
      </c>
      <c r="D226" s="145"/>
      <c r="E226" s="145">
        <v>6403677578</v>
      </c>
      <c r="F226" s="145"/>
      <c r="G226" s="145">
        <v>-6947579682</v>
      </c>
      <c r="H226" s="145"/>
      <c r="I226" s="158">
        <f t="shared" si="6"/>
        <v>-543902104</v>
      </c>
      <c r="J226" s="158"/>
      <c r="K226" s="145">
        <v>1032373</v>
      </c>
      <c r="L226" s="145"/>
      <c r="M226" s="145">
        <v>6403677578</v>
      </c>
      <c r="N226" s="145"/>
      <c r="O226" s="145">
        <v>-9764259003</v>
      </c>
      <c r="P226" s="145"/>
      <c r="Q226" s="145">
        <f t="shared" si="7"/>
        <v>-3360581425</v>
      </c>
    </row>
    <row r="227" spans="1:17">
      <c r="A227" s="127" t="s">
        <v>250</v>
      </c>
      <c r="C227" s="145">
        <v>2235096</v>
      </c>
      <c r="D227" s="145"/>
      <c r="E227" s="145">
        <v>11842178968</v>
      </c>
      <c r="F227" s="145"/>
      <c r="G227" s="145">
        <v>-13175257274</v>
      </c>
      <c r="H227" s="145"/>
      <c r="I227" s="158">
        <f t="shared" si="6"/>
        <v>-1333078306</v>
      </c>
      <c r="J227" s="158"/>
      <c r="K227" s="145">
        <v>2235096</v>
      </c>
      <c r="L227" s="145"/>
      <c r="M227" s="145">
        <v>11842178968</v>
      </c>
      <c r="N227" s="145"/>
      <c r="O227" s="145">
        <v>-15868975327</v>
      </c>
      <c r="P227" s="145"/>
      <c r="Q227" s="145">
        <f t="shared" si="7"/>
        <v>-4026796359</v>
      </c>
    </row>
    <row r="228" spans="1:17">
      <c r="A228" s="127" t="s">
        <v>254</v>
      </c>
      <c r="C228" s="145">
        <v>7560876</v>
      </c>
      <c r="D228" s="145"/>
      <c r="E228" s="145">
        <v>38556509486</v>
      </c>
      <c r="F228" s="145"/>
      <c r="G228" s="145">
        <v>-42765407205</v>
      </c>
      <c r="H228" s="145"/>
      <c r="I228" s="158">
        <f t="shared" si="6"/>
        <v>-4208897719</v>
      </c>
      <c r="J228" s="158"/>
      <c r="K228" s="145">
        <v>7560876</v>
      </c>
      <c r="L228" s="145"/>
      <c r="M228" s="145">
        <v>38556509486</v>
      </c>
      <c r="N228" s="145"/>
      <c r="O228" s="145">
        <v>-42074385708</v>
      </c>
      <c r="P228" s="145"/>
      <c r="Q228" s="145">
        <f t="shared" si="7"/>
        <v>-3517876222</v>
      </c>
    </row>
    <row r="229" spans="1:17">
      <c r="A229" s="127" t="s">
        <v>209</v>
      </c>
      <c r="C229" s="145">
        <v>3483710</v>
      </c>
      <c r="D229" s="145"/>
      <c r="E229" s="145">
        <v>24587171673</v>
      </c>
      <c r="F229" s="145"/>
      <c r="G229" s="145">
        <v>-28084783420</v>
      </c>
      <c r="H229" s="145"/>
      <c r="I229" s="158">
        <f t="shared" si="6"/>
        <v>-3497611747</v>
      </c>
      <c r="J229" s="158"/>
      <c r="K229" s="145">
        <v>3483710</v>
      </c>
      <c r="L229" s="145"/>
      <c r="M229" s="145">
        <v>24587171673</v>
      </c>
      <c r="N229" s="145"/>
      <c r="O229" s="145">
        <v>-40122805707</v>
      </c>
      <c r="P229" s="145"/>
      <c r="Q229" s="145">
        <f t="shared" si="7"/>
        <v>-15535634034</v>
      </c>
    </row>
    <row r="230" spans="1:17">
      <c r="A230" s="127" t="s">
        <v>396</v>
      </c>
      <c r="C230" s="145">
        <v>3918600</v>
      </c>
      <c r="D230" s="145"/>
      <c r="E230" s="145">
        <v>37161012511</v>
      </c>
      <c r="F230" s="145"/>
      <c r="G230" s="145">
        <v>-40900485466</v>
      </c>
      <c r="H230" s="145"/>
      <c r="I230" s="158">
        <f t="shared" si="6"/>
        <v>-3739472955</v>
      </c>
      <c r="J230" s="158"/>
      <c r="K230" s="145">
        <v>3918600</v>
      </c>
      <c r="L230" s="145"/>
      <c r="M230" s="145">
        <v>37161012511</v>
      </c>
      <c r="N230" s="145"/>
      <c r="O230" s="145">
        <v>-45416444174</v>
      </c>
      <c r="P230" s="145"/>
      <c r="Q230" s="145">
        <f t="shared" si="7"/>
        <v>-8255431663</v>
      </c>
    </row>
    <row r="231" spans="1:17">
      <c r="A231" s="127" t="s">
        <v>382</v>
      </c>
      <c r="C231" s="145">
        <v>1244980</v>
      </c>
      <c r="D231" s="145"/>
      <c r="E231" s="145">
        <v>33290696730</v>
      </c>
      <c r="F231" s="145"/>
      <c r="G231" s="145">
        <v>-34652026334</v>
      </c>
      <c r="H231" s="145"/>
      <c r="I231" s="158">
        <f t="shared" si="6"/>
        <v>-1361329604</v>
      </c>
      <c r="J231" s="158"/>
      <c r="K231" s="145">
        <v>1244980</v>
      </c>
      <c r="L231" s="145"/>
      <c r="M231" s="145">
        <v>33290696730</v>
      </c>
      <c r="N231" s="145"/>
      <c r="O231" s="145">
        <v>-35825541099</v>
      </c>
      <c r="P231" s="145"/>
      <c r="Q231" s="145">
        <f t="shared" si="7"/>
        <v>-2534844369</v>
      </c>
    </row>
    <row r="232" spans="1:17">
      <c r="A232" s="127" t="s">
        <v>251</v>
      </c>
      <c r="C232" s="145">
        <v>4464097</v>
      </c>
      <c r="D232" s="145"/>
      <c r="E232" s="145">
        <v>35145282137</v>
      </c>
      <c r="F232" s="145"/>
      <c r="G232" s="145">
        <v>-39183439553</v>
      </c>
      <c r="H232" s="145"/>
      <c r="I232" s="158">
        <f t="shared" si="6"/>
        <v>-4038157416</v>
      </c>
      <c r="J232" s="158"/>
      <c r="K232" s="145">
        <v>4464097</v>
      </c>
      <c r="L232" s="145"/>
      <c r="M232" s="145">
        <v>35145282137</v>
      </c>
      <c r="N232" s="145"/>
      <c r="O232" s="145">
        <v>-55425913691</v>
      </c>
      <c r="P232" s="145"/>
      <c r="Q232" s="145">
        <f t="shared" si="7"/>
        <v>-20280631554</v>
      </c>
    </row>
    <row r="233" spans="1:17">
      <c r="A233" s="127" t="s">
        <v>379</v>
      </c>
      <c r="C233" s="145">
        <v>11193936</v>
      </c>
      <c r="D233" s="145"/>
      <c r="E233" s="145">
        <v>36319611914</v>
      </c>
      <c r="F233" s="145"/>
      <c r="G233" s="145">
        <v>-38611842324</v>
      </c>
      <c r="H233" s="145"/>
      <c r="I233" s="158">
        <f t="shared" si="6"/>
        <v>-2292230410</v>
      </c>
      <c r="J233" s="158"/>
      <c r="K233" s="145">
        <v>11193936</v>
      </c>
      <c r="L233" s="145"/>
      <c r="M233" s="145">
        <v>36319611914</v>
      </c>
      <c r="N233" s="145"/>
      <c r="O233" s="145">
        <v>-26564983392</v>
      </c>
      <c r="P233" s="145"/>
      <c r="Q233" s="145">
        <f t="shared" si="7"/>
        <v>9754628522</v>
      </c>
    </row>
    <row r="234" spans="1:17">
      <c r="A234" s="127" t="s">
        <v>257</v>
      </c>
      <c r="C234" s="145">
        <v>1413100</v>
      </c>
      <c r="D234" s="145"/>
      <c r="E234" s="145">
        <v>45512022584</v>
      </c>
      <c r="F234" s="145"/>
      <c r="G234" s="145">
        <v>-49992990241</v>
      </c>
      <c r="H234" s="145"/>
      <c r="I234" s="158">
        <f t="shared" si="6"/>
        <v>-4480967657</v>
      </c>
      <c r="J234" s="158"/>
      <c r="K234" s="145">
        <v>1413100</v>
      </c>
      <c r="L234" s="145"/>
      <c r="M234" s="145">
        <v>45512022584</v>
      </c>
      <c r="N234" s="145"/>
      <c r="O234" s="145">
        <v>-37607019072</v>
      </c>
      <c r="P234" s="145"/>
      <c r="Q234" s="145">
        <f t="shared" si="7"/>
        <v>7905003512</v>
      </c>
    </row>
    <row r="235" spans="1:17">
      <c r="A235" s="127" t="s">
        <v>253</v>
      </c>
      <c r="C235" s="145">
        <v>15095386</v>
      </c>
      <c r="D235" s="145"/>
      <c r="E235" s="145">
        <v>37153787493</v>
      </c>
      <c r="F235" s="145"/>
      <c r="G235" s="145">
        <v>-40064867773</v>
      </c>
      <c r="H235" s="145"/>
      <c r="I235" s="158">
        <f t="shared" si="6"/>
        <v>-2911080280</v>
      </c>
      <c r="J235" s="158"/>
      <c r="K235" s="145">
        <v>15095386</v>
      </c>
      <c r="L235" s="145"/>
      <c r="M235" s="145">
        <v>37153787493</v>
      </c>
      <c r="N235" s="145"/>
      <c r="O235" s="145">
        <v>-37093537947</v>
      </c>
      <c r="P235" s="145"/>
      <c r="Q235" s="145">
        <f t="shared" si="7"/>
        <v>60249546</v>
      </c>
    </row>
    <row r="236" spans="1:17">
      <c r="A236" s="127" t="s">
        <v>335</v>
      </c>
      <c r="C236" s="145">
        <v>20809604</v>
      </c>
      <c r="D236" s="145"/>
      <c r="E236" s="145">
        <v>18844751829</v>
      </c>
      <c r="F236" s="145"/>
      <c r="G236" s="145">
        <v>-19961784318</v>
      </c>
      <c r="H236" s="145"/>
      <c r="I236" s="158">
        <f t="shared" si="6"/>
        <v>-1117032489</v>
      </c>
      <c r="J236" s="158"/>
      <c r="K236" s="145">
        <v>20809604</v>
      </c>
      <c r="L236" s="145"/>
      <c r="M236" s="145">
        <v>18844751829</v>
      </c>
      <c r="N236" s="145"/>
      <c r="O236" s="145">
        <v>-26097668004</v>
      </c>
      <c r="P236" s="145"/>
      <c r="Q236" s="145">
        <f t="shared" si="7"/>
        <v>-7252916175</v>
      </c>
    </row>
    <row r="237" spans="1:17">
      <c r="A237" s="127" t="s">
        <v>186</v>
      </c>
      <c r="C237" s="145">
        <v>4537229</v>
      </c>
      <c r="D237" s="145"/>
      <c r="E237" s="145">
        <v>70269422158</v>
      </c>
      <c r="F237" s="145"/>
      <c r="G237" s="145">
        <v>-75320882544</v>
      </c>
      <c r="H237" s="145"/>
      <c r="I237" s="158">
        <f t="shared" si="6"/>
        <v>-5051460386</v>
      </c>
      <c r="J237" s="158"/>
      <c r="K237" s="145">
        <v>4537229</v>
      </c>
      <c r="L237" s="145"/>
      <c r="M237" s="145">
        <v>70269422158</v>
      </c>
      <c r="N237" s="145"/>
      <c r="O237" s="145">
        <v>-87425164570</v>
      </c>
      <c r="P237" s="145"/>
      <c r="Q237" s="145">
        <f t="shared" si="7"/>
        <v>-17155742412</v>
      </c>
    </row>
    <row r="238" spans="1:17">
      <c r="A238" s="127" t="s">
        <v>361</v>
      </c>
      <c r="C238" s="145">
        <v>10627347</v>
      </c>
      <c r="D238" s="145"/>
      <c r="E238" s="145">
        <v>41728251430</v>
      </c>
      <c r="F238" s="145"/>
      <c r="G238" s="145">
        <v>-45531332575</v>
      </c>
      <c r="H238" s="145"/>
      <c r="I238" s="158">
        <f t="shared" si="6"/>
        <v>-3803081145</v>
      </c>
      <c r="J238" s="158"/>
      <c r="K238" s="145">
        <v>10627347</v>
      </c>
      <c r="L238" s="145"/>
      <c r="M238" s="145">
        <v>41728251430</v>
      </c>
      <c r="N238" s="145"/>
      <c r="O238" s="145">
        <v>-40696862829</v>
      </c>
      <c r="P238" s="145"/>
      <c r="Q238" s="145">
        <f t="shared" si="7"/>
        <v>1031388601</v>
      </c>
    </row>
    <row r="239" spans="1:17">
      <c r="A239" s="127" t="s">
        <v>267</v>
      </c>
      <c r="C239" s="145">
        <v>4490280</v>
      </c>
      <c r="D239" s="145"/>
      <c r="E239" s="145">
        <v>30932490443</v>
      </c>
      <c r="F239" s="145"/>
      <c r="G239" s="145">
        <v>-33026136219</v>
      </c>
      <c r="H239" s="145"/>
      <c r="I239" s="158">
        <f t="shared" si="6"/>
        <v>-2093645776</v>
      </c>
      <c r="J239" s="158"/>
      <c r="K239" s="145">
        <v>4490280</v>
      </c>
      <c r="L239" s="145"/>
      <c r="M239" s="145">
        <v>30932490443</v>
      </c>
      <c r="N239" s="145"/>
      <c r="O239" s="145">
        <v>-32852116890</v>
      </c>
      <c r="P239" s="145"/>
      <c r="Q239" s="145">
        <f t="shared" si="7"/>
        <v>-1919626447</v>
      </c>
    </row>
    <row r="240" spans="1:17">
      <c r="A240" s="127" t="s">
        <v>95</v>
      </c>
      <c r="C240" s="145">
        <v>2001357</v>
      </c>
      <c r="D240" s="145"/>
      <c r="E240" s="145">
        <v>30916036312</v>
      </c>
      <c r="F240" s="145"/>
      <c r="G240" s="145">
        <v>-32109705666</v>
      </c>
      <c r="H240" s="145"/>
      <c r="I240" s="158">
        <f t="shared" si="6"/>
        <v>-1193669354</v>
      </c>
      <c r="J240" s="158"/>
      <c r="K240" s="145">
        <v>2001357</v>
      </c>
      <c r="L240" s="145"/>
      <c r="M240" s="145">
        <v>30916036312</v>
      </c>
      <c r="N240" s="145"/>
      <c r="O240" s="145">
        <v>-43062320400</v>
      </c>
      <c r="P240" s="145"/>
      <c r="Q240" s="145">
        <f t="shared" si="7"/>
        <v>-12146284088</v>
      </c>
    </row>
    <row r="241" spans="1:17">
      <c r="A241" s="127" t="s">
        <v>403</v>
      </c>
      <c r="C241" s="145">
        <v>783066</v>
      </c>
      <c r="D241" s="145"/>
      <c r="E241" s="145">
        <v>26738272117</v>
      </c>
      <c r="F241" s="145"/>
      <c r="G241" s="145">
        <v>-29960876092</v>
      </c>
      <c r="H241" s="145"/>
      <c r="I241" s="158">
        <f t="shared" si="6"/>
        <v>-3222603975</v>
      </c>
      <c r="J241" s="158"/>
      <c r="K241" s="145">
        <v>783066</v>
      </c>
      <c r="L241" s="145"/>
      <c r="M241" s="145">
        <v>26738272117</v>
      </c>
      <c r="N241" s="145"/>
      <c r="O241" s="145">
        <v>-31066699166</v>
      </c>
      <c r="P241" s="145"/>
      <c r="Q241" s="145">
        <f t="shared" si="7"/>
        <v>-4328427049</v>
      </c>
    </row>
    <row r="242" spans="1:17">
      <c r="A242" s="127" t="s">
        <v>189</v>
      </c>
      <c r="C242" s="145">
        <v>37908307</v>
      </c>
      <c r="D242" s="145"/>
      <c r="E242" s="145">
        <v>69562361252</v>
      </c>
      <c r="F242" s="145"/>
      <c r="G242" s="145">
        <v>-70504430068</v>
      </c>
      <c r="H242" s="145"/>
      <c r="I242" s="158">
        <f t="shared" si="6"/>
        <v>-942068816</v>
      </c>
      <c r="J242" s="158"/>
      <c r="K242" s="145">
        <v>37908307</v>
      </c>
      <c r="L242" s="145"/>
      <c r="M242" s="145">
        <v>69562361252</v>
      </c>
      <c r="N242" s="145"/>
      <c r="O242" s="145">
        <v>-102958784649</v>
      </c>
      <c r="P242" s="145"/>
      <c r="Q242" s="145">
        <f t="shared" si="7"/>
        <v>-33396423397</v>
      </c>
    </row>
    <row r="243" spans="1:17">
      <c r="A243" s="127" t="s">
        <v>294</v>
      </c>
      <c r="C243" s="145">
        <v>10431366</v>
      </c>
      <c r="D243" s="145"/>
      <c r="E243" s="145">
        <v>28940714551</v>
      </c>
      <c r="F243" s="145"/>
      <c r="G243" s="145">
        <v>-29334747925</v>
      </c>
      <c r="H243" s="145"/>
      <c r="I243" s="158">
        <f t="shared" si="6"/>
        <v>-394033374</v>
      </c>
      <c r="J243" s="158"/>
      <c r="K243" s="145">
        <v>10431366</v>
      </c>
      <c r="L243" s="145"/>
      <c r="M243" s="145">
        <v>28940714551</v>
      </c>
      <c r="N243" s="145"/>
      <c r="O243" s="145">
        <v>-40321131403</v>
      </c>
      <c r="P243" s="145"/>
      <c r="Q243" s="145">
        <f t="shared" si="7"/>
        <v>-11380416852</v>
      </c>
    </row>
    <row r="244" spans="1:17">
      <c r="A244" s="127" t="s">
        <v>352</v>
      </c>
      <c r="C244" s="145">
        <v>2860606</v>
      </c>
      <c r="D244" s="145"/>
      <c r="E244" s="145">
        <v>43535292389</v>
      </c>
      <c r="F244" s="145"/>
      <c r="G244" s="145">
        <v>-47516311943</v>
      </c>
      <c r="H244" s="145"/>
      <c r="I244" s="158">
        <f t="shared" si="6"/>
        <v>-3981019554</v>
      </c>
      <c r="J244" s="158"/>
      <c r="K244" s="145">
        <v>2860606</v>
      </c>
      <c r="L244" s="145"/>
      <c r="M244" s="145">
        <v>43535292389</v>
      </c>
      <c r="N244" s="145"/>
      <c r="O244" s="145">
        <v>-46682327112</v>
      </c>
      <c r="P244" s="145"/>
      <c r="Q244" s="145">
        <f t="shared" si="7"/>
        <v>-3147034723</v>
      </c>
    </row>
    <row r="245" spans="1:17">
      <c r="A245" s="127" t="s">
        <v>397</v>
      </c>
      <c r="C245" s="145">
        <v>6969034</v>
      </c>
      <c r="D245" s="145"/>
      <c r="E245" s="145">
        <v>31174057118</v>
      </c>
      <c r="F245" s="145"/>
      <c r="G245" s="145">
        <v>-32421019402</v>
      </c>
      <c r="H245" s="145"/>
      <c r="I245" s="158">
        <f t="shared" si="6"/>
        <v>-1246962284</v>
      </c>
      <c r="J245" s="158"/>
      <c r="K245" s="145">
        <v>6969034</v>
      </c>
      <c r="L245" s="145"/>
      <c r="M245" s="145">
        <v>31174057118</v>
      </c>
      <c r="N245" s="145"/>
      <c r="O245" s="145">
        <v>-37963795086</v>
      </c>
      <c r="P245" s="145"/>
      <c r="Q245" s="145">
        <f t="shared" si="7"/>
        <v>-6789737968</v>
      </c>
    </row>
    <row r="246" spans="1:17">
      <c r="A246" s="127" t="s">
        <v>120</v>
      </c>
      <c r="C246" s="145">
        <v>8664894</v>
      </c>
      <c r="D246" s="145"/>
      <c r="E246" s="145">
        <v>75022172945</v>
      </c>
      <c r="F246" s="145"/>
      <c r="G246" s="145">
        <v>-72782705095</v>
      </c>
      <c r="H246" s="145"/>
      <c r="I246" s="158">
        <f t="shared" si="6"/>
        <v>2239467850</v>
      </c>
      <c r="J246" s="158"/>
      <c r="K246" s="145">
        <v>8664894</v>
      </c>
      <c r="L246" s="145"/>
      <c r="M246" s="145">
        <v>75022172945</v>
      </c>
      <c r="N246" s="145"/>
      <c r="O246" s="145">
        <v>-64948547535</v>
      </c>
      <c r="P246" s="145"/>
      <c r="Q246" s="145">
        <f t="shared" si="7"/>
        <v>10073625410</v>
      </c>
    </row>
    <row r="247" spans="1:17">
      <c r="A247" s="127" t="s">
        <v>99</v>
      </c>
      <c r="C247" s="145">
        <v>16698980</v>
      </c>
      <c r="D247" s="145"/>
      <c r="E247" s="145">
        <v>36734961429</v>
      </c>
      <c r="F247" s="145"/>
      <c r="G247" s="145">
        <v>-38726915957</v>
      </c>
      <c r="H247" s="145"/>
      <c r="I247" s="158">
        <f t="shared" si="6"/>
        <v>-1991954528</v>
      </c>
      <c r="J247" s="158"/>
      <c r="K247" s="145">
        <v>16698980</v>
      </c>
      <c r="L247" s="145"/>
      <c r="M247" s="145">
        <v>36734961429</v>
      </c>
      <c r="N247" s="145"/>
      <c r="O247" s="145">
        <v>-48376363025</v>
      </c>
      <c r="P247" s="145"/>
      <c r="Q247" s="145">
        <f t="shared" si="7"/>
        <v>-11641401596</v>
      </c>
    </row>
    <row r="248" spans="1:17">
      <c r="A248" s="127" t="s">
        <v>472</v>
      </c>
      <c r="C248" s="145">
        <v>867858</v>
      </c>
      <c r="D248" s="145"/>
      <c r="E248" s="145">
        <v>5089896048</v>
      </c>
      <c r="F248" s="145"/>
      <c r="G248" s="145">
        <v>-5060384953</v>
      </c>
      <c r="H248" s="145"/>
      <c r="I248" s="158">
        <f t="shared" si="6"/>
        <v>29511095</v>
      </c>
      <c r="J248" s="158"/>
      <c r="K248" s="145">
        <v>867858</v>
      </c>
      <c r="L248" s="145"/>
      <c r="M248" s="145">
        <v>5089896048</v>
      </c>
      <c r="N248" s="145"/>
      <c r="O248" s="145">
        <v>-5060384953</v>
      </c>
      <c r="P248" s="145"/>
      <c r="Q248" s="145">
        <f t="shared" si="7"/>
        <v>29511095</v>
      </c>
    </row>
    <row r="249" spans="1:17">
      <c r="A249" s="127" t="s">
        <v>177</v>
      </c>
      <c r="C249" s="145">
        <v>6977178</v>
      </c>
      <c r="D249" s="145"/>
      <c r="E249" s="145">
        <v>78234287563</v>
      </c>
      <c r="F249" s="145"/>
      <c r="G249" s="145">
        <v>-87389363768</v>
      </c>
      <c r="H249" s="145"/>
      <c r="I249" s="158">
        <f t="shared" si="6"/>
        <v>-9155076205</v>
      </c>
      <c r="J249" s="158"/>
      <c r="K249" s="145">
        <v>6977178</v>
      </c>
      <c r="L249" s="145"/>
      <c r="M249" s="145">
        <v>78234287563</v>
      </c>
      <c r="N249" s="145"/>
      <c r="O249" s="145">
        <v>-75091144849</v>
      </c>
      <c r="P249" s="145"/>
      <c r="Q249" s="145">
        <f t="shared" si="7"/>
        <v>3143142714</v>
      </c>
    </row>
    <row r="250" spans="1:17">
      <c r="A250" s="127" t="s">
        <v>332</v>
      </c>
      <c r="C250" s="145">
        <v>4569360</v>
      </c>
      <c r="D250" s="145"/>
      <c r="E250" s="145">
        <v>80578136747</v>
      </c>
      <c r="F250" s="145"/>
      <c r="G250" s="145">
        <v>-76593436870</v>
      </c>
      <c r="H250" s="145"/>
      <c r="I250" s="158">
        <f t="shared" si="6"/>
        <v>3984699877</v>
      </c>
      <c r="J250" s="158"/>
      <c r="K250" s="145">
        <v>4569360</v>
      </c>
      <c r="L250" s="145"/>
      <c r="M250" s="145">
        <v>80578136747</v>
      </c>
      <c r="N250" s="145"/>
      <c r="O250" s="145">
        <v>-70401951314</v>
      </c>
      <c r="P250" s="145"/>
      <c r="Q250" s="145">
        <f t="shared" si="7"/>
        <v>10176185433</v>
      </c>
    </row>
    <row r="251" spans="1:17">
      <c r="A251" s="127" t="s">
        <v>140</v>
      </c>
      <c r="C251" s="145">
        <v>20368943</v>
      </c>
      <c r="D251" s="145"/>
      <c r="E251" s="145">
        <v>45233468564</v>
      </c>
      <c r="F251" s="145"/>
      <c r="G251" s="145">
        <v>-46205360459</v>
      </c>
      <c r="H251" s="145"/>
      <c r="I251" s="158">
        <f t="shared" si="6"/>
        <v>-971891895</v>
      </c>
      <c r="J251" s="158"/>
      <c r="K251" s="145">
        <v>20368943</v>
      </c>
      <c r="L251" s="145"/>
      <c r="M251" s="145">
        <v>45233468564</v>
      </c>
      <c r="N251" s="145"/>
      <c r="O251" s="145">
        <v>-43083601813</v>
      </c>
      <c r="P251" s="145"/>
      <c r="Q251" s="145">
        <f t="shared" si="7"/>
        <v>2149866751</v>
      </c>
    </row>
    <row r="252" spans="1:17">
      <c r="A252" s="127" t="s">
        <v>406</v>
      </c>
      <c r="C252" s="145">
        <v>52465248</v>
      </c>
      <c r="D252" s="145"/>
      <c r="E252" s="145">
        <v>157502300922</v>
      </c>
      <c r="F252" s="145"/>
      <c r="G252" s="145">
        <v>-161846422652</v>
      </c>
      <c r="H252" s="145"/>
      <c r="I252" s="158">
        <f t="shared" si="6"/>
        <v>-4344121730</v>
      </c>
      <c r="J252" s="158"/>
      <c r="K252" s="145">
        <v>52465248</v>
      </c>
      <c r="L252" s="145"/>
      <c r="M252" s="145">
        <v>157502300922</v>
      </c>
      <c r="N252" s="145"/>
      <c r="O252" s="145">
        <v>-179380981999</v>
      </c>
      <c r="P252" s="145"/>
      <c r="Q252" s="145">
        <f t="shared" si="7"/>
        <v>-21878681077</v>
      </c>
    </row>
    <row r="253" spans="1:17">
      <c r="A253" s="127" t="s">
        <v>273</v>
      </c>
      <c r="C253" s="145">
        <v>28071673</v>
      </c>
      <c r="D253" s="145"/>
      <c r="E253" s="145">
        <v>31336918075</v>
      </c>
      <c r="F253" s="145"/>
      <c r="G253" s="145">
        <v>-33429766566</v>
      </c>
      <c r="H253" s="145"/>
      <c r="I253" s="158">
        <f t="shared" si="6"/>
        <v>-2092848491</v>
      </c>
      <c r="J253" s="158"/>
      <c r="K253" s="145">
        <v>28071673</v>
      </c>
      <c r="L253" s="145"/>
      <c r="M253" s="145">
        <v>31336918075</v>
      </c>
      <c r="N253" s="145"/>
      <c r="O253" s="145">
        <v>-30753233137</v>
      </c>
      <c r="P253" s="145"/>
      <c r="Q253" s="145">
        <f t="shared" si="7"/>
        <v>583684938</v>
      </c>
    </row>
    <row r="254" spans="1:17">
      <c r="A254" s="127" t="s">
        <v>264</v>
      </c>
      <c r="C254" s="145">
        <v>18607937</v>
      </c>
      <c r="D254" s="145"/>
      <c r="E254" s="145">
        <v>41877705573</v>
      </c>
      <c r="F254" s="145"/>
      <c r="G254" s="145">
        <v>-45669635629</v>
      </c>
      <c r="H254" s="145"/>
      <c r="I254" s="158">
        <f t="shared" si="6"/>
        <v>-3791930056</v>
      </c>
      <c r="J254" s="158"/>
      <c r="K254" s="145">
        <v>18607937</v>
      </c>
      <c r="L254" s="145"/>
      <c r="M254" s="145">
        <v>41877705573</v>
      </c>
      <c r="N254" s="145"/>
      <c r="O254" s="145">
        <v>-53646538230</v>
      </c>
      <c r="P254" s="145"/>
      <c r="Q254" s="145">
        <f t="shared" si="7"/>
        <v>-11768832657</v>
      </c>
    </row>
    <row r="255" spans="1:17">
      <c r="A255" s="127" t="s">
        <v>109</v>
      </c>
      <c r="C255" s="145">
        <v>16636729</v>
      </c>
      <c r="D255" s="145"/>
      <c r="E255" s="145">
        <v>45528399497</v>
      </c>
      <c r="F255" s="145"/>
      <c r="G255" s="145">
        <v>-49299004323</v>
      </c>
      <c r="H255" s="145"/>
      <c r="I255" s="158">
        <f t="shared" si="6"/>
        <v>-3770604826</v>
      </c>
      <c r="J255" s="158"/>
      <c r="K255" s="145">
        <v>16636729</v>
      </c>
      <c r="L255" s="145"/>
      <c r="M255" s="145">
        <v>45528399497</v>
      </c>
      <c r="N255" s="145"/>
      <c r="O255" s="145">
        <v>-52198207143</v>
      </c>
      <c r="P255" s="145"/>
      <c r="Q255" s="145">
        <f t="shared" si="7"/>
        <v>-6669807646</v>
      </c>
    </row>
    <row r="256" spans="1:17">
      <c r="A256" s="127" t="s">
        <v>199</v>
      </c>
      <c r="C256" s="145">
        <v>4719452</v>
      </c>
      <c r="D256" s="145"/>
      <c r="E256" s="145">
        <v>34903802182</v>
      </c>
      <c r="F256" s="145"/>
      <c r="G256" s="145">
        <v>-35560594159</v>
      </c>
      <c r="H256" s="145"/>
      <c r="I256" s="158">
        <f t="shared" si="6"/>
        <v>-656791977</v>
      </c>
      <c r="J256" s="158"/>
      <c r="K256" s="145">
        <v>4719452</v>
      </c>
      <c r="L256" s="145"/>
      <c r="M256" s="145">
        <v>34903802182</v>
      </c>
      <c r="N256" s="145"/>
      <c r="O256" s="145">
        <v>-41269460993</v>
      </c>
      <c r="P256" s="145"/>
      <c r="Q256" s="145">
        <f t="shared" si="7"/>
        <v>-6365658811</v>
      </c>
    </row>
    <row r="257" spans="1:17">
      <c r="A257" s="127" t="s">
        <v>212</v>
      </c>
      <c r="C257" s="145">
        <v>34037536</v>
      </c>
      <c r="D257" s="145"/>
      <c r="E257" s="145">
        <v>64692544209</v>
      </c>
      <c r="F257" s="145"/>
      <c r="G257" s="145">
        <v>-77109993858</v>
      </c>
      <c r="H257" s="145"/>
      <c r="I257" s="158">
        <f t="shared" si="6"/>
        <v>-12417449649</v>
      </c>
      <c r="J257" s="158"/>
      <c r="K257" s="145">
        <v>34037536</v>
      </c>
      <c r="L257" s="145"/>
      <c r="M257" s="145">
        <v>64692544209</v>
      </c>
      <c r="N257" s="145"/>
      <c r="O257" s="145">
        <v>-82021129459</v>
      </c>
      <c r="P257" s="145"/>
      <c r="Q257" s="145">
        <f t="shared" si="7"/>
        <v>-17328585250</v>
      </c>
    </row>
    <row r="258" spans="1:17">
      <c r="A258" s="127" t="s">
        <v>202</v>
      </c>
      <c r="C258" s="145">
        <v>5896658</v>
      </c>
      <c r="D258" s="145"/>
      <c r="E258" s="145">
        <v>44547953927</v>
      </c>
      <c r="F258" s="145"/>
      <c r="G258" s="145">
        <v>-47420124643</v>
      </c>
      <c r="H258" s="145"/>
      <c r="I258" s="158">
        <f t="shared" si="6"/>
        <v>-2872170716</v>
      </c>
      <c r="J258" s="158"/>
      <c r="K258" s="145">
        <v>5896658</v>
      </c>
      <c r="L258" s="145"/>
      <c r="M258" s="145">
        <v>44547953927</v>
      </c>
      <c r="N258" s="145"/>
      <c r="O258" s="145">
        <v>-46677737179</v>
      </c>
      <c r="P258" s="145"/>
      <c r="Q258" s="145">
        <f t="shared" si="7"/>
        <v>-2129783252</v>
      </c>
    </row>
    <row r="259" spans="1:17">
      <c r="A259" s="127" t="s">
        <v>148</v>
      </c>
      <c r="C259" s="145">
        <v>3941883</v>
      </c>
      <c r="D259" s="145"/>
      <c r="E259" s="145">
        <v>13459802917</v>
      </c>
      <c r="F259" s="145"/>
      <c r="G259" s="145">
        <v>-13268610617</v>
      </c>
      <c r="H259" s="145"/>
      <c r="I259" s="158">
        <f t="shared" si="6"/>
        <v>191192300</v>
      </c>
      <c r="J259" s="158"/>
      <c r="K259" s="145">
        <v>3941883</v>
      </c>
      <c r="L259" s="145"/>
      <c r="M259" s="145">
        <v>13459802917</v>
      </c>
      <c r="N259" s="145"/>
      <c r="O259" s="145">
        <v>-13781086089</v>
      </c>
      <c r="P259" s="145"/>
      <c r="Q259" s="145">
        <f t="shared" si="7"/>
        <v>-321283172</v>
      </c>
    </row>
    <row r="260" spans="1:17" s="29" customFormat="1">
      <c r="A260" s="127" t="s">
        <v>279</v>
      </c>
      <c r="B260" s="123"/>
      <c r="C260" s="145">
        <v>372960</v>
      </c>
      <c r="D260" s="145"/>
      <c r="E260" s="145">
        <v>22355675550</v>
      </c>
      <c r="F260" s="145"/>
      <c r="G260" s="145">
        <v>-27015497734</v>
      </c>
      <c r="H260" s="145"/>
      <c r="I260" s="158">
        <f t="shared" si="6"/>
        <v>-4659822184</v>
      </c>
      <c r="J260" s="158"/>
      <c r="K260" s="145">
        <v>372960</v>
      </c>
      <c r="L260" s="145"/>
      <c r="M260" s="145">
        <v>22355675550</v>
      </c>
      <c r="N260" s="145"/>
      <c r="O260" s="145">
        <v>-15147673780</v>
      </c>
      <c r="P260" s="145"/>
      <c r="Q260" s="145">
        <f t="shared" si="7"/>
        <v>7208001770</v>
      </c>
    </row>
    <row r="261" spans="1:17">
      <c r="A261" s="127" t="s">
        <v>329</v>
      </c>
      <c r="C261" s="145">
        <v>2635320</v>
      </c>
      <c r="D261" s="145"/>
      <c r="E261" s="145">
        <v>31514267352</v>
      </c>
      <c r="F261" s="145"/>
      <c r="G261" s="145">
        <v>-31409481757</v>
      </c>
      <c r="H261" s="145"/>
      <c r="I261" s="158">
        <f t="shared" si="6"/>
        <v>104785595</v>
      </c>
      <c r="J261" s="158"/>
      <c r="K261" s="145">
        <v>2635320</v>
      </c>
      <c r="L261" s="145"/>
      <c r="M261" s="145">
        <v>31514267352</v>
      </c>
      <c r="N261" s="145"/>
      <c r="O261" s="145">
        <v>-25766472997</v>
      </c>
      <c r="P261" s="145"/>
      <c r="Q261" s="145">
        <f t="shared" si="7"/>
        <v>5747794355</v>
      </c>
    </row>
    <row r="262" spans="1:17">
      <c r="A262" s="127" t="s">
        <v>299</v>
      </c>
      <c r="C262" s="145">
        <v>1977206</v>
      </c>
      <c r="D262" s="145"/>
      <c r="E262" s="145">
        <v>87658696447</v>
      </c>
      <c r="F262" s="145"/>
      <c r="G262" s="145">
        <v>-88150056853</v>
      </c>
      <c r="H262" s="145"/>
      <c r="I262" s="158">
        <f t="shared" si="6"/>
        <v>-491360406</v>
      </c>
      <c r="J262" s="158"/>
      <c r="K262" s="145">
        <v>1977206</v>
      </c>
      <c r="L262" s="145"/>
      <c r="M262" s="145">
        <v>87658696447</v>
      </c>
      <c r="N262" s="145"/>
      <c r="O262" s="145">
        <v>-101880712694</v>
      </c>
      <c r="P262" s="145"/>
      <c r="Q262" s="145">
        <f t="shared" si="7"/>
        <v>-14222016247</v>
      </c>
    </row>
    <row r="263" spans="1:17">
      <c r="A263" s="127" t="s">
        <v>426</v>
      </c>
      <c r="C263" s="145">
        <v>12639623</v>
      </c>
      <c r="D263" s="145"/>
      <c r="E263" s="145">
        <v>49692270200</v>
      </c>
      <c r="F263" s="145"/>
      <c r="G263" s="145">
        <v>-52280540151</v>
      </c>
      <c r="H263" s="145"/>
      <c r="I263" s="158">
        <f t="shared" si="6"/>
        <v>-2588269951</v>
      </c>
      <c r="J263" s="158"/>
      <c r="K263" s="145">
        <v>12639623</v>
      </c>
      <c r="L263" s="145"/>
      <c r="M263" s="145">
        <v>49692270200</v>
      </c>
      <c r="N263" s="145"/>
      <c r="O263" s="145">
        <v>-54949858148</v>
      </c>
      <c r="P263" s="145"/>
      <c r="Q263" s="145">
        <f t="shared" si="7"/>
        <v>-5257587948</v>
      </c>
    </row>
    <row r="264" spans="1:17">
      <c r="A264" s="127" t="s">
        <v>452</v>
      </c>
      <c r="C264" s="145">
        <v>2087055</v>
      </c>
      <c r="D264" s="145"/>
      <c r="E264" s="145">
        <v>32447323038</v>
      </c>
      <c r="F264" s="145"/>
      <c r="G264" s="145">
        <v>-30331193276</v>
      </c>
      <c r="H264" s="145"/>
      <c r="I264" s="158">
        <f t="shared" si="6"/>
        <v>2116129762</v>
      </c>
      <c r="J264" s="158"/>
      <c r="K264" s="145">
        <v>2087055</v>
      </c>
      <c r="L264" s="145"/>
      <c r="M264" s="145">
        <v>32447323038</v>
      </c>
      <c r="N264" s="145"/>
      <c r="O264" s="145">
        <v>-30428296154</v>
      </c>
      <c r="P264" s="145"/>
      <c r="Q264" s="145">
        <f t="shared" si="7"/>
        <v>2019026884</v>
      </c>
    </row>
    <row r="265" spans="1:17">
      <c r="A265" s="127" t="s">
        <v>374</v>
      </c>
      <c r="C265" s="145">
        <v>17868522</v>
      </c>
      <c r="D265" s="145"/>
      <c r="E265" s="145">
        <v>157550752093</v>
      </c>
      <c r="F265" s="145"/>
      <c r="G265" s="145">
        <v>-151197883039</v>
      </c>
      <c r="H265" s="145"/>
      <c r="I265" s="158">
        <f t="shared" si="6"/>
        <v>6352869054</v>
      </c>
      <c r="J265" s="158"/>
      <c r="K265" s="145">
        <v>17868522</v>
      </c>
      <c r="L265" s="145"/>
      <c r="M265" s="145">
        <v>157550752093</v>
      </c>
      <c r="N265" s="145"/>
      <c r="O265" s="145">
        <v>-149977070831</v>
      </c>
      <c r="P265" s="145"/>
      <c r="Q265" s="145">
        <f t="shared" ref="Q265:Q278" si="8">M265+O265</f>
        <v>7573681262</v>
      </c>
    </row>
    <row r="266" spans="1:17">
      <c r="A266" s="127" t="s">
        <v>433</v>
      </c>
      <c r="C266" s="145">
        <v>321160</v>
      </c>
      <c r="D266" s="145"/>
      <c r="E266" s="145">
        <v>7294841891</v>
      </c>
      <c r="F266" s="145"/>
      <c r="G266" s="145">
        <v>-7661978354</v>
      </c>
      <c r="H266" s="145"/>
      <c r="I266" s="158">
        <f t="shared" ref="I266:I274" si="9">E266+G266</f>
        <v>-367136463</v>
      </c>
      <c r="J266" s="158"/>
      <c r="K266" s="145">
        <v>321160</v>
      </c>
      <c r="L266" s="145"/>
      <c r="M266" s="145">
        <v>7294841891</v>
      </c>
      <c r="N266" s="145"/>
      <c r="O266" s="145">
        <v>-6493322587</v>
      </c>
      <c r="P266" s="145"/>
      <c r="Q266" s="145">
        <f t="shared" si="8"/>
        <v>801519304</v>
      </c>
    </row>
    <row r="267" spans="1:17">
      <c r="A267" s="127" t="s">
        <v>362</v>
      </c>
      <c r="C267" s="145">
        <v>11946273</v>
      </c>
      <c r="D267" s="145"/>
      <c r="E267" s="145">
        <v>88470185436</v>
      </c>
      <c r="F267" s="145"/>
      <c r="G267" s="145">
        <v>-91082727826</v>
      </c>
      <c r="H267" s="145"/>
      <c r="I267" s="158">
        <f t="shared" si="9"/>
        <v>-2612542390</v>
      </c>
      <c r="J267" s="158"/>
      <c r="K267" s="145">
        <v>11946273</v>
      </c>
      <c r="L267" s="145"/>
      <c r="M267" s="145">
        <v>88470185436</v>
      </c>
      <c r="N267" s="145"/>
      <c r="O267" s="145">
        <v>-81851210331</v>
      </c>
      <c r="P267" s="145"/>
      <c r="Q267" s="145">
        <f t="shared" si="8"/>
        <v>6618975105</v>
      </c>
    </row>
    <row r="268" spans="1:17">
      <c r="A268" s="127" t="s">
        <v>447</v>
      </c>
      <c r="C268" s="145">
        <v>6067548</v>
      </c>
      <c r="D268" s="145"/>
      <c r="E268" s="145">
        <v>37696538060</v>
      </c>
      <c r="F268" s="145"/>
      <c r="G268" s="145">
        <v>-39265375322</v>
      </c>
      <c r="H268" s="145"/>
      <c r="I268" s="158">
        <f t="shared" si="9"/>
        <v>-1568837262</v>
      </c>
      <c r="J268" s="158"/>
      <c r="K268" s="145">
        <v>6067548</v>
      </c>
      <c r="L268" s="145"/>
      <c r="M268" s="145">
        <v>37696538060</v>
      </c>
      <c r="N268" s="145"/>
      <c r="O268" s="145">
        <v>-38939570154</v>
      </c>
      <c r="P268" s="145"/>
      <c r="Q268" s="145">
        <f t="shared" si="8"/>
        <v>-1243032094</v>
      </c>
    </row>
    <row r="269" spans="1:17">
      <c r="A269" s="127" t="s">
        <v>383</v>
      </c>
      <c r="C269" s="145">
        <v>2797821</v>
      </c>
      <c r="D269" s="145"/>
      <c r="E269" s="145">
        <v>36016202851</v>
      </c>
      <c r="F269" s="145"/>
      <c r="G269" s="145">
        <v>-33513146282</v>
      </c>
      <c r="H269" s="145"/>
      <c r="I269" s="158">
        <f t="shared" si="9"/>
        <v>2503056569</v>
      </c>
      <c r="J269" s="158"/>
      <c r="K269" s="145">
        <v>2797821</v>
      </c>
      <c r="L269" s="145"/>
      <c r="M269" s="145">
        <v>36016202851</v>
      </c>
      <c r="N269" s="145"/>
      <c r="O269" s="145">
        <v>-33322572387</v>
      </c>
      <c r="P269" s="145"/>
      <c r="Q269" s="145">
        <f t="shared" si="8"/>
        <v>2693630464</v>
      </c>
    </row>
    <row r="270" spans="1:17">
      <c r="A270" s="127" t="s">
        <v>478</v>
      </c>
      <c r="C270" s="145">
        <v>16065788</v>
      </c>
      <c r="D270" s="145"/>
      <c r="E270" s="145">
        <v>28171426736</v>
      </c>
      <c r="F270" s="145"/>
      <c r="G270" s="145">
        <v>-30034853492</v>
      </c>
      <c r="H270" s="145"/>
      <c r="I270" s="158">
        <f t="shared" si="9"/>
        <v>-1863426756</v>
      </c>
      <c r="J270" s="158"/>
      <c r="K270" s="145">
        <v>16065788</v>
      </c>
      <c r="L270" s="145"/>
      <c r="M270" s="145">
        <v>28171426736</v>
      </c>
      <c r="N270" s="145"/>
      <c r="O270" s="145">
        <v>-30034853492</v>
      </c>
      <c r="P270" s="145"/>
      <c r="Q270" s="145">
        <f t="shared" si="8"/>
        <v>-1863426756</v>
      </c>
    </row>
    <row r="271" spans="1:17">
      <c r="A271" s="127" t="s">
        <v>384</v>
      </c>
      <c r="C271" s="145">
        <v>0</v>
      </c>
      <c r="D271" s="145"/>
      <c r="E271" s="145">
        <v>0</v>
      </c>
      <c r="F271" s="145"/>
      <c r="G271" s="145">
        <v>0</v>
      </c>
      <c r="H271" s="145"/>
      <c r="I271" s="158">
        <f t="shared" si="9"/>
        <v>0</v>
      </c>
      <c r="J271" s="158"/>
      <c r="K271" s="145">
        <v>0</v>
      </c>
      <c r="L271" s="145"/>
      <c r="M271" s="145">
        <v>0</v>
      </c>
      <c r="N271" s="145"/>
      <c r="O271" s="145">
        <v>-1</v>
      </c>
      <c r="P271" s="145"/>
      <c r="Q271" s="145">
        <f t="shared" si="8"/>
        <v>-1</v>
      </c>
    </row>
    <row r="272" spans="1:17">
      <c r="A272" s="127" t="s">
        <v>302</v>
      </c>
      <c r="C272" s="145">
        <v>0</v>
      </c>
      <c r="D272" s="145"/>
      <c r="E272" s="145">
        <v>0</v>
      </c>
      <c r="F272" s="145"/>
      <c r="G272" s="145">
        <v>0</v>
      </c>
      <c r="H272" s="145"/>
      <c r="I272" s="158">
        <f t="shared" si="9"/>
        <v>0</v>
      </c>
      <c r="J272" s="158"/>
      <c r="K272" s="145">
        <v>0</v>
      </c>
      <c r="L272" s="145"/>
      <c r="M272" s="145">
        <v>0</v>
      </c>
      <c r="N272" s="145"/>
      <c r="O272" s="145">
        <v>1</v>
      </c>
      <c r="P272" s="145"/>
      <c r="Q272" s="145">
        <f t="shared" si="8"/>
        <v>1</v>
      </c>
    </row>
    <row r="273" spans="1:17">
      <c r="A273" s="127" t="s">
        <v>281</v>
      </c>
      <c r="C273" s="145">
        <v>0</v>
      </c>
      <c r="D273" s="145"/>
      <c r="E273" s="145">
        <v>0</v>
      </c>
      <c r="F273" s="145"/>
      <c r="G273" s="145">
        <v>0</v>
      </c>
      <c r="H273" s="145"/>
      <c r="I273" s="158">
        <f t="shared" si="9"/>
        <v>0</v>
      </c>
      <c r="J273" s="158"/>
      <c r="K273" s="145">
        <v>0</v>
      </c>
      <c r="L273" s="145"/>
      <c r="M273" s="145">
        <v>0</v>
      </c>
      <c r="N273" s="145"/>
      <c r="O273" s="145">
        <v>-85177273</v>
      </c>
      <c r="P273" s="145"/>
      <c r="Q273" s="145">
        <f t="shared" si="8"/>
        <v>-85177273</v>
      </c>
    </row>
    <row r="274" spans="1:17">
      <c r="A274" s="127" t="s">
        <v>371</v>
      </c>
      <c r="C274" s="145">
        <v>0</v>
      </c>
      <c r="D274" s="145"/>
      <c r="E274" s="145">
        <v>0</v>
      </c>
      <c r="F274" s="145"/>
      <c r="G274" s="145">
        <v>0</v>
      </c>
      <c r="H274" s="145"/>
      <c r="I274" s="158">
        <f t="shared" si="9"/>
        <v>0</v>
      </c>
      <c r="J274" s="158"/>
      <c r="K274" s="145">
        <v>0</v>
      </c>
      <c r="L274" s="145"/>
      <c r="M274" s="145">
        <v>0</v>
      </c>
      <c r="N274" s="145"/>
      <c r="O274" s="145">
        <v>1</v>
      </c>
      <c r="P274" s="145"/>
      <c r="Q274" s="145">
        <f t="shared" si="8"/>
        <v>1</v>
      </c>
    </row>
    <row r="275" spans="1:17">
      <c r="A275" s="127" t="s">
        <v>455</v>
      </c>
      <c r="C275" s="145">
        <v>6977734</v>
      </c>
      <c r="D275" s="145"/>
      <c r="E275" s="145">
        <v>8448311679</v>
      </c>
      <c r="F275" s="145"/>
      <c r="G275" s="145">
        <v>-8862943287</v>
      </c>
      <c r="H275" s="145"/>
      <c r="I275" s="158">
        <f>E275+G275</f>
        <v>-414631608</v>
      </c>
      <c r="J275" s="158"/>
      <c r="K275" s="145">
        <v>6977734</v>
      </c>
      <c r="L275" s="145"/>
      <c r="M275" s="145">
        <v>8448311679</v>
      </c>
      <c r="N275" s="145"/>
      <c r="O275" s="145">
        <v>-13576484762</v>
      </c>
      <c r="P275" s="145"/>
      <c r="Q275" s="145">
        <f t="shared" si="8"/>
        <v>-5128173083</v>
      </c>
    </row>
    <row r="276" spans="1:17" ht="36">
      <c r="A276" s="127" t="s">
        <v>434</v>
      </c>
      <c r="C276" s="145">
        <v>12866558</v>
      </c>
      <c r="D276" s="145"/>
      <c r="E276" s="145">
        <v>57145728851</v>
      </c>
      <c r="F276" s="145"/>
      <c r="G276" s="145">
        <v>-58897959124</v>
      </c>
      <c r="H276" s="145"/>
      <c r="I276" s="158">
        <f>E276+G276</f>
        <v>-1752230273</v>
      </c>
      <c r="J276" s="158"/>
      <c r="K276" s="145">
        <v>12866558</v>
      </c>
      <c r="L276" s="145"/>
      <c r="M276" s="145">
        <v>57145728851</v>
      </c>
      <c r="N276" s="145"/>
      <c r="O276" s="145">
        <v>-80264190038</v>
      </c>
      <c r="P276" s="145"/>
      <c r="Q276" s="145">
        <f t="shared" si="8"/>
        <v>-23118461187</v>
      </c>
    </row>
    <row r="277" spans="1:17">
      <c r="A277" s="127" t="s">
        <v>453</v>
      </c>
      <c r="C277" s="145">
        <v>5113618</v>
      </c>
      <c r="D277" s="145"/>
      <c r="E277" s="145">
        <v>23423348614</v>
      </c>
      <c r="F277" s="145"/>
      <c r="G277" s="145">
        <v>-31042527533</v>
      </c>
      <c r="H277" s="145"/>
      <c r="I277" s="158">
        <f>E277+G277</f>
        <v>-7619178919</v>
      </c>
      <c r="J277" s="158"/>
      <c r="K277" s="145">
        <v>5113618</v>
      </c>
      <c r="L277" s="145"/>
      <c r="M277" s="145">
        <v>23423348614</v>
      </c>
      <c r="N277" s="145"/>
      <c r="O277" s="145">
        <v>-36254472573</v>
      </c>
      <c r="P277" s="145"/>
      <c r="Q277" s="145">
        <f t="shared" si="8"/>
        <v>-12831123959</v>
      </c>
    </row>
    <row r="278" spans="1:17">
      <c r="A278" s="127" t="s">
        <v>466</v>
      </c>
      <c r="C278" s="145">
        <v>2074675</v>
      </c>
      <c r="D278" s="145"/>
      <c r="E278" s="145">
        <v>3901929657</v>
      </c>
      <c r="F278" s="145"/>
      <c r="G278" s="145">
        <v>-4921147704</v>
      </c>
      <c r="H278" s="145"/>
      <c r="I278" s="158">
        <f>E278+G278</f>
        <v>-1019218047</v>
      </c>
      <c r="J278" s="158"/>
      <c r="K278" s="145">
        <v>2074675</v>
      </c>
      <c r="L278" s="145"/>
      <c r="M278" s="145">
        <v>3901929657</v>
      </c>
      <c r="N278" s="145"/>
      <c r="O278" s="145">
        <v>-5858365296</v>
      </c>
      <c r="P278" s="145"/>
      <c r="Q278" s="145">
        <f t="shared" si="8"/>
        <v>-1956435639</v>
      </c>
    </row>
    <row r="279" spans="1:17" ht="22.2" thickBot="1">
      <c r="A279" s="153" t="s">
        <v>2</v>
      </c>
      <c r="B279" s="153"/>
      <c r="D279" s="153"/>
      <c r="E279" s="178">
        <f>SUM(E8:E278)</f>
        <v>11075469257811</v>
      </c>
      <c r="F279" s="179"/>
      <c r="G279" s="178">
        <f>SUM(G8:G278)</f>
        <v>-11560393180658</v>
      </c>
      <c r="H279" s="179"/>
      <c r="I279" s="180">
        <f>SUM(I8:I278)</f>
        <v>-484923922847</v>
      </c>
      <c r="J279" s="181"/>
      <c r="L279" s="179"/>
      <c r="M279" s="178">
        <f>SUM(M8:M278)</f>
        <v>11075469257811</v>
      </c>
      <c r="N279" s="179"/>
      <c r="O279" s="178">
        <f>SUM(O8:O278)</f>
        <v>-11972829775170</v>
      </c>
      <c r="P279" s="179"/>
      <c r="Q279" s="178">
        <f>SUM(Q8:Q278)</f>
        <v>-897360517359</v>
      </c>
    </row>
    <row r="280" spans="1:17" ht="21.6" thickTop="1">
      <c r="A280" s="153"/>
      <c r="B280" s="153"/>
    </row>
    <row r="281" spans="1:17">
      <c r="A281" s="153"/>
      <c r="B281" s="153"/>
    </row>
    <row r="282" spans="1:17" s="18" customFormat="1" ht="18">
      <c r="A282" s="313" t="s">
        <v>244</v>
      </c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5"/>
    </row>
    <row r="283" spans="1:17" s="53" customForma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</row>
    <row r="284" spans="1:17" s="63" customFormat="1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</row>
    <row r="285" spans="1:17" s="63" customFormat="1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</row>
    <row r="286" spans="1:17" s="63" customFormat="1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</row>
  </sheetData>
  <autoFilter ref="A7:Q279" xr:uid="{00000000-0009-0000-0000-000008000000}">
    <sortState xmlns:xlrd2="http://schemas.microsoft.com/office/spreadsheetml/2017/richdata2" ref="A8:Q192">
      <sortCondition ref="A7"/>
    </sortState>
  </autoFilter>
  <mergeCells count="7">
    <mergeCell ref="A282:Q282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G321"/>
  <sheetViews>
    <sheetView rightToLeft="1" view="pageBreakPreview" zoomScale="40" zoomScaleNormal="100" zoomScaleSheetLayoutView="40" workbookViewId="0">
      <selection activeCell="R325" sqref="R325"/>
    </sheetView>
  </sheetViews>
  <sheetFormatPr defaultColWidth="9.109375" defaultRowHeight="29.4"/>
  <cols>
    <col min="1" max="1" width="2.44140625" style="89" customWidth="1"/>
    <col min="2" max="2" width="55.33203125" style="89" customWidth="1"/>
    <col min="3" max="3" width="1.33203125" style="89" customWidth="1"/>
    <col min="4" max="4" width="25.44140625" style="67" bestFit="1" customWidth="1"/>
    <col min="5" max="5" width="0.88671875" style="67" customWidth="1"/>
    <col min="6" max="6" width="35.109375" style="182" bestFit="1" customWidth="1"/>
    <col min="7" max="7" width="1.33203125" style="182" customWidth="1"/>
    <col min="8" max="8" width="31.88671875" style="182" bestFit="1" customWidth="1"/>
    <col min="9" max="9" width="1.33203125" style="182" customWidth="1"/>
    <col min="10" max="10" width="35.109375" style="183" bestFit="1" customWidth="1"/>
    <col min="11" max="11" width="1.6640625" style="183" customWidth="1"/>
    <col min="12" max="12" width="21.44140625" style="184" customWidth="1"/>
    <col min="13" max="13" width="1" style="184" customWidth="1"/>
    <col min="14" max="14" width="26.33203125" style="67" bestFit="1" customWidth="1"/>
    <col min="15" max="15" width="1.5546875" style="67" customWidth="1"/>
    <col min="16" max="16" width="33.6640625" style="182" customWidth="1"/>
    <col min="17" max="17" width="1.5546875" style="182" customWidth="1"/>
    <col min="18" max="18" width="31" style="182" bestFit="1" customWidth="1"/>
    <col min="19" max="19" width="1.88671875" style="182" customWidth="1"/>
    <col min="20" max="20" width="35.109375" style="182" bestFit="1" customWidth="1"/>
    <col min="21" max="21" width="1.44140625" style="182" customWidth="1"/>
    <col min="22" max="22" width="19" style="184" customWidth="1"/>
    <col min="23" max="23" width="9.109375" style="89"/>
    <col min="24" max="16334" width="9.109375" style="4"/>
    <col min="16335" max="16335" width="22.88671875" style="4" bestFit="1" customWidth="1"/>
    <col min="16336" max="16384" width="9.109375" style="4"/>
  </cols>
  <sheetData>
    <row r="1" spans="1:23" ht="30.6">
      <c r="B1" s="255" t="s">
        <v>84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3" ht="30.6">
      <c r="B2" s="255" t="s">
        <v>53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3" ht="30.6">
      <c r="B3" s="255" t="str">
        <f>' سهام'!B3</f>
        <v>برای ماه منتهی به 1403/01/31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5" spans="1:23" ht="30.6">
      <c r="B5" s="264" t="s">
        <v>28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</row>
    <row r="6" spans="1:23" ht="9.75" customHeight="1"/>
    <row r="7" spans="1:23" ht="31.2" thickBot="1">
      <c r="B7" s="185"/>
      <c r="C7" s="91"/>
      <c r="D7" s="317" t="str">
        <f>'درآمد سود سهام'!$I$7</f>
        <v>طی  فروردین ماه</v>
      </c>
      <c r="E7" s="267"/>
      <c r="F7" s="267"/>
      <c r="G7" s="267"/>
      <c r="H7" s="267"/>
      <c r="I7" s="267"/>
      <c r="J7" s="267"/>
      <c r="K7" s="267"/>
      <c r="L7" s="267"/>
      <c r="M7" s="92"/>
      <c r="N7" s="317" t="str">
        <f>'درآمد سود سهام'!$O$7</f>
        <v>از ابتدای سال مالی تا پایان فروردین ماه</v>
      </c>
      <c r="O7" s="267"/>
      <c r="P7" s="267"/>
      <c r="Q7" s="267"/>
      <c r="R7" s="267"/>
      <c r="S7" s="267"/>
      <c r="T7" s="267"/>
      <c r="U7" s="267"/>
      <c r="V7" s="267"/>
    </row>
    <row r="8" spans="1:23" s="56" customFormat="1" ht="24.75" customHeight="1">
      <c r="A8" s="98"/>
      <c r="B8" s="318" t="s">
        <v>24</v>
      </c>
      <c r="C8" s="319"/>
      <c r="D8" s="321" t="s">
        <v>12</v>
      </c>
      <c r="E8" s="187"/>
      <c r="F8" s="323" t="s">
        <v>13</v>
      </c>
      <c r="G8" s="188"/>
      <c r="H8" s="323" t="s">
        <v>14</v>
      </c>
      <c r="I8" s="188"/>
      <c r="J8" s="325" t="s">
        <v>2</v>
      </c>
      <c r="K8" s="325"/>
      <c r="L8" s="325"/>
      <c r="M8" s="189"/>
      <c r="N8" s="321" t="s">
        <v>12</v>
      </c>
      <c r="O8" s="187"/>
      <c r="P8" s="323" t="s">
        <v>13</v>
      </c>
      <c r="Q8" s="188"/>
      <c r="R8" s="323" t="s">
        <v>14</v>
      </c>
      <c r="S8" s="188"/>
      <c r="T8" s="325" t="s">
        <v>2</v>
      </c>
      <c r="U8" s="325"/>
      <c r="V8" s="325"/>
      <c r="W8" s="98"/>
    </row>
    <row r="9" spans="1:23" s="56" customFormat="1" ht="6" customHeight="1" thickBot="1">
      <c r="A9" s="98"/>
      <c r="B9" s="319"/>
      <c r="C9" s="319"/>
      <c r="D9" s="322"/>
      <c r="E9" s="190"/>
      <c r="F9" s="324"/>
      <c r="G9" s="191"/>
      <c r="H9" s="324"/>
      <c r="I9" s="191"/>
      <c r="J9" s="267"/>
      <c r="K9" s="267"/>
      <c r="L9" s="267"/>
      <c r="M9" s="90"/>
      <c r="N9" s="322"/>
      <c r="O9" s="190"/>
      <c r="P9" s="324"/>
      <c r="Q9" s="191"/>
      <c r="R9" s="324"/>
      <c r="S9" s="191"/>
      <c r="T9" s="267"/>
      <c r="U9" s="267"/>
      <c r="V9" s="267"/>
      <c r="W9" s="98"/>
    </row>
    <row r="10" spans="1:23" s="56" customFormat="1" ht="61.8" thickBot="1">
      <c r="A10" s="98"/>
      <c r="B10" s="320"/>
      <c r="C10" s="319"/>
      <c r="D10" s="74" t="s">
        <v>56</v>
      </c>
      <c r="E10" s="74"/>
      <c r="F10" s="192" t="s">
        <v>57</v>
      </c>
      <c r="G10" s="192"/>
      <c r="H10" s="192" t="s">
        <v>58</v>
      </c>
      <c r="I10" s="192"/>
      <c r="J10" s="193" t="s">
        <v>6</v>
      </c>
      <c r="K10" s="193"/>
      <c r="L10" s="194" t="s">
        <v>19</v>
      </c>
      <c r="M10" s="92"/>
      <c r="N10" s="74" t="s">
        <v>56</v>
      </c>
      <c r="O10" s="74"/>
      <c r="P10" s="192" t="s">
        <v>57</v>
      </c>
      <c r="Q10" s="192"/>
      <c r="R10" s="192" t="s">
        <v>58</v>
      </c>
      <c r="S10" s="192"/>
      <c r="T10" s="195" t="s">
        <v>6</v>
      </c>
      <c r="U10" s="195"/>
      <c r="V10" s="194" t="s">
        <v>19</v>
      </c>
      <c r="W10" s="98"/>
    </row>
    <row r="11" spans="1:23" s="56" customFormat="1" ht="42.75" customHeight="1">
      <c r="A11" s="98"/>
      <c r="B11" s="196" t="s">
        <v>287</v>
      </c>
      <c r="C11" s="186"/>
      <c r="D11" s="71">
        <v>0</v>
      </c>
      <c r="E11" s="71"/>
      <c r="F11" s="71">
        <v>-2645076092</v>
      </c>
      <c r="G11" s="71"/>
      <c r="H11" s="71">
        <v>0</v>
      </c>
      <c r="I11" s="71"/>
      <c r="J11" s="197">
        <f>D11+F11+H11</f>
        <v>-2645076092</v>
      </c>
      <c r="K11" s="197"/>
      <c r="L11" s="101">
        <f>J11/-393496759496</f>
        <v>6.7219768096384745E-3</v>
      </c>
      <c r="M11" s="101"/>
      <c r="N11" s="71">
        <v>2309916000</v>
      </c>
      <c r="O11" s="71"/>
      <c r="P11" s="71">
        <v>695991905</v>
      </c>
      <c r="Q11" s="71"/>
      <c r="R11" s="71">
        <v>-314586374</v>
      </c>
      <c r="S11" s="71"/>
      <c r="T11" s="197">
        <f t="shared" ref="T11:T74" si="0">N11+P11+R11</f>
        <v>2691321531</v>
      </c>
      <c r="U11" s="191"/>
      <c r="V11" s="101">
        <f>T11/درآمدها!$J$4</f>
        <v>-9.5612883611438295E-3</v>
      </c>
      <c r="W11" s="98"/>
    </row>
    <row r="12" spans="1:23" s="56" customFormat="1" ht="42.75" customHeight="1">
      <c r="A12" s="98"/>
      <c r="B12" s="196" t="s">
        <v>443</v>
      </c>
      <c r="C12" s="186"/>
      <c r="D12" s="71">
        <v>0</v>
      </c>
      <c r="E12" s="71"/>
      <c r="F12" s="71">
        <v>-4725373763</v>
      </c>
      <c r="G12" s="71"/>
      <c r="H12" s="71">
        <v>0</v>
      </c>
      <c r="I12" s="71"/>
      <c r="J12" s="197">
        <f t="shared" ref="J12:J75" si="1">D12+F12+H12</f>
        <v>-4725373763</v>
      </c>
      <c r="K12" s="197"/>
      <c r="L12" s="101">
        <f t="shared" ref="L12:L75" si="2">J12/-393496759496</f>
        <v>1.2008672623002972E-2</v>
      </c>
      <c r="M12" s="101"/>
      <c r="N12" s="71">
        <v>0</v>
      </c>
      <c r="O12" s="71"/>
      <c r="P12" s="71">
        <v>-4761384385</v>
      </c>
      <c r="Q12" s="71"/>
      <c r="R12" s="71">
        <v>0</v>
      </c>
      <c r="S12" s="71"/>
      <c r="T12" s="197">
        <f t="shared" si="0"/>
        <v>-4761384385</v>
      </c>
      <c r="U12" s="191"/>
      <c r="V12" s="101">
        <f>T12/درآمدها!$J$4</f>
        <v>1.6915470180300977E-2</v>
      </c>
      <c r="W12" s="98"/>
    </row>
    <row r="13" spans="1:23" s="56" customFormat="1" ht="42.75" customHeight="1">
      <c r="A13" s="98"/>
      <c r="B13" s="196" t="s">
        <v>263</v>
      </c>
      <c r="C13" s="186"/>
      <c r="D13" s="71">
        <v>0</v>
      </c>
      <c r="E13" s="71"/>
      <c r="F13" s="71">
        <v>-80619064</v>
      </c>
      <c r="G13" s="71"/>
      <c r="H13" s="71">
        <v>0</v>
      </c>
      <c r="I13" s="71"/>
      <c r="J13" s="197">
        <f t="shared" si="1"/>
        <v>-80619064</v>
      </c>
      <c r="K13" s="197"/>
      <c r="L13" s="101">
        <f t="shared" si="2"/>
        <v>2.0487859697563662E-4</v>
      </c>
      <c r="M13" s="101"/>
      <c r="N13" s="71">
        <v>0</v>
      </c>
      <c r="O13" s="71"/>
      <c r="P13" s="71">
        <v>1428338301</v>
      </c>
      <c r="Q13" s="71"/>
      <c r="R13" s="71">
        <v>7841056847</v>
      </c>
      <c r="S13" s="71"/>
      <c r="T13" s="197">
        <f t="shared" si="0"/>
        <v>9269395148</v>
      </c>
      <c r="U13" s="191"/>
      <c r="V13" s="101">
        <f>T13/درآمدها!$J$4</f>
        <v>-3.2930795864619229E-2</v>
      </c>
      <c r="W13" s="98"/>
    </row>
    <row r="14" spans="1:23" s="56" customFormat="1" ht="42.75" customHeight="1">
      <c r="A14" s="98"/>
      <c r="B14" s="196" t="s">
        <v>398</v>
      </c>
      <c r="C14" s="186"/>
      <c r="D14" s="71">
        <v>0</v>
      </c>
      <c r="E14" s="71"/>
      <c r="F14" s="71">
        <v>-298686655</v>
      </c>
      <c r="G14" s="71"/>
      <c r="H14" s="71">
        <v>0</v>
      </c>
      <c r="I14" s="71"/>
      <c r="J14" s="197">
        <f t="shared" si="1"/>
        <v>-298686655</v>
      </c>
      <c r="K14" s="197"/>
      <c r="L14" s="101">
        <f t="shared" si="2"/>
        <v>7.5905747072114386E-4</v>
      </c>
      <c r="M14" s="101"/>
      <c r="N14" s="71">
        <v>0</v>
      </c>
      <c r="O14" s="71"/>
      <c r="P14" s="71">
        <v>9703433526</v>
      </c>
      <c r="Q14" s="71"/>
      <c r="R14" s="71">
        <v>160387756</v>
      </c>
      <c r="S14" s="71"/>
      <c r="T14" s="197">
        <f t="shared" si="0"/>
        <v>9863821282</v>
      </c>
      <c r="U14" s="191"/>
      <c r="V14" s="101">
        <f>T14/درآمدها!$J$4</f>
        <v>-3.5042576122425194E-2</v>
      </c>
      <c r="W14" s="98"/>
    </row>
    <row r="15" spans="1:23" s="56" customFormat="1" ht="42.75" customHeight="1">
      <c r="A15" s="98"/>
      <c r="B15" s="196" t="s">
        <v>274</v>
      </c>
      <c r="C15" s="186"/>
      <c r="D15" s="71">
        <v>0</v>
      </c>
      <c r="E15" s="71"/>
      <c r="F15" s="71">
        <v>-1181640067</v>
      </c>
      <c r="G15" s="71"/>
      <c r="H15" s="71">
        <v>0</v>
      </c>
      <c r="I15" s="71"/>
      <c r="J15" s="197">
        <f t="shared" si="1"/>
        <v>-1181640067</v>
      </c>
      <c r="K15" s="197"/>
      <c r="L15" s="101">
        <f t="shared" si="2"/>
        <v>3.0029219770792335E-3</v>
      </c>
      <c r="M15" s="101"/>
      <c r="N15" s="71">
        <v>0</v>
      </c>
      <c r="O15" s="71"/>
      <c r="P15" s="71">
        <v>-3174049687</v>
      </c>
      <c r="Q15" s="71"/>
      <c r="R15" s="71">
        <v>2345577289</v>
      </c>
      <c r="S15" s="71"/>
      <c r="T15" s="197">
        <f t="shared" si="0"/>
        <v>-828472398</v>
      </c>
      <c r="U15" s="191"/>
      <c r="V15" s="101">
        <f>T15/درآمدها!$J$4</f>
        <v>2.9432616672832312E-3</v>
      </c>
      <c r="W15" s="98"/>
    </row>
    <row r="16" spans="1:23" s="56" customFormat="1" ht="42.75" customHeight="1">
      <c r="A16" s="98"/>
      <c r="B16" s="196" t="s">
        <v>255</v>
      </c>
      <c r="C16" s="186"/>
      <c r="D16" s="71">
        <v>0</v>
      </c>
      <c r="E16" s="71"/>
      <c r="F16" s="71">
        <v>-5562717794</v>
      </c>
      <c r="G16" s="71"/>
      <c r="H16" s="71">
        <v>0</v>
      </c>
      <c r="I16" s="71"/>
      <c r="J16" s="197">
        <f t="shared" si="1"/>
        <v>-5562717794</v>
      </c>
      <c r="K16" s="197"/>
      <c r="L16" s="101">
        <f t="shared" si="2"/>
        <v>1.4136629234570727E-2</v>
      </c>
      <c r="M16" s="101"/>
      <c r="N16" s="71">
        <v>127550390</v>
      </c>
      <c r="O16" s="71"/>
      <c r="P16" s="71">
        <v>-2304957636</v>
      </c>
      <c r="Q16" s="71"/>
      <c r="R16" s="71">
        <v>710006480</v>
      </c>
      <c r="S16" s="71"/>
      <c r="T16" s="197">
        <f t="shared" si="0"/>
        <v>-1467400766</v>
      </c>
      <c r="U16" s="191"/>
      <c r="V16" s="101">
        <f>T16/درآمدها!$J$4</f>
        <v>5.2131422067121791E-3</v>
      </c>
      <c r="W16" s="98"/>
    </row>
    <row r="17" spans="1:23" s="56" customFormat="1" ht="42.75" customHeight="1">
      <c r="A17" s="98"/>
      <c r="B17" s="196" t="s">
        <v>290</v>
      </c>
      <c r="C17" s="186"/>
      <c r="D17" s="71">
        <v>0</v>
      </c>
      <c r="E17" s="71"/>
      <c r="F17" s="71">
        <v>0</v>
      </c>
      <c r="G17" s="71"/>
      <c r="H17" s="71">
        <v>0</v>
      </c>
      <c r="I17" s="71"/>
      <c r="J17" s="197">
        <f t="shared" si="1"/>
        <v>0</v>
      </c>
      <c r="K17" s="197"/>
      <c r="L17" s="101">
        <f t="shared" si="2"/>
        <v>0</v>
      </c>
      <c r="M17" s="101"/>
      <c r="N17" s="71">
        <v>0</v>
      </c>
      <c r="O17" s="71"/>
      <c r="P17" s="71">
        <v>0</v>
      </c>
      <c r="Q17" s="71"/>
      <c r="R17" s="71">
        <v>-8292006323</v>
      </c>
      <c r="S17" s="71"/>
      <c r="T17" s="197">
        <f t="shared" si="0"/>
        <v>-8292006323</v>
      </c>
      <c r="U17" s="191"/>
      <c r="V17" s="101">
        <f>T17/درآمدها!$J$4</f>
        <v>2.9458488193780569E-2</v>
      </c>
      <c r="W17" s="98"/>
    </row>
    <row r="18" spans="1:23" s="56" customFormat="1" ht="42.75" customHeight="1">
      <c r="A18" s="98"/>
      <c r="B18" s="196" t="s">
        <v>149</v>
      </c>
      <c r="C18" s="186"/>
      <c r="D18" s="71">
        <v>0</v>
      </c>
      <c r="E18" s="71"/>
      <c r="F18" s="71">
        <v>3503606361</v>
      </c>
      <c r="G18" s="71"/>
      <c r="H18" s="71">
        <v>0</v>
      </c>
      <c r="I18" s="71"/>
      <c r="J18" s="197">
        <f t="shared" si="1"/>
        <v>3503606361</v>
      </c>
      <c r="K18" s="197"/>
      <c r="L18" s="101">
        <f t="shared" si="2"/>
        <v>-8.9037743677673545E-3</v>
      </c>
      <c r="M18" s="101"/>
      <c r="N18" s="71">
        <v>4104253500</v>
      </c>
      <c r="O18" s="71"/>
      <c r="P18" s="71">
        <v>12734895509</v>
      </c>
      <c r="Q18" s="71"/>
      <c r="R18" s="71">
        <v>8569820137</v>
      </c>
      <c r="S18" s="71"/>
      <c r="T18" s="197">
        <f t="shared" si="0"/>
        <v>25408969146</v>
      </c>
      <c r="U18" s="191"/>
      <c r="V18" s="101">
        <f>T18/درآمدها!$J$4</f>
        <v>-9.0268843081727085E-2</v>
      </c>
      <c r="W18" s="98"/>
    </row>
    <row r="19" spans="1:23" s="56" customFormat="1" ht="42.75" customHeight="1">
      <c r="A19" s="98"/>
      <c r="B19" s="196" t="s">
        <v>333</v>
      </c>
      <c r="C19" s="186"/>
      <c r="D19" s="71">
        <v>0</v>
      </c>
      <c r="E19" s="71"/>
      <c r="F19" s="71">
        <v>0</v>
      </c>
      <c r="G19" s="71"/>
      <c r="H19" s="71">
        <v>0</v>
      </c>
      <c r="I19" s="71"/>
      <c r="J19" s="197">
        <f t="shared" si="1"/>
        <v>0</v>
      </c>
      <c r="K19" s="197"/>
      <c r="L19" s="101">
        <f t="shared" si="2"/>
        <v>0</v>
      </c>
      <c r="M19" s="101"/>
      <c r="N19" s="71">
        <v>0</v>
      </c>
      <c r="O19" s="71"/>
      <c r="P19" s="71">
        <v>0</v>
      </c>
      <c r="Q19" s="71"/>
      <c r="R19" s="71">
        <v>13085860631</v>
      </c>
      <c r="S19" s="71"/>
      <c r="T19" s="197">
        <f t="shared" si="0"/>
        <v>13085860631</v>
      </c>
      <c r="U19" s="191"/>
      <c r="V19" s="101">
        <f>T19/درآمدها!$J$4</f>
        <v>-4.6489312222847357E-2</v>
      </c>
      <c r="W19" s="98"/>
    </row>
    <row r="20" spans="1:23" s="56" customFormat="1" ht="42.75" customHeight="1">
      <c r="A20" s="98"/>
      <c r="B20" s="196" t="s">
        <v>296</v>
      </c>
      <c r="C20" s="186"/>
      <c r="D20" s="71">
        <v>0</v>
      </c>
      <c r="E20" s="71"/>
      <c r="F20" s="71">
        <v>0</v>
      </c>
      <c r="G20" s="71"/>
      <c r="H20" s="71">
        <v>0</v>
      </c>
      <c r="I20" s="71"/>
      <c r="J20" s="197">
        <f t="shared" si="1"/>
        <v>0</v>
      </c>
      <c r="K20" s="197"/>
      <c r="L20" s="101">
        <f t="shared" si="2"/>
        <v>0</v>
      </c>
      <c r="M20" s="101"/>
      <c r="N20" s="71">
        <v>0</v>
      </c>
      <c r="O20" s="71"/>
      <c r="P20" s="71">
        <v>0</v>
      </c>
      <c r="Q20" s="71"/>
      <c r="R20" s="71">
        <v>17812996655</v>
      </c>
      <c r="S20" s="71"/>
      <c r="T20" s="197">
        <f t="shared" si="0"/>
        <v>17812996655</v>
      </c>
      <c r="U20" s="191"/>
      <c r="V20" s="101">
        <f>T20/درآمدها!$J$4</f>
        <v>-6.3283110409800183E-2</v>
      </c>
      <c r="W20" s="98"/>
    </row>
    <row r="21" spans="1:23" s="56" customFormat="1" ht="42.75" customHeight="1">
      <c r="A21" s="98"/>
      <c r="B21" s="196" t="s">
        <v>132</v>
      </c>
      <c r="C21" s="186"/>
      <c r="D21" s="71">
        <v>0</v>
      </c>
      <c r="E21" s="71"/>
      <c r="F21" s="71">
        <v>91866371</v>
      </c>
      <c r="G21" s="71"/>
      <c r="H21" s="71">
        <v>0</v>
      </c>
      <c r="I21" s="71"/>
      <c r="J21" s="197">
        <f t="shared" si="1"/>
        <v>91866371</v>
      </c>
      <c r="K21" s="197"/>
      <c r="L21" s="101">
        <f t="shared" si="2"/>
        <v>-2.334615693345598E-4</v>
      </c>
      <c r="M21" s="101"/>
      <c r="N21" s="71">
        <v>133226700</v>
      </c>
      <c r="O21" s="71"/>
      <c r="P21" s="71">
        <v>10093835</v>
      </c>
      <c r="Q21" s="71"/>
      <c r="R21" s="71">
        <v>-86945629</v>
      </c>
      <c r="S21" s="71"/>
      <c r="T21" s="197">
        <f t="shared" si="0"/>
        <v>56374906</v>
      </c>
      <c r="U21" s="191"/>
      <c r="V21" s="101">
        <f>T21/درآمدها!$J$4</f>
        <v>-2.0027957506738256E-4</v>
      </c>
      <c r="W21" s="98"/>
    </row>
    <row r="22" spans="1:23" s="56" customFormat="1" ht="42.75" customHeight="1">
      <c r="A22" s="98"/>
      <c r="B22" s="196" t="s">
        <v>226</v>
      </c>
      <c r="C22" s="186"/>
      <c r="D22" s="71">
        <v>0</v>
      </c>
      <c r="E22" s="71"/>
      <c r="F22" s="71">
        <v>-5210379396</v>
      </c>
      <c r="G22" s="71"/>
      <c r="H22" s="71">
        <v>0</v>
      </c>
      <c r="I22" s="71"/>
      <c r="J22" s="197">
        <f t="shared" si="1"/>
        <v>-5210379396</v>
      </c>
      <c r="K22" s="197"/>
      <c r="L22" s="101">
        <f t="shared" si="2"/>
        <v>1.3241225677877444E-2</v>
      </c>
      <c r="M22" s="101"/>
      <c r="N22" s="71">
        <v>1025393390</v>
      </c>
      <c r="O22" s="71"/>
      <c r="P22" s="71">
        <v>-2755813390</v>
      </c>
      <c r="Q22" s="71"/>
      <c r="R22" s="71">
        <v>2570642267</v>
      </c>
      <c r="S22" s="71"/>
      <c r="T22" s="197">
        <f t="shared" si="0"/>
        <v>840222267</v>
      </c>
      <c r="U22" s="191"/>
      <c r="V22" s="101">
        <f>T22/درآمدها!$J$4</f>
        <v>-2.9850046862501707E-3</v>
      </c>
      <c r="W22" s="98"/>
    </row>
    <row r="23" spans="1:23" s="56" customFormat="1" ht="42.75" customHeight="1">
      <c r="A23" s="98"/>
      <c r="B23" s="196" t="s">
        <v>407</v>
      </c>
      <c r="C23" s="186"/>
      <c r="D23" s="71">
        <v>0</v>
      </c>
      <c r="E23" s="71"/>
      <c r="F23" s="71">
        <v>155978642</v>
      </c>
      <c r="G23" s="71"/>
      <c r="H23" s="71">
        <v>0</v>
      </c>
      <c r="I23" s="71"/>
      <c r="J23" s="197">
        <f t="shared" si="1"/>
        <v>155978642</v>
      </c>
      <c r="K23" s="197"/>
      <c r="L23" s="101">
        <f t="shared" si="2"/>
        <v>-3.9639117282638147E-4</v>
      </c>
      <c r="M23" s="101"/>
      <c r="N23" s="71">
        <v>1856874684</v>
      </c>
      <c r="O23" s="71"/>
      <c r="P23" s="71">
        <v>-3934730783</v>
      </c>
      <c r="Q23" s="71"/>
      <c r="R23" s="71">
        <v>-91095096</v>
      </c>
      <c r="S23" s="71"/>
      <c r="T23" s="197">
        <f t="shared" si="0"/>
        <v>-2168951195</v>
      </c>
      <c r="U23" s="191"/>
      <c r="V23" s="101">
        <f>T23/درآمدها!$J$4</f>
        <v>7.7054961950001584E-3</v>
      </c>
      <c r="W23" s="98"/>
    </row>
    <row r="24" spans="1:23" s="56" customFormat="1" ht="42.6" customHeight="1">
      <c r="A24" s="98"/>
      <c r="B24" s="196" t="s">
        <v>94</v>
      </c>
      <c r="C24" s="186"/>
      <c r="D24" s="71">
        <v>0</v>
      </c>
      <c r="E24" s="71"/>
      <c r="F24" s="71">
        <v>-1895442315</v>
      </c>
      <c r="G24" s="71"/>
      <c r="H24" s="71">
        <v>0</v>
      </c>
      <c r="I24" s="71"/>
      <c r="J24" s="197">
        <f t="shared" si="1"/>
        <v>-1895442315</v>
      </c>
      <c r="K24" s="197"/>
      <c r="L24" s="101">
        <f t="shared" si="2"/>
        <v>4.816919756665157E-3</v>
      </c>
      <c r="M24" s="101"/>
      <c r="N24" s="71">
        <v>0</v>
      </c>
      <c r="O24" s="71"/>
      <c r="P24" s="71">
        <v>8676250698</v>
      </c>
      <c r="Q24" s="71"/>
      <c r="R24" s="71">
        <v>1389996331</v>
      </c>
      <c r="S24" s="71"/>
      <c r="T24" s="197">
        <f t="shared" si="0"/>
        <v>10066247029</v>
      </c>
      <c r="U24" s="191"/>
      <c r="V24" s="101">
        <f>T24/درآمدها!$J$4</f>
        <v>-3.5761721314292255E-2</v>
      </c>
      <c r="W24" s="98"/>
    </row>
    <row r="25" spans="1:23" s="56" customFormat="1" ht="42.75" customHeight="1">
      <c r="A25" s="98"/>
      <c r="B25" s="196" t="s">
        <v>451</v>
      </c>
      <c r="C25" s="186"/>
      <c r="D25" s="71">
        <v>0</v>
      </c>
      <c r="E25" s="71"/>
      <c r="F25" s="71">
        <v>-4494736155</v>
      </c>
      <c r="G25" s="71"/>
      <c r="H25" s="71">
        <v>0</v>
      </c>
      <c r="I25" s="71"/>
      <c r="J25" s="197">
        <f t="shared" si="1"/>
        <v>-4494736155</v>
      </c>
      <c r="K25" s="197"/>
      <c r="L25" s="101">
        <f t="shared" si="2"/>
        <v>1.1422549351504101E-2</v>
      </c>
      <c r="M25" s="101"/>
      <c r="N25" s="71">
        <v>0</v>
      </c>
      <c r="O25" s="71">
        <v>1171867702</v>
      </c>
      <c r="P25" s="71">
        <v>-4191145606</v>
      </c>
      <c r="Q25" s="71"/>
      <c r="R25" s="71">
        <v>0</v>
      </c>
      <c r="S25" s="71"/>
      <c r="T25" s="197">
        <f t="shared" si="0"/>
        <v>-4191145606</v>
      </c>
      <c r="U25" s="191"/>
      <c r="V25" s="101">
        <f>T25/درآمدها!$J$4</f>
        <v>1.4889618814002237E-2</v>
      </c>
      <c r="W25" s="98"/>
    </row>
    <row r="26" spans="1:23" s="56" customFormat="1" ht="42.75" customHeight="1">
      <c r="A26" s="98"/>
      <c r="B26" s="196" t="s">
        <v>122</v>
      </c>
      <c r="C26" s="186"/>
      <c r="D26" s="71">
        <v>0</v>
      </c>
      <c r="E26" s="71"/>
      <c r="F26" s="71">
        <v>-1046605602</v>
      </c>
      <c r="G26" s="71"/>
      <c r="H26" s="71">
        <v>0</v>
      </c>
      <c r="I26" s="71"/>
      <c r="J26" s="197">
        <f t="shared" si="1"/>
        <v>-1046605602</v>
      </c>
      <c r="K26" s="197"/>
      <c r="L26" s="101">
        <f t="shared" si="2"/>
        <v>2.6597565970823173E-3</v>
      </c>
      <c r="M26" s="101"/>
      <c r="N26" s="71">
        <v>5259317400</v>
      </c>
      <c r="O26" s="71"/>
      <c r="P26" s="71">
        <v>-12420010136</v>
      </c>
      <c r="Q26" s="71"/>
      <c r="R26" s="71">
        <v>-1198872738</v>
      </c>
      <c r="S26" s="71"/>
      <c r="T26" s="197">
        <f t="shared" si="0"/>
        <v>-8359565474</v>
      </c>
      <c r="U26" s="191"/>
      <c r="V26" s="101">
        <f>T26/درآمدها!$J$4</f>
        <v>2.9698501331083062E-2</v>
      </c>
      <c r="W26" s="98"/>
    </row>
    <row r="27" spans="1:23" s="56" customFormat="1" ht="44.4" customHeight="1">
      <c r="A27" s="98"/>
      <c r="B27" s="196" t="s">
        <v>166</v>
      </c>
      <c r="C27" s="186"/>
      <c r="D27" s="71">
        <v>0</v>
      </c>
      <c r="E27" s="71"/>
      <c r="F27" s="71">
        <v>-4602114512</v>
      </c>
      <c r="G27" s="71"/>
      <c r="H27" s="71">
        <v>0</v>
      </c>
      <c r="I27" s="71"/>
      <c r="J27" s="197">
        <f t="shared" si="1"/>
        <v>-4602114512</v>
      </c>
      <c r="K27" s="197"/>
      <c r="L27" s="101">
        <f t="shared" si="2"/>
        <v>1.169543179439266E-2</v>
      </c>
      <c r="M27" s="101"/>
      <c r="N27" s="71">
        <v>427393258</v>
      </c>
      <c r="O27" s="71"/>
      <c r="P27" s="71">
        <v>-14047097328</v>
      </c>
      <c r="Q27" s="71"/>
      <c r="R27" s="71">
        <v>-2418694165</v>
      </c>
      <c r="S27" s="71"/>
      <c r="T27" s="197">
        <f t="shared" si="0"/>
        <v>-16038398235</v>
      </c>
      <c r="U27" s="191"/>
      <c r="V27" s="101">
        <f>T27/درآمدها!$J$4</f>
        <v>5.6978606461308486E-2</v>
      </c>
      <c r="W27" s="98"/>
    </row>
    <row r="28" spans="1:23" s="56" customFormat="1" ht="42.75" customHeight="1">
      <c r="A28" s="98"/>
      <c r="B28" s="196" t="s">
        <v>474</v>
      </c>
      <c r="C28" s="186"/>
      <c r="D28" s="71">
        <v>0</v>
      </c>
      <c r="E28" s="71"/>
      <c r="F28" s="71">
        <v>-1496205091</v>
      </c>
      <c r="G28" s="71"/>
      <c r="H28" s="71">
        <v>0</v>
      </c>
      <c r="I28" s="71"/>
      <c r="J28" s="197">
        <f t="shared" si="1"/>
        <v>-1496205091</v>
      </c>
      <c r="K28" s="197"/>
      <c r="L28" s="101">
        <f t="shared" si="2"/>
        <v>3.8023314166967348E-3</v>
      </c>
      <c r="M28" s="101"/>
      <c r="N28" s="71">
        <v>0</v>
      </c>
      <c r="O28" s="71">
        <v>21153660</v>
      </c>
      <c r="P28" s="71">
        <v>-1496205091</v>
      </c>
      <c r="Q28" s="71"/>
      <c r="R28" s="71">
        <v>0</v>
      </c>
      <c r="S28" s="71"/>
      <c r="T28" s="197">
        <f t="shared" si="0"/>
        <v>-1496205091</v>
      </c>
      <c r="U28" s="191"/>
      <c r="V28" s="101">
        <f>T28/درآمدها!$J$4</f>
        <v>5.3154735165169848E-3</v>
      </c>
      <c r="W28" s="98"/>
    </row>
    <row r="29" spans="1:23" s="56" customFormat="1" ht="42.75" customHeight="1">
      <c r="A29" s="98"/>
      <c r="B29" s="196" t="s">
        <v>115</v>
      </c>
      <c r="C29" s="186"/>
      <c r="D29" s="71">
        <v>0</v>
      </c>
      <c r="E29" s="71"/>
      <c r="F29" s="71">
        <v>-1690873085</v>
      </c>
      <c r="G29" s="71"/>
      <c r="H29" s="71">
        <v>0</v>
      </c>
      <c r="I29" s="71"/>
      <c r="J29" s="197">
        <f t="shared" si="1"/>
        <v>-1690873085</v>
      </c>
      <c r="K29" s="197"/>
      <c r="L29" s="101">
        <f t="shared" si="2"/>
        <v>4.2970444970517937E-3</v>
      </c>
      <c r="M29" s="101"/>
      <c r="N29" s="71">
        <v>0</v>
      </c>
      <c r="O29" s="71">
        <v>409814636</v>
      </c>
      <c r="P29" s="71">
        <v>9535783970</v>
      </c>
      <c r="Q29" s="71"/>
      <c r="R29" s="71">
        <v>5773779957</v>
      </c>
      <c r="S29" s="71"/>
      <c r="T29" s="197">
        <f t="shared" si="0"/>
        <v>15309563927</v>
      </c>
      <c r="U29" s="191"/>
      <c r="V29" s="101">
        <f>T29/درآمدها!$J$4</f>
        <v>-5.4389322755881646E-2</v>
      </c>
      <c r="W29" s="98"/>
    </row>
    <row r="30" spans="1:23" s="56" customFormat="1" ht="42.75" customHeight="1">
      <c r="A30" s="98"/>
      <c r="B30" s="196" t="s">
        <v>423</v>
      </c>
      <c r="C30" s="186"/>
      <c r="D30" s="71">
        <v>0</v>
      </c>
      <c r="E30" s="71"/>
      <c r="F30" s="71">
        <v>-899160733</v>
      </c>
      <c r="G30" s="71"/>
      <c r="H30" s="71">
        <v>662368762</v>
      </c>
      <c r="I30" s="71"/>
      <c r="J30" s="197">
        <f t="shared" si="1"/>
        <v>-236791971</v>
      </c>
      <c r="K30" s="197"/>
      <c r="L30" s="101">
        <f t="shared" si="2"/>
        <v>6.0176345874687453E-4</v>
      </c>
      <c r="M30" s="101"/>
      <c r="N30" s="71">
        <v>0</v>
      </c>
      <c r="O30" s="71"/>
      <c r="P30" s="71">
        <v>1755032857</v>
      </c>
      <c r="Q30" s="71"/>
      <c r="R30" s="71">
        <v>276868792</v>
      </c>
      <c r="S30" s="71"/>
      <c r="T30" s="197">
        <f t="shared" si="0"/>
        <v>2031901649</v>
      </c>
      <c r="U30" s="191"/>
      <c r="V30" s="101">
        <f>T30/درآمدها!$J$4</f>
        <v>-7.218608911568454E-3</v>
      </c>
      <c r="W30" s="98"/>
    </row>
    <row r="31" spans="1:23" s="56" customFormat="1" ht="42.75" customHeight="1">
      <c r="A31" s="98"/>
      <c r="B31" s="196" t="s">
        <v>150</v>
      </c>
      <c r="C31" s="186"/>
      <c r="D31" s="71">
        <v>2843004211</v>
      </c>
      <c r="E31" s="71"/>
      <c r="F31" s="71">
        <v>-2476621222</v>
      </c>
      <c r="G31" s="71"/>
      <c r="H31" s="71">
        <v>0</v>
      </c>
      <c r="I31" s="71"/>
      <c r="J31" s="197">
        <f t="shared" si="1"/>
        <v>366382989</v>
      </c>
      <c r="K31" s="197"/>
      <c r="L31" s="101">
        <f t="shared" si="2"/>
        <v>-9.310953144042966E-4</v>
      </c>
      <c r="M31" s="101"/>
      <c r="N31" s="71">
        <v>2843004211</v>
      </c>
      <c r="O31" s="71">
        <v>916135000</v>
      </c>
      <c r="P31" s="71">
        <v>1345752640</v>
      </c>
      <c r="Q31" s="71"/>
      <c r="R31" s="71">
        <v>-6811081123</v>
      </c>
      <c r="S31" s="71"/>
      <c r="T31" s="197">
        <f t="shared" si="0"/>
        <v>-2622324272</v>
      </c>
      <c r="U31" s="191"/>
      <c r="V31" s="101">
        <f>T31/درآمدها!$J$4</f>
        <v>9.3161661481979824E-3</v>
      </c>
      <c r="W31" s="98"/>
    </row>
    <row r="32" spans="1:23" s="56" customFormat="1" ht="42.75" customHeight="1">
      <c r="A32" s="98"/>
      <c r="B32" s="196" t="s">
        <v>252</v>
      </c>
      <c r="C32" s="186"/>
      <c r="D32" s="71">
        <v>0</v>
      </c>
      <c r="E32" s="71"/>
      <c r="F32" s="71">
        <v>-1651380831</v>
      </c>
      <c r="G32" s="71"/>
      <c r="H32" s="71">
        <v>0</v>
      </c>
      <c r="I32" s="71"/>
      <c r="J32" s="197">
        <f t="shared" si="1"/>
        <v>-1651380831</v>
      </c>
      <c r="K32" s="197"/>
      <c r="L32" s="101">
        <f t="shared" si="2"/>
        <v>4.1966821610300627E-3</v>
      </c>
      <c r="M32" s="101"/>
      <c r="N32" s="71">
        <v>27027350</v>
      </c>
      <c r="O32" s="71"/>
      <c r="P32" s="71">
        <v>-2118607335</v>
      </c>
      <c r="Q32" s="71"/>
      <c r="R32" s="71">
        <v>-2631207925</v>
      </c>
      <c r="S32" s="71"/>
      <c r="T32" s="197">
        <f t="shared" si="0"/>
        <v>-4722787910</v>
      </c>
      <c r="U32" s="191"/>
      <c r="V32" s="101">
        <f>T32/درآمدها!$J$4</f>
        <v>1.6778350916419653E-2</v>
      </c>
      <c r="W32" s="98"/>
    </row>
    <row r="33" spans="1:23" s="56" customFormat="1" ht="42.75" customHeight="1">
      <c r="A33" s="98"/>
      <c r="B33" s="196" t="s">
        <v>190</v>
      </c>
      <c r="C33" s="186"/>
      <c r="D33" s="71">
        <v>0</v>
      </c>
      <c r="E33" s="71"/>
      <c r="F33" s="71">
        <v>-4341401254</v>
      </c>
      <c r="G33" s="71"/>
      <c r="H33" s="71">
        <v>0</v>
      </c>
      <c r="I33" s="71"/>
      <c r="J33" s="197">
        <f t="shared" si="1"/>
        <v>-4341401254</v>
      </c>
      <c r="K33" s="197"/>
      <c r="L33" s="101">
        <f t="shared" si="2"/>
        <v>1.1032876762595376E-2</v>
      </c>
      <c r="M33" s="101"/>
      <c r="N33" s="71">
        <v>149159205</v>
      </c>
      <c r="O33" s="71"/>
      <c r="P33" s="71">
        <v>-86049195</v>
      </c>
      <c r="Q33" s="71"/>
      <c r="R33" s="71">
        <v>3031239013</v>
      </c>
      <c r="S33" s="71"/>
      <c r="T33" s="197">
        <f t="shared" si="0"/>
        <v>3094349023</v>
      </c>
      <c r="U33" s="191"/>
      <c r="V33" s="101">
        <f>T33/درآمدها!$J$4</f>
        <v>-1.0993098727944848E-2</v>
      </c>
      <c r="W33" s="98"/>
    </row>
    <row r="34" spans="1:23" s="56" customFormat="1" ht="42.75" customHeight="1">
      <c r="A34" s="98"/>
      <c r="B34" s="196" t="s">
        <v>176</v>
      </c>
      <c r="C34" s="186"/>
      <c r="D34" s="71">
        <v>0</v>
      </c>
      <c r="E34" s="71"/>
      <c r="F34" s="71">
        <v>-6435129238</v>
      </c>
      <c r="G34" s="71"/>
      <c r="H34" s="71">
        <v>0</v>
      </c>
      <c r="I34" s="71"/>
      <c r="J34" s="197">
        <f t="shared" si="1"/>
        <v>-6435129238</v>
      </c>
      <c r="K34" s="197"/>
      <c r="L34" s="101">
        <f t="shared" si="2"/>
        <v>1.6353703258553554E-2</v>
      </c>
      <c r="M34" s="101"/>
      <c r="N34" s="71">
        <v>0</v>
      </c>
      <c r="O34" s="71"/>
      <c r="P34" s="71">
        <v>1468488517</v>
      </c>
      <c r="Q34" s="71"/>
      <c r="R34" s="71">
        <v>8163756513</v>
      </c>
      <c r="S34" s="71"/>
      <c r="T34" s="197">
        <f t="shared" si="0"/>
        <v>9632245030</v>
      </c>
      <c r="U34" s="191"/>
      <c r="V34" s="101">
        <f>T34/درآمدها!$J$4</f>
        <v>-3.4219869768888085E-2</v>
      </c>
      <c r="W34" s="98"/>
    </row>
    <row r="35" spans="1:23" s="56" customFormat="1" ht="42.75" customHeight="1">
      <c r="A35" s="98"/>
      <c r="B35" s="196" t="s">
        <v>375</v>
      </c>
      <c r="C35" s="186"/>
      <c r="D35" s="71">
        <v>0</v>
      </c>
      <c r="E35" s="71"/>
      <c r="F35" s="71">
        <v>-3354937002</v>
      </c>
      <c r="G35" s="71"/>
      <c r="H35" s="71">
        <v>0</v>
      </c>
      <c r="I35" s="71"/>
      <c r="J35" s="197">
        <f t="shared" si="1"/>
        <v>-3354937002</v>
      </c>
      <c r="K35" s="197"/>
      <c r="L35" s="101">
        <f t="shared" si="2"/>
        <v>8.5259584000058428E-3</v>
      </c>
      <c r="M35" s="101"/>
      <c r="N35" s="71">
        <v>0</v>
      </c>
      <c r="O35" s="71"/>
      <c r="P35" s="71">
        <v>-4467473605</v>
      </c>
      <c r="Q35" s="71"/>
      <c r="R35" s="71">
        <v>-592619039</v>
      </c>
      <c r="S35" s="71"/>
      <c r="T35" s="197">
        <f t="shared" si="0"/>
        <v>-5060092644</v>
      </c>
      <c r="U35" s="191"/>
      <c r="V35" s="101">
        <f>T35/درآمدها!$J$4</f>
        <v>1.7976672183575938E-2</v>
      </c>
      <c r="W35" s="98"/>
    </row>
    <row r="36" spans="1:23" s="56" customFormat="1" ht="42.75" customHeight="1">
      <c r="A36" s="98"/>
      <c r="B36" s="196" t="s">
        <v>155</v>
      </c>
      <c r="C36" s="186"/>
      <c r="D36" s="71">
        <v>0</v>
      </c>
      <c r="E36" s="71"/>
      <c r="F36" s="71">
        <v>-2398253647</v>
      </c>
      <c r="G36" s="71"/>
      <c r="H36" s="71">
        <v>0</v>
      </c>
      <c r="I36" s="71"/>
      <c r="J36" s="197">
        <f t="shared" si="1"/>
        <v>-2398253647</v>
      </c>
      <c r="K36" s="197"/>
      <c r="L36" s="101">
        <f t="shared" si="2"/>
        <v>6.0947227369082795E-3</v>
      </c>
      <c r="M36" s="101"/>
      <c r="N36" s="71">
        <v>5801624050</v>
      </c>
      <c r="O36" s="71"/>
      <c r="P36" s="71">
        <v>72910974</v>
      </c>
      <c r="Q36" s="71"/>
      <c r="R36" s="71">
        <v>-133387818</v>
      </c>
      <c r="S36" s="71"/>
      <c r="T36" s="197">
        <f t="shared" si="0"/>
        <v>5741147206</v>
      </c>
      <c r="U36" s="191"/>
      <c r="V36" s="101">
        <f>T36/درآمدها!$J$4</f>
        <v>-2.0396211797088774E-2</v>
      </c>
      <c r="W36" s="98"/>
    </row>
    <row r="37" spans="1:23" s="56" customFormat="1" ht="42.75" customHeight="1">
      <c r="A37" s="98"/>
      <c r="B37" s="196" t="s">
        <v>88</v>
      </c>
      <c r="C37" s="186"/>
      <c r="D37" s="71">
        <v>0</v>
      </c>
      <c r="E37" s="71"/>
      <c r="F37" s="71">
        <v>-2603306138</v>
      </c>
      <c r="G37" s="71"/>
      <c r="H37" s="71">
        <v>2896522878</v>
      </c>
      <c r="I37" s="71"/>
      <c r="J37" s="197">
        <f t="shared" si="1"/>
        <v>293216740</v>
      </c>
      <c r="K37" s="197"/>
      <c r="L37" s="101">
        <f t="shared" si="2"/>
        <v>-7.4515668280358642E-4</v>
      </c>
      <c r="M37" s="101"/>
      <c r="N37" s="71">
        <v>0</v>
      </c>
      <c r="O37" s="71">
        <v>589536690</v>
      </c>
      <c r="P37" s="71">
        <v>7733914937</v>
      </c>
      <c r="Q37" s="71"/>
      <c r="R37" s="71">
        <v>3674433034</v>
      </c>
      <c r="S37" s="71"/>
      <c r="T37" s="197">
        <f t="shared" si="0"/>
        <v>11408347971</v>
      </c>
      <c r="U37" s="191"/>
      <c r="V37" s="101">
        <f>T37/درآمدها!$J$4</f>
        <v>-4.0529718734302035E-2</v>
      </c>
      <c r="W37" s="98"/>
    </row>
    <row r="38" spans="1:23" s="56" customFormat="1" ht="42.75" customHeight="1">
      <c r="A38" s="98"/>
      <c r="B38" s="196" t="s">
        <v>344</v>
      </c>
      <c r="C38" s="186"/>
      <c r="D38" s="71">
        <v>0</v>
      </c>
      <c r="E38" s="71"/>
      <c r="F38" s="71">
        <v>-44104368</v>
      </c>
      <c r="G38" s="71"/>
      <c r="H38" s="71">
        <v>0</v>
      </c>
      <c r="I38" s="71"/>
      <c r="J38" s="197">
        <f t="shared" si="1"/>
        <v>-44104368</v>
      </c>
      <c r="K38" s="197"/>
      <c r="L38" s="101">
        <f t="shared" si="2"/>
        <v>1.1208317968485921E-4</v>
      </c>
      <c r="M38" s="101"/>
      <c r="N38" s="71">
        <v>0</v>
      </c>
      <c r="O38" s="71"/>
      <c r="P38" s="71">
        <v>-8055450864</v>
      </c>
      <c r="Q38" s="71"/>
      <c r="R38" s="71">
        <v>-1189740516</v>
      </c>
      <c r="S38" s="71"/>
      <c r="T38" s="197">
        <f t="shared" si="0"/>
        <v>-9245191380</v>
      </c>
      <c r="U38" s="191"/>
      <c r="V38" s="101">
        <f>T38/درآمدها!$J$4</f>
        <v>3.2844808663681467E-2</v>
      </c>
      <c r="W38" s="98"/>
    </row>
    <row r="39" spans="1:23" s="56" customFormat="1" ht="42.75" customHeight="1">
      <c r="A39" s="98"/>
      <c r="B39" s="196" t="s">
        <v>89</v>
      </c>
      <c r="C39" s="186"/>
      <c r="D39" s="71">
        <v>0</v>
      </c>
      <c r="E39" s="71"/>
      <c r="F39" s="71">
        <v>0</v>
      </c>
      <c r="G39" s="71"/>
      <c r="H39" s="71">
        <v>0</v>
      </c>
      <c r="I39" s="71"/>
      <c r="J39" s="197">
        <f t="shared" si="1"/>
        <v>0</v>
      </c>
      <c r="K39" s="197"/>
      <c r="L39" s="101">
        <f t="shared" si="2"/>
        <v>0</v>
      </c>
      <c r="M39" s="101"/>
      <c r="N39" s="71">
        <v>0</v>
      </c>
      <c r="O39" s="71">
        <v>2557135750</v>
      </c>
      <c r="P39" s="71">
        <v>0</v>
      </c>
      <c r="Q39" s="71"/>
      <c r="R39" s="71">
        <v>-179485186</v>
      </c>
      <c r="S39" s="71"/>
      <c r="T39" s="197">
        <f t="shared" si="0"/>
        <v>-179485186</v>
      </c>
      <c r="U39" s="191"/>
      <c r="V39" s="101">
        <f>T39/درآمدها!$J$4</f>
        <v>6.3764570681448449E-4</v>
      </c>
      <c r="W39" s="98"/>
    </row>
    <row r="40" spans="1:23" s="56" customFormat="1" ht="42.75" customHeight="1">
      <c r="A40" s="98"/>
      <c r="B40" s="196" t="s">
        <v>401</v>
      </c>
      <c r="C40" s="186"/>
      <c r="D40" s="71">
        <v>0</v>
      </c>
      <c r="E40" s="71"/>
      <c r="F40" s="71">
        <v>-2007580280</v>
      </c>
      <c r="G40" s="71"/>
      <c r="H40" s="71">
        <v>0</v>
      </c>
      <c r="I40" s="71"/>
      <c r="J40" s="197">
        <f t="shared" si="1"/>
        <v>-2007580280</v>
      </c>
      <c r="K40" s="197"/>
      <c r="L40" s="101">
        <f t="shared" si="2"/>
        <v>5.1018978722248091E-3</v>
      </c>
      <c r="M40" s="101"/>
      <c r="N40" s="71">
        <v>0</v>
      </c>
      <c r="O40" s="71"/>
      <c r="P40" s="71">
        <v>-5944862917</v>
      </c>
      <c r="Q40" s="71"/>
      <c r="R40" s="71">
        <v>-541793775</v>
      </c>
      <c r="S40" s="71"/>
      <c r="T40" s="197">
        <f t="shared" si="0"/>
        <v>-6486656692</v>
      </c>
      <c r="U40" s="191"/>
      <c r="V40" s="101">
        <f>T40/درآمدها!$J$4</f>
        <v>2.3044736356309905E-2</v>
      </c>
      <c r="W40" s="98"/>
    </row>
    <row r="41" spans="1:23" s="56" customFormat="1" ht="42.75" customHeight="1">
      <c r="A41" s="98"/>
      <c r="B41" s="196" t="s">
        <v>111</v>
      </c>
      <c r="C41" s="186"/>
      <c r="D41" s="71">
        <v>0</v>
      </c>
      <c r="E41" s="71"/>
      <c r="F41" s="71">
        <v>0</v>
      </c>
      <c r="G41" s="71"/>
      <c r="H41" s="71">
        <v>0</v>
      </c>
      <c r="I41" s="71"/>
      <c r="J41" s="197">
        <f t="shared" si="1"/>
        <v>0</v>
      </c>
      <c r="K41" s="197"/>
      <c r="L41" s="101">
        <f t="shared" si="2"/>
        <v>0</v>
      </c>
      <c r="M41" s="101"/>
      <c r="N41" s="71">
        <v>0</v>
      </c>
      <c r="O41" s="71"/>
      <c r="P41" s="71">
        <v>0</v>
      </c>
      <c r="Q41" s="71"/>
      <c r="R41" s="71">
        <v>-2028300375</v>
      </c>
      <c r="S41" s="71"/>
      <c r="T41" s="197">
        <f t="shared" si="0"/>
        <v>-2028300375</v>
      </c>
      <c r="U41" s="191"/>
      <c r="V41" s="101">
        <f>T41/درآمدها!$J$4</f>
        <v>7.2058148924277182E-3</v>
      </c>
      <c r="W41" s="98"/>
    </row>
    <row r="42" spans="1:23" s="56" customFormat="1" ht="42.75" customHeight="1">
      <c r="A42" s="98"/>
      <c r="B42" s="196" t="s">
        <v>431</v>
      </c>
      <c r="C42" s="186"/>
      <c r="D42" s="71">
        <v>394613427</v>
      </c>
      <c r="E42" s="71"/>
      <c r="F42" s="71">
        <v>-607655612</v>
      </c>
      <c r="G42" s="71"/>
      <c r="H42" s="71">
        <v>0</v>
      </c>
      <c r="I42" s="71"/>
      <c r="J42" s="197">
        <f t="shared" si="1"/>
        <v>-213042185</v>
      </c>
      <c r="K42" s="197"/>
      <c r="L42" s="101">
        <f t="shared" si="2"/>
        <v>5.4140772410138653E-4</v>
      </c>
      <c r="M42" s="101"/>
      <c r="N42" s="71">
        <v>394613427</v>
      </c>
      <c r="O42" s="71"/>
      <c r="P42" s="71">
        <v>-1172908308</v>
      </c>
      <c r="Q42" s="71"/>
      <c r="R42" s="71">
        <v>-29288273</v>
      </c>
      <c r="S42" s="71"/>
      <c r="T42" s="197">
        <f t="shared" si="0"/>
        <v>-807583154</v>
      </c>
      <c r="U42" s="191"/>
      <c r="V42" s="101">
        <f>T42/درآمدها!$J$4</f>
        <v>2.869049766835914E-3</v>
      </c>
      <c r="W42" s="98"/>
    </row>
    <row r="43" spans="1:23" s="56" customFormat="1" ht="42.75" customHeight="1">
      <c r="A43" s="98"/>
      <c r="B43" s="196" t="s">
        <v>394</v>
      </c>
      <c r="C43" s="186"/>
      <c r="D43" s="71">
        <v>0</v>
      </c>
      <c r="E43" s="71"/>
      <c r="F43" s="71">
        <v>2322899223</v>
      </c>
      <c r="G43" s="71"/>
      <c r="H43" s="71">
        <v>0</v>
      </c>
      <c r="I43" s="71"/>
      <c r="J43" s="197">
        <f t="shared" si="1"/>
        <v>2322899223</v>
      </c>
      <c r="K43" s="197"/>
      <c r="L43" s="101">
        <f t="shared" si="2"/>
        <v>-5.9032232590052955E-3</v>
      </c>
      <c r="M43" s="101"/>
      <c r="N43" s="71">
        <v>0</v>
      </c>
      <c r="O43" s="71">
        <v>674234184</v>
      </c>
      <c r="P43" s="71">
        <v>-4228657711</v>
      </c>
      <c r="Q43" s="71"/>
      <c r="R43" s="71">
        <v>-1171555390</v>
      </c>
      <c r="S43" s="71"/>
      <c r="T43" s="197">
        <f t="shared" si="0"/>
        <v>-5400213101</v>
      </c>
      <c r="U43" s="191"/>
      <c r="V43" s="101">
        <f>T43/درآمدها!$J$4</f>
        <v>1.9184996692350888E-2</v>
      </c>
      <c r="W43" s="98"/>
    </row>
    <row r="44" spans="1:23" s="56" customFormat="1" ht="42.75" customHeight="1">
      <c r="A44" s="98"/>
      <c r="B44" s="196" t="s">
        <v>229</v>
      </c>
      <c r="C44" s="186"/>
      <c r="D44" s="71">
        <v>0</v>
      </c>
      <c r="E44" s="71"/>
      <c r="F44" s="71">
        <v>-1242608670</v>
      </c>
      <c r="G44" s="71"/>
      <c r="H44" s="71">
        <v>0</v>
      </c>
      <c r="I44" s="71"/>
      <c r="J44" s="197">
        <f t="shared" si="1"/>
        <v>-1242608670</v>
      </c>
      <c r="K44" s="197"/>
      <c r="L44" s="101">
        <f t="shared" si="2"/>
        <v>3.1578625236750686E-3</v>
      </c>
      <c r="M44" s="101"/>
      <c r="N44" s="71">
        <v>5924432760</v>
      </c>
      <c r="O44" s="71">
        <v>4153430160</v>
      </c>
      <c r="P44" s="71">
        <v>-10979410039</v>
      </c>
      <c r="Q44" s="71"/>
      <c r="R44" s="71">
        <v>-1017451129</v>
      </c>
      <c r="S44" s="71"/>
      <c r="T44" s="197">
        <f t="shared" si="0"/>
        <v>-6072428408</v>
      </c>
      <c r="U44" s="191"/>
      <c r="V44" s="101">
        <f>T44/درآمدها!$J$4</f>
        <v>2.1573133641789883E-2</v>
      </c>
      <c r="W44" s="98"/>
    </row>
    <row r="45" spans="1:23" s="56" customFormat="1" ht="42.75" customHeight="1">
      <c r="A45" s="98"/>
      <c r="B45" s="196" t="s">
        <v>393</v>
      </c>
      <c r="C45" s="186"/>
      <c r="D45" s="71">
        <v>0</v>
      </c>
      <c r="E45" s="71"/>
      <c r="F45" s="71">
        <v>-5279707448</v>
      </c>
      <c r="G45" s="71"/>
      <c r="H45" s="71">
        <v>0</v>
      </c>
      <c r="I45" s="71"/>
      <c r="J45" s="197">
        <f t="shared" si="1"/>
        <v>-5279707448</v>
      </c>
      <c r="K45" s="197"/>
      <c r="L45" s="101">
        <f t="shared" si="2"/>
        <v>1.3417410234235155E-2</v>
      </c>
      <c r="M45" s="101"/>
      <c r="N45" s="71">
        <v>0</v>
      </c>
      <c r="O45" s="71">
        <v>338041787</v>
      </c>
      <c r="P45" s="71">
        <v>206406284</v>
      </c>
      <c r="Q45" s="71"/>
      <c r="R45" s="71">
        <v>3848407519</v>
      </c>
      <c r="S45" s="71"/>
      <c r="T45" s="197">
        <f t="shared" si="0"/>
        <v>4054813803</v>
      </c>
      <c r="U45" s="191"/>
      <c r="V45" s="101">
        <f>T45/درآمدها!$J$4</f>
        <v>-1.4405281410885146E-2</v>
      </c>
      <c r="W45" s="98"/>
    </row>
    <row r="46" spans="1:23" s="56" customFormat="1" ht="42.75" customHeight="1">
      <c r="A46" s="98"/>
      <c r="B46" s="196" t="s">
        <v>388</v>
      </c>
      <c r="C46" s="186"/>
      <c r="D46" s="71">
        <v>0</v>
      </c>
      <c r="E46" s="71"/>
      <c r="F46" s="71">
        <v>-3966178664</v>
      </c>
      <c r="G46" s="71"/>
      <c r="H46" s="71">
        <v>0</v>
      </c>
      <c r="I46" s="71"/>
      <c r="J46" s="197">
        <f t="shared" si="1"/>
        <v>-3966178664</v>
      </c>
      <c r="K46" s="197"/>
      <c r="L46" s="101">
        <f t="shared" si="2"/>
        <v>1.0079317219994329E-2</v>
      </c>
      <c r="M46" s="101"/>
      <c r="N46" s="71">
        <v>0</v>
      </c>
      <c r="O46" s="71">
        <v>2408312550</v>
      </c>
      <c r="P46" s="71">
        <v>859115686</v>
      </c>
      <c r="Q46" s="71"/>
      <c r="R46" s="71">
        <v>1284072803</v>
      </c>
      <c r="S46" s="71"/>
      <c r="T46" s="197">
        <f t="shared" si="0"/>
        <v>2143188489</v>
      </c>
      <c r="U46" s="191"/>
      <c r="V46" s="101">
        <f>T46/درآمدها!$J$4</f>
        <v>-7.6139706532943174E-3</v>
      </c>
      <c r="W46" s="98"/>
    </row>
    <row r="47" spans="1:23" s="56" customFormat="1" ht="42.75" customHeight="1">
      <c r="A47" s="98"/>
      <c r="B47" s="196" t="s">
        <v>422</v>
      </c>
      <c r="C47" s="186"/>
      <c r="D47" s="71">
        <v>0</v>
      </c>
      <c r="E47" s="71"/>
      <c r="F47" s="71">
        <v>-2662331080</v>
      </c>
      <c r="G47" s="71"/>
      <c r="H47" s="71">
        <v>0</v>
      </c>
      <c r="I47" s="71"/>
      <c r="J47" s="197">
        <f t="shared" si="1"/>
        <v>-2662331080</v>
      </c>
      <c r="K47" s="197"/>
      <c r="L47" s="101">
        <f t="shared" si="2"/>
        <v>6.7658272037868289E-3</v>
      </c>
      <c r="M47" s="101"/>
      <c r="N47" s="71">
        <v>0</v>
      </c>
      <c r="O47" s="71"/>
      <c r="P47" s="71">
        <v>-4086292305</v>
      </c>
      <c r="Q47" s="71"/>
      <c r="R47" s="71">
        <v>-486674498</v>
      </c>
      <c r="S47" s="71"/>
      <c r="T47" s="197">
        <f t="shared" si="0"/>
        <v>-4572966803</v>
      </c>
      <c r="U47" s="191"/>
      <c r="V47" s="101">
        <f>T47/درآمدها!$J$4</f>
        <v>1.6246090913252909E-2</v>
      </c>
      <c r="W47" s="98"/>
    </row>
    <row r="48" spans="1:23" s="56" customFormat="1" ht="42.75" customHeight="1">
      <c r="A48" s="98"/>
      <c r="B48" s="196" t="s">
        <v>334</v>
      </c>
      <c r="C48" s="186"/>
      <c r="D48" s="71">
        <v>0</v>
      </c>
      <c r="E48" s="71"/>
      <c r="F48" s="71">
        <v>-2760169101</v>
      </c>
      <c r="G48" s="71"/>
      <c r="H48" s="71">
        <v>0</v>
      </c>
      <c r="I48" s="71"/>
      <c r="J48" s="197">
        <f t="shared" si="1"/>
        <v>-2760169101</v>
      </c>
      <c r="K48" s="197"/>
      <c r="L48" s="101">
        <f t="shared" si="2"/>
        <v>7.0144646287183922E-3</v>
      </c>
      <c r="M48" s="101"/>
      <c r="N48" s="71">
        <v>0</v>
      </c>
      <c r="O48" s="71"/>
      <c r="P48" s="71">
        <v>-5080819578</v>
      </c>
      <c r="Q48" s="71"/>
      <c r="R48" s="71">
        <v>-442713023</v>
      </c>
      <c r="S48" s="71"/>
      <c r="T48" s="197">
        <f t="shared" si="0"/>
        <v>-5523532601</v>
      </c>
      <c r="U48" s="191"/>
      <c r="V48" s="101">
        <f>T48/درآمدها!$J$4</f>
        <v>1.962310610680423E-2</v>
      </c>
      <c r="W48" s="98"/>
    </row>
    <row r="49" spans="1:23" s="56" customFormat="1" ht="42.75" customHeight="1">
      <c r="A49" s="98"/>
      <c r="B49" s="196" t="s">
        <v>154</v>
      </c>
      <c r="C49" s="186"/>
      <c r="D49" s="71">
        <v>0</v>
      </c>
      <c r="E49" s="71"/>
      <c r="F49" s="71">
        <v>-6178824320</v>
      </c>
      <c r="G49" s="71"/>
      <c r="H49" s="71">
        <v>0</v>
      </c>
      <c r="I49" s="71"/>
      <c r="J49" s="197">
        <f t="shared" si="1"/>
        <v>-6178824320</v>
      </c>
      <c r="K49" s="197"/>
      <c r="L49" s="101">
        <f t="shared" si="2"/>
        <v>1.5702351216091297E-2</v>
      </c>
      <c r="M49" s="101"/>
      <c r="N49" s="71">
        <v>243557150</v>
      </c>
      <c r="O49" s="71"/>
      <c r="P49" s="71">
        <v>-10804712551</v>
      </c>
      <c r="Q49" s="71"/>
      <c r="R49" s="71">
        <v>-2629783093</v>
      </c>
      <c r="S49" s="71"/>
      <c r="T49" s="197">
        <f t="shared" si="0"/>
        <v>-13190938494</v>
      </c>
      <c r="U49" s="191"/>
      <c r="V49" s="101">
        <f>T49/درآمدها!$J$4</f>
        <v>4.6862615723355698E-2</v>
      </c>
      <c r="W49" s="98"/>
    </row>
    <row r="50" spans="1:23" s="56" customFormat="1" ht="42.75" customHeight="1">
      <c r="A50" s="98"/>
      <c r="B50" s="196" t="s">
        <v>368</v>
      </c>
      <c r="C50" s="186"/>
      <c r="D50" s="71">
        <v>0</v>
      </c>
      <c r="E50" s="71"/>
      <c r="F50" s="71">
        <v>-3762477659</v>
      </c>
      <c r="G50" s="71"/>
      <c r="H50" s="71">
        <v>0</v>
      </c>
      <c r="I50" s="71"/>
      <c r="J50" s="197">
        <f t="shared" si="1"/>
        <v>-3762477659</v>
      </c>
      <c r="K50" s="197"/>
      <c r="L50" s="101">
        <f t="shared" si="2"/>
        <v>9.5616483953236894E-3</v>
      </c>
      <c r="M50" s="101"/>
      <c r="N50" s="71">
        <v>0</v>
      </c>
      <c r="O50" s="71"/>
      <c r="P50" s="71">
        <v>-5133166699</v>
      </c>
      <c r="Q50" s="71"/>
      <c r="R50" s="71">
        <v>33439125</v>
      </c>
      <c r="S50" s="71"/>
      <c r="T50" s="197">
        <f t="shared" si="0"/>
        <v>-5099727574</v>
      </c>
      <c r="U50" s="191"/>
      <c r="V50" s="101">
        <f>T50/درآمدها!$J$4</f>
        <v>1.8117480701078843E-2</v>
      </c>
      <c r="W50" s="98"/>
    </row>
    <row r="51" spans="1:23" s="56" customFormat="1" ht="42.75" customHeight="1">
      <c r="A51" s="98"/>
      <c r="B51" s="196" t="s">
        <v>208</v>
      </c>
      <c r="C51" s="186"/>
      <c r="D51" s="71">
        <v>0</v>
      </c>
      <c r="E51" s="71"/>
      <c r="F51" s="71">
        <v>-384095353</v>
      </c>
      <c r="G51" s="71"/>
      <c r="H51" s="71">
        <v>0</v>
      </c>
      <c r="I51" s="71"/>
      <c r="J51" s="197">
        <f t="shared" si="1"/>
        <v>-384095353</v>
      </c>
      <c r="K51" s="197"/>
      <c r="L51" s="101">
        <f t="shared" si="2"/>
        <v>9.7610804595178486E-4</v>
      </c>
      <c r="M51" s="101"/>
      <c r="N51" s="71">
        <v>0</v>
      </c>
      <c r="O51" s="71"/>
      <c r="P51" s="71">
        <v>1384299616</v>
      </c>
      <c r="Q51" s="71"/>
      <c r="R51" s="71">
        <v>-647461016</v>
      </c>
      <c r="S51" s="71"/>
      <c r="T51" s="197">
        <f t="shared" si="0"/>
        <v>736838600</v>
      </c>
      <c r="U51" s="191"/>
      <c r="V51" s="101">
        <f>T51/درآمدها!$J$4</f>
        <v>-2.6177200490807928E-3</v>
      </c>
      <c r="W51" s="98"/>
    </row>
    <row r="52" spans="1:23" s="56" customFormat="1" ht="42.75" customHeight="1">
      <c r="A52" s="98"/>
      <c r="B52" s="196" t="s">
        <v>292</v>
      </c>
      <c r="C52" s="186"/>
      <c r="D52" s="71">
        <v>0</v>
      </c>
      <c r="E52" s="71"/>
      <c r="F52" s="71">
        <v>0</v>
      </c>
      <c r="G52" s="71"/>
      <c r="H52" s="71">
        <v>0</v>
      </c>
      <c r="I52" s="71"/>
      <c r="J52" s="197">
        <f t="shared" si="1"/>
        <v>0</v>
      </c>
      <c r="K52" s="197"/>
      <c r="L52" s="101">
        <f t="shared" si="2"/>
        <v>0</v>
      </c>
      <c r="M52" s="101"/>
      <c r="N52" s="71">
        <v>0</v>
      </c>
      <c r="O52" s="71"/>
      <c r="P52" s="71">
        <v>0</v>
      </c>
      <c r="Q52" s="71"/>
      <c r="R52" s="71">
        <v>963886713</v>
      </c>
      <c r="S52" s="71"/>
      <c r="T52" s="197">
        <f t="shared" si="0"/>
        <v>963886713</v>
      </c>
      <c r="U52" s="191"/>
      <c r="V52" s="101">
        <f>T52/درآمدها!$J$4</f>
        <v>-3.4243395686147332E-3</v>
      </c>
      <c r="W52" s="98"/>
    </row>
    <row r="53" spans="1:23" s="56" customFormat="1" ht="42.75" customHeight="1">
      <c r="A53" s="98"/>
      <c r="B53" s="196" t="s">
        <v>385</v>
      </c>
      <c r="C53" s="186"/>
      <c r="D53" s="71">
        <v>0</v>
      </c>
      <c r="E53" s="71"/>
      <c r="F53" s="71">
        <v>0</v>
      </c>
      <c r="G53" s="71"/>
      <c r="H53" s="71">
        <v>0</v>
      </c>
      <c r="I53" s="71"/>
      <c r="J53" s="197">
        <f t="shared" si="1"/>
        <v>0</v>
      </c>
      <c r="K53" s="197"/>
      <c r="L53" s="101">
        <f t="shared" si="2"/>
        <v>0</v>
      </c>
      <c r="M53" s="101"/>
      <c r="N53" s="71">
        <v>0</v>
      </c>
      <c r="O53" s="71"/>
      <c r="P53" s="71">
        <v>-9430094194</v>
      </c>
      <c r="Q53" s="71"/>
      <c r="R53" s="71">
        <v>-878449383</v>
      </c>
      <c r="S53" s="71"/>
      <c r="T53" s="197">
        <f t="shared" si="0"/>
        <v>-10308543577</v>
      </c>
      <c r="U53" s="191"/>
      <c r="V53" s="101">
        <f>T53/درآمدها!$J$4</f>
        <v>3.6622512987696261E-2</v>
      </c>
      <c r="W53" s="98"/>
    </row>
    <row r="54" spans="1:23" s="56" customFormat="1" ht="42.75" customHeight="1">
      <c r="A54" s="98"/>
      <c r="B54" s="196" t="s">
        <v>124</v>
      </c>
      <c r="C54" s="186"/>
      <c r="D54" s="71">
        <v>0</v>
      </c>
      <c r="E54" s="71"/>
      <c r="F54" s="71">
        <v>-666967024</v>
      </c>
      <c r="G54" s="71"/>
      <c r="H54" s="71">
        <v>0</v>
      </c>
      <c r="I54" s="71"/>
      <c r="J54" s="197">
        <f t="shared" si="1"/>
        <v>-666967024</v>
      </c>
      <c r="K54" s="197"/>
      <c r="L54" s="101">
        <f t="shared" si="2"/>
        <v>1.6949746291539153E-3</v>
      </c>
      <c r="M54" s="101"/>
      <c r="N54" s="71">
        <v>179285213</v>
      </c>
      <c r="O54" s="71"/>
      <c r="P54" s="71">
        <v>-1723893052</v>
      </c>
      <c r="Q54" s="71"/>
      <c r="R54" s="71">
        <v>-720811741</v>
      </c>
      <c r="S54" s="71"/>
      <c r="T54" s="197">
        <f t="shared" si="0"/>
        <v>-2265419580</v>
      </c>
      <c r="U54" s="191"/>
      <c r="V54" s="101">
        <f>T54/درآمدها!$J$4</f>
        <v>8.0482133456990287E-3</v>
      </c>
      <c r="W54" s="98"/>
    </row>
    <row r="55" spans="1:23" s="56" customFormat="1" ht="42.75" customHeight="1">
      <c r="A55" s="98"/>
      <c r="B55" s="196" t="s">
        <v>137</v>
      </c>
      <c r="C55" s="186"/>
      <c r="D55" s="71">
        <v>0</v>
      </c>
      <c r="E55" s="71"/>
      <c r="F55" s="71">
        <v>-7272908740</v>
      </c>
      <c r="G55" s="71"/>
      <c r="H55" s="71">
        <v>0</v>
      </c>
      <c r="I55" s="71"/>
      <c r="J55" s="197">
        <f t="shared" si="1"/>
        <v>-7272908740</v>
      </c>
      <c r="K55" s="197"/>
      <c r="L55" s="101">
        <f t="shared" si="2"/>
        <v>1.8482766539971801E-2</v>
      </c>
      <c r="M55" s="101"/>
      <c r="N55" s="71">
        <v>0</v>
      </c>
      <c r="O55" s="71"/>
      <c r="P55" s="71">
        <v>-2909540449</v>
      </c>
      <c r="Q55" s="71"/>
      <c r="R55" s="71">
        <v>-906072398</v>
      </c>
      <c r="S55" s="71"/>
      <c r="T55" s="197">
        <f t="shared" si="0"/>
        <v>-3815612847</v>
      </c>
      <c r="U55" s="191"/>
      <c r="V55" s="101">
        <f>T55/درآمدها!$J$4</f>
        <v>1.3555487252055121E-2</v>
      </c>
      <c r="W55" s="98"/>
    </row>
    <row r="56" spans="1:23" s="56" customFormat="1" ht="42.75" customHeight="1">
      <c r="A56" s="98"/>
      <c r="B56" s="196" t="s">
        <v>336</v>
      </c>
      <c r="C56" s="186"/>
      <c r="D56" s="71">
        <v>0</v>
      </c>
      <c r="E56" s="71"/>
      <c r="F56" s="71">
        <v>-2179534147</v>
      </c>
      <c r="G56" s="71"/>
      <c r="H56" s="71">
        <v>0</v>
      </c>
      <c r="I56" s="71"/>
      <c r="J56" s="197">
        <f t="shared" si="1"/>
        <v>-2179534147</v>
      </c>
      <c r="K56" s="197"/>
      <c r="L56" s="101">
        <f t="shared" si="2"/>
        <v>5.5388871557458287E-3</v>
      </c>
      <c r="M56" s="101"/>
      <c r="N56" s="71">
        <v>0</v>
      </c>
      <c r="O56" s="71"/>
      <c r="P56" s="71">
        <v>3799698329</v>
      </c>
      <c r="Q56" s="71"/>
      <c r="R56" s="71">
        <v>5146362625</v>
      </c>
      <c r="S56" s="71"/>
      <c r="T56" s="197">
        <f t="shared" si="0"/>
        <v>8946060954</v>
      </c>
      <c r="U56" s="191"/>
      <c r="V56" s="101">
        <f>T56/درآمدها!$J$4</f>
        <v>-3.1782106854316053E-2</v>
      </c>
      <c r="W56" s="98"/>
    </row>
    <row r="57" spans="1:23" s="56" customFormat="1" ht="42.75" customHeight="1">
      <c r="A57" s="98"/>
      <c r="B57" s="196" t="s">
        <v>236</v>
      </c>
      <c r="C57" s="186"/>
      <c r="D57" s="71">
        <v>0</v>
      </c>
      <c r="E57" s="71"/>
      <c r="F57" s="71">
        <v>-3137859583</v>
      </c>
      <c r="G57" s="71"/>
      <c r="H57" s="71">
        <v>0</v>
      </c>
      <c r="I57" s="71"/>
      <c r="J57" s="197">
        <f t="shared" si="1"/>
        <v>-3137859583</v>
      </c>
      <c r="K57" s="197"/>
      <c r="L57" s="101">
        <f t="shared" si="2"/>
        <v>7.9742958671859075E-3</v>
      </c>
      <c r="M57" s="101"/>
      <c r="N57" s="71">
        <v>0</v>
      </c>
      <c r="O57" s="71"/>
      <c r="P57" s="71">
        <v>-10802434242</v>
      </c>
      <c r="Q57" s="71"/>
      <c r="R57" s="71">
        <v>-2325499992</v>
      </c>
      <c r="S57" s="71"/>
      <c r="T57" s="197">
        <f t="shared" si="0"/>
        <v>-13127934234</v>
      </c>
      <c r="U57" s="191"/>
      <c r="V57" s="101">
        <f>T57/درآمدها!$J$4</f>
        <v>4.6638784460200505E-2</v>
      </c>
      <c r="W57" s="98"/>
    </row>
    <row r="58" spans="1:23" s="56" customFormat="1" ht="42.75" customHeight="1">
      <c r="A58" s="98"/>
      <c r="B58" s="196" t="s">
        <v>205</v>
      </c>
      <c r="C58" s="186"/>
      <c r="D58" s="71">
        <v>0</v>
      </c>
      <c r="E58" s="71"/>
      <c r="F58" s="71">
        <v>-1349193833</v>
      </c>
      <c r="G58" s="71"/>
      <c r="H58" s="71">
        <v>0</v>
      </c>
      <c r="I58" s="71"/>
      <c r="J58" s="197">
        <f t="shared" si="1"/>
        <v>-1349193833</v>
      </c>
      <c r="K58" s="197"/>
      <c r="L58" s="101">
        <f t="shared" si="2"/>
        <v>3.4287292091759016E-3</v>
      </c>
      <c r="M58" s="101"/>
      <c r="N58" s="71">
        <v>0</v>
      </c>
      <c r="O58" s="71">
        <v>1000000000</v>
      </c>
      <c r="P58" s="71">
        <v>1915881391</v>
      </c>
      <c r="Q58" s="71"/>
      <c r="R58" s="71">
        <v>1576881780</v>
      </c>
      <c r="S58" s="71"/>
      <c r="T58" s="197">
        <f t="shared" si="0"/>
        <v>3492763171</v>
      </c>
      <c r="U58" s="191"/>
      <c r="V58" s="101">
        <f>T58/درآمدها!$J$4</f>
        <v>-1.2408519558309928E-2</v>
      </c>
      <c r="W58" s="98"/>
    </row>
    <row r="59" spans="1:23" s="56" customFormat="1" ht="42.75" customHeight="1">
      <c r="A59" s="98"/>
      <c r="B59" s="196" t="s">
        <v>392</v>
      </c>
      <c r="C59" s="186"/>
      <c r="D59" s="71">
        <v>0</v>
      </c>
      <c r="E59" s="71"/>
      <c r="F59" s="71">
        <v>-964765385</v>
      </c>
      <c r="G59" s="71"/>
      <c r="H59" s="71">
        <v>0</v>
      </c>
      <c r="I59" s="71"/>
      <c r="J59" s="197">
        <f t="shared" si="1"/>
        <v>-964765385</v>
      </c>
      <c r="K59" s="197"/>
      <c r="L59" s="101">
        <f t="shared" si="2"/>
        <v>2.4517746632416858E-3</v>
      </c>
      <c r="M59" s="101"/>
      <c r="N59" s="71">
        <v>0</v>
      </c>
      <c r="O59" s="71"/>
      <c r="P59" s="71">
        <v>-1248686623</v>
      </c>
      <c r="Q59" s="71"/>
      <c r="R59" s="71">
        <v>-140598468</v>
      </c>
      <c r="S59" s="71"/>
      <c r="T59" s="197">
        <f t="shared" si="0"/>
        <v>-1389285091</v>
      </c>
      <c r="U59" s="191"/>
      <c r="V59" s="101">
        <f>T59/درآمدها!$J$4</f>
        <v>4.9356255720041453E-3</v>
      </c>
      <c r="W59" s="98"/>
    </row>
    <row r="60" spans="1:23" s="56" customFormat="1" ht="42.75" customHeight="1">
      <c r="A60" s="98"/>
      <c r="B60" s="196" t="s">
        <v>170</v>
      </c>
      <c r="C60" s="186"/>
      <c r="D60" s="71">
        <v>0</v>
      </c>
      <c r="E60" s="71"/>
      <c r="F60" s="71">
        <v>-2777111442</v>
      </c>
      <c r="G60" s="71"/>
      <c r="H60" s="71">
        <v>0</v>
      </c>
      <c r="I60" s="71"/>
      <c r="J60" s="197">
        <f t="shared" si="1"/>
        <v>-2777111442</v>
      </c>
      <c r="K60" s="197"/>
      <c r="L60" s="101">
        <f t="shared" si="2"/>
        <v>7.057520487734106E-3</v>
      </c>
      <c r="M60" s="101"/>
      <c r="N60" s="71">
        <v>252906298</v>
      </c>
      <c r="O60" s="71">
        <v>661213280</v>
      </c>
      <c r="P60" s="71">
        <v>-2385978001</v>
      </c>
      <c r="Q60" s="71"/>
      <c r="R60" s="71">
        <v>-1291110193</v>
      </c>
      <c r="S60" s="71"/>
      <c r="T60" s="197">
        <f t="shared" si="0"/>
        <v>-3424181896</v>
      </c>
      <c r="U60" s="191"/>
      <c r="V60" s="101">
        <f>T60/درآمدها!$J$4</f>
        <v>1.2164875185500164E-2</v>
      </c>
      <c r="W60" s="98"/>
    </row>
    <row r="61" spans="1:23" s="56" customFormat="1" ht="42.75" customHeight="1">
      <c r="A61" s="98"/>
      <c r="B61" s="196" t="s">
        <v>339</v>
      </c>
      <c r="C61" s="186"/>
      <c r="D61" s="71">
        <v>0</v>
      </c>
      <c r="E61" s="71"/>
      <c r="F61" s="71">
        <v>-3779373013</v>
      </c>
      <c r="G61" s="71"/>
      <c r="H61" s="71">
        <v>0</v>
      </c>
      <c r="I61" s="71"/>
      <c r="J61" s="197">
        <f t="shared" si="1"/>
        <v>-3779373013</v>
      </c>
      <c r="K61" s="197"/>
      <c r="L61" s="101">
        <f t="shared" si="2"/>
        <v>9.6045848454780428E-3</v>
      </c>
      <c r="M61" s="101"/>
      <c r="N61" s="71">
        <v>0</v>
      </c>
      <c r="O61" s="71"/>
      <c r="P61" s="71">
        <v>-2664531605</v>
      </c>
      <c r="Q61" s="71"/>
      <c r="R61" s="71">
        <v>-243925755</v>
      </c>
      <c r="S61" s="71"/>
      <c r="T61" s="197">
        <f t="shared" si="0"/>
        <v>-2908457360</v>
      </c>
      <c r="U61" s="191"/>
      <c r="V61" s="101">
        <f>T61/درآمدها!$J$4</f>
        <v>1.0332693134111857E-2</v>
      </c>
      <c r="W61" s="98"/>
    </row>
    <row r="62" spans="1:23" s="56" customFormat="1" ht="42.75" customHeight="1">
      <c r="A62" s="98"/>
      <c r="B62" s="196" t="s">
        <v>285</v>
      </c>
      <c r="C62" s="186"/>
      <c r="D62" s="71">
        <v>12021802301</v>
      </c>
      <c r="E62" s="71"/>
      <c r="F62" s="71">
        <v>-6124101791</v>
      </c>
      <c r="G62" s="71"/>
      <c r="H62" s="71">
        <v>5663290975</v>
      </c>
      <c r="I62" s="71"/>
      <c r="J62" s="197">
        <f t="shared" si="1"/>
        <v>11560991485</v>
      </c>
      <c r="K62" s="197"/>
      <c r="L62" s="101">
        <f t="shared" si="2"/>
        <v>-2.9380144069820532E-2</v>
      </c>
      <c r="M62" s="101"/>
      <c r="N62" s="71">
        <v>12021802301</v>
      </c>
      <c r="O62" s="71"/>
      <c r="P62" s="71">
        <v>3123574040</v>
      </c>
      <c r="Q62" s="71"/>
      <c r="R62" s="71">
        <v>4367134150</v>
      </c>
      <c r="S62" s="71"/>
      <c r="T62" s="197">
        <f t="shared" si="0"/>
        <v>19512510491</v>
      </c>
      <c r="U62" s="191"/>
      <c r="V62" s="101">
        <f>T62/درآمدها!$J$4</f>
        <v>-6.932086608952083E-2</v>
      </c>
      <c r="W62" s="98"/>
    </row>
    <row r="63" spans="1:23" s="56" customFormat="1" ht="42.75" customHeight="1">
      <c r="A63" s="98"/>
      <c r="B63" s="196" t="s">
        <v>197</v>
      </c>
      <c r="C63" s="186"/>
      <c r="D63" s="71">
        <v>0</v>
      </c>
      <c r="E63" s="71"/>
      <c r="F63" s="71">
        <v>-1626540337</v>
      </c>
      <c r="G63" s="71"/>
      <c r="H63" s="71">
        <v>0</v>
      </c>
      <c r="I63" s="71"/>
      <c r="J63" s="197">
        <f t="shared" si="1"/>
        <v>-1626540337</v>
      </c>
      <c r="K63" s="197"/>
      <c r="L63" s="101">
        <f t="shared" si="2"/>
        <v>4.1335545916142014E-3</v>
      </c>
      <c r="M63" s="101"/>
      <c r="N63" s="71">
        <v>5399176000</v>
      </c>
      <c r="O63" s="71">
        <v>702452400</v>
      </c>
      <c r="P63" s="71">
        <v>6153319202</v>
      </c>
      <c r="Q63" s="71"/>
      <c r="R63" s="71">
        <v>1101087166</v>
      </c>
      <c r="S63" s="71"/>
      <c r="T63" s="197">
        <f t="shared" si="0"/>
        <v>12653582368</v>
      </c>
      <c r="U63" s="191"/>
      <c r="V63" s="101">
        <f>T63/درآمدها!$J$4</f>
        <v>-4.4953584485678155E-2</v>
      </c>
      <c r="W63" s="98"/>
    </row>
    <row r="64" spans="1:23" s="56" customFormat="1" ht="42.75" customHeight="1">
      <c r="A64" s="98"/>
      <c r="B64" s="196" t="s">
        <v>152</v>
      </c>
      <c r="C64" s="186"/>
      <c r="D64" s="71">
        <v>0</v>
      </c>
      <c r="E64" s="71"/>
      <c r="F64" s="71">
        <v>-360982420</v>
      </c>
      <c r="G64" s="71"/>
      <c r="H64" s="71">
        <v>0</v>
      </c>
      <c r="I64" s="71"/>
      <c r="J64" s="197">
        <f t="shared" si="1"/>
        <v>-360982420</v>
      </c>
      <c r="K64" s="197"/>
      <c r="L64" s="101">
        <f t="shared" si="2"/>
        <v>9.1737075665465422E-4</v>
      </c>
      <c r="M64" s="101"/>
      <c r="N64" s="71">
        <v>7100385080</v>
      </c>
      <c r="O64" s="71">
        <v>36616579</v>
      </c>
      <c r="P64" s="71">
        <v>-6641270434</v>
      </c>
      <c r="Q64" s="71"/>
      <c r="R64" s="71">
        <v>-5324097088</v>
      </c>
      <c r="S64" s="71"/>
      <c r="T64" s="197">
        <f t="shared" si="0"/>
        <v>-4864982442</v>
      </c>
      <c r="U64" s="191"/>
      <c r="V64" s="101">
        <f>T64/درآمدها!$J$4</f>
        <v>1.7283516467309714E-2</v>
      </c>
      <c r="W64" s="98"/>
    </row>
    <row r="65" spans="1:23" s="56" customFormat="1" ht="42.75" customHeight="1">
      <c r="A65" s="98"/>
      <c r="B65" s="196" t="s">
        <v>450</v>
      </c>
      <c r="C65" s="186"/>
      <c r="D65" s="71">
        <v>0</v>
      </c>
      <c r="E65" s="71"/>
      <c r="F65" s="71">
        <v>949545565</v>
      </c>
      <c r="G65" s="71"/>
      <c r="H65" s="71">
        <v>0</v>
      </c>
      <c r="I65" s="71"/>
      <c r="J65" s="197">
        <f t="shared" si="1"/>
        <v>949545565</v>
      </c>
      <c r="K65" s="197"/>
      <c r="L65" s="101">
        <f t="shared" si="2"/>
        <v>-2.4130962761070777E-3</v>
      </c>
      <c r="M65" s="101"/>
      <c r="N65" s="71">
        <v>0</v>
      </c>
      <c r="O65" s="71"/>
      <c r="P65" s="71">
        <v>1195016464</v>
      </c>
      <c r="Q65" s="71"/>
      <c r="R65" s="71">
        <v>0</v>
      </c>
      <c r="S65" s="71"/>
      <c r="T65" s="197">
        <f t="shared" si="0"/>
        <v>1195016464</v>
      </c>
      <c r="U65" s="191"/>
      <c r="V65" s="101">
        <f>T65/درآمدها!$J$4</f>
        <v>-4.2454596661934312E-3</v>
      </c>
      <c r="W65" s="98"/>
    </row>
    <row r="66" spans="1:23" s="56" customFormat="1" ht="42.75" customHeight="1">
      <c r="A66" s="98"/>
      <c r="B66" s="196" t="s">
        <v>91</v>
      </c>
      <c r="C66" s="186"/>
      <c r="D66" s="71">
        <v>0</v>
      </c>
      <c r="E66" s="71"/>
      <c r="F66" s="71">
        <v>-3524728352</v>
      </c>
      <c r="G66" s="71"/>
      <c r="H66" s="71">
        <v>0</v>
      </c>
      <c r="I66" s="71"/>
      <c r="J66" s="197">
        <f t="shared" si="1"/>
        <v>-3524728352</v>
      </c>
      <c r="K66" s="197"/>
      <c r="L66" s="101">
        <f t="shared" si="2"/>
        <v>8.9574520423358912E-3</v>
      </c>
      <c r="M66" s="101"/>
      <c r="N66" s="71">
        <v>338041787</v>
      </c>
      <c r="O66" s="71"/>
      <c r="P66" s="71">
        <v>-11797237741</v>
      </c>
      <c r="Q66" s="71"/>
      <c r="R66" s="71">
        <v>-1049716917</v>
      </c>
      <c r="S66" s="71"/>
      <c r="T66" s="197">
        <f t="shared" si="0"/>
        <v>-12508912871</v>
      </c>
      <c r="U66" s="191"/>
      <c r="V66" s="101">
        <f>T66/درآمدها!$J$4</f>
        <v>4.4439626282637035E-2</v>
      </c>
      <c r="W66" s="98"/>
    </row>
    <row r="67" spans="1:23" s="56" customFormat="1" ht="42.75" customHeight="1">
      <c r="A67" s="98"/>
      <c r="B67" s="196" t="s">
        <v>367</v>
      </c>
      <c r="C67" s="186"/>
      <c r="D67" s="71">
        <v>0</v>
      </c>
      <c r="E67" s="71"/>
      <c r="F67" s="71">
        <v>-3728374959</v>
      </c>
      <c r="G67" s="71"/>
      <c r="H67" s="71">
        <v>0</v>
      </c>
      <c r="I67" s="71"/>
      <c r="J67" s="197">
        <f t="shared" si="1"/>
        <v>-3728374959</v>
      </c>
      <c r="K67" s="197"/>
      <c r="L67" s="101">
        <f t="shared" si="2"/>
        <v>9.4749826244449661E-3</v>
      </c>
      <c r="M67" s="101"/>
      <c r="N67" s="71">
        <v>0</v>
      </c>
      <c r="O67" s="71"/>
      <c r="P67" s="71">
        <v>5498528333</v>
      </c>
      <c r="Q67" s="71"/>
      <c r="R67" s="71">
        <v>1440335735</v>
      </c>
      <c r="S67" s="71"/>
      <c r="T67" s="197">
        <f t="shared" si="0"/>
        <v>6938864068</v>
      </c>
      <c r="U67" s="191"/>
      <c r="V67" s="101">
        <f>T67/درآمدها!$J$4</f>
        <v>-2.4651264997042649E-2</v>
      </c>
      <c r="W67" s="98"/>
    </row>
    <row r="68" spans="1:23" s="56" customFormat="1" ht="42.75" customHeight="1">
      <c r="A68" s="98"/>
      <c r="B68" s="196" t="s">
        <v>183</v>
      </c>
      <c r="C68" s="186"/>
      <c r="D68" s="71">
        <v>0</v>
      </c>
      <c r="E68" s="71"/>
      <c r="F68" s="71">
        <v>181391796</v>
      </c>
      <c r="G68" s="71"/>
      <c r="H68" s="71">
        <v>0</v>
      </c>
      <c r="I68" s="71"/>
      <c r="J68" s="197">
        <f t="shared" si="1"/>
        <v>181391796</v>
      </c>
      <c r="K68" s="197"/>
      <c r="L68" s="101">
        <f t="shared" si="2"/>
        <v>-4.6097405282912856E-4</v>
      </c>
      <c r="M68" s="101"/>
      <c r="N68" s="71">
        <v>1833750500</v>
      </c>
      <c r="O68" s="71"/>
      <c r="P68" s="71">
        <v>4945321300</v>
      </c>
      <c r="Q68" s="71"/>
      <c r="R68" s="71">
        <v>1676747735</v>
      </c>
      <c r="S68" s="71"/>
      <c r="T68" s="197">
        <f t="shared" si="0"/>
        <v>8455819535</v>
      </c>
      <c r="U68" s="191"/>
      <c r="V68" s="101">
        <f>T68/درآمدها!$J$4</f>
        <v>-3.0040457066416615E-2</v>
      </c>
      <c r="W68" s="98"/>
    </row>
    <row r="69" spans="1:23" s="56" customFormat="1" ht="42.75" customHeight="1">
      <c r="A69" s="98"/>
      <c r="B69" s="196" t="s">
        <v>214</v>
      </c>
      <c r="C69" s="186"/>
      <c r="D69" s="71">
        <v>0</v>
      </c>
      <c r="E69" s="71"/>
      <c r="F69" s="71">
        <v>-4820190902</v>
      </c>
      <c r="G69" s="71"/>
      <c r="H69" s="71">
        <v>0</v>
      </c>
      <c r="I69" s="71"/>
      <c r="J69" s="197">
        <f t="shared" si="1"/>
        <v>-4820190902</v>
      </c>
      <c r="K69" s="197"/>
      <c r="L69" s="101">
        <f t="shared" si="2"/>
        <v>1.2249633029186352E-2</v>
      </c>
      <c r="M69" s="101"/>
      <c r="N69" s="71">
        <v>0</v>
      </c>
      <c r="O69" s="71"/>
      <c r="P69" s="71">
        <v>-6364581959</v>
      </c>
      <c r="Q69" s="71"/>
      <c r="R69" s="71">
        <v>-227373245</v>
      </c>
      <c r="S69" s="71"/>
      <c r="T69" s="197">
        <f t="shared" si="0"/>
        <v>-6591955204</v>
      </c>
      <c r="U69" s="191"/>
      <c r="V69" s="101">
        <f>T69/درآمدها!$J$4</f>
        <v>2.341882374261238E-2</v>
      </c>
      <c r="W69" s="98"/>
    </row>
    <row r="70" spans="1:23" s="56" customFormat="1" ht="42.75" customHeight="1">
      <c r="A70" s="98"/>
      <c r="B70" s="196" t="s">
        <v>277</v>
      </c>
      <c r="C70" s="186"/>
      <c r="D70" s="71">
        <v>0</v>
      </c>
      <c r="E70" s="71"/>
      <c r="F70" s="71">
        <v>1802701324</v>
      </c>
      <c r="G70" s="71"/>
      <c r="H70" s="71">
        <v>0</v>
      </c>
      <c r="I70" s="71"/>
      <c r="J70" s="197">
        <f t="shared" si="1"/>
        <v>1802701324</v>
      </c>
      <c r="K70" s="197"/>
      <c r="L70" s="101">
        <f t="shared" si="2"/>
        <v>-4.5812355006657306E-3</v>
      </c>
      <c r="M70" s="101"/>
      <c r="N70" s="71">
        <v>0</v>
      </c>
      <c r="O70" s="71"/>
      <c r="P70" s="71">
        <v>17009505212</v>
      </c>
      <c r="Q70" s="71"/>
      <c r="R70" s="71">
        <v>3328879513</v>
      </c>
      <c r="S70" s="71"/>
      <c r="T70" s="197">
        <f t="shared" si="0"/>
        <v>20338384725</v>
      </c>
      <c r="U70" s="191"/>
      <c r="V70" s="101">
        <f>T70/درآمدها!$J$4</f>
        <v>-7.2254897423331299E-2</v>
      </c>
      <c r="W70" s="98"/>
    </row>
    <row r="71" spans="1:23" s="56" customFormat="1" ht="42.75" customHeight="1">
      <c r="A71" s="98"/>
      <c r="B71" s="196" t="s">
        <v>106</v>
      </c>
      <c r="C71" s="186"/>
      <c r="D71" s="71">
        <v>0</v>
      </c>
      <c r="E71" s="71"/>
      <c r="F71" s="71">
        <v>-6239577297</v>
      </c>
      <c r="G71" s="71"/>
      <c r="H71" s="71">
        <v>0</v>
      </c>
      <c r="I71" s="71"/>
      <c r="J71" s="197">
        <f t="shared" si="1"/>
        <v>-6239577297</v>
      </c>
      <c r="K71" s="197"/>
      <c r="L71" s="101">
        <f t="shared" si="2"/>
        <v>1.5856743788670073E-2</v>
      </c>
      <c r="M71" s="101"/>
      <c r="N71" s="71">
        <v>1304063110</v>
      </c>
      <c r="O71" s="71"/>
      <c r="P71" s="71">
        <v>-989644994</v>
      </c>
      <c r="Q71" s="71"/>
      <c r="R71" s="71">
        <v>2433547616</v>
      </c>
      <c r="S71" s="71"/>
      <c r="T71" s="197">
        <f t="shared" si="0"/>
        <v>2747965732</v>
      </c>
      <c r="U71" s="191"/>
      <c r="V71" s="101">
        <f>T71/درآمدها!$J$4</f>
        <v>-9.7625246435832438E-3</v>
      </c>
      <c r="W71" s="98"/>
    </row>
    <row r="72" spans="1:23" s="56" customFormat="1" ht="42.75" customHeight="1">
      <c r="A72" s="98"/>
      <c r="B72" s="196" t="s">
        <v>139</v>
      </c>
      <c r="C72" s="186"/>
      <c r="D72" s="71">
        <v>0</v>
      </c>
      <c r="E72" s="71"/>
      <c r="F72" s="71">
        <v>-2457173288</v>
      </c>
      <c r="G72" s="71"/>
      <c r="H72" s="71">
        <v>0</v>
      </c>
      <c r="I72" s="71"/>
      <c r="J72" s="197">
        <f t="shared" si="1"/>
        <v>-2457173288</v>
      </c>
      <c r="K72" s="197"/>
      <c r="L72" s="101">
        <f t="shared" si="2"/>
        <v>6.2444562215638218E-3</v>
      </c>
      <c r="M72" s="101"/>
      <c r="N72" s="71">
        <v>3489659285</v>
      </c>
      <c r="O72" s="71">
        <v>1260882212</v>
      </c>
      <c r="P72" s="71">
        <v>-4649467126</v>
      </c>
      <c r="Q72" s="71"/>
      <c r="R72" s="71">
        <v>-516811917</v>
      </c>
      <c r="S72" s="71"/>
      <c r="T72" s="197">
        <f t="shared" si="0"/>
        <v>-1676619758</v>
      </c>
      <c r="U72" s="191"/>
      <c r="V72" s="101">
        <f>T72/درآمدها!$J$4</f>
        <v>5.9564213318922038E-3</v>
      </c>
      <c r="W72" s="98"/>
    </row>
    <row r="73" spans="1:23" s="56" customFormat="1" ht="42.75" customHeight="1">
      <c r="A73" s="98"/>
      <c r="B73" s="196" t="s">
        <v>228</v>
      </c>
      <c r="C73" s="186"/>
      <c r="D73" s="71">
        <v>0</v>
      </c>
      <c r="E73" s="71"/>
      <c r="F73" s="71">
        <v>-1399852516</v>
      </c>
      <c r="G73" s="71"/>
      <c r="H73" s="71">
        <v>0</v>
      </c>
      <c r="I73" s="71"/>
      <c r="J73" s="197">
        <f t="shared" si="1"/>
        <v>-1399852516</v>
      </c>
      <c r="K73" s="197"/>
      <c r="L73" s="101">
        <f t="shared" si="2"/>
        <v>3.5574689809211245E-3</v>
      </c>
      <c r="M73" s="101"/>
      <c r="N73" s="71">
        <v>294955101</v>
      </c>
      <c r="O73" s="71">
        <v>5667044149</v>
      </c>
      <c r="P73" s="71">
        <v>-4154094772</v>
      </c>
      <c r="Q73" s="71"/>
      <c r="R73" s="71">
        <v>-1494915115</v>
      </c>
      <c r="S73" s="71"/>
      <c r="T73" s="197">
        <f t="shared" si="0"/>
        <v>-5354054786</v>
      </c>
      <c r="U73" s="191"/>
      <c r="V73" s="101">
        <f>T73/درآمدها!$J$4</f>
        <v>1.902101295614694E-2</v>
      </c>
      <c r="W73" s="98"/>
    </row>
    <row r="74" spans="1:23" s="56" customFormat="1" ht="42.75" customHeight="1">
      <c r="A74" s="98"/>
      <c r="B74" s="196" t="s">
        <v>159</v>
      </c>
      <c r="C74" s="186"/>
      <c r="D74" s="71">
        <v>0</v>
      </c>
      <c r="E74" s="71"/>
      <c r="F74" s="71">
        <v>-233628202</v>
      </c>
      <c r="G74" s="71"/>
      <c r="H74" s="71">
        <v>0</v>
      </c>
      <c r="I74" s="71"/>
      <c r="J74" s="197">
        <f t="shared" si="1"/>
        <v>-233628202</v>
      </c>
      <c r="K74" s="197"/>
      <c r="L74" s="101">
        <f t="shared" si="2"/>
        <v>5.9372331883809297E-4</v>
      </c>
      <c r="M74" s="101"/>
      <c r="N74" s="71">
        <v>327200276</v>
      </c>
      <c r="O74" s="71">
        <v>17784211200</v>
      </c>
      <c r="P74" s="71">
        <v>-2881816486</v>
      </c>
      <c r="Q74" s="71"/>
      <c r="R74" s="71">
        <v>-150650559</v>
      </c>
      <c r="S74" s="71"/>
      <c r="T74" s="197">
        <f t="shared" si="0"/>
        <v>-2705266769</v>
      </c>
      <c r="U74" s="191"/>
      <c r="V74" s="101">
        <f>T74/درآمدها!$J$4</f>
        <v>9.6108307291763988E-3</v>
      </c>
      <c r="W74" s="98"/>
    </row>
    <row r="75" spans="1:23" s="56" customFormat="1" ht="42.6" customHeight="1">
      <c r="A75" s="98"/>
      <c r="B75" s="196" t="s">
        <v>400</v>
      </c>
      <c r="C75" s="186"/>
      <c r="D75" s="71">
        <v>0</v>
      </c>
      <c r="E75" s="71"/>
      <c r="F75" s="71">
        <v>-1005648059</v>
      </c>
      <c r="G75" s="71"/>
      <c r="H75" s="71">
        <v>0</v>
      </c>
      <c r="I75" s="71"/>
      <c r="J75" s="197">
        <f t="shared" si="1"/>
        <v>-1005648059</v>
      </c>
      <c r="K75" s="197"/>
      <c r="L75" s="101">
        <f t="shared" si="2"/>
        <v>2.5556704972311789E-3</v>
      </c>
      <c r="M75" s="101"/>
      <c r="N75" s="71">
        <v>0</v>
      </c>
      <c r="O75" s="71"/>
      <c r="P75" s="71">
        <v>-330034462</v>
      </c>
      <c r="Q75" s="71"/>
      <c r="R75" s="71">
        <v>729935760</v>
      </c>
      <c r="S75" s="71"/>
      <c r="T75" s="197">
        <f t="shared" ref="T75:T138" si="3">N75+P75+R75</f>
        <v>399901298</v>
      </c>
      <c r="U75" s="191"/>
      <c r="V75" s="101">
        <f>T75/درآمدها!$J$4</f>
        <v>-1.4207041344305696E-3</v>
      </c>
      <c r="W75" s="98"/>
    </row>
    <row r="76" spans="1:23" s="56" customFormat="1" ht="42.75" customHeight="1">
      <c r="A76" s="98"/>
      <c r="B76" s="196" t="s">
        <v>219</v>
      </c>
      <c r="C76" s="186"/>
      <c r="D76" s="71">
        <v>2893542834</v>
      </c>
      <c r="E76" s="71"/>
      <c r="F76" s="71">
        <v>-6048206101</v>
      </c>
      <c r="G76" s="71"/>
      <c r="H76" s="71">
        <v>0</v>
      </c>
      <c r="I76" s="71"/>
      <c r="J76" s="197">
        <f t="shared" ref="J76:J139" si="4">D76+F76+H76</f>
        <v>-3154663267</v>
      </c>
      <c r="K76" s="197"/>
      <c r="L76" s="101">
        <f t="shared" ref="L76:L139" si="5">J76/-393496759496</f>
        <v>8.0169993548118868E-3</v>
      </c>
      <c r="M76" s="101"/>
      <c r="N76" s="71">
        <v>2893542834</v>
      </c>
      <c r="O76" s="71"/>
      <c r="P76" s="71">
        <v>-19978087571</v>
      </c>
      <c r="Q76" s="71"/>
      <c r="R76" s="71">
        <v>-3744661593</v>
      </c>
      <c r="S76" s="71"/>
      <c r="T76" s="197">
        <f t="shared" si="3"/>
        <v>-20829206330</v>
      </c>
      <c r="U76" s="191"/>
      <c r="V76" s="101">
        <f>T76/درآمدها!$J$4</f>
        <v>7.3998608401462079E-2</v>
      </c>
      <c r="W76" s="98"/>
    </row>
    <row r="77" spans="1:23" s="56" customFormat="1" ht="42.75" customHeight="1">
      <c r="A77" s="98"/>
      <c r="B77" s="196" t="s">
        <v>475</v>
      </c>
      <c r="C77" s="186"/>
      <c r="D77" s="71">
        <v>0</v>
      </c>
      <c r="E77" s="71"/>
      <c r="F77" s="71">
        <v>-4519560600</v>
      </c>
      <c r="G77" s="71"/>
      <c r="H77" s="71">
        <v>0</v>
      </c>
      <c r="I77" s="71"/>
      <c r="J77" s="197">
        <f t="shared" si="4"/>
        <v>-4519560600</v>
      </c>
      <c r="K77" s="197"/>
      <c r="L77" s="101">
        <f t="shared" si="5"/>
        <v>1.1485636135323607E-2</v>
      </c>
      <c r="M77" s="101"/>
      <c r="N77" s="71">
        <v>0</v>
      </c>
      <c r="O77" s="71">
        <v>1436885450</v>
      </c>
      <c r="P77" s="71">
        <v>-4519560600</v>
      </c>
      <c r="Q77" s="71"/>
      <c r="R77" s="71">
        <v>0</v>
      </c>
      <c r="S77" s="71"/>
      <c r="T77" s="197">
        <f t="shared" si="3"/>
        <v>-4519560600</v>
      </c>
      <c r="U77" s="191"/>
      <c r="V77" s="101">
        <f>T77/درآمدها!$J$4</f>
        <v>1.6056358062207406E-2</v>
      </c>
      <c r="W77" s="98"/>
    </row>
    <row r="78" spans="1:23" s="56" customFormat="1" ht="42.75" customHeight="1">
      <c r="A78" s="98"/>
      <c r="B78" s="196" t="s">
        <v>146</v>
      </c>
      <c r="C78" s="186"/>
      <c r="D78" s="71">
        <v>0</v>
      </c>
      <c r="E78" s="71"/>
      <c r="F78" s="71">
        <v>-2136586297</v>
      </c>
      <c r="G78" s="71"/>
      <c r="H78" s="71">
        <v>-1887107173</v>
      </c>
      <c r="I78" s="71"/>
      <c r="J78" s="197">
        <f t="shared" si="4"/>
        <v>-4023693470</v>
      </c>
      <c r="K78" s="197"/>
      <c r="L78" s="101">
        <f t="shared" si="5"/>
        <v>1.0225480573597715E-2</v>
      </c>
      <c r="M78" s="101"/>
      <c r="N78" s="71">
        <v>6485971200</v>
      </c>
      <c r="O78" s="71"/>
      <c r="P78" s="71">
        <v>-22163186879</v>
      </c>
      <c r="Q78" s="71"/>
      <c r="R78" s="71">
        <v>-11283982099</v>
      </c>
      <c r="S78" s="71"/>
      <c r="T78" s="197">
        <f t="shared" si="3"/>
        <v>-26961197778</v>
      </c>
      <c r="U78" s="191"/>
      <c r="V78" s="101">
        <f>T78/درآمدها!$J$4</f>
        <v>9.5783347901023538E-2</v>
      </c>
      <c r="W78" s="98"/>
    </row>
    <row r="79" spans="1:23" s="56" customFormat="1" ht="42.75" customHeight="1">
      <c r="A79" s="98"/>
      <c r="B79" s="196" t="s">
        <v>233</v>
      </c>
      <c r="C79" s="186"/>
      <c r="D79" s="71">
        <v>0</v>
      </c>
      <c r="E79" s="71"/>
      <c r="F79" s="71">
        <v>-5126684205</v>
      </c>
      <c r="G79" s="71"/>
      <c r="H79" s="71">
        <v>0</v>
      </c>
      <c r="I79" s="71"/>
      <c r="J79" s="197">
        <f t="shared" si="4"/>
        <v>-5126684205</v>
      </c>
      <c r="K79" s="197"/>
      <c r="L79" s="101">
        <f t="shared" si="5"/>
        <v>1.3028529667096569E-2</v>
      </c>
      <c r="M79" s="101"/>
      <c r="N79" s="71">
        <v>630802150</v>
      </c>
      <c r="O79" s="71"/>
      <c r="P79" s="71">
        <v>-7326915778</v>
      </c>
      <c r="Q79" s="71"/>
      <c r="R79" s="71">
        <v>-56505102</v>
      </c>
      <c r="S79" s="71"/>
      <c r="T79" s="197">
        <f t="shared" si="3"/>
        <v>-6752618730</v>
      </c>
      <c r="U79" s="191"/>
      <c r="V79" s="101">
        <f>T79/درآمدها!$J$4</f>
        <v>2.3989602924330347E-2</v>
      </c>
      <c r="W79" s="98"/>
    </row>
    <row r="80" spans="1:23" s="56" customFormat="1" ht="42.75" customHeight="1">
      <c r="A80" s="98"/>
      <c r="B80" s="196" t="s">
        <v>171</v>
      </c>
      <c r="C80" s="186"/>
      <c r="D80" s="71">
        <v>0</v>
      </c>
      <c r="E80" s="71"/>
      <c r="F80" s="71">
        <v>0</v>
      </c>
      <c r="G80" s="71"/>
      <c r="H80" s="71">
        <v>0</v>
      </c>
      <c r="I80" s="71"/>
      <c r="J80" s="197">
        <f t="shared" si="4"/>
        <v>0</v>
      </c>
      <c r="K80" s="197"/>
      <c r="L80" s="101">
        <f t="shared" si="5"/>
        <v>0</v>
      </c>
      <c r="M80" s="101"/>
      <c r="N80" s="71">
        <v>0</v>
      </c>
      <c r="O80" s="71"/>
      <c r="P80" s="71">
        <v>0</v>
      </c>
      <c r="Q80" s="71"/>
      <c r="R80" s="71">
        <v>16435559408</v>
      </c>
      <c r="S80" s="71"/>
      <c r="T80" s="197">
        <f t="shared" si="3"/>
        <v>16435559408</v>
      </c>
      <c r="U80" s="191"/>
      <c r="V80" s="101">
        <f>T80/درآمدها!$J$4</f>
        <v>-5.838957592636982E-2</v>
      </c>
      <c r="W80" s="98"/>
    </row>
    <row r="81" spans="1:23" s="56" customFormat="1" ht="42.75" customHeight="1">
      <c r="A81" s="98"/>
      <c r="B81" s="196" t="s">
        <v>432</v>
      </c>
      <c r="C81" s="186"/>
      <c r="D81" s="71">
        <v>0</v>
      </c>
      <c r="E81" s="71"/>
      <c r="F81" s="71">
        <v>780054693</v>
      </c>
      <c r="G81" s="71"/>
      <c r="H81" s="71">
        <v>0</v>
      </c>
      <c r="I81" s="71"/>
      <c r="J81" s="197">
        <f t="shared" si="4"/>
        <v>780054693</v>
      </c>
      <c r="K81" s="197"/>
      <c r="L81" s="101">
        <f t="shared" si="5"/>
        <v>-1.9823662436232324E-3</v>
      </c>
      <c r="M81" s="101"/>
      <c r="N81" s="71">
        <v>0</v>
      </c>
      <c r="O81" s="71"/>
      <c r="P81" s="71">
        <v>-2279578712</v>
      </c>
      <c r="Q81" s="71"/>
      <c r="R81" s="71">
        <v>-726569776</v>
      </c>
      <c r="S81" s="71"/>
      <c r="T81" s="197">
        <f t="shared" si="3"/>
        <v>-3006148488</v>
      </c>
      <c r="U81" s="191"/>
      <c r="V81" s="101">
        <f>T81/درآمدها!$J$4</f>
        <v>1.0679754246793681E-2</v>
      </c>
      <c r="W81" s="98"/>
    </row>
    <row r="82" spans="1:23" s="56" customFormat="1" ht="42.75" customHeight="1">
      <c r="A82" s="98"/>
      <c r="B82" s="196" t="s">
        <v>414</v>
      </c>
      <c r="C82" s="186"/>
      <c r="D82" s="71">
        <v>0</v>
      </c>
      <c r="E82" s="71"/>
      <c r="F82" s="71">
        <v>-2356832391</v>
      </c>
      <c r="G82" s="71"/>
      <c r="H82" s="71">
        <v>0</v>
      </c>
      <c r="I82" s="71"/>
      <c r="J82" s="197">
        <f t="shared" si="4"/>
        <v>-2356832391</v>
      </c>
      <c r="K82" s="197"/>
      <c r="L82" s="101">
        <f t="shared" si="5"/>
        <v>5.9894581953322482E-3</v>
      </c>
      <c r="M82" s="101"/>
      <c r="N82" s="71">
        <v>0</v>
      </c>
      <c r="O82" s="71">
        <v>272020363</v>
      </c>
      <c r="P82" s="71">
        <v>-2109701742</v>
      </c>
      <c r="Q82" s="71"/>
      <c r="R82" s="71">
        <v>-207169956</v>
      </c>
      <c r="S82" s="71"/>
      <c r="T82" s="197">
        <f t="shared" si="3"/>
        <v>-2316871698</v>
      </c>
      <c r="U82" s="191"/>
      <c r="V82" s="101">
        <f>T82/درآمدها!$J$4</f>
        <v>8.2310040421368531E-3</v>
      </c>
      <c r="W82" s="98"/>
    </row>
    <row r="83" spans="1:23" s="56" customFormat="1" ht="42.75" customHeight="1">
      <c r="A83" s="98"/>
      <c r="B83" s="196" t="s">
        <v>231</v>
      </c>
      <c r="C83" s="186"/>
      <c r="D83" s="71">
        <v>0</v>
      </c>
      <c r="E83" s="71"/>
      <c r="F83" s="71">
        <v>-623098771</v>
      </c>
      <c r="G83" s="71"/>
      <c r="H83" s="71">
        <v>0</v>
      </c>
      <c r="I83" s="71"/>
      <c r="J83" s="197">
        <f t="shared" si="4"/>
        <v>-623098771</v>
      </c>
      <c r="K83" s="197"/>
      <c r="L83" s="101">
        <f t="shared" si="5"/>
        <v>1.5834914925298997E-3</v>
      </c>
      <c r="M83" s="101"/>
      <c r="N83" s="71">
        <v>370406600</v>
      </c>
      <c r="O83" s="71"/>
      <c r="P83" s="71">
        <v>639428903</v>
      </c>
      <c r="Q83" s="71"/>
      <c r="R83" s="71">
        <v>357448944</v>
      </c>
      <c r="S83" s="71"/>
      <c r="T83" s="197">
        <f t="shared" si="3"/>
        <v>1367284447</v>
      </c>
      <c r="U83" s="191"/>
      <c r="V83" s="101">
        <f>T83/درآمدها!$J$4</f>
        <v>-4.8574652708316913E-3</v>
      </c>
      <c r="W83" s="98"/>
    </row>
    <row r="84" spans="1:23" s="56" customFormat="1" ht="42.75" customHeight="1">
      <c r="A84" s="98"/>
      <c r="B84" s="196" t="s">
        <v>117</v>
      </c>
      <c r="C84" s="186"/>
      <c r="D84" s="71">
        <v>0</v>
      </c>
      <c r="E84" s="71"/>
      <c r="F84" s="71">
        <v>-3617593434</v>
      </c>
      <c r="G84" s="71"/>
      <c r="H84" s="71">
        <v>4369987136</v>
      </c>
      <c r="I84" s="71"/>
      <c r="J84" s="197">
        <f t="shared" si="4"/>
        <v>752393702</v>
      </c>
      <c r="K84" s="197"/>
      <c r="L84" s="101">
        <f t="shared" si="5"/>
        <v>-1.9120708972640175E-3</v>
      </c>
      <c r="M84" s="101"/>
      <c r="N84" s="71">
        <v>0</v>
      </c>
      <c r="O84" s="71"/>
      <c r="P84" s="71">
        <v>0</v>
      </c>
      <c r="Q84" s="71"/>
      <c r="R84" s="71">
        <v>4613175099</v>
      </c>
      <c r="S84" s="71"/>
      <c r="T84" s="197">
        <f t="shared" si="3"/>
        <v>4613175099</v>
      </c>
      <c r="U84" s="191"/>
      <c r="V84" s="101">
        <f>T84/درآمدها!$J$4</f>
        <v>-1.6388936392003037E-2</v>
      </c>
      <c r="W84" s="98"/>
    </row>
    <row r="85" spans="1:23" s="56" customFormat="1" ht="42.75" customHeight="1">
      <c r="A85" s="98"/>
      <c r="B85" s="196" t="s">
        <v>377</v>
      </c>
      <c r="C85" s="186"/>
      <c r="D85" s="71">
        <v>0</v>
      </c>
      <c r="E85" s="71"/>
      <c r="F85" s="71">
        <v>-584180461</v>
      </c>
      <c r="G85" s="71"/>
      <c r="H85" s="71">
        <v>0</v>
      </c>
      <c r="I85" s="71"/>
      <c r="J85" s="197">
        <f t="shared" si="4"/>
        <v>-584180461</v>
      </c>
      <c r="K85" s="197"/>
      <c r="L85" s="101">
        <f t="shared" si="5"/>
        <v>1.4845877301460683E-3</v>
      </c>
      <c r="M85" s="101"/>
      <c r="N85" s="71">
        <v>0</v>
      </c>
      <c r="O85" s="71"/>
      <c r="P85" s="71">
        <v>6630407272</v>
      </c>
      <c r="Q85" s="71"/>
      <c r="R85" s="71">
        <v>866022270</v>
      </c>
      <c r="S85" s="71"/>
      <c r="T85" s="197">
        <f t="shared" si="3"/>
        <v>7496429542</v>
      </c>
      <c r="U85" s="191"/>
      <c r="V85" s="101">
        <f>T85/درآمدها!$J$4</f>
        <v>-2.6632092711504182E-2</v>
      </c>
      <c r="W85" s="98"/>
    </row>
    <row r="86" spans="1:23" s="56" customFormat="1" ht="42.75" customHeight="1">
      <c r="A86" s="98"/>
      <c r="B86" s="196" t="s">
        <v>100</v>
      </c>
      <c r="C86" s="186"/>
      <c r="D86" s="71">
        <v>0</v>
      </c>
      <c r="E86" s="71"/>
      <c r="F86" s="71">
        <v>-951768033</v>
      </c>
      <c r="G86" s="71"/>
      <c r="H86" s="71">
        <v>0</v>
      </c>
      <c r="I86" s="71"/>
      <c r="J86" s="197">
        <f t="shared" si="4"/>
        <v>-951768033</v>
      </c>
      <c r="K86" s="197"/>
      <c r="L86" s="101">
        <f t="shared" si="5"/>
        <v>2.418744271792853E-3</v>
      </c>
      <c r="M86" s="101"/>
      <c r="N86" s="71">
        <v>0</v>
      </c>
      <c r="O86" s="71"/>
      <c r="P86" s="71">
        <v>-2350293902</v>
      </c>
      <c r="Q86" s="71"/>
      <c r="R86" s="71">
        <v>830434233</v>
      </c>
      <c r="S86" s="71"/>
      <c r="T86" s="197">
        <f t="shared" si="3"/>
        <v>-1519859669</v>
      </c>
      <c r="U86" s="191"/>
      <c r="V86" s="101">
        <f>T86/درآمدها!$J$4</f>
        <v>5.3995096447588351E-3</v>
      </c>
      <c r="W86" s="98"/>
    </row>
    <row r="87" spans="1:23" s="56" customFormat="1" ht="42.75" customHeight="1">
      <c r="A87" s="98"/>
      <c r="B87" s="196" t="s">
        <v>473</v>
      </c>
      <c r="C87" s="186"/>
      <c r="D87" s="71">
        <v>0</v>
      </c>
      <c r="E87" s="71"/>
      <c r="F87" s="71">
        <v>-690840683</v>
      </c>
      <c r="G87" s="71"/>
      <c r="H87" s="71">
        <v>0</v>
      </c>
      <c r="I87" s="71"/>
      <c r="J87" s="197">
        <f t="shared" si="4"/>
        <v>-690840683</v>
      </c>
      <c r="K87" s="197"/>
      <c r="L87" s="101">
        <f t="shared" si="5"/>
        <v>1.7556451643587743E-3</v>
      </c>
      <c r="M87" s="101"/>
      <c r="N87" s="71">
        <v>0</v>
      </c>
      <c r="O87" s="71"/>
      <c r="P87" s="71">
        <v>-690840683</v>
      </c>
      <c r="Q87" s="71"/>
      <c r="R87" s="71">
        <v>0</v>
      </c>
      <c r="S87" s="71"/>
      <c r="T87" s="197">
        <f t="shared" si="3"/>
        <v>-690840683</v>
      </c>
      <c r="U87" s="191"/>
      <c r="V87" s="101">
        <f>T87/درآمدها!$J$4</f>
        <v>2.4543061487410788E-3</v>
      </c>
      <c r="W87" s="98"/>
    </row>
    <row r="88" spans="1:23" s="56" customFormat="1" ht="42.75" customHeight="1">
      <c r="A88" s="98"/>
      <c r="B88" s="196" t="s">
        <v>266</v>
      </c>
      <c r="C88" s="186"/>
      <c r="D88" s="71">
        <v>0</v>
      </c>
      <c r="E88" s="71"/>
      <c r="F88" s="71">
        <v>-2812551023</v>
      </c>
      <c r="G88" s="71"/>
      <c r="H88" s="71">
        <v>0</v>
      </c>
      <c r="I88" s="71"/>
      <c r="J88" s="197">
        <f t="shared" si="4"/>
        <v>-2812551023</v>
      </c>
      <c r="K88" s="197"/>
      <c r="L88" s="101">
        <f t="shared" si="5"/>
        <v>7.1475836970103191E-3</v>
      </c>
      <c r="M88" s="101"/>
      <c r="N88" s="71">
        <v>6227888400</v>
      </c>
      <c r="O88" s="71">
        <v>17385423000</v>
      </c>
      <c r="P88" s="71">
        <v>-14938304248</v>
      </c>
      <c r="Q88" s="71"/>
      <c r="R88" s="71">
        <v>-3256006383</v>
      </c>
      <c r="S88" s="71"/>
      <c r="T88" s="197">
        <f t="shared" si="3"/>
        <v>-11966422231</v>
      </c>
      <c r="U88" s="191"/>
      <c r="V88" s="101">
        <f>T88/درآمدها!$J$4</f>
        <v>4.2512353980715463E-2</v>
      </c>
      <c r="W88" s="98"/>
    </row>
    <row r="89" spans="1:23" s="56" customFormat="1" ht="42.75" customHeight="1">
      <c r="A89" s="98"/>
      <c r="B89" s="196" t="s">
        <v>413</v>
      </c>
      <c r="C89" s="186"/>
      <c r="D89" s="71">
        <v>0</v>
      </c>
      <c r="E89" s="71"/>
      <c r="F89" s="71">
        <v>-2938117960</v>
      </c>
      <c r="G89" s="71"/>
      <c r="H89" s="71">
        <v>0</v>
      </c>
      <c r="I89" s="71"/>
      <c r="J89" s="197">
        <f t="shared" si="4"/>
        <v>-2938117960</v>
      </c>
      <c r="K89" s="197"/>
      <c r="L89" s="101">
        <f t="shared" si="5"/>
        <v>7.4666890872575704E-3</v>
      </c>
      <c r="M89" s="101"/>
      <c r="N89" s="71">
        <v>0</v>
      </c>
      <c r="O89" s="71">
        <v>30923867230</v>
      </c>
      <c r="P89" s="71">
        <v>-4432409294</v>
      </c>
      <c r="Q89" s="71"/>
      <c r="R89" s="71">
        <v>-459101345</v>
      </c>
      <c r="S89" s="71"/>
      <c r="T89" s="197">
        <f t="shared" si="3"/>
        <v>-4891510639</v>
      </c>
      <c r="U89" s="191"/>
      <c r="V89" s="101">
        <f>T89/درآمدها!$J$4</f>
        <v>1.7377761520640068E-2</v>
      </c>
      <c r="W89" s="98"/>
    </row>
    <row r="90" spans="1:23" s="56" customFormat="1" ht="42.75" customHeight="1">
      <c r="A90" s="98"/>
      <c r="B90" s="196" t="s">
        <v>206</v>
      </c>
      <c r="C90" s="186"/>
      <c r="D90" s="71">
        <v>0</v>
      </c>
      <c r="E90" s="71"/>
      <c r="F90" s="71">
        <v>-7974876453</v>
      </c>
      <c r="G90" s="71"/>
      <c r="H90" s="71">
        <v>10780111458</v>
      </c>
      <c r="I90" s="71"/>
      <c r="J90" s="197">
        <f t="shared" si="4"/>
        <v>2805235005</v>
      </c>
      <c r="K90" s="197"/>
      <c r="L90" s="101">
        <f t="shared" si="5"/>
        <v>-7.1289913761755285E-3</v>
      </c>
      <c r="M90" s="101"/>
      <c r="N90" s="71">
        <v>8912765748</v>
      </c>
      <c r="O90" s="71"/>
      <c r="P90" s="71">
        <v>4060674364</v>
      </c>
      <c r="Q90" s="71"/>
      <c r="R90" s="71">
        <v>12757523305</v>
      </c>
      <c r="S90" s="71"/>
      <c r="T90" s="197">
        <f t="shared" si="3"/>
        <v>25730963417</v>
      </c>
      <c r="U90" s="191"/>
      <c r="V90" s="101">
        <f>T90/درآمدها!$J$4</f>
        <v>-9.1412771832047504E-2</v>
      </c>
      <c r="W90" s="98"/>
    </row>
    <row r="91" spans="1:23" s="56" customFormat="1" ht="42.75" customHeight="1">
      <c r="A91" s="98"/>
      <c r="B91" s="196" t="s">
        <v>347</v>
      </c>
      <c r="C91" s="186"/>
      <c r="D91" s="71">
        <v>0</v>
      </c>
      <c r="E91" s="71"/>
      <c r="F91" s="71">
        <v>-3889880913</v>
      </c>
      <c r="G91" s="71"/>
      <c r="H91" s="71">
        <v>0</v>
      </c>
      <c r="I91" s="71"/>
      <c r="J91" s="197">
        <f t="shared" si="4"/>
        <v>-3889880913</v>
      </c>
      <c r="K91" s="197"/>
      <c r="L91" s="101">
        <f t="shared" si="5"/>
        <v>9.8854204491601195E-3</v>
      </c>
      <c r="M91" s="101"/>
      <c r="N91" s="71">
        <v>695519308</v>
      </c>
      <c r="O91" s="71"/>
      <c r="P91" s="71">
        <v>-3743220072</v>
      </c>
      <c r="Q91" s="71"/>
      <c r="R91" s="71">
        <v>3959407997</v>
      </c>
      <c r="S91" s="71"/>
      <c r="T91" s="197">
        <f t="shared" si="3"/>
        <v>911707233</v>
      </c>
      <c r="U91" s="191"/>
      <c r="V91" s="101">
        <f>T91/درآمدها!$J$4</f>
        <v>-3.2389648190473104E-3</v>
      </c>
      <c r="W91" s="98"/>
    </row>
    <row r="92" spans="1:23" s="56" customFormat="1" ht="52.5" customHeight="1">
      <c r="A92" s="98"/>
      <c r="B92" s="196" t="s">
        <v>477</v>
      </c>
      <c r="C92" s="186"/>
      <c r="D92" s="71">
        <v>0</v>
      </c>
      <c r="E92" s="71"/>
      <c r="F92" s="71">
        <v>-2232387847</v>
      </c>
      <c r="G92" s="71"/>
      <c r="H92" s="71">
        <v>0</v>
      </c>
      <c r="I92" s="71"/>
      <c r="J92" s="197">
        <f t="shared" si="4"/>
        <v>-2232387847</v>
      </c>
      <c r="K92" s="197"/>
      <c r="L92" s="101">
        <f t="shared" si="5"/>
        <v>5.6732051614841643E-3</v>
      </c>
      <c r="M92" s="101"/>
      <c r="N92" s="71">
        <v>0</v>
      </c>
      <c r="O92" s="71">
        <v>2053428231</v>
      </c>
      <c r="P92" s="71">
        <v>-2232387847</v>
      </c>
      <c r="Q92" s="71"/>
      <c r="R92" s="71">
        <v>0</v>
      </c>
      <c r="S92" s="71"/>
      <c r="T92" s="197">
        <f t="shared" si="3"/>
        <v>-2232387847</v>
      </c>
      <c r="U92" s="191"/>
      <c r="V92" s="101">
        <f>T92/درآمدها!$J$4</f>
        <v>7.9308635899587848E-3</v>
      </c>
      <c r="W92" s="98"/>
    </row>
    <row r="93" spans="1:23" s="56" customFormat="1" ht="42.75" customHeight="1">
      <c r="A93" s="98"/>
      <c r="B93" s="89" t="s">
        <v>256</v>
      </c>
      <c r="C93" s="198"/>
      <c r="D93" s="71">
        <v>0</v>
      </c>
      <c r="E93" s="71"/>
      <c r="F93" s="71">
        <v>-3298212133</v>
      </c>
      <c r="G93" s="71"/>
      <c r="H93" s="71">
        <v>0</v>
      </c>
      <c r="I93" s="71"/>
      <c r="J93" s="197">
        <f t="shared" si="4"/>
        <v>-3298212133</v>
      </c>
      <c r="K93" s="197"/>
      <c r="L93" s="101">
        <f t="shared" si="5"/>
        <v>8.3818025267207493E-3</v>
      </c>
      <c r="M93" s="101"/>
      <c r="N93" s="71">
        <v>425579553</v>
      </c>
      <c r="O93" s="71">
        <v>47658300</v>
      </c>
      <c r="P93" s="71">
        <v>-3406914590</v>
      </c>
      <c r="Q93" s="71"/>
      <c r="R93" s="71">
        <v>-149781086</v>
      </c>
      <c r="S93" s="71"/>
      <c r="T93" s="197">
        <f t="shared" si="3"/>
        <v>-3131116123</v>
      </c>
      <c r="U93" s="199"/>
      <c r="V93" s="101">
        <f>T93/درآمدها!$J$4</f>
        <v>1.1123718886574646E-2</v>
      </c>
      <c r="W93" s="98"/>
    </row>
    <row r="94" spans="1:23" s="56" customFormat="1" ht="42.75" customHeight="1">
      <c r="A94" s="98"/>
      <c r="B94" s="196" t="s">
        <v>378</v>
      </c>
      <c r="C94" s="186"/>
      <c r="D94" s="71">
        <v>0</v>
      </c>
      <c r="E94" s="71"/>
      <c r="F94" s="71">
        <v>-1100572078</v>
      </c>
      <c r="G94" s="71"/>
      <c r="H94" s="71">
        <v>0</v>
      </c>
      <c r="I94" s="71"/>
      <c r="J94" s="197">
        <f t="shared" si="4"/>
        <v>-1100572078</v>
      </c>
      <c r="K94" s="197"/>
      <c r="L94" s="101">
        <f t="shared" si="5"/>
        <v>2.7969025193743369E-3</v>
      </c>
      <c r="M94" s="101"/>
      <c r="N94" s="71">
        <v>0</v>
      </c>
      <c r="O94" s="71"/>
      <c r="P94" s="71">
        <v>-4892900517</v>
      </c>
      <c r="Q94" s="71"/>
      <c r="R94" s="71">
        <v>-704023248</v>
      </c>
      <c r="S94" s="71"/>
      <c r="T94" s="197">
        <f t="shared" si="3"/>
        <v>-5596923765</v>
      </c>
      <c r="U94" s="191"/>
      <c r="V94" s="101">
        <f>T94/درآمدها!$J$4</f>
        <v>1.9883838269082611E-2</v>
      </c>
      <c r="W94" s="98"/>
    </row>
    <row r="95" spans="1:23" s="56" customFormat="1" ht="42.75" customHeight="1">
      <c r="A95" s="98"/>
      <c r="B95" s="196" t="s">
        <v>187</v>
      </c>
      <c r="C95" s="186"/>
      <c r="D95" s="71">
        <v>0</v>
      </c>
      <c r="E95" s="71"/>
      <c r="F95" s="71">
        <v>0</v>
      </c>
      <c r="G95" s="71"/>
      <c r="H95" s="71">
        <v>0</v>
      </c>
      <c r="I95" s="71"/>
      <c r="J95" s="197">
        <f t="shared" si="4"/>
        <v>0</v>
      </c>
      <c r="K95" s="197"/>
      <c r="L95" s="101">
        <f t="shared" si="5"/>
        <v>0</v>
      </c>
      <c r="M95" s="101"/>
      <c r="N95" s="71">
        <v>0</v>
      </c>
      <c r="O95" s="71">
        <v>1052161800</v>
      </c>
      <c r="P95" s="71">
        <v>1411716795</v>
      </c>
      <c r="Q95" s="71"/>
      <c r="R95" s="71">
        <v>362030254</v>
      </c>
      <c r="S95" s="71"/>
      <c r="T95" s="197">
        <f t="shared" si="3"/>
        <v>1773747049</v>
      </c>
      <c r="U95" s="191"/>
      <c r="V95" s="101">
        <f>T95/درآمدها!$J$4</f>
        <v>-6.3014793364044594E-3</v>
      </c>
      <c r="W95" s="98"/>
    </row>
    <row r="96" spans="1:23" s="56" customFormat="1" ht="42.75" customHeight="1">
      <c r="A96" s="98"/>
      <c r="B96" s="89" t="s">
        <v>227</v>
      </c>
      <c r="C96" s="198"/>
      <c r="D96" s="71">
        <v>0</v>
      </c>
      <c r="E96" s="71"/>
      <c r="F96" s="71">
        <v>-4146134562</v>
      </c>
      <c r="G96" s="71"/>
      <c r="H96" s="71">
        <v>0</v>
      </c>
      <c r="I96" s="71"/>
      <c r="J96" s="197">
        <f t="shared" si="4"/>
        <v>-4146134562</v>
      </c>
      <c r="K96" s="197"/>
      <c r="L96" s="101">
        <f t="shared" si="5"/>
        <v>1.0536642200841674E-2</v>
      </c>
      <c r="M96" s="101"/>
      <c r="N96" s="71">
        <v>1941183900</v>
      </c>
      <c r="O96" s="71">
        <v>1208293800</v>
      </c>
      <c r="P96" s="71">
        <v>-4266730239</v>
      </c>
      <c r="Q96" s="71"/>
      <c r="R96" s="71">
        <v>-796533136</v>
      </c>
      <c r="S96" s="71"/>
      <c r="T96" s="197">
        <f t="shared" si="3"/>
        <v>-3122079475</v>
      </c>
      <c r="U96" s="199"/>
      <c r="V96" s="101">
        <f>T96/درآمدها!$J$4</f>
        <v>1.1091614956831978E-2</v>
      </c>
      <c r="W96" s="98"/>
    </row>
    <row r="97" spans="1:23" s="56" customFormat="1" ht="42.75" customHeight="1">
      <c r="A97" s="98"/>
      <c r="B97" s="196" t="s">
        <v>125</v>
      </c>
      <c r="C97" s="186"/>
      <c r="D97" s="71">
        <v>0</v>
      </c>
      <c r="E97" s="71"/>
      <c r="F97" s="71">
        <v>373451950</v>
      </c>
      <c r="G97" s="71"/>
      <c r="H97" s="71">
        <v>-263009392</v>
      </c>
      <c r="I97" s="71"/>
      <c r="J97" s="197">
        <f t="shared" si="4"/>
        <v>110442558</v>
      </c>
      <c r="K97" s="197"/>
      <c r="L97" s="101">
        <f t="shared" si="5"/>
        <v>-2.806695489473851E-4</v>
      </c>
      <c r="M97" s="101"/>
      <c r="N97" s="71">
        <v>0</v>
      </c>
      <c r="O97" s="71"/>
      <c r="P97" s="71">
        <v>0</v>
      </c>
      <c r="Q97" s="71"/>
      <c r="R97" s="71">
        <v>-349739330</v>
      </c>
      <c r="S97" s="71"/>
      <c r="T97" s="197">
        <f t="shared" si="3"/>
        <v>-349739330</v>
      </c>
      <c r="U97" s="191"/>
      <c r="V97" s="101">
        <f>T97/درآمدها!$J$4</f>
        <v>1.2424968725757357E-3</v>
      </c>
      <c r="W97" s="98"/>
    </row>
    <row r="98" spans="1:23" s="56" customFormat="1" ht="42.75" customHeight="1">
      <c r="A98" s="98"/>
      <c r="B98" s="196" t="s">
        <v>102</v>
      </c>
      <c r="C98" s="186"/>
      <c r="D98" s="71">
        <v>0</v>
      </c>
      <c r="E98" s="71"/>
      <c r="F98" s="71">
        <v>381670082</v>
      </c>
      <c r="G98" s="71"/>
      <c r="H98" s="71">
        <v>0</v>
      </c>
      <c r="I98" s="71"/>
      <c r="J98" s="197">
        <f t="shared" si="4"/>
        <v>381670082</v>
      </c>
      <c r="K98" s="197"/>
      <c r="L98" s="101">
        <f t="shared" si="5"/>
        <v>-9.6994466355670148E-4</v>
      </c>
      <c r="M98" s="101"/>
      <c r="N98" s="71">
        <v>0</v>
      </c>
      <c r="O98" s="71">
        <v>133226700</v>
      </c>
      <c r="P98" s="71">
        <v>7963807817</v>
      </c>
      <c r="Q98" s="71"/>
      <c r="R98" s="71">
        <v>-3682109710</v>
      </c>
      <c r="S98" s="71"/>
      <c r="T98" s="197">
        <f t="shared" si="3"/>
        <v>4281698107</v>
      </c>
      <c r="U98" s="191"/>
      <c r="V98" s="101">
        <f>T98/درآمدها!$J$4</f>
        <v>-1.5211318976510157E-2</v>
      </c>
      <c r="W98" s="98"/>
    </row>
    <row r="99" spans="1:23" s="56" customFormat="1" ht="42.75" customHeight="1">
      <c r="A99" s="98"/>
      <c r="B99" s="196" t="s">
        <v>105</v>
      </c>
      <c r="C99" s="186"/>
      <c r="D99" s="71">
        <v>0</v>
      </c>
      <c r="E99" s="71"/>
      <c r="F99" s="71">
        <v>-2056780964</v>
      </c>
      <c r="G99" s="71"/>
      <c r="H99" s="71">
        <v>0</v>
      </c>
      <c r="I99" s="71"/>
      <c r="J99" s="197">
        <f t="shared" si="4"/>
        <v>-2056780964</v>
      </c>
      <c r="K99" s="197"/>
      <c r="L99" s="101">
        <f t="shared" si="5"/>
        <v>5.2269324063414753E-3</v>
      </c>
      <c r="M99" s="101"/>
      <c r="N99" s="71">
        <v>5670074142</v>
      </c>
      <c r="O99" s="71"/>
      <c r="P99" s="71">
        <v>-4918229298</v>
      </c>
      <c r="Q99" s="71"/>
      <c r="R99" s="71">
        <v>-52470301</v>
      </c>
      <c r="S99" s="71"/>
      <c r="T99" s="197">
        <f t="shared" si="3"/>
        <v>699374543</v>
      </c>
      <c r="U99" s="191"/>
      <c r="V99" s="101">
        <f>T99/درآمدها!$J$4</f>
        <v>-2.4846238552483774E-3</v>
      </c>
      <c r="W99" s="98"/>
    </row>
    <row r="100" spans="1:23" s="56" customFormat="1" ht="42.75" customHeight="1">
      <c r="A100" s="98"/>
      <c r="B100" s="196" t="s">
        <v>158</v>
      </c>
      <c r="C100" s="186"/>
      <c r="D100" s="71">
        <v>0</v>
      </c>
      <c r="E100" s="71"/>
      <c r="F100" s="71">
        <v>-6238997584</v>
      </c>
      <c r="G100" s="71"/>
      <c r="H100" s="71">
        <v>0</v>
      </c>
      <c r="I100" s="71"/>
      <c r="J100" s="197">
        <f t="shared" si="4"/>
        <v>-6238997584</v>
      </c>
      <c r="K100" s="197"/>
      <c r="L100" s="101">
        <f t="shared" si="5"/>
        <v>1.5855270554174464E-2</v>
      </c>
      <c r="M100" s="101"/>
      <c r="N100" s="71">
        <v>0</v>
      </c>
      <c r="O100" s="71">
        <v>148431400</v>
      </c>
      <c r="P100" s="71">
        <v>397176119</v>
      </c>
      <c r="Q100" s="71"/>
      <c r="R100" s="71">
        <v>1231325414</v>
      </c>
      <c r="S100" s="71"/>
      <c r="T100" s="197">
        <f t="shared" si="3"/>
        <v>1628501533</v>
      </c>
      <c r="U100" s="191"/>
      <c r="V100" s="101">
        <f>T100/درآمدها!$J$4</f>
        <v>-5.7854747469702405E-3</v>
      </c>
      <c r="W100" s="98"/>
    </row>
    <row r="101" spans="1:23" s="56" customFormat="1" ht="42.75" customHeight="1">
      <c r="A101" s="98"/>
      <c r="B101" s="196" t="s">
        <v>134</v>
      </c>
      <c r="C101" s="186"/>
      <c r="D101" s="71">
        <v>0</v>
      </c>
      <c r="E101" s="71"/>
      <c r="F101" s="71">
        <v>2082711289</v>
      </c>
      <c r="G101" s="71"/>
      <c r="H101" s="71">
        <v>-2576253500</v>
      </c>
      <c r="I101" s="71"/>
      <c r="J101" s="197">
        <f t="shared" si="4"/>
        <v>-493542211</v>
      </c>
      <c r="K101" s="197"/>
      <c r="L101" s="101">
        <f t="shared" si="5"/>
        <v>1.2542472055732824E-3</v>
      </c>
      <c r="M101" s="101"/>
      <c r="N101" s="71">
        <v>0</v>
      </c>
      <c r="O101" s="71"/>
      <c r="P101" s="71">
        <v>-3641102577</v>
      </c>
      <c r="Q101" s="71"/>
      <c r="R101" s="71">
        <v>-13911531706</v>
      </c>
      <c r="S101" s="71"/>
      <c r="T101" s="197">
        <f t="shared" si="3"/>
        <v>-17552634283</v>
      </c>
      <c r="U101" s="191"/>
      <c r="V101" s="101">
        <f>T101/درآمدها!$J$4</f>
        <v>6.2358137422214258E-2</v>
      </c>
      <c r="W101" s="98"/>
    </row>
    <row r="102" spans="1:23" s="56" customFormat="1" ht="42.75" customHeight="1">
      <c r="A102" s="98"/>
      <c r="B102" s="196" t="s">
        <v>136</v>
      </c>
      <c r="C102" s="186"/>
      <c r="D102" s="71">
        <v>0</v>
      </c>
      <c r="E102" s="71"/>
      <c r="F102" s="71">
        <v>-2134011131</v>
      </c>
      <c r="G102" s="71"/>
      <c r="H102" s="71">
        <v>0</v>
      </c>
      <c r="I102" s="71"/>
      <c r="J102" s="197">
        <f t="shared" si="4"/>
        <v>-2134011131</v>
      </c>
      <c r="K102" s="197"/>
      <c r="L102" s="101">
        <f t="shared" si="5"/>
        <v>5.423198741797244E-3</v>
      </c>
      <c r="M102" s="101"/>
      <c r="N102" s="71">
        <v>1177438150</v>
      </c>
      <c r="O102" s="71">
        <v>1785316780</v>
      </c>
      <c r="P102" s="71">
        <v>-5108722141</v>
      </c>
      <c r="Q102" s="71"/>
      <c r="R102" s="71">
        <v>-954528476</v>
      </c>
      <c r="S102" s="71"/>
      <c r="T102" s="197">
        <f t="shared" si="3"/>
        <v>-4885812467</v>
      </c>
      <c r="U102" s="191"/>
      <c r="V102" s="101">
        <f>T102/درآمدها!$J$4</f>
        <v>1.7357517984148481E-2</v>
      </c>
      <c r="W102" s="98"/>
    </row>
    <row r="103" spans="1:23" s="56" customFormat="1" ht="42.75" customHeight="1">
      <c r="A103" s="98"/>
      <c r="B103" s="196" t="s">
        <v>380</v>
      </c>
      <c r="C103" s="186"/>
      <c r="D103" s="71">
        <v>0</v>
      </c>
      <c r="E103" s="71"/>
      <c r="F103" s="71">
        <v>-2168248759</v>
      </c>
      <c r="G103" s="71"/>
      <c r="H103" s="71">
        <v>0</v>
      </c>
      <c r="I103" s="71"/>
      <c r="J103" s="197">
        <f t="shared" si="4"/>
        <v>-2168248759</v>
      </c>
      <c r="K103" s="197"/>
      <c r="L103" s="101">
        <f t="shared" si="5"/>
        <v>5.5102074074946505E-3</v>
      </c>
      <c r="M103" s="101"/>
      <c r="N103" s="71">
        <v>0</v>
      </c>
      <c r="O103" s="71"/>
      <c r="P103" s="71">
        <v>2803456186</v>
      </c>
      <c r="Q103" s="71"/>
      <c r="R103" s="71">
        <v>-277612386</v>
      </c>
      <c r="S103" s="71"/>
      <c r="T103" s="197">
        <f t="shared" si="3"/>
        <v>2525843800</v>
      </c>
      <c r="U103" s="191"/>
      <c r="V103" s="101">
        <f>T103/درآمدها!$J$4</f>
        <v>-8.9734060567760923E-3</v>
      </c>
      <c r="W103" s="98"/>
    </row>
    <row r="104" spans="1:23" s="56" customFormat="1" ht="42.75" customHeight="1">
      <c r="A104" s="98"/>
      <c r="B104" s="196" t="s">
        <v>138</v>
      </c>
      <c r="C104" s="186"/>
      <c r="D104" s="71">
        <v>0</v>
      </c>
      <c r="E104" s="71"/>
      <c r="F104" s="71">
        <v>-2248887735</v>
      </c>
      <c r="G104" s="71"/>
      <c r="H104" s="71">
        <v>0</v>
      </c>
      <c r="I104" s="71"/>
      <c r="J104" s="197">
        <f t="shared" si="4"/>
        <v>-2248887735</v>
      </c>
      <c r="K104" s="197"/>
      <c r="L104" s="101">
        <f t="shared" si="5"/>
        <v>5.7151366071741703E-3</v>
      </c>
      <c r="M104" s="101"/>
      <c r="N104" s="71">
        <v>0</v>
      </c>
      <c r="O104" s="71">
        <v>493879385</v>
      </c>
      <c r="P104" s="71">
        <v>-4263995795</v>
      </c>
      <c r="Q104" s="71"/>
      <c r="R104" s="71">
        <v>-243756989</v>
      </c>
      <c r="S104" s="71"/>
      <c r="T104" s="197">
        <f t="shared" si="3"/>
        <v>-4507752784</v>
      </c>
      <c r="U104" s="191"/>
      <c r="V104" s="101">
        <f>T104/درآمدها!$J$4</f>
        <v>1.6014409178586139E-2</v>
      </c>
      <c r="W104" s="98"/>
    </row>
    <row r="105" spans="1:23" s="56" customFormat="1" ht="42.75" customHeight="1">
      <c r="A105" s="98"/>
      <c r="B105" s="196" t="s">
        <v>399</v>
      </c>
      <c r="C105" s="186"/>
      <c r="D105" s="71">
        <v>0</v>
      </c>
      <c r="E105" s="71"/>
      <c r="F105" s="71">
        <v>-1697379414</v>
      </c>
      <c r="G105" s="71"/>
      <c r="H105" s="71">
        <v>0</v>
      </c>
      <c r="I105" s="71"/>
      <c r="J105" s="197">
        <f t="shared" si="4"/>
        <v>-1697379414</v>
      </c>
      <c r="K105" s="197"/>
      <c r="L105" s="101">
        <f t="shared" si="5"/>
        <v>4.3135791414751264E-3</v>
      </c>
      <c r="M105" s="101"/>
      <c r="N105" s="71">
        <v>0</v>
      </c>
      <c r="O105" s="71">
        <v>179285213</v>
      </c>
      <c r="P105" s="71">
        <v>-1629468087</v>
      </c>
      <c r="Q105" s="71"/>
      <c r="R105" s="71">
        <v>-864663523</v>
      </c>
      <c r="S105" s="71"/>
      <c r="T105" s="197">
        <f t="shared" si="3"/>
        <v>-2494131610</v>
      </c>
      <c r="U105" s="191"/>
      <c r="V105" s="101">
        <f>T105/درآمدها!$J$4</f>
        <v>8.8607441582772076E-3</v>
      </c>
      <c r="W105" s="98"/>
    </row>
    <row r="106" spans="1:23" s="56" customFormat="1" ht="42.75" customHeight="1">
      <c r="A106" s="98"/>
      <c r="B106" s="196" t="s">
        <v>169</v>
      </c>
      <c r="C106" s="186"/>
      <c r="D106" s="71">
        <v>0</v>
      </c>
      <c r="E106" s="71"/>
      <c r="F106" s="71">
        <v>-1244373558</v>
      </c>
      <c r="G106" s="71"/>
      <c r="H106" s="71">
        <v>0</v>
      </c>
      <c r="I106" s="71"/>
      <c r="J106" s="197">
        <f t="shared" si="4"/>
        <v>-1244373558</v>
      </c>
      <c r="K106" s="197"/>
      <c r="L106" s="101">
        <f t="shared" si="5"/>
        <v>3.1623476635330447E-3</v>
      </c>
      <c r="M106" s="101"/>
      <c r="N106" s="71">
        <v>536335800</v>
      </c>
      <c r="O106" s="71"/>
      <c r="P106" s="71">
        <v>-1967581098</v>
      </c>
      <c r="Q106" s="71"/>
      <c r="R106" s="71">
        <v>-450758399</v>
      </c>
      <c r="S106" s="71"/>
      <c r="T106" s="197">
        <f t="shared" si="3"/>
        <v>-1882003697</v>
      </c>
      <c r="U106" s="191"/>
      <c r="V106" s="101">
        <f>T106/درآمدها!$J$4</f>
        <v>6.6860759060139805E-3</v>
      </c>
      <c r="W106" s="98"/>
    </row>
    <row r="107" spans="1:23" s="56" customFormat="1" ht="42.75" customHeight="1">
      <c r="A107" s="98"/>
      <c r="B107" s="196" t="s">
        <v>160</v>
      </c>
      <c r="C107" s="186"/>
      <c r="D107" s="71">
        <v>0</v>
      </c>
      <c r="E107" s="71"/>
      <c r="F107" s="71">
        <v>-268184748</v>
      </c>
      <c r="G107" s="71"/>
      <c r="H107" s="71">
        <v>0</v>
      </c>
      <c r="I107" s="71"/>
      <c r="J107" s="197">
        <f t="shared" si="4"/>
        <v>-268184748</v>
      </c>
      <c r="K107" s="197"/>
      <c r="L107" s="101">
        <f t="shared" si="5"/>
        <v>6.8154245626697769E-4</v>
      </c>
      <c r="M107" s="101"/>
      <c r="N107" s="71">
        <v>0</v>
      </c>
      <c r="O107" s="71">
        <v>5259317400</v>
      </c>
      <c r="P107" s="71">
        <v>3696050965</v>
      </c>
      <c r="Q107" s="71"/>
      <c r="R107" s="71">
        <v>13312570474</v>
      </c>
      <c r="S107" s="71"/>
      <c r="T107" s="197">
        <f t="shared" si="3"/>
        <v>17008621439</v>
      </c>
      <c r="U107" s="191"/>
      <c r="V107" s="101">
        <f>T107/درآمدها!$J$4</f>
        <v>-6.042545728209095E-2</v>
      </c>
      <c r="W107" s="98"/>
    </row>
    <row r="108" spans="1:23" s="56" customFormat="1" ht="42.75" customHeight="1">
      <c r="A108" s="98"/>
      <c r="B108" s="196" t="s">
        <v>300</v>
      </c>
      <c r="C108" s="186"/>
      <c r="D108" s="71">
        <v>0</v>
      </c>
      <c r="E108" s="71"/>
      <c r="F108" s="71">
        <v>-121877740</v>
      </c>
      <c r="G108" s="71"/>
      <c r="H108" s="71">
        <v>0</v>
      </c>
      <c r="I108" s="71"/>
      <c r="J108" s="197">
        <f t="shared" si="4"/>
        <v>-121877740</v>
      </c>
      <c r="K108" s="197"/>
      <c r="L108" s="101">
        <f t="shared" si="5"/>
        <v>3.0972997123560536E-4</v>
      </c>
      <c r="M108" s="101"/>
      <c r="N108" s="71">
        <v>0</v>
      </c>
      <c r="O108" s="71"/>
      <c r="P108" s="71">
        <v>-4232648499</v>
      </c>
      <c r="Q108" s="71"/>
      <c r="R108" s="71">
        <v>-722178990</v>
      </c>
      <c r="S108" s="71"/>
      <c r="T108" s="197">
        <f t="shared" si="3"/>
        <v>-4954827489</v>
      </c>
      <c r="U108" s="191"/>
      <c r="V108" s="101">
        <f>T108/درآمدها!$J$4</f>
        <v>1.7602703302584774E-2</v>
      </c>
      <c r="W108" s="98"/>
    </row>
    <row r="109" spans="1:23" s="56" customFormat="1" ht="42.6" customHeight="1">
      <c r="A109" s="98"/>
      <c r="B109" s="196" t="s">
        <v>369</v>
      </c>
      <c r="C109" s="186"/>
      <c r="D109" s="71">
        <v>0</v>
      </c>
      <c r="E109" s="71"/>
      <c r="F109" s="71">
        <v>-2615910589</v>
      </c>
      <c r="G109" s="71"/>
      <c r="H109" s="71">
        <v>0</v>
      </c>
      <c r="I109" s="71"/>
      <c r="J109" s="197">
        <f t="shared" si="4"/>
        <v>-2615910589</v>
      </c>
      <c r="K109" s="197"/>
      <c r="L109" s="101">
        <f t="shared" si="5"/>
        <v>6.6478580213735951E-3</v>
      </c>
      <c r="M109" s="101"/>
      <c r="N109" s="71">
        <v>0</v>
      </c>
      <c r="O109" s="71">
        <v>476606250</v>
      </c>
      <c r="P109" s="71">
        <v>-5821823582</v>
      </c>
      <c r="Q109" s="71"/>
      <c r="R109" s="71">
        <v>-412288653</v>
      </c>
      <c r="S109" s="71"/>
      <c r="T109" s="197">
        <f t="shared" si="3"/>
        <v>-6234112235</v>
      </c>
      <c r="U109" s="191"/>
      <c r="V109" s="101">
        <f>T109/درآمدها!$J$4</f>
        <v>2.2147537582557931E-2</v>
      </c>
      <c r="W109" s="98"/>
    </row>
    <row r="110" spans="1:23" s="56" customFormat="1" ht="42.75" customHeight="1">
      <c r="A110" s="98"/>
      <c r="B110" s="196" t="s">
        <v>175</v>
      </c>
      <c r="C110" s="186"/>
      <c r="D110" s="71">
        <v>0</v>
      </c>
      <c r="E110" s="71"/>
      <c r="F110" s="71">
        <v>-2089511087</v>
      </c>
      <c r="G110" s="71"/>
      <c r="H110" s="71">
        <v>0</v>
      </c>
      <c r="I110" s="71"/>
      <c r="J110" s="197">
        <f t="shared" si="4"/>
        <v>-2089511087</v>
      </c>
      <c r="K110" s="197"/>
      <c r="L110" s="101">
        <f t="shared" si="5"/>
        <v>5.3101100239714696E-3</v>
      </c>
      <c r="M110" s="101"/>
      <c r="N110" s="71">
        <v>5730873200</v>
      </c>
      <c r="O110" s="71">
        <v>994992350</v>
      </c>
      <c r="P110" s="71">
        <v>-13596555342</v>
      </c>
      <c r="Q110" s="71"/>
      <c r="R110" s="71">
        <v>-5070292026</v>
      </c>
      <c r="S110" s="71"/>
      <c r="T110" s="197">
        <f t="shared" si="3"/>
        <v>-12935974168</v>
      </c>
      <c r="U110" s="191"/>
      <c r="V110" s="101">
        <f>T110/درآمدها!$J$4</f>
        <v>4.5956820033538993E-2</v>
      </c>
      <c r="W110" s="98"/>
    </row>
    <row r="111" spans="1:23" s="56" customFormat="1" ht="42.6" customHeight="1">
      <c r="A111" s="98"/>
      <c r="B111" s="196" t="s">
        <v>163</v>
      </c>
      <c r="C111" s="186"/>
      <c r="D111" s="71">
        <v>0</v>
      </c>
      <c r="E111" s="71"/>
      <c r="F111" s="71">
        <v>128839442</v>
      </c>
      <c r="G111" s="71"/>
      <c r="H111" s="71">
        <v>0</v>
      </c>
      <c r="I111" s="71"/>
      <c r="J111" s="197">
        <f t="shared" si="4"/>
        <v>128839442</v>
      </c>
      <c r="K111" s="197"/>
      <c r="L111" s="101">
        <f t="shared" si="5"/>
        <v>-3.2742186280014252E-4</v>
      </c>
      <c r="M111" s="101"/>
      <c r="N111" s="71">
        <v>601262220</v>
      </c>
      <c r="O111" s="71">
        <v>91339140</v>
      </c>
      <c r="P111" s="71">
        <v>-2293003102</v>
      </c>
      <c r="Q111" s="71"/>
      <c r="R111" s="71">
        <v>-631343123</v>
      </c>
      <c r="S111" s="71"/>
      <c r="T111" s="197">
        <f t="shared" si="3"/>
        <v>-2323084005</v>
      </c>
      <c r="U111" s="191"/>
      <c r="V111" s="101">
        <f>T111/درآمدها!$J$4</f>
        <v>8.2530741136354752E-3</v>
      </c>
      <c r="W111" s="98"/>
    </row>
    <row r="112" spans="1:23" s="56" customFormat="1" ht="42.75" customHeight="1">
      <c r="A112" s="98"/>
      <c r="B112" s="196" t="s">
        <v>286</v>
      </c>
      <c r="C112" s="186"/>
      <c r="D112" s="71">
        <v>5324271402</v>
      </c>
      <c r="E112" s="71"/>
      <c r="F112" s="71">
        <v>-7553470341</v>
      </c>
      <c r="G112" s="71"/>
      <c r="H112" s="71">
        <v>2951273881</v>
      </c>
      <c r="I112" s="71"/>
      <c r="J112" s="197">
        <f t="shared" si="4"/>
        <v>722074942</v>
      </c>
      <c r="K112" s="197"/>
      <c r="L112" s="101">
        <f t="shared" si="5"/>
        <v>-1.8350213173924247E-3</v>
      </c>
      <c r="M112" s="101"/>
      <c r="N112" s="71">
        <v>5324271402</v>
      </c>
      <c r="O112" s="71"/>
      <c r="P112" s="71">
        <v>2761020688</v>
      </c>
      <c r="Q112" s="71"/>
      <c r="R112" s="71">
        <v>4764030930</v>
      </c>
      <c r="S112" s="71"/>
      <c r="T112" s="197">
        <f t="shared" si="3"/>
        <v>12849323020</v>
      </c>
      <c r="U112" s="191"/>
      <c r="V112" s="101">
        <f>T112/درآمدها!$J$4</f>
        <v>-4.5648979961920237E-2</v>
      </c>
      <c r="W112" s="98"/>
    </row>
    <row r="113" spans="1:23" s="56" customFormat="1" ht="42.75" customHeight="1">
      <c r="A113" s="98"/>
      <c r="B113" s="196" t="s">
        <v>373</v>
      </c>
      <c r="C113" s="186"/>
      <c r="D113" s="71">
        <v>0</v>
      </c>
      <c r="E113" s="71"/>
      <c r="F113" s="71">
        <v>-402001396</v>
      </c>
      <c r="G113" s="71"/>
      <c r="H113" s="71">
        <v>0</v>
      </c>
      <c r="I113" s="71"/>
      <c r="J113" s="197">
        <f t="shared" si="4"/>
        <v>-402001396</v>
      </c>
      <c r="K113" s="197"/>
      <c r="L113" s="101">
        <f t="shared" si="5"/>
        <v>1.0216129772323741E-3</v>
      </c>
      <c r="M113" s="101"/>
      <c r="N113" s="71">
        <v>1136601000</v>
      </c>
      <c r="O113" s="71">
        <v>11096076620</v>
      </c>
      <c r="P113" s="71">
        <v>451860395</v>
      </c>
      <c r="Q113" s="71"/>
      <c r="R113" s="71">
        <v>1211397754</v>
      </c>
      <c r="S113" s="71"/>
      <c r="T113" s="197">
        <f t="shared" si="3"/>
        <v>2799859149</v>
      </c>
      <c r="U113" s="191"/>
      <c r="V113" s="101">
        <f>T113/درآمدها!$J$4</f>
        <v>-9.9468831151619721E-3</v>
      </c>
      <c r="W113" s="98"/>
    </row>
    <row r="114" spans="1:23" s="56" customFormat="1" ht="42.75" customHeight="1">
      <c r="A114" s="98"/>
      <c r="B114" s="196" t="s">
        <v>412</v>
      </c>
      <c r="C114" s="186"/>
      <c r="D114" s="71">
        <v>0</v>
      </c>
      <c r="E114" s="71"/>
      <c r="F114" s="71">
        <v>-2008887320</v>
      </c>
      <c r="G114" s="71"/>
      <c r="H114" s="71">
        <v>685758581</v>
      </c>
      <c r="I114" s="71"/>
      <c r="J114" s="197">
        <f t="shared" si="4"/>
        <v>-1323128739</v>
      </c>
      <c r="K114" s="197"/>
      <c r="L114" s="101">
        <f t="shared" si="5"/>
        <v>3.3624895429753849E-3</v>
      </c>
      <c r="M114" s="101"/>
      <c r="N114" s="71">
        <v>0</v>
      </c>
      <c r="O114" s="71"/>
      <c r="P114" s="71">
        <v>1229428584</v>
      </c>
      <c r="Q114" s="71"/>
      <c r="R114" s="71">
        <v>615597669</v>
      </c>
      <c r="S114" s="71"/>
      <c r="T114" s="197">
        <f t="shared" si="3"/>
        <v>1845026253</v>
      </c>
      <c r="U114" s="191"/>
      <c r="V114" s="101">
        <f>T114/درآمدها!$J$4</f>
        <v>-6.5547084715139939E-3</v>
      </c>
      <c r="W114" s="98"/>
    </row>
    <row r="115" spans="1:23" s="56" customFormat="1" ht="42.75" customHeight="1">
      <c r="A115" s="98"/>
      <c r="B115" s="196" t="s">
        <v>235</v>
      </c>
      <c r="C115" s="186"/>
      <c r="D115" s="71">
        <v>0</v>
      </c>
      <c r="E115" s="71"/>
      <c r="F115" s="71">
        <v>-4823026243</v>
      </c>
      <c r="G115" s="71"/>
      <c r="H115" s="71">
        <v>0</v>
      </c>
      <c r="I115" s="71"/>
      <c r="J115" s="197">
        <f t="shared" si="4"/>
        <v>-4823026243</v>
      </c>
      <c r="K115" s="197"/>
      <c r="L115" s="101">
        <f t="shared" si="5"/>
        <v>1.2256838529439091E-2</v>
      </c>
      <c r="M115" s="101"/>
      <c r="N115" s="71">
        <v>0</v>
      </c>
      <c r="O115" s="71"/>
      <c r="P115" s="71">
        <v>-16488709915</v>
      </c>
      <c r="Q115" s="71"/>
      <c r="R115" s="71">
        <v>-17358954479</v>
      </c>
      <c r="S115" s="71"/>
      <c r="T115" s="197">
        <f t="shared" si="3"/>
        <v>-33847664394</v>
      </c>
      <c r="U115" s="191"/>
      <c r="V115" s="101">
        <f>T115/درآمدها!$J$4</f>
        <v>0.12024846377311378</v>
      </c>
      <c r="W115" s="98"/>
    </row>
    <row r="116" spans="1:23" s="56" customFormat="1" ht="42.6" customHeight="1">
      <c r="A116" s="98"/>
      <c r="B116" s="196" t="s">
        <v>194</v>
      </c>
      <c r="C116" s="186"/>
      <c r="D116" s="71">
        <v>0</v>
      </c>
      <c r="E116" s="71"/>
      <c r="F116" s="71">
        <v>1209647419</v>
      </c>
      <c r="G116" s="71"/>
      <c r="H116" s="71">
        <v>0</v>
      </c>
      <c r="I116" s="71"/>
      <c r="J116" s="197">
        <f t="shared" si="4"/>
        <v>1209647419</v>
      </c>
      <c r="K116" s="197"/>
      <c r="L116" s="101">
        <f t="shared" si="5"/>
        <v>-3.0740975365320545E-3</v>
      </c>
      <c r="M116" s="101"/>
      <c r="N116" s="71">
        <v>2918735520</v>
      </c>
      <c r="O116" s="71"/>
      <c r="P116" s="71">
        <v>6244184187</v>
      </c>
      <c r="Q116" s="71"/>
      <c r="R116" s="71">
        <v>-249491747</v>
      </c>
      <c r="S116" s="71"/>
      <c r="T116" s="197">
        <f t="shared" si="3"/>
        <v>8913427960</v>
      </c>
      <c r="U116" s="191"/>
      <c r="V116" s="101">
        <f>T116/درآمدها!$J$4</f>
        <v>-3.1666173673487397E-2</v>
      </c>
      <c r="W116" s="98"/>
    </row>
    <row r="117" spans="1:23" s="56" customFormat="1" ht="42.75" customHeight="1">
      <c r="A117" s="98"/>
      <c r="B117" s="196" t="s">
        <v>225</v>
      </c>
      <c r="C117" s="186"/>
      <c r="D117" s="71">
        <v>0</v>
      </c>
      <c r="E117" s="71"/>
      <c r="F117" s="71">
        <v>-1058989914</v>
      </c>
      <c r="G117" s="71"/>
      <c r="H117" s="71">
        <v>0</v>
      </c>
      <c r="I117" s="71"/>
      <c r="J117" s="197">
        <f t="shared" si="4"/>
        <v>-1058989914</v>
      </c>
      <c r="K117" s="197"/>
      <c r="L117" s="101">
        <f t="shared" si="5"/>
        <v>2.6912290595642501E-3</v>
      </c>
      <c r="M117" s="101"/>
      <c r="N117" s="71">
        <v>0</v>
      </c>
      <c r="O117" s="71"/>
      <c r="P117" s="71">
        <v>2789836223</v>
      </c>
      <c r="Q117" s="71"/>
      <c r="R117" s="71">
        <v>7917202392</v>
      </c>
      <c r="S117" s="71"/>
      <c r="T117" s="197">
        <f t="shared" si="3"/>
        <v>10707038615</v>
      </c>
      <c r="U117" s="191"/>
      <c r="V117" s="101">
        <f>T117/درآمدها!$J$4</f>
        <v>-3.8038221190865598E-2</v>
      </c>
      <c r="W117" s="98"/>
    </row>
    <row r="118" spans="1:23" s="56" customFormat="1" ht="42.75" customHeight="1">
      <c r="A118" s="98"/>
      <c r="B118" s="196" t="s">
        <v>271</v>
      </c>
      <c r="C118" s="186"/>
      <c r="D118" s="71">
        <v>0</v>
      </c>
      <c r="E118" s="71"/>
      <c r="F118" s="71">
        <v>-3699649958</v>
      </c>
      <c r="G118" s="71"/>
      <c r="H118" s="71">
        <v>0</v>
      </c>
      <c r="I118" s="71"/>
      <c r="J118" s="197">
        <f t="shared" si="4"/>
        <v>-3699649958</v>
      </c>
      <c r="K118" s="197"/>
      <c r="L118" s="101">
        <f t="shared" si="5"/>
        <v>9.4019832913963507E-3</v>
      </c>
      <c r="M118" s="101"/>
      <c r="N118" s="71">
        <v>81583181</v>
      </c>
      <c r="O118" s="71"/>
      <c r="P118" s="71">
        <v>-2743396814</v>
      </c>
      <c r="Q118" s="71"/>
      <c r="R118" s="71">
        <v>2532810874</v>
      </c>
      <c r="S118" s="71"/>
      <c r="T118" s="197">
        <f t="shared" si="3"/>
        <v>-129002759</v>
      </c>
      <c r="U118" s="191"/>
      <c r="V118" s="101">
        <f>T118/درآمدها!$J$4</f>
        <v>4.5829997046983921E-4</v>
      </c>
      <c r="W118" s="98"/>
    </row>
    <row r="119" spans="1:23" s="56" customFormat="1" ht="42.75" customHeight="1">
      <c r="A119" s="98"/>
      <c r="B119" s="196" t="s">
        <v>174</v>
      </c>
      <c r="C119" s="186"/>
      <c r="D119" s="71">
        <v>0</v>
      </c>
      <c r="E119" s="71"/>
      <c r="F119" s="71">
        <v>-18862314</v>
      </c>
      <c r="G119" s="71"/>
      <c r="H119" s="71">
        <v>0</v>
      </c>
      <c r="I119" s="71"/>
      <c r="J119" s="197">
        <f t="shared" si="4"/>
        <v>-18862314</v>
      </c>
      <c r="K119" s="197"/>
      <c r="L119" s="101">
        <f t="shared" si="5"/>
        <v>4.7935119018919748E-5</v>
      </c>
      <c r="M119" s="101"/>
      <c r="N119" s="71">
        <v>25586605000</v>
      </c>
      <c r="O119" s="71"/>
      <c r="P119" s="71">
        <v>-5911489023</v>
      </c>
      <c r="Q119" s="71"/>
      <c r="R119" s="71">
        <v>-61814468285</v>
      </c>
      <c r="S119" s="71"/>
      <c r="T119" s="197">
        <f t="shared" si="3"/>
        <v>-42139352308</v>
      </c>
      <c r="U119" s="191"/>
      <c r="V119" s="101">
        <f>T119/درآمدها!$J$4</f>
        <v>0.14970582077531033</v>
      </c>
      <c r="W119" s="98"/>
    </row>
    <row r="120" spans="1:23" s="56" customFormat="1" ht="42.75" customHeight="1">
      <c r="A120" s="98"/>
      <c r="B120" s="196" t="s">
        <v>161</v>
      </c>
      <c r="C120" s="186"/>
      <c r="D120" s="71">
        <v>0</v>
      </c>
      <c r="E120" s="71"/>
      <c r="F120" s="71">
        <v>-1907044038</v>
      </c>
      <c r="G120" s="71"/>
      <c r="H120" s="71">
        <v>0</v>
      </c>
      <c r="I120" s="71"/>
      <c r="J120" s="197">
        <f t="shared" si="4"/>
        <v>-1907044038</v>
      </c>
      <c r="K120" s="197"/>
      <c r="L120" s="101">
        <f t="shared" si="5"/>
        <v>4.8464034124260317E-3</v>
      </c>
      <c r="M120" s="101"/>
      <c r="N120" s="71">
        <v>0</v>
      </c>
      <c r="O120" s="71"/>
      <c r="P120" s="71">
        <v>-10216700036</v>
      </c>
      <c r="Q120" s="71"/>
      <c r="R120" s="71">
        <v>-1949931779</v>
      </c>
      <c r="S120" s="71"/>
      <c r="T120" s="197">
        <f t="shared" si="3"/>
        <v>-12166631815</v>
      </c>
      <c r="U120" s="191"/>
      <c r="V120" s="101">
        <f>T120/درآمدها!$J$4</f>
        <v>4.3223625949983802E-2</v>
      </c>
      <c r="W120" s="98"/>
    </row>
    <row r="121" spans="1:23" s="56" customFormat="1" ht="42.75" customHeight="1">
      <c r="A121" s="98"/>
      <c r="B121" s="196" t="s">
        <v>291</v>
      </c>
      <c r="C121" s="186"/>
      <c r="D121" s="71">
        <v>0</v>
      </c>
      <c r="E121" s="71"/>
      <c r="F121" s="71">
        <v>-2573823541</v>
      </c>
      <c r="G121" s="71"/>
      <c r="H121" s="71">
        <v>0</v>
      </c>
      <c r="I121" s="71"/>
      <c r="J121" s="197">
        <f t="shared" si="4"/>
        <v>-2573823541</v>
      </c>
      <c r="K121" s="197"/>
      <c r="L121" s="101">
        <f t="shared" si="5"/>
        <v>6.5409014912768647E-3</v>
      </c>
      <c r="M121" s="101"/>
      <c r="N121" s="71">
        <v>661213280</v>
      </c>
      <c r="O121" s="71"/>
      <c r="P121" s="71">
        <v>-11555280512</v>
      </c>
      <c r="Q121" s="71"/>
      <c r="R121" s="71">
        <v>-1004683463</v>
      </c>
      <c r="S121" s="71"/>
      <c r="T121" s="197">
        <f t="shared" si="3"/>
        <v>-11898750695</v>
      </c>
      <c r="U121" s="191"/>
      <c r="V121" s="101">
        <f>T121/درآمدها!$J$4</f>
        <v>4.2271941580307434E-2</v>
      </c>
      <c r="W121" s="98"/>
    </row>
    <row r="122" spans="1:23" s="56" customFormat="1" ht="42.75" customHeight="1">
      <c r="A122" s="98"/>
      <c r="B122" s="196" t="s">
        <v>444</v>
      </c>
      <c r="C122" s="186"/>
      <c r="D122" s="71">
        <v>0</v>
      </c>
      <c r="E122" s="71"/>
      <c r="F122" s="71">
        <v>-1154075749</v>
      </c>
      <c r="G122" s="71"/>
      <c r="H122" s="71">
        <v>0</v>
      </c>
      <c r="I122" s="71"/>
      <c r="J122" s="197">
        <f t="shared" si="4"/>
        <v>-1154075749</v>
      </c>
      <c r="K122" s="197"/>
      <c r="L122" s="101">
        <f t="shared" si="5"/>
        <v>2.9328723074572905E-3</v>
      </c>
      <c r="M122" s="101"/>
      <c r="N122" s="71">
        <v>0</v>
      </c>
      <c r="O122" s="71"/>
      <c r="P122" s="71">
        <v>-1613506974</v>
      </c>
      <c r="Q122" s="71"/>
      <c r="R122" s="71">
        <v>0</v>
      </c>
      <c r="S122" s="71"/>
      <c r="T122" s="197">
        <f t="shared" si="3"/>
        <v>-1613506974</v>
      </c>
      <c r="U122" s="191"/>
      <c r="V122" s="101">
        <f>T122/درآمدها!$J$4</f>
        <v>5.7322045223628095E-3</v>
      </c>
      <c r="W122" s="98"/>
    </row>
    <row r="123" spans="1:23" s="56" customFormat="1" ht="42.75" customHeight="1">
      <c r="A123" s="98"/>
      <c r="B123" s="196" t="s">
        <v>211</v>
      </c>
      <c r="C123" s="186"/>
      <c r="D123" s="71">
        <v>0</v>
      </c>
      <c r="E123" s="71"/>
      <c r="F123" s="71">
        <v>0</v>
      </c>
      <c r="G123" s="71"/>
      <c r="H123" s="71">
        <v>0</v>
      </c>
      <c r="I123" s="71"/>
      <c r="J123" s="197">
        <f t="shared" si="4"/>
        <v>0</v>
      </c>
      <c r="K123" s="197"/>
      <c r="L123" s="101">
        <f t="shared" si="5"/>
        <v>0</v>
      </c>
      <c r="M123" s="101"/>
      <c r="N123" s="71">
        <v>0</v>
      </c>
      <c r="O123" s="71"/>
      <c r="P123" s="71">
        <v>0</v>
      </c>
      <c r="Q123" s="71"/>
      <c r="R123" s="71">
        <v>-3193782098</v>
      </c>
      <c r="S123" s="71"/>
      <c r="T123" s="197">
        <f t="shared" si="3"/>
        <v>-3193782098</v>
      </c>
      <c r="U123" s="191"/>
      <c r="V123" s="101">
        <f>T123/درآمدها!$J$4</f>
        <v>1.1346348345933448E-2</v>
      </c>
      <c r="W123" s="98"/>
    </row>
    <row r="124" spans="1:23" s="56" customFormat="1" ht="42.75" customHeight="1">
      <c r="A124" s="98"/>
      <c r="B124" s="196" t="s">
        <v>126</v>
      </c>
      <c r="C124" s="186"/>
      <c r="D124" s="71">
        <v>0</v>
      </c>
      <c r="E124" s="71"/>
      <c r="F124" s="71">
        <v>-5053540135</v>
      </c>
      <c r="G124" s="71"/>
      <c r="H124" s="71">
        <v>0</v>
      </c>
      <c r="I124" s="71"/>
      <c r="J124" s="197">
        <f t="shared" si="4"/>
        <v>-5053540135</v>
      </c>
      <c r="K124" s="197"/>
      <c r="L124" s="101">
        <f t="shared" si="5"/>
        <v>1.2842647399365357E-2</v>
      </c>
      <c r="M124" s="101"/>
      <c r="N124" s="71">
        <v>524116898</v>
      </c>
      <c r="O124" s="71"/>
      <c r="P124" s="71">
        <v>-8563762485</v>
      </c>
      <c r="Q124" s="71"/>
      <c r="R124" s="71">
        <v>-1455010603</v>
      </c>
      <c r="S124" s="71"/>
      <c r="T124" s="197">
        <f t="shared" si="3"/>
        <v>-9494656190</v>
      </c>
      <c r="U124" s="191"/>
      <c r="V124" s="101">
        <f>T124/درآمدها!$J$4</f>
        <v>3.3731066569655896E-2</v>
      </c>
      <c r="W124" s="98"/>
    </row>
    <row r="125" spans="1:23" s="56" customFormat="1" ht="42.75" customHeight="1">
      <c r="A125" s="98"/>
      <c r="B125" s="196" t="s">
        <v>221</v>
      </c>
      <c r="C125" s="186"/>
      <c r="D125" s="71">
        <v>0</v>
      </c>
      <c r="E125" s="71"/>
      <c r="F125" s="71">
        <v>-2202230937</v>
      </c>
      <c r="G125" s="71"/>
      <c r="H125" s="71">
        <v>0</v>
      </c>
      <c r="I125" s="71"/>
      <c r="J125" s="197">
        <f t="shared" si="4"/>
        <v>-2202230937</v>
      </c>
      <c r="K125" s="197"/>
      <c r="L125" s="101">
        <f t="shared" si="5"/>
        <v>5.5965668937672311E-3</v>
      </c>
      <c r="M125" s="101"/>
      <c r="N125" s="71">
        <v>702452400</v>
      </c>
      <c r="O125" s="71"/>
      <c r="P125" s="71">
        <v>-11214386192</v>
      </c>
      <c r="Q125" s="71"/>
      <c r="R125" s="71">
        <v>-1702946843</v>
      </c>
      <c r="S125" s="71"/>
      <c r="T125" s="197">
        <f t="shared" si="3"/>
        <v>-12214880635</v>
      </c>
      <c r="U125" s="191"/>
      <c r="V125" s="101">
        <f>T125/درآمدها!$J$4</f>
        <v>4.3395036491530474E-2</v>
      </c>
      <c r="W125" s="98"/>
    </row>
    <row r="126" spans="1:23" s="56" customFormat="1" ht="42.75" customHeight="1">
      <c r="A126" s="98"/>
      <c r="B126" s="196" t="s">
        <v>220</v>
      </c>
      <c r="C126" s="186"/>
      <c r="D126" s="71">
        <v>0</v>
      </c>
      <c r="E126" s="71"/>
      <c r="F126" s="71">
        <v>-5025701424</v>
      </c>
      <c r="G126" s="71"/>
      <c r="H126" s="71">
        <v>0</v>
      </c>
      <c r="I126" s="71"/>
      <c r="J126" s="197">
        <f t="shared" si="4"/>
        <v>-5025701424</v>
      </c>
      <c r="K126" s="197"/>
      <c r="L126" s="101">
        <f t="shared" si="5"/>
        <v>1.2771900410150869E-2</v>
      </c>
      <c r="M126" s="101"/>
      <c r="N126" s="71">
        <v>1214138349</v>
      </c>
      <c r="O126" s="71"/>
      <c r="P126" s="71">
        <v>-11963579779</v>
      </c>
      <c r="Q126" s="71"/>
      <c r="R126" s="71">
        <v>-390889170</v>
      </c>
      <c r="S126" s="71"/>
      <c r="T126" s="197">
        <f t="shared" si="3"/>
        <v>-11140330600</v>
      </c>
      <c r="U126" s="191"/>
      <c r="V126" s="101">
        <f>T126/درآمدها!$J$4</f>
        <v>3.9577550314286274E-2</v>
      </c>
      <c r="W126" s="98"/>
    </row>
    <row r="127" spans="1:23" s="56" customFormat="1" ht="42.75" customHeight="1">
      <c r="A127" s="98"/>
      <c r="B127" s="196" t="s">
        <v>195</v>
      </c>
      <c r="C127" s="186"/>
      <c r="D127" s="71">
        <v>0</v>
      </c>
      <c r="E127" s="71"/>
      <c r="F127" s="71">
        <v>-2324782876</v>
      </c>
      <c r="G127" s="71"/>
      <c r="H127" s="71">
        <v>0</v>
      </c>
      <c r="I127" s="71"/>
      <c r="J127" s="197">
        <f t="shared" si="4"/>
        <v>-2324782876</v>
      </c>
      <c r="K127" s="197"/>
      <c r="L127" s="101">
        <f t="shared" si="5"/>
        <v>5.9080102183754627E-3</v>
      </c>
      <c r="M127" s="101"/>
      <c r="N127" s="71">
        <v>1506023460</v>
      </c>
      <c r="O127" s="71">
        <v>5059022472</v>
      </c>
      <c r="P127" s="71">
        <v>-9293645758</v>
      </c>
      <c r="Q127" s="71"/>
      <c r="R127" s="71">
        <v>-785704889</v>
      </c>
      <c r="S127" s="71"/>
      <c r="T127" s="197">
        <f t="shared" si="3"/>
        <v>-8573327187</v>
      </c>
      <c r="U127" s="191"/>
      <c r="V127" s="101">
        <f>T127/درآمدها!$J$4</f>
        <v>3.0457919094818504E-2</v>
      </c>
      <c r="W127" s="98"/>
    </row>
    <row r="128" spans="1:23" s="56" customFormat="1" ht="42.75" customHeight="1">
      <c r="A128" s="98"/>
      <c r="B128" s="196" t="s">
        <v>118</v>
      </c>
      <c r="C128" s="186"/>
      <c r="D128" s="71">
        <v>0</v>
      </c>
      <c r="E128" s="71"/>
      <c r="F128" s="71">
        <v>-2814144128</v>
      </c>
      <c r="G128" s="71"/>
      <c r="H128" s="71">
        <v>0</v>
      </c>
      <c r="I128" s="71"/>
      <c r="J128" s="197">
        <f t="shared" si="4"/>
        <v>-2814144128</v>
      </c>
      <c r="K128" s="197"/>
      <c r="L128" s="101">
        <f t="shared" si="5"/>
        <v>7.1516322818119841E-3</v>
      </c>
      <c r="M128" s="101"/>
      <c r="N128" s="71">
        <v>91339140</v>
      </c>
      <c r="O128" s="71">
        <v>70462559</v>
      </c>
      <c r="P128" s="71">
        <v>645421997</v>
      </c>
      <c r="Q128" s="71"/>
      <c r="R128" s="71">
        <v>3426592774</v>
      </c>
      <c r="S128" s="71"/>
      <c r="T128" s="197">
        <f t="shared" si="3"/>
        <v>4163353911</v>
      </c>
      <c r="U128" s="191"/>
      <c r="V128" s="101">
        <f>T128/درآمدها!$J$4</f>
        <v>-1.4790885010969337E-2</v>
      </c>
      <c r="W128" s="98"/>
    </row>
    <row r="129" spans="1:23" s="56" customFormat="1" ht="42.75" customHeight="1">
      <c r="A129" s="98"/>
      <c r="B129" s="196" t="s">
        <v>119</v>
      </c>
      <c r="C129" s="186"/>
      <c r="D129" s="71">
        <v>0</v>
      </c>
      <c r="E129" s="71"/>
      <c r="F129" s="71">
        <v>-1463808606</v>
      </c>
      <c r="G129" s="71"/>
      <c r="H129" s="71">
        <v>0</v>
      </c>
      <c r="I129" s="71"/>
      <c r="J129" s="197">
        <f t="shared" si="4"/>
        <v>-1463808606</v>
      </c>
      <c r="K129" s="197"/>
      <c r="L129" s="101">
        <f t="shared" si="5"/>
        <v>3.7200016789842969E-3</v>
      </c>
      <c r="M129" s="101"/>
      <c r="N129" s="71">
        <v>994992350</v>
      </c>
      <c r="O129" s="71"/>
      <c r="P129" s="71">
        <v>7773963878</v>
      </c>
      <c r="Q129" s="71"/>
      <c r="R129" s="71">
        <v>11196786496</v>
      </c>
      <c r="S129" s="71"/>
      <c r="T129" s="197">
        <f t="shared" si="3"/>
        <v>19965742724</v>
      </c>
      <c r="U129" s="191"/>
      <c r="V129" s="101">
        <f>T129/درآمدها!$J$4</f>
        <v>-7.0931035675117673E-2</v>
      </c>
      <c r="W129" s="98"/>
    </row>
    <row r="130" spans="1:23" s="56" customFormat="1" ht="42.75" customHeight="1">
      <c r="A130" s="98"/>
      <c r="B130" s="196" t="s">
        <v>178</v>
      </c>
      <c r="C130" s="186"/>
      <c r="D130" s="71">
        <v>0</v>
      </c>
      <c r="E130" s="71"/>
      <c r="F130" s="71">
        <v>2084006303</v>
      </c>
      <c r="G130" s="71"/>
      <c r="H130" s="71">
        <v>-695326745</v>
      </c>
      <c r="I130" s="71"/>
      <c r="J130" s="197">
        <f t="shared" si="4"/>
        <v>1388679558</v>
      </c>
      <c r="K130" s="197"/>
      <c r="L130" s="101">
        <f t="shared" si="5"/>
        <v>-3.5290749529390121E-3</v>
      </c>
      <c r="M130" s="101"/>
      <c r="N130" s="71">
        <v>20859834302</v>
      </c>
      <c r="O130" s="71"/>
      <c r="P130" s="71">
        <v>-10274717846</v>
      </c>
      <c r="Q130" s="71"/>
      <c r="R130" s="71">
        <v>-1260880982</v>
      </c>
      <c r="S130" s="71"/>
      <c r="T130" s="197">
        <f t="shared" si="3"/>
        <v>9324235474</v>
      </c>
      <c r="U130" s="191"/>
      <c r="V130" s="101">
        <f>T130/درآمدها!$J$4</f>
        <v>-3.3125623634049778E-2</v>
      </c>
      <c r="W130" s="98"/>
    </row>
    <row r="131" spans="1:23" s="56" customFormat="1" ht="42.75" customHeight="1">
      <c r="A131" s="98"/>
      <c r="B131" s="196" t="s">
        <v>448</v>
      </c>
      <c r="C131" s="186"/>
      <c r="D131" s="71">
        <v>0</v>
      </c>
      <c r="E131" s="71"/>
      <c r="F131" s="71">
        <v>-518289542</v>
      </c>
      <c r="G131" s="71"/>
      <c r="H131" s="71">
        <v>0</v>
      </c>
      <c r="I131" s="71"/>
      <c r="J131" s="197">
        <f t="shared" si="4"/>
        <v>-518289542</v>
      </c>
      <c r="K131" s="197"/>
      <c r="L131" s="101">
        <f t="shared" si="5"/>
        <v>1.3171380182745026E-3</v>
      </c>
      <c r="M131" s="101"/>
      <c r="N131" s="71">
        <v>6296758369</v>
      </c>
      <c r="O131" s="71">
        <v>4104253500</v>
      </c>
      <c r="P131" s="71">
        <v>-6462113623</v>
      </c>
      <c r="Q131" s="71"/>
      <c r="R131" s="71">
        <v>0</v>
      </c>
      <c r="S131" s="71"/>
      <c r="T131" s="197">
        <f t="shared" si="3"/>
        <v>-165355254</v>
      </c>
      <c r="U131" s="191"/>
      <c r="V131" s="101">
        <f>T131/درآمدها!$J$4</f>
        <v>5.8744718804992974E-4</v>
      </c>
      <c r="W131" s="98"/>
    </row>
    <row r="132" spans="1:23" s="56" customFormat="1" ht="42.75" customHeight="1">
      <c r="A132" s="98"/>
      <c r="B132" s="196" t="s">
        <v>346</v>
      </c>
      <c r="C132" s="186"/>
      <c r="D132" s="71">
        <v>0</v>
      </c>
      <c r="E132" s="71"/>
      <c r="F132" s="71">
        <v>-11613179783</v>
      </c>
      <c r="G132" s="71"/>
      <c r="H132" s="71">
        <v>0</v>
      </c>
      <c r="I132" s="71"/>
      <c r="J132" s="197">
        <f t="shared" si="4"/>
        <v>-11613179783</v>
      </c>
      <c r="K132" s="197"/>
      <c r="L132" s="101">
        <f t="shared" si="5"/>
        <v>2.9512771078151791E-2</v>
      </c>
      <c r="M132" s="101"/>
      <c r="N132" s="71">
        <v>0</v>
      </c>
      <c r="O132" s="71">
        <v>302815250</v>
      </c>
      <c r="P132" s="71">
        <v>-26967031043</v>
      </c>
      <c r="Q132" s="71"/>
      <c r="R132" s="71">
        <v>-1228331662</v>
      </c>
      <c r="S132" s="71"/>
      <c r="T132" s="197">
        <f t="shared" si="3"/>
        <v>-28195362705</v>
      </c>
      <c r="U132" s="191"/>
      <c r="V132" s="101">
        <f>T132/درآمدها!$J$4</f>
        <v>0.10016788784407243</v>
      </c>
      <c r="W132" s="98"/>
    </row>
    <row r="133" spans="1:23" s="56" customFormat="1" ht="42.75" customHeight="1">
      <c r="A133" s="98"/>
      <c r="B133" s="196" t="s">
        <v>98</v>
      </c>
      <c r="C133" s="186"/>
      <c r="D133" s="71">
        <v>0</v>
      </c>
      <c r="E133" s="71"/>
      <c r="F133" s="71">
        <v>485982168</v>
      </c>
      <c r="G133" s="71"/>
      <c r="H133" s="71">
        <v>0</v>
      </c>
      <c r="I133" s="71"/>
      <c r="J133" s="197">
        <f t="shared" si="4"/>
        <v>485982168</v>
      </c>
      <c r="K133" s="197"/>
      <c r="L133" s="101">
        <f t="shared" si="5"/>
        <v>-1.235034739860266E-3</v>
      </c>
      <c r="M133" s="101"/>
      <c r="N133" s="71">
        <v>0</v>
      </c>
      <c r="O133" s="71">
        <v>2715264750</v>
      </c>
      <c r="P133" s="71">
        <v>-3508348756</v>
      </c>
      <c r="Q133" s="71"/>
      <c r="R133" s="71">
        <v>-651562243</v>
      </c>
      <c r="S133" s="71"/>
      <c r="T133" s="197">
        <f t="shared" si="3"/>
        <v>-4159910999</v>
      </c>
      <c r="U133" s="191"/>
      <c r="V133" s="101">
        <f>T133/درآمدها!$J$4</f>
        <v>1.4778653594523969E-2</v>
      </c>
      <c r="W133" s="98"/>
    </row>
    <row r="134" spans="1:23" s="56" customFormat="1" ht="42.75" customHeight="1">
      <c r="A134" s="98"/>
      <c r="B134" s="196" t="s">
        <v>420</v>
      </c>
      <c r="C134" s="186"/>
      <c r="D134" s="71">
        <v>0</v>
      </c>
      <c r="E134" s="71"/>
      <c r="F134" s="71">
        <v>2566885504</v>
      </c>
      <c r="G134" s="71"/>
      <c r="H134" s="71">
        <v>0</v>
      </c>
      <c r="I134" s="71"/>
      <c r="J134" s="197">
        <f t="shared" si="4"/>
        <v>2566885504</v>
      </c>
      <c r="K134" s="197"/>
      <c r="L134" s="101">
        <f t="shared" si="5"/>
        <v>-6.5232697399788707E-3</v>
      </c>
      <c r="M134" s="101"/>
      <c r="N134" s="71">
        <v>0</v>
      </c>
      <c r="O134" s="71">
        <v>6485971200</v>
      </c>
      <c r="P134" s="71">
        <v>2625592527</v>
      </c>
      <c r="Q134" s="71"/>
      <c r="R134" s="71">
        <v>-56527044</v>
      </c>
      <c r="S134" s="71"/>
      <c r="T134" s="197">
        <f t="shared" si="3"/>
        <v>2569065483</v>
      </c>
      <c r="U134" s="191"/>
      <c r="V134" s="101">
        <f>T134/درآمدها!$J$4</f>
        <v>-9.1269570055783327E-3</v>
      </c>
      <c r="W134" s="98"/>
    </row>
    <row r="135" spans="1:23" s="56" customFormat="1" ht="42.75" customHeight="1">
      <c r="A135" s="98"/>
      <c r="B135" s="196" t="s">
        <v>338</v>
      </c>
      <c r="C135" s="186"/>
      <c r="D135" s="71">
        <v>0</v>
      </c>
      <c r="E135" s="71"/>
      <c r="F135" s="71">
        <v>0</v>
      </c>
      <c r="G135" s="71"/>
      <c r="H135" s="71">
        <v>0</v>
      </c>
      <c r="I135" s="71"/>
      <c r="J135" s="197">
        <f t="shared" si="4"/>
        <v>0</v>
      </c>
      <c r="K135" s="197"/>
      <c r="L135" s="101">
        <f t="shared" si="5"/>
        <v>0</v>
      </c>
      <c r="M135" s="101"/>
      <c r="N135" s="71">
        <v>0</v>
      </c>
      <c r="O135" s="71"/>
      <c r="P135" s="71">
        <v>0</v>
      </c>
      <c r="Q135" s="71"/>
      <c r="R135" s="71">
        <v>-10184005104</v>
      </c>
      <c r="S135" s="71"/>
      <c r="T135" s="197">
        <f t="shared" si="3"/>
        <v>-10184005104</v>
      </c>
      <c r="U135" s="191"/>
      <c r="V135" s="101">
        <f>T135/درآمدها!$J$4</f>
        <v>3.618007300470133E-2</v>
      </c>
      <c r="W135" s="98"/>
    </row>
    <row r="136" spans="1:23" s="56" customFormat="1" ht="42.75" customHeight="1">
      <c r="A136" s="98"/>
      <c r="B136" s="196" t="s">
        <v>446</v>
      </c>
      <c r="C136" s="186"/>
      <c r="D136" s="71">
        <v>0</v>
      </c>
      <c r="E136" s="71"/>
      <c r="F136" s="71">
        <v>-13438657</v>
      </c>
      <c r="G136" s="71"/>
      <c r="H136" s="71">
        <v>0</v>
      </c>
      <c r="I136" s="71"/>
      <c r="J136" s="197">
        <f t="shared" si="4"/>
        <v>-13438657</v>
      </c>
      <c r="K136" s="197"/>
      <c r="L136" s="101">
        <f t="shared" si="5"/>
        <v>3.4151887342636698E-5</v>
      </c>
      <c r="M136" s="101"/>
      <c r="N136" s="71">
        <v>0</v>
      </c>
      <c r="O136" s="71"/>
      <c r="P136" s="71">
        <v>-382231905</v>
      </c>
      <c r="Q136" s="71"/>
      <c r="R136" s="71">
        <v>0</v>
      </c>
      <c r="S136" s="71"/>
      <c r="T136" s="197">
        <f t="shared" si="3"/>
        <v>-382231905</v>
      </c>
      <c r="U136" s="191"/>
      <c r="V136" s="101">
        <f>T136/درآمدها!$J$4</f>
        <v>1.3579311956741203E-3</v>
      </c>
      <c r="W136" s="98"/>
    </row>
    <row r="137" spans="1:23" s="56" customFormat="1" ht="42.75" customHeight="1">
      <c r="A137" s="98"/>
      <c r="B137" s="196" t="s">
        <v>131</v>
      </c>
      <c r="C137" s="186"/>
      <c r="D137" s="71">
        <v>0</v>
      </c>
      <c r="E137" s="71"/>
      <c r="F137" s="71">
        <v>0</v>
      </c>
      <c r="G137" s="71"/>
      <c r="H137" s="71">
        <v>0</v>
      </c>
      <c r="I137" s="71"/>
      <c r="J137" s="197">
        <f t="shared" si="4"/>
        <v>0</v>
      </c>
      <c r="K137" s="197"/>
      <c r="L137" s="101">
        <f t="shared" si="5"/>
        <v>0</v>
      </c>
      <c r="M137" s="101"/>
      <c r="N137" s="71">
        <v>0</v>
      </c>
      <c r="O137" s="71">
        <v>2569638540</v>
      </c>
      <c r="P137" s="71">
        <v>0</v>
      </c>
      <c r="Q137" s="71"/>
      <c r="R137" s="71">
        <v>-738510839</v>
      </c>
      <c r="S137" s="71"/>
      <c r="T137" s="197">
        <f t="shared" si="3"/>
        <v>-738510839</v>
      </c>
      <c r="U137" s="191"/>
      <c r="V137" s="101">
        <f>T137/درآمدها!$J$4</f>
        <v>2.6236609071698704E-3</v>
      </c>
      <c r="W137" s="98"/>
    </row>
    <row r="138" spans="1:23" s="56" customFormat="1" ht="42.75" customHeight="1">
      <c r="A138" s="98"/>
      <c r="B138" s="196" t="s">
        <v>272</v>
      </c>
      <c r="C138" s="186"/>
      <c r="D138" s="71">
        <v>0</v>
      </c>
      <c r="E138" s="71"/>
      <c r="F138" s="71">
        <v>-3222807179</v>
      </c>
      <c r="G138" s="71"/>
      <c r="H138" s="71">
        <v>0</v>
      </c>
      <c r="I138" s="71"/>
      <c r="J138" s="197">
        <f t="shared" si="4"/>
        <v>-3222807179</v>
      </c>
      <c r="K138" s="197"/>
      <c r="L138" s="101">
        <f t="shared" si="5"/>
        <v>8.1901746360703142E-3</v>
      </c>
      <c r="M138" s="101"/>
      <c r="N138" s="71">
        <v>0</v>
      </c>
      <c r="O138" s="71">
        <v>4286886600</v>
      </c>
      <c r="P138" s="71">
        <v>-10269463243</v>
      </c>
      <c r="Q138" s="71"/>
      <c r="R138" s="71">
        <v>-1714585140</v>
      </c>
      <c r="S138" s="71"/>
      <c r="T138" s="197">
        <f t="shared" si="3"/>
        <v>-11984048383</v>
      </c>
      <c r="U138" s="191"/>
      <c r="V138" s="101">
        <f>T138/درآمدها!$J$4</f>
        <v>4.2574973299896825E-2</v>
      </c>
      <c r="W138" s="98"/>
    </row>
    <row r="139" spans="1:23" s="56" customFormat="1" ht="42.75" customHeight="1">
      <c r="A139" s="98"/>
      <c r="B139" s="196" t="s">
        <v>366</v>
      </c>
      <c r="C139" s="186"/>
      <c r="D139" s="71">
        <v>0</v>
      </c>
      <c r="E139" s="71"/>
      <c r="F139" s="71">
        <v>-1424998508</v>
      </c>
      <c r="G139" s="71"/>
      <c r="H139" s="71">
        <v>0</v>
      </c>
      <c r="I139" s="71"/>
      <c r="J139" s="197">
        <f t="shared" si="4"/>
        <v>-1424998508</v>
      </c>
      <c r="K139" s="197"/>
      <c r="L139" s="101">
        <f t="shared" si="5"/>
        <v>3.6213729175944725E-3</v>
      </c>
      <c r="M139" s="101"/>
      <c r="N139" s="71">
        <v>0</v>
      </c>
      <c r="O139" s="71"/>
      <c r="P139" s="71">
        <v>-467298613</v>
      </c>
      <c r="Q139" s="71"/>
      <c r="R139" s="71">
        <v>-311143869</v>
      </c>
      <c r="S139" s="71"/>
      <c r="T139" s="197">
        <f t="shared" ref="T139:T202" si="6">N139+P139+R139</f>
        <v>-778442482</v>
      </c>
      <c r="U139" s="191"/>
      <c r="V139" s="101">
        <f>T139/درآمدها!$J$4</f>
        <v>2.7655235382451652E-3</v>
      </c>
      <c r="W139" s="98"/>
    </row>
    <row r="140" spans="1:23" s="56" customFormat="1" ht="42.75" customHeight="1">
      <c r="A140" s="98"/>
      <c r="B140" s="196" t="s">
        <v>213</v>
      </c>
      <c r="C140" s="186"/>
      <c r="D140" s="71">
        <v>0</v>
      </c>
      <c r="E140" s="71"/>
      <c r="F140" s="71">
        <v>170042371</v>
      </c>
      <c r="G140" s="71"/>
      <c r="H140" s="71">
        <v>0</v>
      </c>
      <c r="I140" s="71"/>
      <c r="J140" s="197">
        <f t="shared" ref="J140:J203" si="7">D140+F140+H140</f>
        <v>170042371</v>
      </c>
      <c r="K140" s="197"/>
      <c r="L140" s="101">
        <f t="shared" ref="L140:L203" si="8">J140/-393496759496</f>
        <v>-4.3213156626192883E-4</v>
      </c>
      <c r="M140" s="101"/>
      <c r="N140" s="71">
        <v>3918221400</v>
      </c>
      <c r="O140" s="71"/>
      <c r="P140" s="71">
        <v>-7512118130</v>
      </c>
      <c r="Q140" s="71"/>
      <c r="R140" s="71">
        <v>-2804288081</v>
      </c>
      <c r="S140" s="71"/>
      <c r="T140" s="197">
        <f t="shared" si="6"/>
        <v>-6398184811</v>
      </c>
      <c r="U140" s="191"/>
      <c r="V140" s="101">
        <f>T140/درآمدها!$J$4</f>
        <v>2.2730427881328289E-2</v>
      </c>
      <c r="W140" s="98"/>
    </row>
    <row r="141" spans="1:23" s="56" customFormat="1" ht="42.75" customHeight="1">
      <c r="A141" s="98"/>
      <c r="B141" s="184" t="s">
        <v>350</v>
      </c>
      <c r="C141" s="186"/>
      <c r="D141" s="71">
        <v>0</v>
      </c>
      <c r="E141" s="71"/>
      <c r="F141" s="71">
        <v>1280521044</v>
      </c>
      <c r="G141" s="71"/>
      <c r="H141" s="71">
        <v>0</v>
      </c>
      <c r="I141" s="71"/>
      <c r="J141" s="197">
        <f t="shared" si="7"/>
        <v>1280521044</v>
      </c>
      <c r="K141" s="197"/>
      <c r="L141" s="101">
        <f t="shared" si="8"/>
        <v>-3.2542098838123134E-3</v>
      </c>
      <c r="M141" s="101"/>
      <c r="N141" s="71">
        <v>0</v>
      </c>
      <c r="O141" s="71"/>
      <c r="P141" s="71">
        <v>-612331054</v>
      </c>
      <c r="Q141" s="71"/>
      <c r="R141" s="71">
        <v>-428649266</v>
      </c>
      <c r="S141" s="71"/>
      <c r="T141" s="197">
        <f t="shared" si="6"/>
        <v>-1040980320</v>
      </c>
      <c r="U141" s="191"/>
      <c r="V141" s="101">
        <f>T141/درآمدها!$J$4</f>
        <v>3.6982251667631678E-3</v>
      </c>
      <c r="W141" s="98"/>
    </row>
    <row r="142" spans="1:23" s="56" customFormat="1" ht="42.75" customHeight="1">
      <c r="A142" s="98"/>
      <c r="B142" s="196" t="s">
        <v>147</v>
      </c>
      <c r="C142" s="186"/>
      <c r="D142" s="71">
        <v>0</v>
      </c>
      <c r="E142" s="71"/>
      <c r="F142" s="71">
        <v>-2371074466</v>
      </c>
      <c r="G142" s="71"/>
      <c r="H142" s="71">
        <v>0</v>
      </c>
      <c r="I142" s="71"/>
      <c r="J142" s="197">
        <f t="shared" si="7"/>
        <v>-2371074466</v>
      </c>
      <c r="K142" s="197"/>
      <c r="L142" s="101">
        <f t="shared" si="8"/>
        <v>6.0256518224875051E-3</v>
      </c>
      <c r="M142" s="101"/>
      <c r="N142" s="71">
        <v>2715264750</v>
      </c>
      <c r="O142" s="71"/>
      <c r="P142" s="71">
        <v>-1406281054</v>
      </c>
      <c r="Q142" s="71"/>
      <c r="R142" s="71">
        <v>-6230468</v>
      </c>
      <c r="S142" s="71"/>
      <c r="T142" s="197">
        <f t="shared" si="6"/>
        <v>1302753228</v>
      </c>
      <c r="U142" s="191"/>
      <c r="V142" s="101">
        <f>T142/درآمدها!$J$4</f>
        <v>-4.6282092766859947E-3</v>
      </c>
      <c r="W142" s="98"/>
    </row>
    <row r="143" spans="1:23" s="56" customFormat="1" ht="42.75" customHeight="1">
      <c r="A143" s="98"/>
      <c r="B143" s="196" t="s">
        <v>127</v>
      </c>
      <c r="C143" s="186"/>
      <c r="D143" s="71">
        <v>0</v>
      </c>
      <c r="E143" s="71"/>
      <c r="F143" s="71">
        <v>-3388893471</v>
      </c>
      <c r="G143" s="71"/>
      <c r="H143" s="71">
        <v>0</v>
      </c>
      <c r="I143" s="71"/>
      <c r="J143" s="197">
        <f t="shared" si="7"/>
        <v>-3388893471</v>
      </c>
      <c r="K143" s="197"/>
      <c r="L143" s="101">
        <f t="shared" si="8"/>
        <v>8.6122525515599548E-3</v>
      </c>
      <c r="M143" s="101"/>
      <c r="N143" s="71">
        <v>0</v>
      </c>
      <c r="O143" s="71"/>
      <c r="P143" s="71">
        <v>-3359531995</v>
      </c>
      <c r="Q143" s="71"/>
      <c r="R143" s="71">
        <v>59348473</v>
      </c>
      <c r="S143" s="71"/>
      <c r="T143" s="197">
        <f t="shared" si="6"/>
        <v>-3300183522</v>
      </c>
      <c r="U143" s="191"/>
      <c r="V143" s="101">
        <f>T143/درآمدها!$J$4</f>
        <v>1.1724353978178483E-2</v>
      </c>
      <c r="W143" s="98"/>
    </row>
    <row r="144" spans="1:23" s="56" customFormat="1" ht="42.75" customHeight="1">
      <c r="A144" s="98"/>
      <c r="B144" s="196" t="s">
        <v>354</v>
      </c>
      <c r="C144" s="186"/>
      <c r="D144" s="71">
        <v>0</v>
      </c>
      <c r="E144" s="71"/>
      <c r="F144" s="71">
        <v>-466682053</v>
      </c>
      <c r="G144" s="71"/>
      <c r="H144" s="71">
        <v>0</v>
      </c>
      <c r="I144" s="71"/>
      <c r="J144" s="197">
        <f t="shared" si="7"/>
        <v>-466682053</v>
      </c>
      <c r="K144" s="197"/>
      <c r="L144" s="101">
        <f t="shared" si="8"/>
        <v>1.1859870297222714E-3</v>
      </c>
      <c r="M144" s="101"/>
      <c r="N144" s="71">
        <v>0</v>
      </c>
      <c r="O144" s="71">
        <v>1099846257</v>
      </c>
      <c r="P144" s="71">
        <v>-143028033</v>
      </c>
      <c r="Q144" s="71"/>
      <c r="R144" s="71">
        <v>-46757995</v>
      </c>
      <c r="S144" s="71"/>
      <c r="T144" s="197">
        <f t="shared" si="6"/>
        <v>-189786028</v>
      </c>
      <c r="U144" s="191"/>
      <c r="V144" s="101">
        <f>T144/درآمدها!$J$4</f>
        <v>6.7424085889502628E-4</v>
      </c>
      <c r="W144" s="98"/>
    </row>
    <row r="145" spans="1:23" s="56" customFormat="1" ht="42.75" customHeight="1">
      <c r="A145" s="98"/>
      <c r="B145" s="196" t="s">
        <v>179</v>
      </c>
      <c r="C145" s="186"/>
      <c r="D145" s="71">
        <v>0</v>
      </c>
      <c r="E145" s="71"/>
      <c r="F145" s="71">
        <v>404252847</v>
      </c>
      <c r="G145" s="71"/>
      <c r="H145" s="71">
        <v>0</v>
      </c>
      <c r="I145" s="71"/>
      <c r="J145" s="197">
        <f t="shared" si="7"/>
        <v>404252847</v>
      </c>
      <c r="K145" s="197"/>
      <c r="L145" s="101">
        <f t="shared" si="8"/>
        <v>-1.0273346279084398E-3</v>
      </c>
      <c r="M145" s="101"/>
      <c r="N145" s="71">
        <v>17469542000</v>
      </c>
      <c r="O145" s="71">
        <v>1840655000</v>
      </c>
      <c r="P145" s="71">
        <v>-6155154707</v>
      </c>
      <c r="Q145" s="71"/>
      <c r="R145" s="71">
        <v>-28517588772</v>
      </c>
      <c r="S145" s="71"/>
      <c r="T145" s="197">
        <f t="shared" si="6"/>
        <v>-17203201479</v>
      </c>
      <c r="U145" s="191"/>
      <c r="V145" s="101">
        <f>T145/درآمدها!$J$4</f>
        <v>6.1116729525237473E-2</v>
      </c>
      <c r="W145" s="98"/>
    </row>
    <row r="146" spans="1:23" s="56" customFormat="1" ht="42.75" customHeight="1">
      <c r="A146" s="98"/>
      <c r="B146" s="196" t="s">
        <v>198</v>
      </c>
      <c r="C146" s="186"/>
      <c r="D146" s="71">
        <v>0</v>
      </c>
      <c r="E146" s="71"/>
      <c r="F146" s="71">
        <v>-1814009638</v>
      </c>
      <c r="G146" s="71"/>
      <c r="H146" s="71">
        <v>0</v>
      </c>
      <c r="I146" s="71"/>
      <c r="J146" s="197">
        <f t="shared" si="7"/>
        <v>-1814009638</v>
      </c>
      <c r="K146" s="197"/>
      <c r="L146" s="101">
        <f t="shared" si="8"/>
        <v>4.6099735111501975E-3</v>
      </c>
      <c r="M146" s="101"/>
      <c r="N146" s="71">
        <v>2882257300</v>
      </c>
      <c r="O146" s="71"/>
      <c r="P146" s="71">
        <v>-14202792302</v>
      </c>
      <c r="Q146" s="71"/>
      <c r="R146" s="71">
        <v>-2422815228</v>
      </c>
      <c r="S146" s="71"/>
      <c r="T146" s="197">
        <f t="shared" si="6"/>
        <v>-13743350230</v>
      </c>
      <c r="U146" s="191"/>
      <c r="V146" s="101">
        <f>T146/درآمدها!$J$4</f>
        <v>4.8825134077680139E-2</v>
      </c>
      <c r="W146" s="98"/>
    </row>
    <row r="147" spans="1:23" s="56" customFormat="1" ht="42.75" customHeight="1">
      <c r="A147" s="98"/>
      <c r="B147" s="196" t="s">
        <v>151</v>
      </c>
      <c r="C147" s="186"/>
      <c r="D147" s="71">
        <v>0</v>
      </c>
      <c r="E147" s="71"/>
      <c r="F147" s="71">
        <v>2824830456</v>
      </c>
      <c r="G147" s="71"/>
      <c r="H147" s="71">
        <v>0</v>
      </c>
      <c r="I147" s="71"/>
      <c r="J147" s="197">
        <f t="shared" si="7"/>
        <v>2824830456</v>
      </c>
      <c r="K147" s="197"/>
      <c r="L147" s="101">
        <f t="shared" si="8"/>
        <v>-7.1787896287077687E-3</v>
      </c>
      <c r="M147" s="101"/>
      <c r="N147" s="71">
        <v>14348940200</v>
      </c>
      <c r="O147" s="71"/>
      <c r="P147" s="71">
        <v>50689802</v>
      </c>
      <c r="Q147" s="71"/>
      <c r="R147" s="71">
        <v>-2137587641</v>
      </c>
      <c r="S147" s="71"/>
      <c r="T147" s="197">
        <f t="shared" si="6"/>
        <v>12262042361</v>
      </c>
      <c r="U147" s="191"/>
      <c r="V147" s="101">
        <f>T147/درآمدها!$J$4</f>
        <v>-4.3562584982746122E-2</v>
      </c>
      <c r="W147" s="98"/>
    </row>
    <row r="148" spans="1:23" s="56" customFormat="1" ht="42.75" customHeight="1">
      <c r="A148" s="98"/>
      <c r="B148" s="196" t="s">
        <v>230</v>
      </c>
      <c r="C148" s="186"/>
      <c r="D148" s="71">
        <v>0</v>
      </c>
      <c r="E148" s="71"/>
      <c r="F148" s="71">
        <v>-3551771425</v>
      </c>
      <c r="G148" s="71"/>
      <c r="H148" s="71">
        <v>0</v>
      </c>
      <c r="I148" s="71"/>
      <c r="J148" s="197">
        <f t="shared" si="7"/>
        <v>-3551771425</v>
      </c>
      <c r="K148" s="197"/>
      <c r="L148" s="101">
        <f t="shared" si="8"/>
        <v>9.0261770631839336E-3</v>
      </c>
      <c r="M148" s="101"/>
      <c r="N148" s="71">
        <v>0</v>
      </c>
      <c r="O148" s="71"/>
      <c r="P148" s="71">
        <v>27919376871</v>
      </c>
      <c r="Q148" s="71"/>
      <c r="R148" s="71">
        <v>5027029977</v>
      </c>
      <c r="S148" s="71"/>
      <c r="T148" s="197">
        <f t="shared" si="6"/>
        <v>32946406848</v>
      </c>
      <c r="U148" s="191"/>
      <c r="V148" s="101">
        <f>T148/درآمدها!$J$4</f>
        <v>-0.11704662289839637</v>
      </c>
      <c r="W148" s="98"/>
    </row>
    <row r="149" spans="1:23" s="56" customFormat="1" ht="42.75" customHeight="1">
      <c r="A149" s="98"/>
      <c r="B149" s="196" t="s">
        <v>260</v>
      </c>
      <c r="C149" s="186"/>
      <c r="D149" s="71">
        <v>0</v>
      </c>
      <c r="E149" s="71"/>
      <c r="F149" s="71">
        <v>-1284350026</v>
      </c>
      <c r="G149" s="71"/>
      <c r="H149" s="71">
        <v>0</v>
      </c>
      <c r="I149" s="71"/>
      <c r="J149" s="197">
        <f t="shared" si="7"/>
        <v>-1284350026</v>
      </c>
      <c r="K149" s="197"/>
      <c r="L149" s="101">
        <f t="shared" si="8"/>
        <v>3.2639405408192586E-3</v>
      </c>
      <c r="M149" s="101"/>
      <c r="N149" s="71">
        <v>0</v>
      </c>
      <c r="O149" s="71"/>
      <c r="P149" s="71">
        <v>-7078328312</v>
      </c>
      <c r="Q149" s="71"/>
      <c r="R149" s="71">
        <v>-439908150</v>
      </c>
      <c r="S149" s="71"/>
      <c r="T149" s="197">
        <f t="shared" si="6"/>
        <v>-7518236462</v>
      </c>
      <c r="U149" s="191"/>
      <c r="V149" s="101">
        <f>T149/درآمدها!$J$4</f>
        <v>2.6709564781632836E-2</v>
      </c>
      <c r="W149" s="98"/>
    </row>
    <row r="150" spans="1:23" s="56" customFormat="1" ht="42.75" customHeight="1">
      <c r="A150" s="98"/>
      <c r="B150" s="196" t="s">
        <v>262</v>
      </c>
      <c r="C150" s="186"/>
      <c r="D150" s="71">
        <v>0</v>
      </c>
      <c r="E150" s="71"/>
      <c r="F150" s="71">
        <v>-4610183540</v>
      </c>
      <c r="G150" s="71"/>
      <c r="H150" s="71">
        <v>0</v>
      </c>
      <c r="I150" s="71"/>
      <c r="J150" s="197">
        <f t="shared" si="7"/>
        <v>-4610183540</v>
      </c>
      <c r="K150" s="197"/>
      <c r="L150" s="101">
        <f t="shared" si="8"/>
        <v>1.1715937752333292E-2</v>
      </c>
      <c r="M150" s="101"/>
      <c r="N150" s="71">
        <v>6362961500</v>
      </c>
      <c r="O150" s="71"/>
      <c r="P150" s="71">
        <v>-28132373315</v>
      </c>
      <c r="Q150" s="71"/>
      <c r="R150" s="71">
        <v>-12955090903</v>
      </c>
      <c r="S150" s="71"/>
      <c r="T150" s="197">
        <f t="shared" si="6"/>
        <v>-34724502718</v>
      </c>
      <c r="U150" s="191"/>
      <c r="V150" s="101">
        <f>T150/درآمدها!$J$4</f>
        <v>0.12336355201704835</v>
      </c>
      <c r="W150" s="98"/>
    </row>
    <row r="151" spans="1:23" s="56" customFormat="1" ht="42.75" customHeight="1">
      <c r="A151" s="98"/>
      <c r="B151" s="196" t="s">
        <v>343</v>
      </c>
      <c r="C151" s="186"/>
      <c r="D151" s="71">
        <v>0</v>
      </c>
      <c r="E151" s="71"/>
      <c r="F151" s="71">
        <v>-3389356619</v>
      </c>
      <c r="G151" s="71"/>
      <c r="H151" s="71">
        <v>0</v>
      </c>
      <c r="I151" s="71"/>
      <c r="J151" s="197">
        <f t="shared" si="7"/>
        <v>-3389356619</v>
      </c>
      <c r="K151" s="197"/>
      <c r="L151" s="101">
        <f t="shared" si="8"/>
        <v>8.6134295574407486E-3</v>
      </c>
      <c r="M151" s="101"/>
      <c r="N151" s="71">
        <v>0</v>
      </c>
      <c r="O151" s="71"/>
      <c r="P151" s="71">
        <v>-3864335695</v>
      </c>
      <c r="Q151" s="71"/>
      <c r="R151" s="71">
        <v>-316318788</v>
      </c>
      <c r="S151" s="71"/>
      <c r="T151" s="197">
        <f t="shared" si="6"/>
        <v>-4180654483</v>
      </c>
      <c r="U151" s="191"/>
      <c r="V151" s="101">
        <f>T151/درآمدها!$J$4</f>
        <v>1.4852347662606975E-2</v>
      </c>
      <c r="W151" s="98"/>
    </row>
    <row r="152" spans="1:23" s="56" customFormat="1" ht="42.75" customHeight="1">
      <c r="A152" s="98"/>
      <c r="B152" s="196" t="s">
        <v>301</v>
      </c>
      <c r="C152" s="186"/>
      <c r="D152" s="71">
        <v>0</v>
      </c>
      <c r="E152" s="71"/>
      <c r="F152" s="71">
        <v>-1982002556</v>
      </c>
      <c r="G152" s="71"/>
      <c r="H152" s="71">
        <v>0</v>
      </c>
      <c r="I152" s="71"/>
      <c r="J152" s="197">
        <f t="shared" si="7"/>
        <v>-1982002556</v>
      </c>
      <c r="K152" s="197"/>
      <c r="L152" s="101">
        <f t="shared" si="8"/>
        <v>5.0368967676851922E-3</v>
      </c>
      <c r="M152" s="101"/>
      <c r="N152" s="71">
        <v>6941006600</v>
      </c>
      <c r="O152" s="71"/>
      <c r="P152" s="71">
        <v>2540680590</v>
      </c>
      <c r="Q152" s="71"/>
      <c r="R152" s="71">
        <v>-1289076425</v>
      </c>
      <c r="S152" s="71"/>
      <c r="T152" s="197">
        <f t="shared" si="6"/>
        <v>8192610765</v>
      </c>
      <c r="U152" s="191"/>
      <c r="V152" s="101">
        <f>T152/درآمدها!$J$4</f>
        <v>-2.9105371860073063E-2</v>
      </c>
      <c r="W152" s="98"/>
    </row>
    <row r="153" spans="1:23" s="56" customFormat="1" ht="42.75" customHeight="1">
      <c r="A153" s="98"/>
      <c r="B153" s="196" t="s">
        <v>280</v>
      </c>
      <c r="C153" s="186"/>
      <c r="D153" s="71">
        <v>0</v>
      </c>
      <c r="E153" s="71"/>
      <c r="F153" s="71">
        <v>-3104882794</v>
      </c>
      <c r="G153" s="71"/>
      <c r="H153" s="71">
        <v>0</v>
      </c>
      <c r="I153" s="71"/>
      <c r="J153" s="197">
        <f t="shared" si="7"/>
        <v>-3104882794</v>
      </c>
      <c r="K153" s="197"/>
      <c r="L153" s="101">
        <f t="shared" si="8"/>
        <v>7.8904913930595202E-3</v>
      </c>
      <c r="M153" s="101"/>
      <c r="N153" s="71">
        <v>1219224000</v>
      </c>
      <c r="O153" s="71"/>
      <c r="P153" s="71">
        <v>-6534945753</v>
      </c>
      <c r="Q153" s="71"/>
      <c r="R153" s="71">
        <v>-417623987</v>
      </c>
      <c r="S153" s="71"/>
      <c r="T153" s="197">
        <f t="shared" si="6"/>
        <v>-5733345740</v>
      </c>
      <c r="U153" s="191"/>
      <c r="V153" s="101">
        <f>T153/درآمدها!$J$4</f>
        <v>2.0368496020580291E-2</v>
      </c>
      <c r="W153" s="98"/>
    </row>
    <row r="154" spans="1:23" s="56" customFormat="1" ht="42.75" customHeight="1">
      <c r="A154" s="98"/>
      <c r="B154" s="196" t="s">
        <v>191</v>
      </c>
      <c r="C154" s="186"/>
      <c r="D154" s="71">
        <v>0</v>
      </c>
      <c r="E154" s="71"/>
      <c r="F154" s="71">
        <v>-5488458663</v>
      </c>
      <c r="G154" s="71"/>
      <c r="H154" s="71">
        <v>0</v>
      </c>
      <c r="I154" s="71"/>
      <c r="J154" s="197">
        <f t="shared" si="7"/>
        <v>-5488458663</v>
      </c>
      <c r="K154" s="197"/>
      <c r="L154" s="101">
        <f t="shared" si="8"/>
        <v>1.3947913243376511E-2</v>
      </c>
      <c r="M154" s="101"/>
      <c r="N154" s="71">
        <v>0</v>
      </c>
      <c r="O154" s="71"/>
      <c r="P154" s="71">
        <v>1089941716</v>
      </c>
      <c r="Q154" s="71"/>
      <c r="R154" s="71">
        <v>17555369417</v>
      </c>
      <c r="S154" s="71"/>
      <c r="T154" s="197">
        <f t="shared" si="6"/>
        <v>18645311133</v>
      </c>
      <c r="U154" s="191"/>
      <c r="V154" s="101">
        <f>T154/درآمدها!$J$4</f>
        <v>-6.6240021592521639E-2</v>
      </c>
      <c r="W154" s="98"/>
    </row>
    <row r="155" spans="1:23" s="56" customFormat="1" ht="42.75" customHeight="1">
      <c r="A155" s="98"/>
      <c r="B155" s="196" t="s">
        <v>110</v>
      </c>
      <c r="C155" s="186"/>
      <c r="D155" s="71">
        <v>178117517</v>
      </c>
      <c r="E155" s="71"/>
      <c r="F155" s="71">
        <v>500705529</v>
      </c>
      <c r="G155" s="71"/>
      <c r="H155" s="71">
        <v>0</v>
      </c>
      <c r="I155" s="71"/>
      <c r="J155" s="197">
        <f t="shared" si="7"/>
        <v>678823046</v>
      </c>
      <c r="K155" s="197"/>
      <c r="L155" s="101">
        <f t="shared" si="8"/>
        <v>-1.725104539283761E-3</v>
      </c>
      <c r="M155" s="101"/>
      <c r="N155" s="71">
        <v>178117517</v>
      </c>
      <c r="O155" s="71"/>
      <c r="P155" s="71">
        <v>-8126112134</v>
      </c>
      <c r="Q155" s="71"/>
      <c r="R155" s="71">
        <v>-1331849061</v>
      </c>
      <c r="S155" s="71"/>
      <c r="T155" s="197">
        <f t="shared" si="6"/>
        <v>-9279843678</v>
      </c>
      <c r="U155" s="191"/>
      <c r="V155" s="101">
        <f>T155/درآمدها!$J$4</f>
        <v>3.296791569854815E-2</v>
      </c>
      <c r="W155" s="98"/>
    </row>
    <row r="156" spans="1:23" s="56" customFormat="1" ht="42.75" customHeight="1">
      <c r="A156" s="98"/>
      <c r="B156" s="196" t="s">
        <v>123</v>
      </c>
      <c r="C156" s="186"/>
      <c r="D156" s="71">
        <v>0</v>
      </c>
      <c r="E156" s="71"/>
      <c r="F156" s="71">
        <v>0</v>
      </c>
      <c r="G156" s="71"/>
      <c r="H156" s="71">
        <v>0</v>
      </c>
      <c r="I156" s="71"/>
      <c r="J156" s="197">
        <f t="shared" si="7"/>
        <v>0</v>
      </c>
      <c r="K156" s="197"/>
      <c r="L156" s="101">
        <f t="shared" si="8"/>
        <v>0</v>
      </c>
      <c r="M156" s="101"/>
      <c r="N156" s="71">
        <v>0</v>
      </c>
      <c r="O156" s="71"/>
      <c r="P156" s="71">
        <v>0</v>
      </c>
      <c r="Q156" s="71"/>
      <c r="R156" s="71">
        <v>3778182794</v>
      </c>
      <c r="S156" s="71"/>
      <c r="T156" s="197">
        <f t="shared" si="6"/>
        <v>3778182794</v>
      </c>
      <c r="U156" s="191"/>
      <c r="V156" s="101">
        <f>T156/درآمدها!$J$4</f>
        <v>-1.3422511862090132E-2</v>
      </c>
      <c r="W156" s="98"/>
    </row>
    <row r="157" spans="1:23" s="56" customFormat="1" ht="42.75" customHeight="1">
      <c r="A157" s="98"/>
      <c r="B157" s="196" t="s">
        <v>121</v>
      </c>
      <c r="C157" s="186"/>
      <c r="D157" s="71">
        <v>0</v>
      </c>
      <c r="E157" s="71"/>
      <c r="F157" s="71">
        <v>535896094</v>
      </c>
      <c r="G157" s="71"/>
      <c r="H157" s="71">
        <v>0</v>
      </c>
      <c r="I157" s="71"/>
      <c r="J157" s="197">
        <f t="shared" si="7"/>
        <v>535896094</v>
      </c>
      <c r="K157" s="197"/>
      <c r="L157" s="101">
        <f t="shared" si="8"/>
        <v>-1.3618818479887572E-3</v>
      </c>
      <c r="M157" s="101"/>
      <c r="N157" s="71">
        <v>0</v>
      </c>
      <c r="O157" s="71"/>
      <c r="P157" s="71">
        <v>3314481366</v>
      </c>
      <c r="Q157" s="71"/>
      <c r="R157" s="71">
        <v>-490064476</v>
      </c>
      <c r="S157" s="71"/>
      <c r="T157" s="197">
        <f t="shared" si="6"/>
        <v>2824416890</v>
      </c>
      <c r="U157" s="191"/>
      <c r="V157" s="101">
        <f>T157/درآمدها!$J$4</f>
        <v>-1.003412785366486E-2</v>
      </c>
      <c r="W157" s="98"/>
    </row>
    <row r="158" spans="1:23" s="56" customFormat="1" ht="42.75" customHeight="1">
      <c r="A158" s="98"/>
      <c r="B158" s="196" t="s">
        <v>129</v>
      </c>
      <c r="C158" s="186"/>
      <c r="D158" s="71">
        <v>2460511872</v>
      </c>
      <c r="E158" s="71"/>
      <c r="F158" s="71">
        <v>-3354715830</v>
      </c>
      <c r="G158" s="71"/>
      <c r="H158" s="71">
        <v>0</v>
      </c>
      <c r="I158" s="71"/>
      <c r="J158" s="197">
        <f t="shared" si="7"/>
        <v>-894203958</v>
      </c>
      <c r="K158" s="197"/>
      <c r="L158" s="101">
        <f t="shared" si="8"/>
        <v>2.2724557100427399E-3</v>
      </c>
      <c r="M158" s="101"/>
      <c r="N158" s="71">
        <v>2460511872</v>
      </c>
      <c r="O158" s="71"/>
      <c r="P158" s="71">
        <v>-3010471660</v>
      </c>
      <c r="Q158" s="71"/>
      <c r="R158" s="71">
        <v>-1926494064</v>
      </c>
      <c r="S158" s="71"/>
      <c r="T158" s="197">
        <f t="shared" si="6"/>
        <v>-2476453852</v>
      </c>
      <c r="U158" s="191"/>
      <c r="V158" s="101">
        <f>T158/درآمدها!$J$4</f>
        <v>8.7979415017125293E-3</v>
      </c>
      <c r="W158" s="98"/>
    </row>
    <row r="159" spans="1:23" s="56" customFormat="1" ht="42.75" customHeight="1">
      <c r="A159" s="98"/>
      <c r="B159" s="196" t="s">
        <v>103</v>
      </c>
      <c r="C159" s="186"/>
      <c r="D159" s="71">
        <v>0</v>
      </c>
      <c r="E159" s="71"/>
      <c r="F159" s="71">
        <v>-5559002673</v>
      </c>
      <c r="G159" s="71"/>
      <c r="H159" s="71">
        <v>0</v>
      </c>
      <c r="I159" s="71"/>
      <c r="J159" s="197">
        <f t="shared" si="7"/>
        <v>-5559002673</v>
      </c>
      <c r="K159" s="197"/>
      <c r="L159" s="101">
        <f t="shared" si="8"/>
        <v>1.412718793445746E-2</v>
      </c>
      <c r="M159" s="101"/>
      <c r="N159" s="71">
        <v>2142204953</v>
      </c>
      <c r="O159" s="71"/>
      <c r="P159" s="71">
        <v>-22327185413</v>
      </c>
      <c r="Q159" s="71"/>
      <c r="R159" s="71">
        <v>-5556966253</v>
      </c>
      <c r="S159" s="71"/>
      <c r="T159" s="197">
        <f t="shared" si="6"/>
        <v>-25741946713</v>
      </c>
      <c r="U159" s="191"/>
      <c r="V159" s="101">
        <f>T159/درآمدها!$J$4</f>
        <v>9.1451791495436738E-2</v>
      </c>
      <c r="W159" s="98"/>
    </row>
    <row r="160" spans="1:23" s="56" customFormat="1" ht="49.5" customHeight="1">
      <c r="A160" s="98"/>
      <c r="B160" s="196" t="s">
        <v>390</v>
      </c>
      <c r="C160" s="186"/>
      <c r="D160" s="71">
        <v>0</v>
      </c>
      <c r="E160" s="71"/>
      <c r="F160" s="71">
        <v>-2067032123</v>
      </c>
      <c r="G160" s="71"/>
      <c r="H160" s="71">
        <v>0</v>
      </c>
      <c r="I160" s="71"/>
      <c r="J160" s="197">
        <f t="shared" si="7"/>
        <v>-2067032123</v>
      </c>
      <c r="K160" s="197"/>
      <c r="L160" s="101">
        <f t="shared" si="8"/>
        <v>5.2529838508644996E-3</v>
      </c>
      <c r="M160" s="101"/>
      <c r="N160" s="71">
        <v>0</v>
      </c>
      <c r="O160" s="71">
        <v>22708105272</v>
      </c>
      <c r="P160" s="71">
        <v>3070572312</v>
      </c>
      <c r="Q160" s="71"/>
      <c r="R160" s="71">
        <v>106611072</v>
      </c>
      <c r="S160" s="71"/>
      <c r="T160" s="197">
        <f t="shared" si="6"/>
        <v>3177183384</v>
      </c>
      <c r="U160" s="191"/>
      <c r="V160" s="101">
        <f>T160/درآمدها!$J$4</f>
        <v>-1.1287379140972201E-2</v>
      </c>
      <c r="W160" s="98"/>
    </row>
    <row r="161" spans="1:23" s="56" customFormat="1" ht="42.75" customHeight="1">
      <c r="A161" s="98"/>
      <c r="B161" s="196" t="s">
        <v>172</v>
      </c>
      <c r="C161" s="186"/>
      <c r="D161" s="71">
        <v>0</v>
      </c>
      <c r="E161" s="71"/>
      <c r="F161" s="71">
        <v>-4410684095</v>
      </c>
      <c r="G161" s="71"/>
      <c r="H161" s="71">
        <v>0</v>
      </c>
      <c r="I161" s="71"/>
      <c r="J161" s="197">
        <f t="shared" si="7"/>
        <v>-4410684095</v>
      </c>
      <c r="K161" s="197"/>
      <c r="L161" s="101">
        <f t="shared" si="8"/>
        <v>1.1208946423470702E-2</v>
      </c>
      <c r="M161" s="101"/>
      <c r="N161" s="71">
        <v>332865050</v>
      </c>
      <c r="O161" s="71"/>
      <c r="P161" s="71">
        <v>-18208783320</v>
      </c>
      <c r="Q161" s="71"/>
      <c r="R161" s="71">
        <v>-10254306000</v>
      </c>
      <c r="S161" s="71"/>
      <c r="T161" s="197">
        <f t="shared" si="6"/>
        <v>-28130224270</v>
      </c>
      <c r="U161" s="191"/>
      <c r="V161" s="101">
        <f>T161/درآمدها!$J$4</f>
        <v>9.9936474631918182E-2</v>
      </c>
      <c r="W161" s="98"/>
    </row>
    <row r="162" spans="1:23" s="56" customFormat="1" ht="42.75" customHeight="1">
      <c r="A162" s="98"/>
      <c r="B162" s="196" t="s">
        <v>304</v>
      </c>
      <c r="C162" s="186"/>
      <c r="D162" s="71">
        <v>0</v>
      </c>
      <c r="E162" s="71"/>
      <c r="F162" s="71">
        <v>-5547836967</v>
      </c>
      <c r="G162" s="71"/>
      <c r="H162" s="71">
        <v>0</v>
      </c>
      <c r="I162" s="71"/>
      <c r="J162" s="197">
        <f t="shared" si="7"/>
        <v>-5547836967</v>
      </c>
      <c r="K162" s="197"/>
      <c r="L162" s="101">
        <f t="shared" si="8"/>
        <v>1.409881233610615E-2</v>
      </c>
      <c r="M162" s="101"/>
      <c r="N162" s="71">
        <v>0</v>
      </c>
      <c r="O162" s="71">
        <v>1270109496</v>
      </c>
      <c r="P162" s="71">
        <v>-14626466142</v>
      </c>
      <c r="Q162" s="71"/>
      <c r="R162" s="71">
        <v>-2573573537</v>
      </c>
      <c r="S162" s="71"/>
      <c r="T162" s="197">
        <f t="shared" si="6"/>
        <v>-17200039679</v>
      </c>
      <c r="U162" s="191"/>
      <c r="V162" s="101">
        <f>T162/درآمدها!$J$4</f>
        <v>6.1105496797675178E-2</v>
      </c>
      <c r="W162" s="98"/>
    </row>
    <row r="163" spans="1:23" s="56" customFormat="1" ht="42.75" customHeight="1">
      <c r="A163" s="98"/>
      <c r="B163" s="196" t="s">
        <v>408</v>
      </c>
      <c r="C163" s="186"/>
      <c r="D163" s="71">
        <v>0</v>
      </c>
      <c r="E163" s="71"/>
      <c r="F163" s="71">
        <v>-483689939</v>
      </c>
      <c r="G163" s="71"/>
      <c r="H163" s="71">
        <v>0</v>
      </c>
      <c r="I163" s="71"/>
      <c r="J163" s="197">
        <f t="shared" si="7"/>
        <v>-483689939</v>
      </c>
      <c r="K163" s="197"/>
      <c r="L163" s="101">
        <f t="shared" si="8"/>
        <v>1.229209459360025E-3</v>
      </c>
      <c r="M163" s="101"/>
      <c r="N163" s="71">
        <v>99628161</v>
      </c>
      <c r="O163" s="71">
        <v>1205793100</v>
      </c>
      <c r="P163" s="71">
        <v>-400527000</v>
      </c>
      <c r="Q163" s="71"/>
      <c r="R163" s="71">
        <v>-15121382</v>
      </c>
      <c r="S163" s="71"/>
      <c r="T163" s="197">
        <f t="shared" si="6"/>
        <v>-316020221</v>
      </c>
      <c r="U163" s="191"/>
      <c r="V163" s="101">
        <f>T163/درآمدها!$J$4</f>
        <v>1.122705119447655E-3</v>
      </c>
      <c r="W163" s="98"/>
    </row>
    <row r="164" spans="1:23" s="56" customFormat="1" ht="42.75" customHeight="1">
      <c r="A164" s="98"/>
      <c r="B164" s="196" t="s">
        <v>411</v>
      </c>
      <c r="C164" s="186"/>
      <c r="D164" s="71">
        <v>0</v>
      </c>
      <c r="E164" s="71"/>
      <c r="F164" s="71">
        <v>-90421730</v>
      </c>
      <c r="G164" s="71"/>
      <c r="H164" s="71">
        <v>0</v>
      </c>
      <c r="I164" s="71"/>
      <c r="J164" s="197">
        <f t="shared" si="7"/>
        <v>-90421730</v>
      </c>
      <c r="K164" s="197"/>
      <c r="L164" s="101">
        <f t="shared" si="8"/>
        <v>2.2979027861834059E-4</v>
      </c>
      <c r="M164" s="101"/>
      <c r="N164" s="71">
        <v>0</v>
      </c>
      <c r="O164" s="71"/>
      <c r="P164" s="71">
        <v>1909806699</v>
      </c>
      <c r="Q164" s="71"/>
      <c r="R164" s="71">
        <v>1397805520</v>
      </c>
      <c r="S164" s="71"/>
      <c r="T164" s="197">
        <f t="shared" si="6"/>
        <v>3307612219</v>
      </c>
      <c r="U164" s="191"/>
      <c r="V164" s="101">
        <f>T164/درآمدها!$J$4</f>
        <v>-1.1750745441757407E-2</v>
      </c>
      <c r="W164" s="98"/>
    </row>
    <row r="165" spans="1:23" s="56" customFormat="1" ht="42.75" customHeight="1">
      <c r="A165" s="98"/>
      <c r="B165" s="196" t="s">
        <v>204</v>
      </c>
      <c r="C165" s="186"/>
      <c r="D165" s="71">
        <v>0</v>
      </c>
      <c r="E165" s="71"/>
      <c r="F165" s="71">
        <v>-4766338486</v>
      </c>
      <c r="G165" s="71"/>
      <c r="H165" s="71">
        <v>0</v>
      </c>
      <c r="I165" s="71"/>
      <c r="J165" s="197">
        <f t="shared" si="7"/>
        <v>-4766338486</v>
      </c>
      <c r="K165" s="197"/>
      <c r="L165" s="101">
        <f t="shared" si="8"/>
        <v>1.2112776969510091E-2</v>
      </c>
      <c r="M165" s="101"/>
      <c r="N165" s="71">
        <v>1713193760</v>
      </c>
      <c r="O165" s="71">
        <v>1025393390</v>
      </c>
      <c r="P165" s="71">
        <v>-12630143336</v>
      </c>
      <c r="Q165" s="71"/>
      <c r="R165" s="71">
        <v>-13630690946</v>
      </c>
      <c r="S165" s="71"/>
      <c r="T165" s="197">
        <f t="shared" si="6"/>
        <v>-24547640522</v>
      </c>
      <c r="U165" s="191"/>
      <c r="V165" s="101">
        <f>T165/درآمدها!$J$4</f>
        <v>8.7208855171359775E-2</v>
      </c>
      <c r="W165" s="98"/>
    </row>
    <row r="166" spans="1:23" s="56" customFormat="1" ht="42.75" customHeight="1">
      <c r="A166" s="98"/>
      <c r="B166" s="196" t="s">
        <v>181</v>
      </c>
      <c r="C166" s="186"/>
      <c r="D166" s="71">
        <v>0</v>
      </c>
      <c r="E166" s="71"/>
      <c r="F166" s="71">
        <v>-5030920107</v>
      </c>
      <c r="G166" s="71"/>
      <c r="H166" s="71">
        <v>0</v>
      </c>
      <c r="I166" s="71"/>
      <c r="J166" s="197">
        <f t="shared" si="7"/>
        <v>-5030920107</v>
      </c>
      <c r="K166" s="197"/>
      <c r="L166" s="101">
        <f t="shared" si="8"/>
        <v>1.2785162737918661E-2</v>
      </c>
      <c r="M166" s="101"/>
      <c r="N166" s="71">
        <v>16235003070</v>
      </c>
      <c r="O166" s="71">
        <v>1941183900</v>
      </c>
      <c r="P166" s="71">
        <v>-34735274577</v>
      </c>
      <c r="Q166" s="71"/>
      <c r="R166" s="71">
        <v>-7511803013</v>
      </c>
      <c r="S166" s="71"/>
      <c r="T166" s="197">
        <f t="shared" si="6"/>
        <v>-26012074520</v>
      </c>
      <c r="U166" s="191"/>
      <c r="V166" s="101">
        <f>T166/درآمدها!$J$4</f>
        <v>9.2411457528402602E-2</v>
      </c>
      <c r="W166" s="98"/>
    </row>
    <row r="167" spans="1:23" s="56" customFormat="1" ht="42.75" customHeight="1">
      <c r="A167" s="98"/>
      <c r="B167" s="196" t="s">
        <v>92</v>
      </c>
      <c r="C167" s="186"/>
      <c r="D167" s="71">
        <v>0</v>
      </c>
      <c r="E167" s="71"/>
      <c r="F167" s="71">
        <v>-4836745606</v>
      </c>
      <c r="G167" s="71"/>
      <c r="H167" s="71">
        <v>0</v>
      </c>
      <c r="I167" s="71"/>
      <c r="J167" s="197">
        <f t="shared" si="7"/>
        <v>-4836745606</v>
      </c>
      <c r="K167" s="197"/>
      <c r="L167" s="101">
        <f t="shared" si="8"/>
        <v>1.2291703779708424E-2</v>
      </c>
      <c r="M167" s="101"/>
      <c r="N167" s="71">
        <v>16613720640</v>
      </c>
      <c r="O167" s="71">
        <v>277960249</v>
      </c>
      <c r="P167" s="71">
        <v>-16243149216</v>
      </c>
      <c r="Q167" s="71"/>
      <c r="R167" s="71">
        <v>-5767029465</v>
      </c>
      <c r="S167" s="71"/>
      <c r="T167" s="197">
        <f t="shared" si="6"/>
        <v>-5396458041</v>
      </c>
      <c r="U167" s="191"/>
      <c r="V167" s="101">
        <f>T167/درآمدها!$J$4</f>
        <v>1.9171656327381544E-2</v>
      </c>
      <c r="W167" s="98"/>
    </row>
    <row r="168" spans="1:23" s="56" customFormat="1" ht="42.75" customHeight="1">
      <c r="A168" s="98"/>
      <c r="B168" s="196" t="s">
        <v>265</v>
      </c>
      <c r="C168" s="186"/>
      <c r="D168" s="71">
        <v>0</v>
      </c>
      <c r="E168" s="71"/>
      <c r="F168" s="71">
        <v>1556895305</v>
      </c>
      <c r="G168" s="71"/>
      <c r="H168" s="71">
        <v>953675284</v>
      </c>
      <c r="I168" s="71"/>
      <c r="J168" s="197">
        <f t="shared" si="7"/>
        <v>2510570589</v>
      </c>
      <c r="K168" s="197"/>
      <c r="L168" s="101">
        <f t="shared" si="8"/>
        <v>-6.3801556897586618E-3</v>
      </c>
      <c r="M168" s="101"/>
      <c r="N168" s="71">
        <v>0</v>
      </c>
      <c r="O168" s="71">
        <v>100856800</v>
      </c>
      <c r="P168" s="71">
        <v>9871875783</v>
      </c>
      <c r="Q168" s="71"/>
      <c r="R168" s="71">
        <v>59690638223</v>
      </c>
      <c r="S168" s="71"/>
      <c r="T168" s="197">
        <f t="shared" si="6"/>
        <v>69562514006</v>
      </c>
      <c r="U168" s="191"/>
      <c r="V168" s="101">
        <f>T168/درآمدها!$J$4</f>
        <v>-0.24713035877595127</v>
      </c>
      <c r="W168" s="98"/>
    </row>
    <row r="169" spans="1:23" s="56" customFormat="1" ht="42.75" customHeight="1">
      <c r="A169" s="98"/>
      <c r="B169" s="196" t="s">
        <v>421</v>
      </c>
      <c r="C169" s="186"/>
      <c r="D169" s="71">
        <v>0</v>
      </c>
      <c r="E169" s="71"/>
      <c r="F169" s="71">
        <v>0</v>
      </c>
      <c r="G169" s="71"/>
      <c r="H169" s="71">
        <v>0</v>
      </c>
      <c r="I169" s="71"/>
      <c r="J169" s="197">
        <f t="shared" si="7"/>
        <v>0</v>
      </c>
      <c r="K169" s="197"/>
      <c r="L169" s="101">
        <f t="shared" si="8"/>
        <v>0</v>
      </c>
      <c r="M169" s="101"/>
      <c r="N169" s="71">
        <v>0</v>
      </c>
      <c r="O169" s="71">
        <v>427393258</v>
      </c>
      <c r="P169" s="71">
        <v>0</v>
      </c>
      <c r="Q169" s="71"/>
      <c r="R169" s="71">
        <v>224866643</v>
      </c>
      <c r="S169" s="71"/>
      <c r="T169" s="197">
        <f t="shared" si="6"/>
        <v>224866643</v>
      </c>
      <c r="U169" s="191"/>
      <c r="V169" s="101">
        <f>T169/درآمدها!$J$4</f>
        <v>-7.9886954856951448E-4</v>
      </c>
      <c r="W169" s="98"/>
    </row>
    <row r="170" spans="1:23" s="56" customFormat="1" ht="42.75" customHeight="1">
      <c r="A170" s="98"/>
      <c r="B170" s="196" t="s">
        <v>210</v>
      </c>
      <c r="C170" s="186"/>
      <c r="D170" s="71">
        <v>0</v>
      </c>
      <c r="E170" s="71"/>
      <c r="F170" s="71">
        <v>-10629178645</v>
      </c>
      <c r="G170" s="71"/>
      <c r="H170" s="71">
        <v>0</v>
      </c>
      <c r="I170" s="71"/>
      <c r="J170" s="197">
        <f t="shared" si="7"/>
        <v>-10629178645</v>
      </c>
      <c r="K170" s="197"/>
      <c r="L170" s="101">
        <f t="shared" si="8"/>
        <v>2.7012112269016154E-2</v>
      </c>
      <c r="M170" s="101"/>
      <c r="N170" s="71">
        <v>8072859900</v>
      </c>
      <c r="O170" s="71">
        <v>503625231</v>
      </c>
      <c r="P170" s="71">
        <v>5573873474</v>
      </c>
      <c r="Q170" s="71"/>
      <c r="R170" s="71">
        <v>3150053109</v>
      </c>
      <c r="S170" s="71"/>
      <c r="T170" s="197">
        <f t="shared" si="6"/>
        <v>16796786483</v>
      </c>
      <c r="U170" s="191"/>
      <c r="V170" s="101">
        <f>T170/درآمدها!$J$4</f>
        <v>-5.9672884586500156E-2</v>
      </c>
      <c r="W170" s="98"/>
    </row>
    <row r="171" spans="1:23" s="56" customFormat="1" ht="42.75" customHeight="1">
      <c r="A171" s="98"/>
      <c r="B171" s="196" t="s">
        <v>445</v>
      </c>
      <c r="C171" s="186"/>
      <c r="D171" s="71">
        <v>0</v>
      </c>
      <c r="E171" s="71"/>
      <c r="F171" s="71">
        <v>5590155484</v>
      </c>
      <c r="G171" s="71"/>
      <c r="H171" s="71">
        <v>0</v>
      </c>
      <c r="I171" s="71"/>
      <c r="J171" s="197">
        <f t="shared" si="7"/>
        <v>5590155484</v>
      </c>
      <c r="K171" s="197"/>
      <c r="L171" s="101">
        <f t="shared" si="8"/>
        <v>-1.4206357102304995E-2</v>
      </c>
      <c r="M171" s="101"/>
      <c r="N171" s="71">
        <v>0</v>
      </c>
      <c r="O171" s="71"/>
      <c r="P171" s="71">
        <v>7499275083</v>
      </c>
      <c r="Q171" s="71"/>
      <c r="R171" s="71">
        <v>0</v>
      </c>
      <c r="S171" s="71"/>
      <c r="T171" s="197">
        <f t="shared" si="6"/>
        <v>7499275083</v>
      </c>
      <c r="U171" s="191"/>
      <c r="V171" s="101">
        <f>T171/درآمدها!$J$4</f>
        <v>-2.6642201885651928E-2</v>
      </c>
      <c r="W171" s="98"/>
    </row>
    <row r="172" spans="1:23" s="56" customFormat="1" ht="42.75" customHeight="1">
      <c r="A172" s="98"/>
      <c r="B172" s="196" t="s">
        <v>203</v>
      </c>
      <c r="C172" s="186"/>
      <c r="D172" s="71">
        <v>0</v>
      </c>
      <c r="E172" s="71"/>
      <c r="F172" s="71">
        <v>-310099578</v>
      </c>
      <c r="G172" s="71"/>
      <c r="H172" s="71">
        <v>239833538</v>
      </c>
      <c r="I172" s="71"/>
      <c r="J172" s="197">
        <f t="shared" si="7"/>
        <v>-70266040</v>
      </c>
      <c r="K172" s="197"/>
      <c r="L172" s="101">
        <f t="shared" si="8"/>
        <v>1.7856828119753364E-4</v>
      </c>
      <c r="M172" s="101"/>
      <c r="N172" s="71">
        <v>0</v>
      </c>
      <c r="O172" s="71">
        <v>601262220</v>
      </c>
      <c r="P172" s="71">
        <v>3102320558</v>
      </c>
      <c r="Q172" s="71"/>
      <c r="R172" s="71">
        <v>-1816497476</v>
      </c>
      <c r="S172" s="71"/>
      <c r="T172" s="197">
        <f t="shared" si="6"/>
        <v>1285823082</v>
      </c>
      <c r="U172" s="191"/>
      <c r="V172" s="101">
        <f>T172/درآمدها!$J$4</f>
        <v>-4.5680626141494981E-3</v>
      </c>
      <c r="W172" s="98"/>
    </row>
    <row r="173" spans="1:23" s="56" customFormat="1" ht="42.75" customHeight="1">
      <c r="A173" s="98"/>
      <c r="B173" s="196" t="s">
        <v>104</v>
      </c>
      <c r="C173" s="186"/>
      <c r="D173" s="71">
        <v>0</v>
      </c>
      <c r="E173" s="71"/>
      <c r="F173" s="71">
        <v>4745997268</v>
      </c>
      <c r="G173" s="71"/>
      <c r="H173" s="71">
        <v>0</v>
      </c>
      <c r="I173" s="71"/>
      <c r="J173" s="197">
        <f t="shared" si="7"/>
        <v>4745997268</v>
      </c>
      <c r="K173" s="197"/>
      <c r="L173" s="101">
        <f t="shared" si="8"/>
        <v>-1.206108348663096E-2</v>
      </c>
      <c r="M173" s="101"/>
      <c r="N173" s="71">
        <v>17784211200</v>
      </c>
      <c r="O173" s="71"/>
      <c r="P173" s="71">
        <v>-13566803322</v>
      </c>
      <c r="Q173" s="71"/>
      <c r="R173" s="71">
        <v>-6241580921</v>
      </c>
      <c r="S173" s="71"/>
      <c r="T173" s="197">
        <f t="shared" si="6"/>
        <v>-2024173043</v>
      </c>
      <c r="U173" s="191"/>
      <c r="V173" s="101">
        <f>T173/درآمدها!$J$4</f>
        <v>7.1911519801893895E-3</v>
      </c>
      <c r="W173" s="98"/>
    </row>
    <row r="174" spans="1:23" s="56" customFormat="1" ht="42.75" customHeight="1">
      <c r="A174" s="98"/>
      <c r="B174" s="196" t="s">
        <v>144</v>
      </c>
      <c r="C174" s="186"/>
      <c r="D174" s="71">
        <v>0</v>
      </c>
      <c r="E174" s="71"/>
      <c r="F174" s="71">
        <v>-1466892088</v>
      </c>
      <c r="G174" s="71"/>
      <c r="H174" s="71">
        <v>0</v>
      </c>
      <c r="I174" s="71"/>
      <c r="J174" s="197">
        <f t="shared" si="7"/>
        <v>-1466892088</v>
      </c>
      <c r="K174" s="197"/>
      <c r="L174" s="101">
        <f t="shared" si="8"/>
        <v>3.7278377841759871E-3</v>
      </c>
      <c r="M174" s="101"/>
      <c r="N174" s="71">
        <v>174645689</v>
      </c>
      <c r="O174" s="71"/>
      <c r="P174" s="71">
        <v>-19508206180</v>
      </c>
      <c r="Q174" s="71"/>
      <c r="R174" s="71">
        <v>-4195280747</v>
      </c>
      <c r="S174" s="71"/>
      <c r="T174" s="197">
        <f t="shared" si="6"/>
        <v>-23528841238</v>
      </c>
      <c r="U174" s="191"/>
      <c r="V174" s="101">
        <f>T174/درآمدها!$J$4</f>
        <v>8.3589431173056811E-2</v>
      </c>
      <c r="W174" s="98"/>
    </row>
    <row r="175" spans="1:23" s="56" customFormat="1" ht="42.75" customHeight="1">
      <c r="A175" s="98"/>
      <c r="B175" s="196" t="s">
        <v>249</v>
      </c>
      <c r="C175" s="186"/>
      <c r="D175" s="71">
        <v>0</v>
      </c>
      <c r="E175" s="71"/>
      <c r="F175" s="71">
        <v>-677745258</v>
      </c>
      <c r="G175" s="71"/>
      <c r="H175" s="71">
        <v>0</v>
      </c>
      <c r="I175" s="71"/>
      <c r="J175" s="197">
        <f t="shared" si="7"/>
        <v>-677745258</v>
      </c>
      <c r="K175" s="197"/>
      <c r="L175" s="101">
        <f t="shared" si="8"/>
        <v>1.7223655383288854E-3</v>
      </c>
      <c r="M175" s="101"/>
      <c r="N175" s="71">
        <v>0</v>
      </c>
      <c r="O175" s="71"/>
      <c r="P175" s="71">
        <v>-4069898311</v>
      </c>
      <c r="Q175" s="71"/>
      <c r="R175" s="71">
        <v>-6705457381</v>
      </c>
      <c r="S175" s="71"/>
      <c r="T175" s="197">
        <f t="shared" si="6"/>
        <v>-10775355692</v>
      </c>
      <c r="U175" s="191"/>
      <c r="V175" s="101">
        <f>T175/درآمدها!$J$4</f>
        <v>3.828092696409395E-2</v>
      </c>
      <c r="W175" s="98"/>
    </row>
    <row r="176" spans="1:23" s="56" customFormat="1" ht="42.75" customHeight="1">
      <c r="A176" s="98"/>
      <c r="B176" s="196" t="s">
        <v>193</v>
      </c>
      <c r="C176" s="186"/>
      <c r="D176" s="71">
        <v>0</v>
      </c>
      <c r="E176" s="71"/>
      <c r="F176" s="71">
        <v>-5000406578</v>
      </c>
      <c r="G176" s="71"/>
      <c r="H176" s="71">
        <v>0</v>
      </c>
      <c r="I176" s="71"/>
      <c r="J176" s="197">
        <f t="shared" si="7"/>
        <v>-5000406578</v>
      </c>
      <c r="K176" s="197"/>
      <c r="L176" s="101">
        <f t="shared" si="8"/>
        <v>1.2707618188278449E-2</v>
      </c>
      <c r="M176" s="101"/>
      <c r="N176" s="71">
        <v>8556132259</v>
      </c>
      <c r="O176" s="71">
        <v>327200276</v>
      </c>
      <c r="P176" s="71">
        <v>-5759385868</v>
      </c>
      <c r="Q176" s="71"/>
      <c r="R176" s="71">
        <v>4279088769</v>
      </c>
      <c r="S176" s="71"/>
      <c r="T176" s="197">
        <f t="shared" si="6"/>
        <v>7075835160</v>
      </c>
      <c r="U176" s="191"/>
      <c r="V176" s="101">
        <f>T176/درآمدها!$J$4</f>
        <v>-2.5137873561893741E-2</v>
      </c>
      <c r="W176" s="98"/>
    </row>
    <row r="177" spans="1:23" s="56" customFormat="1" ht="42.75" customHeight="1">
      <c r="A177" s="98"/>
      <c r="B177" s="196" t="s">
        <v>223</v>
      </c>
      <c r="C177" s="186"/>
      <c r="D177" s="71">
        <v>0</v>
      </c>
      <c r="E177" s="71"/>
      <c r="F177" s="71">
        <v>-2885794647</v>
      </c>
      <c r="G177" s="71"/>
      <c r="H177" s="71">
        <v>0</v>
      </c>
      <c r="I177" s="71"/>
      <c r="J177" s="197">
        <f t="shared" si="7"/>
        <v>-2885794647</v>
      </c>
      <c r="K177" s="197"/>
      <c r="L177" s="101">
        <f t="shared" si="8"/>
        <v>7.3337189630130481E-3</v>
      </c>
      <c r="M177" s="101"/>
      <c r="N177" s="71">
        <v>1052161800</v>
      </c>
      <c r="O177" s="71"/>
      <c r="P177" s="71">
        <v>-8793981228</v>
      </c>
      <c r="Q177" s="71"/>
      <c r="R177" s="71">
        <v>-1287319557</v>
      </c>
      <c r="S177" s="71"/>
      <c r="T177" s="197">
        <f t="shared" si="6"/>
        <v>-9029138985</v>
      </c>
      <c r="U177" s="191"/>
      <c r="V177" s="101">
        <f>T177/درآمدها!$J$4</f>
        <v>3.2077252938393155E-2</v>
      </c>
      <c r="W177" s="98"/>
    </row>
    <row r="178" spans="1:23" s="56" customFormat="1" ht="42.75" customHeight="1">
      <c r="A178" s="98"/>
      <c r="B178" s="196" t="s">
        <v>145</v>
      </c>
      <c r="C178" s="186"/>
      <c r="D178" s="71">
        <v>0</v>
      </c>
      <c r="E178" s="71"/>
      <c r="F178" s="71">
        <v>0</v>
      </c>
      <c r="G178" s="71"/>
      <c r="H178" s="71">
        <v>0</v>
      </c>
      <c r="I178" s="71"/>
      <c r="J178" s="197">
        <f t="shared" si="7"/>
        <v>0</v>
      </c>
      <c r="K178" s="197"/>
      <c r="L178" s="101">
        <f t="shared" si="8"/>
        <v>0</v>
      </c>
      <c r="M178" s="101"/>
      <c r="N178" s="71">
        <v>0</v>
      </c>
      <c r="O178" s="71">
        <v>4985121100</v>
      </c>
      <c r="P178" s="71">
        <v>0</v>
      </c>
      <c r="Q178" s="71"/>
      <c r="R178" s="71">
        <v>-66223110</v>
      </c>
      <c r="S178" s="71"/>
      <c r="T178" s="197">
        <f t="shared" si="6"/>
        <v>-66223110</v>
      </c>
      <c r="U178" s="191"/>
      <c r="V178" s="101">
        <f>T178/درآمدها!$J$4</f>
        <v>2.3526666865645031E-4</v>
      </c>
      <c r="W178" s="98"/>
    </row>
    <row r="179" spans="1:23" s="56" customFormat="1" ht="42.75" customHeight="1">
      <c r="A179" s="98"/>
      <c r="B179" s="196" t="s">
        <v>389</v>
      </c>
      <c r="C179" s="186"/>
      <c r="D179" s="71">
        <v>0</v>
      </c>
      <c r="E179" s="71"/>
      <c r="F179" s="71">
        <v>-2318994882</v>
      </c>
      <c r="G179" s="71"/>
      <c r="H179" s="71">
        <v>0</v>
      </c>
      <c r="I179" s="71"/>
      <c r="J179" s="197">
        <f t="shared" si="7"/>
        <v>-2318994882</v>
      </c>
      <c r="K179" s="197"/>
      <c r="L179" s="101">
        <f t="shared" si="8"/>
        <v>5.8933010908913805E-3</v>
      </c>
      <c r="M179" s="101"/>
      <c r="N179" s="71">
        <v>0</v>
      </c>
      <c r="O179" s="71">
        <v>646698400</v>
      </c>
      <c r="P179" s="71">
        <v>2961824736</v>
      </c>
      <c r="Q179" s="71"/>
      <c r="R179" s="71">
        <v>2254507679</v>
      </c>
      <c r="S179" s="71"/>
      <c r="T179" s="197">
        <f t="shared" si="6"/>
        <v>5216332415</v>
      </c>
      <c r="U179" s="191"/>
      <c r="V179" s="101">
        <f>T179/درآمدها!$J$4</f>
        <v>-1.8531735369747906E-2</v>
      </c>
      <c r="W179" s="98"/>
    </row>
    <row r="180" spans="1:23" s="56" customFormat="1" ht="42.75" customHeight="1">
      <c r="A180" s="98"/>
      <c r="B180" s="196" t="s">
        <v>108</v>
      </c>
      <c r="C180" s="186"/>
      <c r="D180" s="71">
        <v>0</v>
      </c>
      <c r="E180" s="71"/>
      <c r="F180" s="71">
        <v>-847866398</v>
      </c>
      <c r="G180" s="71"/>
      <c r="H180" s="71">
        <v>0</v>
      </c>
      <c r="I180" s="71"/>
      <c r="J180" s="197">
        <f t="shared" si="7"/>
        <v>-847866398</v>
      </c>
      <c r="K180" s="197"/>
      <c r="L180" s="101">
        <f t="shared" si="8"/>
        <v>2.154697281588716E-3</v>
      </c>
      <c r="M180" s="101"/>
      <c r="N180" s="71">
        <v>0</v>
      </c>
      <c r="O180" s="71">
        <v>5654453346</v>
      </c>
      <c r="P180" s="71">
        <v>6417178543</v>
      </c>
      <c r="Q180" s="71"/>
      <c r="R180" s="71">
        <v>652861606</v>
      </c>
      <c r="S180" s="71"/>
      <c r="T180" s="197">
        <f t="shared" si="6"/>
        <v>7070040149</v>
      </c>
      <c r="U180" s="191"/>
      <c r="V180" s="101">
        <f>T180/درآمدها!$J$4</f>
        <v>-2.5117285991590906E-2</v>
      </c>
      <c r="W180" s="98"/>
    </row>
    <row r="181" spans="1:23" s="56" customFormat="1" ht="42.75" customHeight="1">
      <c r="A181" s="98"/>
      <c r="B181" s="196" t="s">
        <v>289</v>
      </c>
      <c r="C181" s="186"/>
      <c r="D181" s="71">
        <v>0</v>
      </c>
      <c r="E181" s="71"/>
      <c r="F181" s="71">
        <v>-727518212</v>
      </c>
      <c r="G181" s="71"/>
      <c r="H181" s="71">
        <v>0</v>
      </c>
      <c r="I181" s="71"/>
      <c r="J181" s="197">
        <f t="shared" si="7"/>
        <v>-727518212</v>
      </c>
      <c r="K181" s="197"/>
      <c r="L181" s="101">
        <f t="shared" si="8"/>
        <v>1.8488543919188117E-3</v>
      </c>
      <c r="M181" s="101"/>
      <c r="N181" s="71">
        <v>0</v>
      </c>
      <c r="O181" s="71">
        <v>243557150</v>
      </c>
      <c r="P181" s="71">
        <v>-499258851</v>
      </c>
      <c r="Q181" s="71"/>
      <c r="R181" s="71">
        <v>99833404</v>
      </c>
      <c r="S181" s="71"/>
      <c r="T181" s="197">
        <f t="shared" si="6"/>
        <v>-399425447</v>
      </c>
      <c r="U181" s="191"/>
      <c r="V181" s="101">
        <f>T181/درآمدها!$J$4</f>
        <v>1.4190136085771804E-3</v>
      </c>
      <c r="W181" s="98"/>
    </row>
    <row r="182" spans="1:23" s="56" customFormat="1" ht="42.75" customHeight="1">
      <c r="A182" s="98"/>
      <c r="B182" s="196" t="s">
        <v>167</v>
      </c>
      <c r="C182" s="186"/>
      <c r="D182" s="71">
        <v>0</v>
      </c>
      <c r="E182" s="71"/>
      <c r="F182" s="71">
        <v>0</v>
      </c>
      <c r="G182" s="71"/>
      <c r="H182" s="71">
        <v>0</v>
      </c>
      <c r="I182" s="71"/>
      <c r="J182" s="197">
        <f t="shared" si="7"/>
        <v>0</v>
      </c>
      <c r="K182" s="197"/>
      <c r="L182" s="101">
        <f t="shared" si="8"/>
        <v>0</v>
      </c>
      <c r="M182" s="101"/>
      <c r="N182" s="71">
        <v>100856800</v>
      </c>
      <c r="O182" s="71"/>
      <c r="P182" s="71">
        <v>0</v>
      </c>
      <c r="Q182" s="71"/>
      <c r="R182" s="71">
        <v>-1637875825</v>
      </c>
      <c r="S182" s="71"/>
      <c r="T182" s="197">
        <f t="shared" si="6"/>
        <v>-1537019025</v>
      </c>
      <c r="U182" s="191"/>
      <c r="V182" s="101">
        <f>T182/درآمدها!$J$4</f>
        <v>5.4604706072145411E-3</v>
      </c>
      <c r="W182" s="98"/>
    </row>
    <row r="183" spans="1:23" s="56" customFormat="1" ht="42.75" customHeight="1">
      <c r="A183" s="98"/>
      <c r="B183" s="196" t="s">
        <v>404</v>
      </c>
      <c r="C183" s="186"/>
      <c r="D183" s="71">
        <v>0</v>
      </c>
      <c r="E183" s="71"/>
      <c r="F183" s="71">
        <v>0</v>
      </c>
      <c r="G183" s="71"/>
      <c r="H183" s="71">
        <v>0</v>
      </c>
      <c r="I183" s="71"/>
      <c r="J183" s="197">
        <f t="shared" si="7"/>
        <v>0</v>
      </c>
      <c r="K183" s="197"/>
      <c r="L183" s="101">
        <f t="shared" si="8"/>
        <v>0</v>
      </c>
      <c r="M183" s="101"/>
      <c r="N183" s="71">
        <v>0</v>
      </c>
      <c r="O183" s="71">
        <v>7100385080</v>
      </c>
      <c r="P183" s="71">
        <v>0</v>
      </c>
      <c r="Q183" s="71"/>
      <c r="R183" s="71">
        <v>1861860017</v>
      </c>
      <c r="S183" s="71"/>
      <c r="T183" s="197">
        <f t="shared" si="6"/>
        <v>1861860017</v>
      </c>
      <c r="U183" s="191"/>
      <c r="V183" s="101">
        <f>T183/درآمدها!$J$4</f>
        <v>-6.6145127237943364E-3</v>
      </c>
      <c r="W183" s="98"/>
    </row>
    <row r="184" spans="1:23" s="56" customFormat="1" ht="42.75" customHeight="1">
      <c r="A184" s="98"/>
      <c r="B184" s="196" t="s">
        <v>348</v>
      </c>
      <c r="C184" s="186"/>
      <c r="D184" s="71">
        <v>0</v>
      </c>
      <c r="E184" s="71"/>
      <c r="F184" s="71">
        <v>2292509801</v>
      </c>
      <c r="G184" s="71"/>
      <c r="H184" s="71">
        <v>0</v>
      </c>
      <c r="I184" s="71"/>
      <c r="J184" s="197">
        <f t="shared" si="7"/>
        <v>2292509801</v>
      </c>
      <c r="K184" s="197"/>
      <c r="L184" s="101">
        <f t="shared" si="8"/>
        <v>-5.8259941045926298E-3</v>
      </c>
      <c r="M184" s="101"/>
      <c r="N184" s="71">
        <v>0</v>
      </c>
      <c r="O184" s="71">
        <v>14348940200</v>
      </c>
      <c r="P184" s="71">
        <v>6860137114</v>
      </c>
      <c r="Q184" s="71"/>
      <c r="R184" s="71">
        <v>649635057</v>
      </c>
      <c r="S184" s="71"/>
      <c r="T184" s="197">
        <f t="shared" si="6"/>
        <v>7509772171</v>
      </c>
      <c r="U184" s="191"/>
      <c r="V184" s="101">
        <f>T184/درآمدها!$J$4</f>
        <v>-2.6679494228526696E-2</v>
      </c>
      <c r="W184" s="98"/>
    </row>
    <row r="185" spans="1:23" s="56" customFormat="1" ht="42.75" customHeight="1">
      <c r="A185" s="98"/>
      <c r="B185" s="196" t="s">
        <v>97</v>
      </c>
      <c r="C185" s="186"/>
      <c r="D185" s="71">
        <v>0</v>
      </c>
      <c r="E185" s="71"/>
      <c r="F185" s="71">
        <v>-368909521</v>
      </c>
      <c r="G185" s="71"/>
      <c r="H185" s="71">
        <v>0</v>
      </c>
      <c r="I185" s="71"/>
      <c r="J185" s="197">
        <f t="shared" si="7"/>
        <v>-368909521</v>
      </c>
      <c r="K185" s="197"/>
      <c r="L185" s="101">
        <f t="shared" si="8"/>
        <v>9.3751603309899696E-4</v>
      </c>
      <c r="M185" s="101"/>
      <c r="N185" s="71">
        <v>2557135750</v>
      </c>
      <c r="O185" s="71"/>
      <c r="P185" s="71">
        <v>-11513043486</v>
      </c>
      <c r="Q185" s="71"/>
      <c r="R185" s="71">
        <v>-2887399823</v>
      </c>
      <c r="S185" s="71"/>
      <c r="T185" s="197">
        <f t="shared" si="6"/>
        <v>-11843307559</v>
      </c>
      <c r="U185" s="191"/>
      <c r="V185" s="101">
        <f>T185/درآمدها!$J$4</f>
        <v>4.2074972245786803E-2</v>
      </c>
      <c r="W185" s="98"/>
    </row>
    <row r="186" spans="1:23" s="56" customFormat="1" ht="42.75" customHeight="1">
      <c r="A186" s="98"/>
      <c r="B186" s="196" t="s">
        <v>113</v>
      </c>
      <c r="C186" s="186"/>
      <c r="D186" s="71">
        <v>0</v>
      </c>
      <c r="E186" s="71"/>
      <c r="F186" s="71">
        <v>280323817</v>
      </c>
      <c r="G186" s="71"/>
      <c r="H186" s="71">
        <v>0</v>
      </c>
      <c r="I186" s="71"/>
      <c r="J186" s="197">
        <f t="shared" si="7"/>
        <v>280323817</v>
      </c>
      <c r="K186" s="197"/>
      <c r="L186" s="101">
        <f t="shared" si="8"/>
        <v>-7.123916785465919E-4</v>
      </c>
      <c r="M186" s="101"/>
      <c r="N186" s="71">
        <v>0</v>
      </c>
      <c r="O186" s="71"/>
      <c r="P186" s="71">
        <v>-1526827514</v>
      </c>
      <c r="Q186" s="71"/>
      <c r="R186" s="71">
        <v>-272564085</v>
      </c>
      <c r="S186" s="71"/>
      <c r="T186" s="197">
        <f t="shared" si="6"/>
        <v>-1799391599</v>
      </c>
      <c r="U186" s="191"/>
      <c r="V186" s="101">
        <f>T186/درآمدها!$J$4</f>
        <v>6.3925851127368269E-3</v>
      </c>
      <c r="W186" s="98"/>
    </row>
    <row r="187" spans="1:23" s="56" customFormat="1" ht="42.75" customHeight="1">
      <c r="A187" s="98"/>
      <c r="B187" s="196" t="s">
        <v>162</v>
      </c>
      <c r="C187" s="186"/>
      <c r="D187" s="71">
        <v>0</v>
      </c>
      <c r="E187" s="71"/>
      <c r="F187" s="71">
        <v>-178617603</v>
      </c>
      <c r="G187" s="71"/>
      <c r="H187" s="71">
        <v>0</v>
      </c>
      <c r="I187" s="71"/>
      <c r="J187" s="197">
        <f t="shared" si="7"/>
        <v>-178617603</v>
      </c>
      <c r="K187" s="197"/>
      <c r="L187" s="101">
        <f t="shared" si="8"/>
        <v>4.5392394902763031E-4</v>
      </c>
      <c r="M187" s="101"/>
      <c r="N187" s="71">
        <v>0</v>
      </c>
      <c r="O187" s="71"/>
      <c r="P187" s="71">
        <v>5510282261</v>
      </c>
      <c r="Q187" s="71"/>
      <c r="R187" s="71">
        <v>6106217094</v>
      </c>
      <c r="S187" s="71"/>
      <c r="T187" s="197">
        <f t="shared" si="6"/>
        <v>11616499355</v>
      </c>
      <c r="U187" s="191"/>
      <c r="V187" s="101">
        <f>T187/درآمدها!$J$4</f>
        <v>-4.1269205035834977E-2</v>
      </c>
      <c r="W187" s="98"/>
    </row>
    <row r="188" spans="1:23" s="56" customFormat="1" ht="42.75" customHeight="1">
      <c r="A188" s="98"/>
      <c r="B188" s="196" t="s">
        <v>232</v>
      </c>
      <c r="C188" s="186"/>
      <c r="D188" s="71">
        <v>0</v>
      </c>
      <c r="E188" s="71"/>
      <c r="F188" s="71">
        <v>-5687685539</v>
      </c>
      <c r="G188" s="71"/>
      <c r="H188" s="71">
        <v>0</v>
      </c>
      <c r="I188" s="71"/>
      <c r="J188" s="197">
        <f t="shared" si="7"/>
        <v>-5687685539</v>
      </c>
      <c r="K188" s="197"/>
      <c r="L188" s="101">
        <f t="shared" si="8"/>
        <v>1.4454211888008743E-2</v>
      </c>
      <c r="M188" s="101"/>
      <c r="N188" s="71">
        <v>0</v>
      </c>
      <c r="O188" s="71">
        <v>94335047</v>
      </c>
      <c r="P188" s="71">
        <v>-8799252301</v>
      </c>
      <c r="Q188" s="71"/>
      <c r="R188" s="71">
        <v>-1167099405</v>
      </c>
      <c r="S188" s="71"/>
      <c r="T188" s="197">
        <f t="shared" si="6"/>
        <v>-9966351706</v>
      </c>
      <c r="U188" s="191"/>
      <c r="V188" s="101">
        <f>T188/درآمدها!$J$4</f>
        <v>3.5406829496970924E-2</v>
      </c>
      <c r="W188" s="98"/>
    </row>
    <row r="189" spans="1:23" s="56" customFormat="1" ht="42.75" customHeight="1">
      <c r="A189" s="98"/>
      <c r="B189" s="196" t="s">
        <v>353</v>
      </c>
      <c r="C189" s="186"/>
      <c r="D189" s="71">
        <v>0</v>
      </c>
      <c r="E189" s="71"/>
      <c r="F189" s="71">
        <v>-489312429</v>
      </c>
      <c r="G189" s="71"/>
      <c r="H189" s="71">
        <v>0</v>
      </c>
      <c r="I189" s="71"/>
      <c r="J189" s="197">
        <f t="shared" si="7"/>
        <v>-489312429</v>
      </c>
      <c r="K189" s="197"/>
      <c r="L189" s="101">
        <f t="shared" si="8"/>
        <v>1.2434979887171701E-3</v>
      </c>
      <c r="M189" s="101"/>
      <c r="N189" s="71">
        <v>0</v>
      </c>
      <c r="O189" s="71">
        <v>2049122807</v>
      </c>
      <c r="P189" s="71">
        <v>-4689241343</v>
      </c>
      <c r="Q189" s="71"/>
      <c r="R189" s="71">
        <v>-1373832975</v>
      </c>
      <c r="S189" s="71"/>
      <c r="T189" s="197">
        <f t="shared" si="6"/>
        <v>-6063074318</v>
      </c>
      <c r="U189" s="191"/>
      <c r="V189" s="101">
        <f>T189/درآمدها!$J$4</f>
        <v>2.1539901955863135E-2</v>
      </c>
      <c r="W189" s="98"/>
    </row>
    <row r="190" spans="1:23" s="56" customFormat="1" ht="42.75" customHeight="1">
      <c r="A190" s="98"/>
      <c r="B190" s="196" t="s">
        <v>130</v>
      </c>
      <c r="C190" s="186"/>
      <c r="D190" s="71">
        <v>0</v>
      </c>
      <c r="E190" s="71"/>
      <c r="F190" s="71">
        <v>0</v>
      </c>
      <c r="G190" s="71"/>
      <c r="H190" s="71">
        <v>0</v>
      </c>
      <c r="I190" s="71"/>
      <c r="J190" s="197">
        <f t="shared" si="7"/>
        <v>0</v>
      </c>
      <c r="K190" s="197"/>
      <c r="L190" s="101">
        <f t="shared" si="8"/>
        <v>0</v>
      </c>
      <c r="M190" s="101"/>
      <c r="N190" s="71">
        <v>148431400</v>
      </c>
      <c r="O190" s="71"/>
      <c r="P190" s="71">
        <v>0</v>
      </c>
      <c r="Q190" s="71"/>
      <c r="R190" s="71">
        <v>-18942526</v>
      </c>
      <c r="S190" s="71"/>
      <c r="T190" s="197">
        <f t="shared" si="6"/>
        <v>129488874</v>
      </c>
      <c r="U190" s="191"/>
      <c r="V190" s="101">
        <f>T190/درآمدها!$J$4</f>
        <v>-4.6002696058905788E-4</v>
      </c>
      <c r="W190" s="98"/>
    </row>
    <row r="191" spans="1:23" s="56" customFormat="1" ht="42.75" customHeight="1">
      <c r="A191" s="98"/>
      <c r="B191" s="196" t="s">
        <v>101</v>
      </c>
      <c r="C191" s="186"/>
      <c r="D191" s="71">
        <v>0</v>
      </c>
      <c r="E191" s="71"/>
      <c r="F191" s="71">
        <v>-7088386981</v>
      </c>
      <c r="G191" s="71"/>
      <c r="H191" s="71">
        <v>0</v>
      </c>
      <c r="I191" s="71"/>
      <c r="J191" s="197">
        <f t="shared" si="7"/>
        <v>-7088386981</v>
      </c>
      <c r="K191" s="197"/>
      <c r="L191" s="101">
        <f t="shared" si="8"/>
        <v>1.801383825899602E-2</v>
      </c>
      <c r="M191" s="101"/>
      <c r="N191" s="71">
        <v>1436885450</v>
      </c>
      <c r="O191" s="71"/>
      <c r="P191" s="71">
        <v>25967231857</v>
      </c>
      <c r="Q191" s="71"/>
      <c r="R191" s="71">
        <v>25402200080</v>
      </c>
      <c r="S191" s="71"/>
      <c r="T191" s="197">
        <f t="shared" si="6"/>
        <v>52806317387</v>
      </c>
      <c r="U191" s="191"/>
      <c r="V191" s="101">
        <f>T191/درآمدها!$J$4</f>
        <v>-0.18760167524078347</v>
      </c>
      <c r="W191" s="98"/>
    </row>
    <row r="192" spans="1:23" s="56" customFormat="1" ht="42.75" customHeight="1">
      <c r="A192" s="98"/>
      <c r="B192" s="196" t="s">
        <v>331</v>
      </c>
      <c r="C192" s="186"/>
      <c r="D192" s="71">
        <v>0</v>
      </c>
      <c r="E192" s="71"/>
      <c r="F192" s="71">
        <v>-5764725993</v>
      </c>
      <c r="G192" s="71"/>
      <c r="H192" s="71">
        <v>0</v>
      </c>
      <c r="I192" s="71"/>
      <c r="J192" s="197">
        <f t="shared" si="7"/>
        <v>-5764725993</v>
      </c>
      <c r="K192" s="197"/>
      <c r="L192" s="101">
        <f t="shared" si="8"/>
        <v>1.4649996102594588E-2</v>
      </c>
      <c r="M192" s="101"/>
      <c r="N192" s="71">
        <v>398607756</v>
      </c>
      <c r="O192" s="71"/>
      <c r="P192" s="71">
        <v>-7399067364</v>
      </c>
      <c r="Q192" s="71"/>
      <c r="R192" s="71">
        <v>-523208822</v>
      </c>
      <c r="S192" s="71"/>
      <c r="T192" s="197">
        <f t="shared" si="6"/>
        <v>-7523668430</v>
      </c>
      <c r="U192" s="191"/>
      <c r="V192" s="101">
        <f>T192/درآمدها!$J$4</f>
        <v>2.672886259195326E-2</v>
      </c>
      <c r="W192" s="98"/>
    </row>
    <row r="193" spans="1:23 16335:16335" s="56" customFormat="1" ht="42.75" customHeight="1">
      <c r="A193" s="98"/>
      <c r="B193" s="196" t="s">
        <v>135</v>
      </c>
      <c r="C193" s="186"/>
      <c r="D193" s="71">
        <v>0</v>
      </c>
      <c r="E193" s="71"/>
      <c r="F193" s="71">
        <v>4025473338</v>
      </c>
      <c r="G193" s="71"/>
      <c r="H193" s="71">
        <v>31673704</v>
      </c>
      <c r="I193" s="71"/>
      <c r="J193" s="197">
        <f t="shared" si="7"/>
        <v>4057147042</v>
      </c>
      <c r="K193" s="197"/>
      <c r="L193" s="101">
        <f t="shared" si="8"/>
        <v>-1.031049670446204E-2</v>
      </c>
      <c r="M193" s="101"/>
      <c r="N193" s="71">
        <v>1840655000</v>
      </c>
      <c r="O193" s="71"/>
      <c r="P193" s="71">
        <v>-1055822566</v>
      </c>
      <c r="Q193" s="71"/>
      <c r="R193" s="71">
        <v>-1626816547</v>
      </c>
      <c r="S193" s="71"/>
      <c r="T193" s="197">
        <f t="shared" si="6"/>
        <v>-841984113</v>
      </c>
      <c r="U193" s="191"/>
      <c r="V193" s="101">
        <f>T193/درآمدها!$J$4</f>
        <v>2.9912638854799512E-3</v>
      </c>
      <c r="W193" s="98"/>
    </row>
    <row r="194" spans="1:23 16335:16335" s="56" customFormat="1" ht="42.75" customHeight="1">
      <c r="A194" s="98"/>
      <c r="B194" s="196" t="s">
        <v>410</v>
      </c>
      <c r="C194" s="186"/>
      <c r="D194" s="71">
        <v>0</v>
      </c>
      <c r="E194" s="71"/>
      <c r="F194" s="71">
        <v>-708331454</v>
      </c>
      <c r="G194" s="71"/>
      <c r="H194" s="71">
        <v>0</v>
      </c>
      <c r="I194" s="71"/>
      <c r="J194" s="197">
        <f t="shared" si="7"/>
        <v>-708331454</v>
      </c>
      <c r="K194" s="197"/>
      <c r="L194" s="101">
        <f t="shared" si="8"/>
        <v>1.8000947578507324E-3</v>
      </c>
      <c r="M194" s="101"/>
      <c r="N194" s="71">
        <v>0</v>
      </c>
      <c r="O194" s="71"/>
      <c r="P194" s="71">
        <v>-125183242</v>
      </c>
      <c r="Q194" s="71"/>
      <c r="R194" s="71">
        <v>0</v>
      </c>
      <c r="S194" s="71"/>
      <c r="T194" s="197">
        <f t="shared" si="6"/>
        <v>-125183242</v>
      </c>
      <c r="U194" s="191"/>
      <c r="V194" s="101">
        <f>T194/درآمدها!$J$4</f>
        <v>4.447306131795114E-4</v>
      </c>
      <c r="W194" s="98"/>
    </row>
    <row r="195" spans="1:23 16335:16335" s="56" customFormat="1" ht="42.75" customHeight="1">
      <c r="A195" s="98"/>
      <c r="B195" s="196" t="s">
        <v>269</v>
      </c>
      <c r="C195" s="186"/>
      <c r="D195" s="71">
        <v>0</v>
      </c>
      <c r="E195" s="71"/>
      <c r="F195" s="71">
        <v>-2632011554</v>
      </c>
      <c r="G195" s="71"/>
      <c r="H195" s="71">
        <v>0</v>
      </c>
      <c r="I195" s="71"/>
      <c r="J195" s="197">
        <f t="shared" si="7"/>
        <v>-2632011554</v>
      </c>
      <c r="K195" s="197"/>
      <c r="L195" s="101">
        <f t="shared" si="8"/>
        <v>6.6887756772664227E-3</v>
      </c>
      <c r="M195" s="101"/>
      <c r="N195" s="71">
        <v>21153660</v>
      </c>
      <c r="O195" s="71"/>
      <c r="P195" s="71">
        <v>-4002308172</v>
      </c>
      <c r="Q195" s="71"/>
      <c r="R195" s="71">
        <v>-1603097804</v>
      </c>
      <c r="S195" s="71"/>
      <c r="T195" s="197">
        <f t="shared" si="6"/>
        <v>-5584252316</v>
      </c>
      <c r="U195" s="191"/>
      <c r="V195" s="101">
        <f>T195/درآمدها!$J$4</f>
        <v>1.9838821210939616E-2</v>
      </c>
      <c r="W195" s="98"/>
    </row>
    <row r="196" spans="1:23 16335:16335" s="56" customFormat="1" ht="42.75" customHeight="1">
      <c r="A196" s="98"/>
      <c r="B196" s="196" t="s">
        <v>370</v>
      </c>
      <c r="C196" s="186"/>
      <c r="D196" s="71">
        <v>0</v>
      </c>
      <c r="E196" s="71"/>
      <c r="F196" s="71">
        <v>3574433234</v>
      </c>
      <c r="G196" s="71"/>
      <c r="H196" s="71">
        <v>139642469</v>
      </c>
      <c r="I196" s="71"/>
      <c r="J196" s="197">
        <f t="shared" si="7"/>
        <v>3714075703</v>
      </c>
      <c r="K196" s="197"/>
      <c r="L196" s="101">
        <f t="shared" si="8"/>
        <v>-9.4386436822429653E-3</v>
      </c>
      <c r="M196" s="101"/>
      <c r="N196" s="71">
        <v>0</v>
      </c>
      <c r="O196" s="71"/>
      <c r="P196" s="71">
        <v>24043041905</v>
      </c>
      <c r="Q196" s="71"/>
      <c r="R196" s="71">
        <v>2109230123</v>
      </c>
      <c r="S196" s="71"/>
      <c r="T196" s="197">
        <f t="shared" si="6"/>
        <v>26152272028</v>
      </c>
      <c r="U196" s="191"/>
      <c r="V196" s="101">
        <f>T196/درآمدها!$J$4</f>
        <v>-9.2909528378006256E-2</v>
      </c>
      <c r="W196" s="98"/>
    </row>
    <row r="197" spans="1:23 16335:16335" s="56" customFormat="1" ht="42.75" customHeight="1">
      <c r="A197" s="98"/>
      <c r="B197" s="196" t="s">
        <v>224</v>
      </c>
      <c r="C197" s="186"/>
      <c r="D197" s="71">
        <v>0</v>
      </c>
      <c r="E197" s="71"/>
      <c r="F197" s="71">
        <v>3943864398</v>
      </c>
      <c r="G197" s="71"/>
      <c r="H197" s="71">
        <v>0</v>
      </c>
      <c r="I197" s="71"/>
      <c r="J197" s="197">
        <f t="shared" si="7"/>
        <v>3943864398</v>
      </c>
      <c r="K197" s="197"/>
      <c r="L197" s="101">
        <f t="shared" si="8"/>
        <v>-1.0022609596712804E-2</v>
      </c>
      <c r="M197" s="101"/>
      <c r="N197" s="71">
        <v>1208293800</v>
      </c>
      <c r="O197" s="71"/>
      <c r="P197" s="71">
        <v>2000385199</v>
      </c>
      <c r="Q197" s="71"/>
      <c r="R197" s="71">
        <v>-4975537080</v>
      </c>
      <c r="S197" s="71"/>
      <c r="T197" s="197">
        <f t="shared" si="6"/>
        <v>-1766858081</v>
      </c>
      <c r="U197" s="191"/>
      <c r="V197" s="101">
        <f>T197/درآمدها!$J$4</f>
        <v>6.2770053340231021E-3</v>
      </c>
      <c r="W197" s="98"/>
    </row>
    <row r="198" spans="1:23 16335:16335" s="56" customFormat="1" ht="42.75" customHeight="1">
      <c r="A198" s="98"/>
      <c r="B198" s="196" t="s">
        <v>276</v>
      </c>
      <c r="C198" s="186"/>
      <c r="D198" s="71">
        <v>0</v>
      </c>
      <c r="E198" s="71"/>
      <c r="F198" s="71">
        <v>1768990050</v>
      </c>
      <c r="G198" s="71"/>
      <c r="H198" s="71">
        <v>0</v>
      </c>
      <c r="I198" s="71"/>
      <c r="J198" s="197">
        <f t="shared" si="7"/>
        <v>1768990050</v>
      </c>
      <c r="K198" s="197"/>
      <c r="L198" s="101">
        <f t="shared" si="8"/>
        <v>-4.4955644673307206E-3</v>
      </c>
      <c r="M198" s="101"/>
      <c r="N198" s="71">
        <v>7952185800</v>
      </c>
      <c r="O198" s="71"/>
      <c r="P198" s="71">
        <v>951328480</v>
      </c>
      <c r="Q198" s="71"/>
      <c r="R198" s="71">
        <v>-2293333535</v>
      </c>
      <c r="S198" s="71"/>
      <c r="T198" s="197">
        <f t="shared" si="6"/>
        <v>6610180745</v>
      </c>
      <c r="U198" s="191"/>
      <c r="V198" s="101">
        <f>T198/درآمدها!$J$4</f>
        <v>-2.3483572473312758E-2</v>
      </c>
      <c r="W198" s="98"/>
      <c r="XDG198" s="57">
        <f>SUM(B198:XDF198)</f>
        <v>16758341589.972021</v>
      </c>
    </row>
    <row r="199" spans="1:23 16335:16335" s="56" customFormat="1" ht="42.75" customHeight="1">
      <c r="A199" s="98"/>
      <c r="B199" s="196" t="s">
        <v>164</v>
      </c>
      <c r="C199" s="186"/>
      <c r="D199" s="71">
        <v>0</v>
      </c>
      <c r="E199" s="71"/>
      <c r="F199" s="71">
        <v>-7647631868</v>
      </c>
      <c r="G199" s="71"/>
      <c r="H199" s="71">
        <v>0</v>
      </c>
      <c r="I199" s="71"/>
      <c r="J199" s="197">
        <f t="shared" si="7"/>
        <v>-7647631868</v>
      </c>
      <c r="K199" s="197"/>
      <c r="L199" s="101">
        <f t="shared" si="8"/>
        <v>1.9435056791306918E-2</v>
      </c>
      <c r="M199" s="101"/>
      <c r="N199" s="71">
        <v>0</v>
      </c>
      <c r="O199" s="71"/>
      <c r="P199" s="71">
        <v>-20724727902</v>
      </c>
      <c r="Q199" s="71"/>
      <c r="R199" s="71">
        <v>-11153514367</v>
      </c>
      <c r="S199" s="71"/>
      <c r="T199" s="197">
        <f t="shared" si="6"/>
        <v>-31878242269</v>
      </c>
      <c r="U199" s="191"/>
      <c r="V199" s="101">
        <f>T199/درآمدها!$J$4</f>
        <v>0.113251821928189</v>
      </c>
      <c r="W199" s="98"/>
    </row>
    <row r="200" spans="1:23 16335:16335" s="56" customFormat="1" ht="42.75" customHeight="1">
      <c r="A200" s="98"/>
      <c r="B200" s="196" t="s">
        <v>284</v>
      </c>
      <c r="C200" s="186"/>
      <c r="D200" s="71">
        <v>0</v>
      </c>
      <c r="E200" s="71"/>
      <c r="F200" s="71">
        <v>3280221415</v>
      </c>
      <c r="G200" s="71"/>
      <c r="H200" s="71">
        <v>126948918</v>
      </c>
      <c r="I200" s="71"/>
      <c r="J200" s="197">
        <f t="shared" si="7"/>
        <v>3407170333</v>
      </c>
      <c r="K200" s="197"/>
      <c r="L200" s="101">
        <f t="shared" si="8"/>
        <v>-8.6586998514650657E-3</v>
      </c>
      <c r="M200" s="101"/>
      <c r="N200" s="71">
        <v>5315438680</v>
      </c>
      <c r="O200" s="71">
        <v>2309916000</v>
      </c>
      <c r="P200" s="71">
        <v>-705868430</v>
      </c>
      <c r="Q200" s="71"/>
      <c r="R200" s="71">
        <v>-1320407607</v>
      </c>
      <c r="S200" s="71"/>
      <c r="T200" s="197">
        <f t="shared" si="6"/>
        <v>3289162643</v>
      </c>
      <c r="U200" s="191"/>
      <c r="V200" s="101">
        <f>T200/درآمدها!$J$4</f>
        <v>-1.1685200796034124E-2</v>
      </c>
      <c r="W200" s="98"/>
    </row>
    <row r="201" spans="1:23 16335:16335" s="56" customFormat="1" ht="42.75" customHeight="1">
      <c r="A201" s="98"/>
      <c r="B201" s="196" t="s">
        <v>402</v>
      </c>
      <c r="C201" s="186"/>
      <c r="D201" s="71">
        <v>0</v>
      </c>
      <c r="E201" s="71"/>
      <c r="F201" s="71">
        <v>-353454355</v>
      </c>
      <c r="G201" s="71"/>
      <c r="H201" s="71">
        <v>0</v>
      </c>
      <c r="I201" s="71"/>
      <c r="J201" s="197">
        <f t="shared" si="7"/>
        <v>-353454355</v>
      </c>
      <c r="K201" s="197"/>
      <c r="L201" s="101">
        <f t="shared" si="8"/>
        <v>8.9823955717630998E-4</v>
      </c>
      <c r="M201" s="101"/>
      <c r="N201" s="71">
        <v>0</v>
      </c>
      <c r="O201" s="71">
        <v>7952185800</v>
      </c>
      <c r="P201" s="71">
        <v>-3210730094</v>
      </c>
      <c r="Q201" s="71"/>
      <c r="R201" s="71">
        <v>-544733929</v>
      </c>
      <c r="S201" s="71"/>
      <c r="T201" s="197">
        <f t="shared" si="6"/>
        <v>-3755464023</v>
      </c>
      <c r="U201" s="191"/>
      <c r="V201" s="101">
        <f>T201/درآمدها!$J$4</f>
        <v>1.334180031639047E-2</v>
      </c>
      <c r="W201" s="98"/>
    </row>
    <row r="202" spans="1:23 16335:16335" s="56" customFormat="1" ht="42.75" customHeight="1">
      <c r="A202" s="98"/>
      <c r="B202" s="196" t="s">
        <v>293</v>
      </c>
      <c r="C202" s="186"/>
      <c r="D202" s="71">
        <v>0</v>
      </c>
      <c r="E202" s="71"/>
      <c r="F202" s="71">
        <v>-1328899780</v>
      </c>
      <c r="G202" s="71"/>
      <c r="H202" s="71">
        <v>0</v>
      </c>
      <c r="I202" s="71"/>
      <c r="J202" s="197">
        <f t="shared" si="7"/>
        <v>-1328899780</v>
      </c>
      <c r="K202" s="197"/>
      <c r="L202" s="101">
        <f t="shared" si="8"/>
        <v>3.377155587512554E-3</v>
      </c>
      <c r="M202" s="101"/>
      <c r="N202" s="71">
        <v>0</v>
      </c>
      <c r="O202" s="71"/>
      <c r="P202" s="71">
        <v>-2489475515</v>
      </c>
      <c r="Q202" s="71"/>
      <c r="R202" s="71">
        <v>-1305775501</v>
      </c>
      <c r="S202" s="71"/>
      <c r="T202" s="197">
        <f t="shared" si="6"/>
        <v>-3795251016</v>
      </c>
      <c r="U202" s="191"/>
      <c r="V202" s="101">
        <f>T202/درآمدها!$J$4</f>
        <v>1.3483149058528487E-2</v>
      </c>
      <c r="W202" s="98"/>
    </row>
    <row r="203" spans="1:23 16335:16335" s="56" customFormat="1" ht="42.75" customHeight="1">
      <c r="A203" s="98"/>
      <c r="B203" s="196" t="s">
        <v>128</v>
      </c>
      <c r="C203" s="186"/>
      <c r="D203" s="71">
        <v>0</v>
      </c>
      <c r="E203" s="71"/>
      <c r="F203" s="71">
        <v>0</v>
      </c>
      <c r="G203" s="71"/>
      <c r="H203" s="71">
        <v>0</v>
      </c>
      <c r="I203" s="71"/>
      <c r="J203" s="197">
        <f t="shared" si="7"/>
        <v>0</v>
      </c>
      <c r="K203" s="197"/>
      <c r="L203" s="101">
        <f t="shared" si="8"/>
        <v>0</v>
      </c>
      <c r="M203" s="101"/>
      <c r="N203" s="71">
        <v>1791316780</v>
      </c>
      <c r="O203" s="71">
        <v>5620319577</v>
      </c>
      <c r="P203" s="71">
        <v>0</v>
      </c>
      <c r="Q203" s="71"/>
      <c r="R203" s="71">
        <v>25775128789</v>
      </c>
      <c r="S203" s="71"/>
      <c r="T203" s="197">
        <f t="shared" ref="T203:T266" si="9">N203+P203+R203</f>
        <v>27566445569</v>
      </c>
      <c r="U203" s="191"/>
      <c r="V203" s="101">
        <f>T203/درآمدها!$J$4</f>
        <v>-9.7933573577532018E-2</v>
      </c>
      <c r="W203" s="98"/>
    </row>
    <row r="204" spans="1:23 16335:16335" s="56" customFormat="1" ht="42.75" customHeight="1">
      <c r="A204" s="98"/>
      <c r="B204" s="196" t="s">
        <v>182</v>
      </c>
      <c r="C204" s="186"/>
      <c r="D204" s="71">
        <v>0</v>
      </c>
      <c r="E204" s="71"/>
      <c r="F204" s="71">
        <v>-132535757</v>
      </c>
      <c r="G204" s="71"/>
      <c r="H204" s="71">
        <v>0</v>
      </c>
      <c r="I204" s="71"/>
      <c r="J204" s="197">
        <f t="shared" ref="J204:J267" si="10">D204+F204+H204</f>
        <v>-132535757</v>
      </c>
      <c r="K204" s="197"/>
      <c r="L204" s="101">
        <f t="shared" ref="L204:L267" si="11">J204/-393496759496</f>
        <v>3.3681537090611612E-4</v>
      </c>
      <c r="M204" s="101"/>
      <c r="N204" s="71">
        <v>1211020800</v>
      </c>
      <c r="O204" s="71"/>
      <c r="P204" s="71">
        <v>-438051249</v>
      </c>
      <c r="Q204" s="71"/>
      <c r="R204" s="71">
        <v>-529493961</v>
      </c>
      <c r="S204" s="71"/>
      <c r="T204" s="197">
        <f t="shared" si="9"/>
        <v>243475590</v>
      </c>
      <c r="U204" s="191"/>
      <c r="V204" s="101">
        <f>T204/درآمدها!$J$4</f>
        <v>-8.6498038159886709E-4</v>
      </c>
      <c r="W204" s="98"/>
    </row>
    <row r="205" spans="1:23 16335:16335" s="56" customFormat="1" ht="42.75" customHeight="1">
      <c r="A205" s="98"/>
      <c r="B205" s="196" t="s">
        <v>386</v>
      </c>
      <c r="C205" s="186"/>
      <c r="D205" s="71">
        <v>0</v>
      </c>
      <c r="E205" s="71"/>
      <c r="F205" s="71">
        <v>-1890680564</v>
      </c>
      <c r="G205" s="71"/>
      <c r="H205" s="71">
        <v>0</v>
      </c>
      <c r="I205" s="71"/>
      <c r="J205" s="197">
        <f t="shared" si="10"/>
        <v>-1890680564</v>
      </c>
      <c r="K205" s="197"/>
      <c r="L205" s="101">
        <f t="shared" si="11"/>
        <v>4.8048186379517546E-3</v>
      </c>
      <c r="M205" s="101"/>
      <c r="N205" s="71">
        <v>0</v>
      </c>
      <c r="O205" s="71">
        <v>370406600</v>
      </c>
      <c r="P205" s="71">
        <v>-6901325305</v>
      </c>
      <c r="Q205" s="71"/>
      <c r="R205" s="71">
        <v>-713716152</v>
      </c>
      <c r="S205" s="71"/>
      <c r="T205" s="197">
        <f t="shared" si="9"/>
        <v>-7615041457</v>
      </c>
      <c r="U205" s="191"/>
      <c r="V205" s="101">
        <f>T205/درآمدها!$J$4</f>
        <v>2.7053477785461171E-2</v>
      </c>
      <c r="W205" s="98"/>
    </row>
    <row r="206" spans="1:23 16335:16335" s="56" customFormat="1" ht="42.75" customHeight="1">
      <c r="A206" s="98"/>
      <c r="B206" s="196" t="s">
        <v>165</v>
      </c>
      <c r="C206" s="186"/>
      <c r="D206" s="71">
        <v>0</v>
      </c>
      <c r="E206" s="71"/>
      <c r="F206" s="71">
        <v>-1162379772</v>
      </c>
      <c r="G206" s="71"/>
      <c r="H206" s="71">
        <v>0</v>
      </c>
      <c r="I206" s="71"/>
      <c r="J206" s="197">
        <f t="shared" si="10"/>
        <v>-1162379772</v>
      </c>
      <c r="K206" s="197"/>
      <c r="L206" s="101">
        <f t="shared" si="11"/>
        <v>2.9539754621837385E-3</v>
      </c>
      <c r="M206" s="101"/>
      <c r="N206" s="71">
        <v>503970180</v>
      </c>
      <c r="O206" s="71"/>
      <c r="P206" s="71">
        <v>-520359195</v>
      </c>
      <c r="Q206" s="71"/>
      <c r="R206" s="71">
        <v>3231332639</v>
      </c>
      <c r="S206" s="71"/>
      <c r="T206" s="197">
        <f t="shared" si="9"/>
        <v>3214943624</v>
      </c>
      <c r="U206" s="191"/>
      <c r="V206" s="101">
        <f>T206/درآمدها!$J$4</f>
        <v>-1.1421527565479416E-2</v>
      </c>
      <c r="W206" s="98"/>
    </row>
    <row r="207" spans="1:23 16335:16335" s="56" customFormat="1" ht="42.75" customHeight="1">
      <c r="A207" s="98"/>
      <c r="B207" s="196" t="s">
        <v>295</v>
      </c>
      <c r="C207" s="186"/>
      <c r="D207" s="71">
        <v>0</v>
      </c>
      <c r="E207" s="71"/>
      <c r="F207" s="71">
        <v>-1162287964</v>
      </c>
      <c r="G207" s="71"/>
      <c r="H207" s="71">
        <v>0</v>
      </c>
      <c r="I207" s="71"/>
      <c r="J207" s="197">
        <f t="shared" si="10"/>
        <v>-1162287964</v>
      </c>
      <c r="K207" s="197"/>
      <c r="L207" s="101">
        <f t="shared" si="11"/>
        <v>2.9537421489536178E-3</v>
      </c>
      <c r="M207" s="101"/>
      <c r="N207" s="71">
        <v>0</v>
      </c>
      <c r="O207" s="71">
        <v>5730873200</v>
      </c>
      <c r="P207" s="71">
        <v>-8857618022</v>
      </c>
      <c r="Q207" s="71"/>
      <c r="R207" s="71">
        <v>-1413137466</v>
      </c>
      <c r="S207" s="71"/>
      <c r="T207" s="197">
        <f t="shared" si="9"/>
        <v>-10270755488</v>
      </c>
      <c r="U207" s="191"/>
      <c r="V207" s="101">
        <f>T207/درآمدها!$J$4</f>
        <v>3.6488265625802152E-2</v>
      </c>
      <c r="W207" s="98"/>
    </row>
    <row r="208" spans="1:23 16335:16335" s="56" customFormat="1" ht="42.6" customHeight="1">
      <c r="A208" s="98"/>
      <c r="B208" s="196" t="s">
        <v>188</v>
      </c>
      <c r="C208" s="186"/>
      <c r="D208" s="71">
        <v>0</v>
      </c>
      <c r="E208" s="71"/>
      <c r="F208" s="71">
        <v>-4336545809</v>
      </c>
      <c r="G208" s="71"/>
      <c r="H208" s="71">
        <v>0</v>
      </c>
      <c r="I208" s="71"/>
      <c r="J208" s="197">
        <f t="shared" si="10"/>
        <v>-4336545809</v>
      </c>
      <c r="K208" s="197"/>
      <c r="L208" s="101">
        <f t="shared" si="11"/>
        <v>1.1020537537728014E-2</v>
      </c>
      <c r="M208" s="101"/>
      <c r="N208" s="71">
        <v>0</v>
      </c>
      <c r="O208" s="71">
        <v>25586605000</v>
      </c>
      <c r="P208" s="71">
        <v>-7306519041</v>
      </c>
      <c r="Q208" s="71"/>
      <c r="R208" s="71">
        <v>-63929581</v>
      </c>
      <c r="S208" s="71"/>
      <c r="T208" s="197">
        <f t="shared" si="9"/>
        <v>-7370448622</v>
      </c>
      <c r="U208" s="191"/>
      <c r="V208" s="101">
        <f>T208/درآمدها!$J$4</f>
        <v>2.6184528237974097E-2</v>
      </c>
      <c r="W208" s="98"/>
    </row>
    <row r="209" spans="1:23" s="56" customFormat="1" ht="42.75" customHeight="1">
      <c r="A209" s="98"/>
      <c r="B209" s="196" t="s">
        <v>476</v>
      </c>
      <c r="C209" s="186"/>
      <c r="D209" s="71">
        <v>0</v>
      </c>
      <c r="E209" s="71"/>
      <c r="F209" s="71">
        <v>-441753362</v>
      </c>
      <c r="G209" s="71"/>
      <c r="H209" s="71">
        <v>0</v>
      </c>
      <c r="I209" s="71"/>
      <c r="J209" s="197">
        <f t="shared" si="10"/>
        <v>-441753362</v>
      </c>
      <c r="K209" s="197"/>
      <c r="L209" s="101">
        <f t="shared" si="11"/>
        <v>1.1226353237719371E-3</v>
      </c>
      <c r="M209" s="101"/>
      <c r="N209" s="71">
        <v>0</v>
      </c>
      <c r="O209" s="71"/>
      <c r="P209" s="71">
        <v>-441753362</v>
      </c>
      <c r="Q209" s="71"/>
      <c r="R209" s="71">
        <v>0</v>
      </c>
      <c r="S209" s="71"/>
      <c r="T209" s="197">
        <f t="shared" si="9"/>
        <v>-441753362</v>
      </c>
      <c r="U209" s="191"/>
      <c r="V209" s="101">
        <f>T209/درآمدها!$J$4</f>
        <v>1.5693893241426891E-3</v>
      </c>
      <c r="W209" s="98"/>
    </row>
    <row r="210" spans="1:23" s="56" customFormat="1" ht="42.75" customHeight="1">
      <c r="A210" s="98"/>
      <c r="B210" s="196" t="s">
        <v>142</v>
      </c>
      <c r="C210" s="186"/>
      <c r="D210" s="71">
        <v>0</v>
      </c>
      <c r="E210" s="71"/>
      <c r="F210" s="71">
        <v>1144721786</v>
      </c>
      <c r="G210" s="71"/>
      <c r="H210" s="71">
        <v>0</v>
      </c>
      <c r="I210" s="71"/>
      <c r="J210" s="197">
        <f t="shared" si="10"/>
        <v>1144721786</v>
      </c>
      <c r="K210" s="197"/>
      <c r="L210" s="101">
        <f t="shared" si="11"/>
        <v>-2.9091009223714747E-3</v>
      </c>
      <c r="M210" s="101"/>
      <c r="N210" s="71">
        <v>4286886600</v>
      </c>
      <c r="O210" s="71">
        <v>332865050</v>
      </c>
      <c r="P210" s="71">
        <v>-6251585718</v>
      </c>
      <c r="Q210" s="71"/>
      <c r="R210" s="71">
        <v>-2108194170</v>
      </c>
      <c r="S210" s="71"/>
      <c r="T210" s="197">
        <f t="shared" si="9"/>
        <v>-4072893288</v>
      </c>
      <c r="U210" s="191"/>
      <c r="V210" s="101">
        <f>T210/درآمدها!$J$4</f>
        <v>1.446951125764067E-2</v>
      </c>
      <c r="W210" s="98"/>
    </row>
    <row r="211" spans="1:23" s="56" customFormat="1" ht="42.75" customHeight="1">
      <c r="A211" s="98"/>
      <c r="B211" s="196" t="s">
        <v>153</v>
      </c>
      <c r="C211" s="186"/>
      <c r="D211" s="71">
        <v>0</v>
      </c>
      <c r="E211" s="71"/>
      <c r="F211" s="71">
        <v>-8610238713</v>
      </c>
      <c r="G211" s="71"/>
      <c r="H211" s="71">
        <v>0</v>
      </c>
      <c r="I211" s="71"/>
      <c r="J211" s="197">
        <f t="shared" si="10"/>
        <v>-8610238713</v>
      </c>
      <c r="K211" s="197"/>
      <c r="L211" s="101">
        <f t="shared" si="11"/>
        <v>2.1881345920175297E-2</v>
      </c>
      <c r="M211" s="101"/>
      <c r="N211" s="71">
        <v>0</v>
      </c>
      <c r="O211" s="71"/>
      <c r="P211" s="71">
        <v>-12975754388</v>
      </c>
      <c r="Q211" s="71"/>
      <c r="R211" s="71">
        <v>-3252644358</v>
      </c>
      <c r="S211" s="71"/>
      <c r="T211" s="197">
        <f t="shared" si="9"/>
        <v>-16228398746</v>
      </c>
      <c r="U211" s="191"/>
      <c r="V211" s="101">
        <f>T211/درآمدها!$J$4</f>
        <v>5.7653609300438106E-2</v>
      </c>
      <c r="W211" s="98"/>
    </row>
    <row r="212" spans="1:23" s="56" customFormat="1" ht="42.6" customHeight="1">
      <c r="A212" s="98"/>
      <c r="B212" s="196" t="s">
        <v>218</v>
      </c>
      <c r="C212" s="186"/>
      <c r="D212" s="71">
        <v>0</v>
      </c>
      <c r="E212" s="71"/>
      <c r="F212" s="71">
        <v>-6318645467</v>
      </c>
      <c r="G212" s="71"/>
      <c r="H212" s="71">
        <v>0</v>
      </c>
      <c r="I212" s="71"/>
      <c r="J212" s="197">
        <f t="shared" si="10"/>
        <v>-6318645467</v>
      </c>
      <c r="K212" s="197"/>
      <c r="L212" s="101">
        <f t="shared" si="11"/>
        <v>1.6057681072375464E-2</v>
      </c>
      <c r="M212" s="101"/>
      <c r="N212" s="71">
        <v>0</v>
      </c>
      <c r="O212" s="71">
        <v>239094667</v>
      </c>
      <c r="P212" s="71">
        <v>-9909944066</v>
      </c>
      <c r="Q212" s="71"/>
      <c r="R212" s="71">
        <v>-119435650</v>
      </c>
      <c r="S212" s="71"/>
      <c r="T212" s="197">
        <f t="shared" si="9"/>
        <v>-10029379716</v>
      </c>
      <c r="U212" s="191"/>
      <c r="V212" s="101">
        <f>T212/درآمدها!$J$4</f>
        <v>3.5630745135254077E-2</v>
      </c>
      <c r="W212" s="98"/>
    </row>
    <row r="213" spans="1:23" s="56" customFormat="1" ht="42.75" customHeight="1">
      <c r="A213" s="98"/>
      <c r="B213" s="196" t="s">
        <v>337</v>
      </c>
      <c r="C213" s="186"/>
      <c r="D213" s="71">
        <v>0</v>
      </c>
      <c r="E213" s="71"/>
      <c r="F213" s="71">
        <v>-2287183323</v>
      </c>
      <c r="G213" s="71"/>
      <c r="H213" s="71">
        <v>0</v>
      </c>
      <c r="I213" s="71"/>
      <c r="J213" s="197">
        <f t="shared" si="10"/>
        <v>-2287183323</v>
      </c>
      <c r="K213" s="197"/>
      <c r="L213" s="101">
        <f t="shared" si="11"/>
        <v>5.8124578355600153E-3</v>
      </c>
      <c r="M213" s="101"/>
      <c r="N213" s="71">
        <v>0</v>
      </c>
      <c r="O213" s="71">
        <v>536335800</v>
      </c>
      <c r="P213" s="71">
        <v>-6995399586</v>
      </c>
      <c r="Q213" s="71"/>
      <c r="R213" s="71">
        <v>-1236022509</v>
      </c>
      <c r="S213" s="71"/>
      <c r="T213" s="197">
        <f t="shared" si="9"/>
        <v>-8231422095</v>
      </c>
      <c r="U213" s="191"/>
      <c r="V213" s="101">
        <f>T213/درآمدها!$J$4</f>
        <v>2.9243254425769933E-2</v>
      </c>
      <c r="W213" s="98"/>
    </row>
    <row r="214" spans="1:23" s="56" customFormat="1" ht="42.75" customHeight="1">
      <c r="A214" s="98"/>
      <c r="B214" s="196" t="s">
        <v>184</v>
      </c>
      <c r="C214" s="186"/>
      <c r="D214" s="71">
        <v>1476557409</v>
      </c>
      <c r="E214" s="71"/>
      <c r="F214" s="71">
        <v>-4766337889</v>
      </c>
      <c r="G214" s="71"/>
      <c r="H214" s="71">
        <v>0</v>
      </c>
      <c r="I214" s="71"/>
      <c r="J214" s="197">
        <f t="shared" si="10"/>
        <v>-3289780480</v>
      </c>
      <c r="K214" s="197"/>
      <c r="L214" s="101">
        <f t="shared" si="11"/>
        <v>8.3603750237070031E-3</v>
      </c>
      <c r="M214" s="101"/>
      <c r="N214" s="71">
        <v>1476557409</v>
      </c>
      <c r="O214" s="71"/>
      <c r="P214" s="71">
        <v>-6674233813</v>
      </c>
      <c r="Q214" s="71"/>
      <c r="R214" s="71">
        <v>1500255135</v>
      </c>
      <c r="S214" s="71"/>
      <c r="T214" s="197">
        <f t="shared" si="9"/>
        <v>-3697421269</v>
      </c>
      <c r="U214" s="191"/>
      <c r="V214" s="101">
        <f>T214/درآمدها!$J$4</f>
        <v>1.3135595482862932E-2</v>
      </c>
      <c r="W214" s="98"/>
    </row>
    <row r="215" spans="1:23" s="56" customFormat="1" ht="42.75" customHeight="1">
      <c r="A215" s="98"/>
      <c r="B215" s="196" t="s">
        <v>351</v>
      </c>
      <c r="C215" s="186"/>
      <c r="D215" s="71">
        <v>0</v>
      </c>
      <c r="E215" s="71"/>
      <c r="F215" s="71">
        <v>-378855914</v>
      </c>
      <c r="G215" s="71"/>
      <c r="H215" s="71">
        <v>0</v>
      </c>
      <c r="I215" s="71"/>
      <c r="J215" s="197">
        <f t="shared" si="10"/>
        <v>-378855914</v>
      </c>
      <c r="K215" s="197"/>
      <c r="L215" s="101">
        <f t="shared" si="11"/>
        <v>9.6279297060857037E-4</v>
      </c>
      <c r="M215" s="101"/>
      <c r="N215" s="71">
        <v>0</v>
      </c>
      <c r="O215" s="71"/>
      <c r="P215" s="71">
        <v>3413816819</v>
      </c>
      <c r="Q215" s="71"/>
      <c r="R215" s="71">
        <v>215408765</v>
      </c>
      <c r="S215" s="71"/>
      <c r="T215" s="197">
        <f t="shared" si="9"/>
        <v>3629225584</v>
      </c>
      <c r="U215" s="191"/>
      <c r="V215" s="101">
        <f>T215/درآمدها!$J$4</f>
        <v>-1.289332097134128E-2</v>
      </c>
      <c r="W215" s="98"/>
    </row>
    <row r="216" spans="1:23" s="56" customFormat="1" ht="42.75" customHeight="1">
      <c r="A216" s="98"/>
      <c r="B216" s="196" t="s">
        <v>180</v>
      </c>
      <c r="C216" s="186"/>
      <c r="D216" s="71">
        <v>0</v>
      </c>
      <c r="E216" s="71"/>
      <c r="F216" s="71">
        <v>782280231</v>
      </c>
      <c r="G216" s="71"/>
      <c r="H216" s="71">
        <v>0</v>
      </c>
      <c r="I216" s="71"/>
      <c r="J216" s="197">
        <f t="shared" si="10"/>
        <v>782280231</v>
      </c>
      <c r="K216" s="197"/>
      <c r="L216" s="101">
        <f t="shared" si="11"/>
        <v>-1.9880220411521636E-3</v>
      </c>
      <c r="M216" s="101"/>
      <c r="N216" s="71">
        <v>0</v>
      </c>
      <c r="O216" s="71"/>
      <c r="P216" s="71">
        <v>5244033514</v>
      </c>
      <c r="Q216" s="71"/>
      <c r="R216" s="71">
        <v>803564110</v>
      </c>
      <c r="S216" s="71"/>
      <c r="T216" s="197">
        <f t="shared" si="9"/>
        <v>6047597624</v>
      </c>
      <c r="U216" s="191"/>
      <c r="V216" s="101">
        <f>T216/درآمدها!$J$4</f>
        <v>-2.1484918880631615E-2</v>
      </c>
      <c r="W216" s="98"/>
    </row>
    <row r="217" spans="1:23" s="56" customFormat="1" ht="42.75" customHeight="1">
      <c r="A217" s="98"/>
      <c r="B217" s="196" t="s">
        <v>93</v>
      </c>
      <c r="C217" s="186"/>
      <c r="D217" s="71">
        <v>0</v>
      </c>
      <c r="E217" s="71"/>
      <c r="F217" s="71">
        <v>-6702294148</v>
      </c>
      <c r="G217" s="71"/>
      <c r="H217" s="71">
        <v>0</v>
      </c>
      <c r="I217" s="71"/>
      <c r="J217" s="197">
        <f t="shared" si="10"/>
        <v>-6702294148</v>
      </c>
      <c r="K217" s="197"/>
      <c r="L217" s="101">
        <f t="shared" si="11"/>
        <v>1.7032653983185167E-2</v>
      </c>
      <c r="M217" s="101"/>
      <c r="N217" s="71">
        <v>674234184</v>
      </c>
      <c r="O217" s="71"/>
      <c r="P217" s="71">
        <v>-11782151712</v>
      </c>
      <c r="Q217" s="71"/>
      <c r="R217" s="71">
        <v>-1134156958</v>
      </c>
      <c r="S217" s="71"/>
      <c r="T217" s="197">
        <f t="shared" si="9"/>
        <v>-12242074486</v>
      </c>
      <c r="U217" s="191"/>
      <c r="V217" s="101">
        <f>T217/درآمدها!$J$4</f>
        <v>4.3491646371868468E-2</v>
      </c>
      <c r="W217" s="98"/>
    </row>
    <row r="218" spans="1:23" s="56" customFormat="1" ht="42.75" customHeight="1">
      <c r="A218" s="98"/>
      <c r="B218" s="196" t="s">
        <v>258</v>
      </c>
      <c r="C218" s="186"/>
      <c r="D218" s="71">
        <v>0</v>
      </c>
      <c r="E218" s="71"/>
      <c r="F218" s="71">
        <v>-3748018426</v>
      </c>
      <c r="G218" s="71"/>
      <c r="H218" s="71">
        <v>0</v>
      </c>
      <c r="I218" s="71"/>
      <c r="J218" s="197">
        <f t="shared" si="10"/>
        <v>-3748018426</v>
      </c>
      <c r="K218" s="197"/>
      <c r="L218" s="101">
        <f t="shared" si="11"/>
        <v>9.5249029008537475E-3</v>
      </c>
      <c r="M218" s="101"/>
      <c r="N218" s="71">
        <v>2179148327</v>
      </c>
      <c r="O218" s="71">
        <v>1079660026</v>
      </c>
      <c r="P218" s="71">
        <v>1976041996</v>
      </c>
      <c r="Q218" s="71"/>
      <c r="R218" s="71">
        <v>1084595333</v>
      </c>
      <c r="S218" s="71"/>
      <c r="T218" s="197">
        <f t="shared" si="9"/>
        <v>5239785656</v>
      </c>
      <c r="U218" s="191"/>
      <c r="V218" s="101">
        <f>T218/درآمدها!$J$4</f>
        <v>-1.8615056220720731E-2</v>
      </c>
      <c r="W218" s="98"/>
    </row>
    <row r="219" spans="1:23" s="56" customFormat="1" ht="42.75" customHeight="1">
      <c r="A219" s="98"/>
      <c r="B219" s="196" t="s">
        <v>196</v>
      </c>
      <c r="C219" s="186"/>
      <c r="D219" s="71">
        <v>0</v>
      </c>
      <c r="E219" s="71"/>
      <c r="F219" s="71">
        <v>197245764</v>
      </c>
      <c r="G219" s="71"/>
      <c r="H219" s="71">
        <v>1154764624</v>
      </c>
      <c r="I219" s="71"/>
      <c r="J219" s="197">
        <f t="shared" si="10"/>
        <v>1352010388</v>
      </c>
      <c r="K219" s="197"/>
      <c r="L219" s="101">
        <f t="shared" si="11"/>
        <v>-3.4358869682476851E-3</v>
      </c>
      <c r="M219" s="101"/>
      <c r="N219" s="71">
        <v>3420864150</v>
      </c>
      <c r="O219" s="71"/>
      <c r="P219" s="71">
        <v>6145316652</v>
      </c>
      <c r="Q219" s="71"/>
      <c r="R219" s="71">
        <v>2777688003</v>
      </c>
      <c r="S219" s="71"/>
      <c r="T219" s="197">
        <f t="shared" si="9"/>
        <v>12343868805</v>
      </c>
      <c r="U219" s="191"/>
      <c r="V219" s="101">
        <f>T219/درآمدها!$J$4</f>
        <v>-4.3853284632579599E-2</v>
      </c>
      <c r="W219" s="98"/>
    </row>
    <row r="220" spans="1:23" s="56" customFormat="1" ht="42.75" customHeight="1">
      <c r="A220" s="98"/>
      <c r="B220" s="196" t="s">
        <v>409</v>
      </c>
      <c r="C220" s="186"/>
      <c r="D220" s="71">
        <v>0</v>
      </c>
      <c r="E220" s="71"/>
      <c r="F220" s="71">
        <v>466023787</v>
      </c>
      <c r="G220" s="71"/>
      <c r="H220" s="71">
        <v>0</v>
      </c>
      <c r="I220" s="71"/>
      <c r="J220" s="197">
        <f t="shared" si="10"/>
        <v>466023787</v>
      </c>
      <c r="K220" s="197"/>
      <c r="L220" s="101">
        <f t="shared" si="11"/>
        <v>-1.1843141671532297E-3</v>
      </c>
      <c r="M220" s="101"/>
      <c r="N220" s="71">
        <v>0</v>
      </c>
      <c r="O220" s="71"/>
      <c r="P220" s="71">
        <v>-2130539308</v>
      </c>
      <c r="Q220" s="71"/>
      <c r="R220" s="71">
        <v>-280255280</v>
      </c>
      <c r="S220" s="71"/>
      <c r="T220" s="197">
        <f t="shared" si="9"/>
        <v>-2410794588</v>
      </c>
      <c r="U220" s="191"/>
      <c r="V220" s="101">
        <f>T220/درآمدها!$J$4</f>
        <v>8.5646779731993802E-3</v>
      </c>
      <c r="W220" s="98"/>
    </row>
    <row r="221" spans="1:23" s="56" customFormat="1" ht="42.75" customHeight="1">
      <c r="A221" s="98"/>
      <c r="B221" s="196" t="s">
        <v>261</v>
      </c>
      <c r="C221" s="186"/>
      <c r="D221" s="71">
        <v>0</v>
      </c>
      <c r="E221" s="71"/>
      <c r="F221" s="71">
        <v>-71837399</v>
      </c>
      <c r="G221" s="71"/>
      <c r="H221" s="71">
        <v>0</v>
      </c>
      <c r="I221" s="71"/>
      <c r="J221" s="197">
        <f t="shared" si="10"/>
        <v>-71837399</v>
      </c>
      <c r="K221" s="197"/>
      <c r="L221" s="101">
        <f t="shared" si="11"/>
        <v>1.8256160251995735E-4</v>
      </c>
      <c r="M221" s="101"/>
      <c r="N221" s="71">
        <v>1205793100</v>
      </c>
      <c r="O221" s="71"/>
      <c r="P221" s="71">
        <v>-1730243909</v>
      </c>
      <c r="Q221" s="71"/>
      <c r="R221" s="71">
        <v>-557203441</v>
      </c>
      <c r="S221" s="71"/>
      <c r="T221" s="197">
        <f t="shared" si="9"/>
        <v>-1081654250</v>
      </c>
      <c r="U221" s="191"/>
      <c r="V221" s="101">
        <f>T221/درآمدها!$J$4</f>
        <v>3.8427248740747948E-3</v>
      </c>
      <c r="W221" s="98"/>
    </row>
    <row r="222" spans="1:23" s="56" customFormat="1" ht="42.75" customHeight="1">
      <c r="A222" s="98"/>
      <c r="B222" s="196" t="s">
        <v>185</v>
      </c>
      <c r="C222" s="186"/>
      <c r="D222" s="71">
        <v>0</v>
      </c>
      <c r="E222" s="71"/>
      <c r="F222" s="71">
        <v>1591196434</v>
      </c>
      <c r="G222" s="71"/>
      <c r="H222" s="71">
        <v>34447692</v>
      </c>
      <c r="I222" s="71"/>
      <c r="J222" s="197">
        <f t="shared" si="10"/>
        <v>1625644126</v>
      </c>
      <c r="K222" s="197"/>
      <c r="L222" s="101">
        <f t="shared" si="11"/>
        <v>-4.131277035374227E-3</v>
      </c>
      <c r="M222" s="101"/>
      <c r="N222" s="71">
        <v>0</v>
      </c>
      <c r="O222" s="71"/>
      <c r="P222" s="71">
        <v>9938225026</v>
      </c>
      <c r="Q222" s="71"/>
      <c r="R222" s="71">
        <v>-1261138659</v>
      </c>
      <c r="S222" s="71"/>
      <c r="T222" s="197">
        <f t="shared" si="9"/>
        <v>8677086367</v>
      </c>
      <c r="U222" s="191"/>
      <c r="V222" s="101">
        <f>T222/درآمدها!$J$4</f>
        <v>-3.0826537793353277E-2</v>
      </c>
      <c r="W222" s="98"/>
    </row>
    <row r="223" spans="1:23" s="56" customFormat="1" ht="42.75" customHeight="1">
      <c r="A223" s="98"/>
      <c r="B223" s="196" t="s">
        <v>207</v>
      </c>
      <c r="C223" s="186"/>
      <c r="D223" s="71">
        <v>0</v>
      </c>
      <c r="E223" s="71"/>
      <c r="F223" s="71">
        <v>-1632301050</v>
      </c>
      <c r="G223" s="71"/>
      <c r="H223" s="71">
        <v>0</v>
      </c>
      <c r="I223" s="71"/>
      <c r="J223" s="197">
        <f t="shared" si="10"/>
        <v>-1632301050</v>
      </c>
      <c r="K223" s="197"/>
      <c r="L223" s="101">
        <f t="shared" si="11"/>
        <v>4.1481943894295086E-3</v>
      </c>
      <c r="M223" s="101"/>
      <c r="N223" s="71">
        <v>1045207950</v>
      </c>
      <c r="O223" s="71"/>
      <c r="P223" s="71">
        <v>-4331350105</v>
      </c>
      <c r="Q223" s="71"/>
      <c r="R223" s="71">
        <v>-18011231</v>
      </c>
      <c r="S223" s="71"/>
      <c r="T223" s="197">
        <f t="shared" si="9"/>
        <v>-3304153386</v>
      </c>
      <c r="U223" s="191"/>
      <c r="V223" s="101">
        <f>T223/درآمدها!$J$4</f>
        <v>1.1738457463778889E-2</v>
      </c>
      <c r="W223" s="98"/>
    </row>
    <row r="224" spans="1:23" s="56" customFormat="1" ht="42.75" customHeight="1">
      <c r="A224" s="98"/>
      <c r="B224" s="196" t="s">
        <v>90</v>
      </c>
      <c r="C224" s="186"/>
      <c r="D224" s="71">
        <v>0</v>
      </c>
      <c r="E224" s="71"/>
      <c r="F224" s="71">
        <v>-2303199188</v>
      </c>
      <c r="G224" s="71"/>
      <c r="H224" s="71">
        <v>-1140198129</v>
      </c>
      <c r="I224" s="71"/>
      <c r="J224" s="197">
        <f t="shared" si="10"/>
        <v>-3443397317</v>
      </c>
      <c r="K224" s="197"/>
      <c r="L224" s="101">
        <f t="shared" si="11"/>
        <v>8.7507641013623207E-3</v>
      </c>
      <c r="M224" s="101"/>
      <c r="N224" s="71">
        <v>2408312550</v>
      </c>
      <c r="O224" s="71"/>
      <c r="P224" s="71">
        <v>-15318104562</v>
      </c>
      <c r="Q224" s="71"/>
      <c r="R224" s="71">
        <v>-7176232478</v>
      </c>
      <c r="S224" s="71"/>
      <c r="T224" s="197">
        <f t="shared" si="9"/>
        <v>-20086024490</v>
      </c>
      <c r="U224" s="191"/>
      <c r="V224" s="101">
        <f>T224/درآمدها!$J$4</f>
        <v>7.1358353123466667E-2</v>
      </c>
      <c r="W224" s="98"/>
    </row>
    <row r="225" spans="1:23" s="56" customFormat="1" ht="42.6" customHeight="1">
      <c r="A225" s="98"/>
      <c r="B225" s="196" t="s">
        <v>449</v>
      </c>
      <c r="C225" s="186"/>
      <c r="D225" s="71">
        <v>0</v>
      </c>
      <c r="E225" s="71"/>
      <c r="F225" s="71">
        <v>-272047704</v>
      </c>
      <c r="G225" s="71"/>
      <c r="H225" s="71">
        <v>0</v>
      </c>
      <c r="I225" s="71"/>
      <c r="J225" s="197">
        <f t="shared" si="10"/>
        <v>-272047704</v>
      </c>
      <c r="K225" s="197"/>
      <c r="L225" s="101">
        <f t="shared" si="11"/>
        <v>6.9135945197730509E-4</v>
      </c>
      <c r="M225" s="101"/>
      <c r="N225" s="71">
        <v>0</v>
      </c>
      <c r="O225" s="71"/>
      <c r="P225" s="71">
        <v>-451503597</v>
      </c>
      <c r="Q225" s="71"/>
      <c r="R225" s="71">
        <v>0</v>
      </c>
      <c r="S225" s="71"/>
      <c r="T225" s="197">
        <f t="shared" si="9"/>
        <v>-451503597</v>
      </c>
      <c r="U225" s="191"/>
      <c r="V225" s="101">
        <f>T225/درآمدها!$J$4</f>
        <v>1.6040283694407356E-3</v>
      </c>
      <c r="W225" s="98"/>
    </row>
    <row r="226" spans="1:23" s="56" customFormat="1" ht="42.75" customHeight="1">
      <c r="A226" s="98"/>
      <c r="B226" s="196" t="s">
        <v>107</v>
      </c>
      <c r="C226" s="186"/>
      <c r="D226" s="71">
        <v>0</v>
      </c>
      <c r="E226" s="71"/>
      <c r="F226" s="71">
        <v>335446945</v>
      </c>
      <c r="G226" s="71"/>
      <c r="H226" s="71">
        <v>0</v>
      </c>
      <c r="I226" s="71"/>
      <c r="J226" s="197">
        <f t="shared" si="10"/>
        <v>335446945</v>
      </c>
      <c r="K226" s="197"/>
      <c r="L226" s="101">
        <f t="shared" si="11"/>
        <v>-8.5247702021650298E-4</v>
      </c>
      <c r="M226" s="101"/>
      <c r="N226" s="71">
        <v>0</v>
      </c>
      <c r="O226" s="71"/>
      <c r="P226" s="71">
        <v>-629267828</v>
      </c>
      <c r="Q226" s="71"/>
      <c r="R226" s="71">
        <v>974625589</v>
      </c>
      <c r="S226" s="71"/>
      <c r="T226" s="197">
        <f t="shared" si="9"/>
        <v>345357761</v>
      </c>
      <c r="U226" s="191"/>
      <c r="V226" s="101">
        <f>T226/درآمدها!$J$4</f>
        <v>-1.2269307485728255E-3</v>
      </c>
      <c r="W226" s="98"/>
    </row>
    <row r="227" spans="1:23" s="56" customFormat="1" ht="42.75" customHeight="1">
      <c r="A227" s="98"/>
      <c r="B227" s="196" t="s">
        <v>143</v>
      </c>
      <c r="C227" s="186"/>
      <c r="D227" s="71">
        <v>0</v>
      </c>
      <c r="E227" s="71"/>
      <c r="F227" s="71">
        <v>110219303</v>
      </c>
      <c r="G227" s="71"/>
      <c r="H227" s="71">
        <v>0</v>
      </c>
      <c r="I227" s="71"/>
      <c r="J227" s="197">
        <f t="shared" si="10"/>
        <v>110219303</v>
      </c>
      <c r="K227" s="197"/>
      <c r="L227" s="101">
        <f t="shared" si="11"/>
        <v>-2.8010218722301932E-4</v>
      </c>
      <c r="M227" s="101"/>
      <c r="N227" s="71">
        <v>2569638540</v>
      </c>
      <c r="O227" s="71"/>
      <c r="P227" s="71">
        <v>4707890961</v>
      </c>
      <c r="Q227" s="71"/>
      <c r="R227" s="71">
        <v>344921155</v>
      </c>
      <c r="S227" s="71"/>
      <c r="T227" s="197">
        <f t="shared" si="9"/>
        <v>7622450656</v>
      </c>
      <c r="U227" s="191"/>
      <c r="V227" s="101">
        <f>T227/درآمدها!$J$4</f>
        <v>-2.7079799979724515E-2</v>
      </c>
      <c r="W227" s="98"/>
    </row>
    <row r="228" spans="1:23" s="56" customFormat="1" ht="42.75" customHeight="1">
      <c r="A228" s="98"/>
      <c r="B228" s="196" t="s">
        <v>157</v>
      </c>
      <c r="C228" s="186"/>
      <c r="D228" s="71">
        <v>0</v>
      </c>
      <c r="E228" s="71"/>
      <c r="F228" s="71">
        <v>-2034607950</v>
      </c>
      <c r="G228" s="71"/>
      <c r="H228" s="71">
        <v>0</v>
      </c>
      <c r="I228" s="71"/>
      <c r="J228" s="197">
        <f t="shared" si="10"/>
        <v>-2034607950</v>
      </c>
      <c r="K228" s="197"/>
      <c r="L228" s="101">
        <f t="shared" si="11"/>
        <v>5.1705837491672719E-3</v>
      </c>
      <c r="M228" s="101"/>
      <c r="N228" s="71">
        <v>4985121100</v>
      </c>
      <c r="O228" s="71">
        <v>127550390</v>
      </c>
      <c r="P228" s="71">
        <v>-3215276069</v>
      </c>
      <c r="Q228" s="71"/>
      <c r="R228" s="71">
        <v>-2244413736</v>
      </c>
      <c r="S228" s="71"/>
      <c r="T228" s="197">
        <f t="shared" si="9"/>
        <v>-474568705</v>
      </c>
      <c r="U228" s="191"/>
      <c r="V228" s="101">
        <f>T228/درآمدها!$J$4</f>
        <v>1.6859703247696419E-3</v>
      </c>
      <c r="W228" s="98"/>
    </row>
    <row r="229" spans="1:23" s="56" customFormat="1" ht="42.75" customHeight="1">
      <c r="A229" s="98"/>
      <c r="B229" s="196" t="s">
        <v>376</v>
      </c>
      <c r="C229" s="186"/>
      <c r="D229" s="71">
        <v>0</v>
      </c>
      <c r="E229" s="71"/>
      <c r="F229" s="71">
        <v>-2828804560</v>
      </c>
      <c r="G229" s="71"/>
      <c r="H229" s="71">
        <v>0</v>
      </c>
      <c r="I229" s="71"/>
      <c r="J229" s="197">
        <f t="shared" si="10"/>
        <v>-2828804560</v>
      </c>
      <c r="K229" s="197"/>
      <c r="L229" s="101">
        <f t="shared" si="11"/>
        <v>7.1888890867187827E-3</v>
      </c>
      <c r="M229" s="101"/>
      <c r="N229" s="71">
        <v>0</v>
      </c>
      <c r="O229" s="71">
        <v>285337492</v>
      </c>
      <c r="P229" s="71">
        <v>-899686628</v>
      </c>
      <c r="Q229" s="71"/>
      <c r="R229" s="71">
        <v>-615080937</v>
      </c>
      <c r="S229" s="71"/>
      <c r="T229" s="197">
        <f t="shared" si="9"/>
        <v>-1514767565</v>
      </c>
      <c r="U229" s="191"/>
      <c r="V229" s="101">
        <f>T229/درآمدها!$J$4</f>
        <v>5.3814192478485691E-3</v>
      </c>
      <c r="W229" s="98"/>
    </row>
    <row r="230" spans="1:23" s="56" customFormat="1" ht="42.75" customHeight="1">
      <c r="A230" s="98"/>
      <c r="B230" s="196" t="s">
        <v>391</v>
      </c>
      <c r="C230" s="186"/>
      <c r="D230" s="71">
        <v>0</v>
      </c>
      <c r="E230" s="71"/>
      <c r="F230" s="71">
        <v>5208029395</v>
      </c>
      <c r="G230" s="71"/>
      <c r="H230" s="71">
        <v>0</v>
      </c>
      <c r="I230" s="71"/>
      <c r="J230" s="197">
        <f t="shared" si="10"/>
        <v>5208029395</v>
      </c>
      <c r="K230" s="197"/>
      <c r="L230" s="101">
        <f t="shared" si="11"/>
        <v>-1.3235253580412118E-2</v>
      </c>
      <c r="M230" s="101"/>
      <c r="N230" s="71">
        <v>368638251</v>
      </c>
      <c r="O230" s="71"/>
      <c r="P230" s="71">
        <v>-2927685254</v>
      </c>
      <c r="Q230" s="71"/>
      <c r="R230" s="71">
        <v>-1055304034</v>
      </c>
      <c r="S230" s="71"/>
      <c r="T230" s="197">
        <f t="shared" si="9"/>
        <v>-3614351037</v>
      </c>
      <c r="U230" s="191"/>
      <c r="V230" s="101">
        <f>T230/درآمدها!$J$4</f>
        <v>1.2840477105801534E-2</v>
      </c>
      <c r="W230" s="98"/>
    </row>
    <row r="231" spans="1:23" s="56" customFormat="1" ht="42.75" customHeight="1">
      <c r="A231" s="98"/>
      <c r="B231" s="196" t="s">
        <v>222</v>
      </c>
      <c r="C231" s="186"/>
      <c r="D231" s="71">
        <v>0</v>
      </c>
      <c r="E231" s="71"/>
      <c r="F231" s="71">
        <v>1386552847</v>
      </c>
      <c r="G231" s="71"/>
      <c r="H231" s="71">
        <v>0</v>
      </c>
      <c r="I231" s="71"/>
      <c r="J231" s="197">
        <f t="shared" si="10"/>
        <v>1386552847</v>
      </c>
      <c r="K231" s="197"/>
      <c r="L231" s="101">
        <f t="shared" si="11"/>
        <v>-3.5236703061441469E-3</v>
      </c>
      <c r="M231" s="101"/>
      <c r="N231" s="71">
        <v>0</v>
      </c>
      <c r="O231" s="71"/>
      <c r="P231" s="71">
        <v>1993722416</v>
      </c>
      <c r="Q231" s="71"/>
      <c r="R231" s="71">
        <v>-853746540</v>
      </c>
      <c r="S231" s="71"/>
      <c r="T231" s="197">
        <f t="shared" si="9"/>
        <v>1139975876</v>
      </c>
      <c r="U231" s="191"/>
      <c r="V231" s="101">
        <f>T231/درآمدها!$J$4</f>
        <v>-4.0499204385785973E-3</v>
      </c>
      <c r="W231" s="98"/>
    </row>
    <row r="232" spans="1:23" s="56" customFormat="1" ht="42.75" customHeight="1">
      <c r="A232" s="98"/>
      <c r="B232" s="196" t="s">
        <v>114</v>
      </c>
      <c r="C232" s="186"/>
      <c r="D232" s="71">
        <v>0</v>
      </c>
      <c r="E232" s="71"/>
      <c r="F232" s="71">
        <v>2362591877</v>
      </c>
      <c r="G232" s="71"/>
      <c r="H232" s="71">
        <v>0</v>
      </c>
      <c r="I232" s="71"/>
      <c r="J232" s="197">
        <f t="shared" si="10"/>
        <v>2362591877</v>
      </c>
      <c r="K232" s="197"/>
      <c r="L232" s="101">
        <f t="shared" si="11"/>
        <v>-6.00409487495161E-3</v>
      </c>
      <c r="M232" s="101"/>
      <c r="N232" s="71">
        <v>0</v>
      </c>
      <c r="O232" s="71">
        <v>630802150</v>
      </c>
      <c r="P232" s="71">
        <v>7130755623</v>
      </c>
      <c r="Q232" s="71"/>
      <c r="R232" s="71">
        <v>3598786525</v>
      </c>
      <c r="S232" s="71"/>
      <c r="T232" s="197">
        <f t="shared" si="9"/>
        <v>10729542148</v>
      </c>
      <c r="U232" s="191"/>
      <c r="V232" s="101">
        <f>T232/درآمدها!$J$4</f>
        <v>-3.8118168074089756E-2</v>
      </c>
      <c r="W232" s="98"/>
    </row>
    <row r="233" spans="1:23" s="56" customFormat="1" ht="42.75" customHeight="1">
      <c r="A233" s="98"/>
      <c r="B233" s="196" t="s">
        <v>259</v>
      </c>
      <c r="C233" s="186"/>
      <c r="D233" s="71">
        <v>0</v>
      </c>
      <c r="E233" s="71"/>
      <c r="F233" s="71">
        <v>-4876447406</v>
      </c>
      <c r="G233" s="71"/>
      <c r="H233" s="71">
        <v>0</v>
      </c>
      <c r="I233" s="71"/>
      <c r="J233" s="197">
        <f t="shared" si="10"/>
        <v>-4876447406</v>
      </c>
      <c r="K233" s="197"/>
      <c r="L233" s="101">
        <f t="shared" si="11"/>
        <v>1.239259863853992E-2</v>
      </c>
      <c r="M233" s="101"/>
      <c r="N233" s="71">
        <v>0</v>
      </c>
      <c r="O233" s="71">
        <v>38185344</v>
      </c>
      <c r="P233" s="71">
        <v>-11617360638</v>
      </c>
      <c r="Q233" s="71"/>
      <c r="R233" s="71">
        <v>-2167599176</v>
      </c>
      <c r="S233" s="71"/>
      <c r="T233" s="197">
        <f t="shared" si="9"/>
        <v>-13784959814</v>
      </c>
      <c r="U233" s="191"/>
      <c r="V233" s="101">
        <f>T233/درآمدها!$J$4</f>
        <v>4.8972957823980492E-2</v>
      </c>
      <c r="W233" s="98"/>
    </row>
    <row r="234" spans="1:23" s="56" customFormat="1" ht="42.75" customHeight="1">
      <c r="A234" s="98"/>
      <c r="B234" s="196" t="s">
        <v>116</v>
      </c>
      <c r="C234" s="186"/>
      <c r="D234" s="71">
        <v>0</v>
      </c>
      <c r="E234" s="71"/>
      <c r="F234" s="71">
        <v>0</v>
      </c>
      <c r="G234" s="71"/>
      <c r="H234" s="71">
        <v>0</v>
      </c>
      <c r="I234" s="71"/>
      <c r="J234" s="197">
        <f t="shared" si="10"/>
        <v>0</v>
      </c>
      <c r="K234" s="197"/>
      <c r="L234" s="101">
        <f t="shared" si="11"/>
        <v>0</v>
      </c>
      <c r="M234" s="101"/>
      <c r="N234" s="71">
        <v>0</v>
      </c>
      <c r="O234" s="71">
        <v>3158391150</v>
      </c>
      <c r="P234" s="71">
        <v>0</v>
      </c>
      <c r="Q234" s="71"/>
      <c r="R234" s="71">
        <v>-1057251723</v>
      </c>
      <c r="S234" s="71"/>
      <c r="T234" s="197">
        <f t="shared" si="9"/>
        <v>-1057251723</v>
      </c>
      <c r="U234" s="191"/>
      <c r="V234" s="101">
        <f>T234/درآمدها!$J$4</f>
        <v>3.7560315545661052E-3</v>
      </c>
      <c r="W234" s="98"/>
    </row>
    <row r="235" spans="1:23" s="56" customFormat="1" ht="42.75" customHeight="1">
      <c r="A235" s="98"/>
      <c r="B235" s="196" t="s">
        <v>141</v>
      </c>
      <c r="C235" s="186"/>
      <c r="D235" s="71">
        <v>0</v>
      </c>
      <c r="E235" s="71"/>
      <c r="F235" s="71">
        <v>-1709922910</v>
      </c>
      <c r="G235" s="71"/>
      <c r="H235" s="71">
        <v>0</v>
      </c>
      <c r="I235" s="71"/>
      <c r="J235" s="197">
        <f t="shared" si="10"/>
        <v>-1709922910</v>
      </c>
      <c r="K235" s="197"/>
      <c r="L235" s="101">
        <f t="shared" si="11"/>
        <v>4.345456140960627E-3</v>
      </c>
      <c r="M235" s="101"/>
      <c r="N235" s="71">
        <v>0</v>
      </c>
      <c r="O235" s="71">
        <v>2880284502</v>
      </c>
      <c r="P235" s="71">
        <v>-10188967863</v>
      </c>
      <c r="Q235" s="71"/>
      <c r="R235" s="71">
        <v>-1941933568</v>
      </c>
      <c r="S235" s="71"/>
      <c r="T235" s="197">
        <f t="shared" si="9"/>
        <v>-12130901431</v>
      </c>
      <c r="U235" s="191"/>
      <c r="V235" s="101">
        <f>T235/درآمدها!$J$4</f>
        <v>4.3096688866939896E-2</v>
      </c>
      <c r="W235" s="98"/>
    </row>
    <row r="236" spans="1:23" s="56" customFormat="1" ht="42.75" customHeight="1">
      <c r="A236" s="98"/>
      <c r="B236" s="196" t="s">
        <v>387</v>
      </c>
      <c r="C236" s="186"/>
      <c r="D236" s="71">
        <v>0</v>
      </c>
      <c r="E236" s="71"/>
      <c r="F236" s="71">
        <v>-623653983</v>
      </c>
      <c r="G236" s="71"/>
      <c r="H236" s="71">
        <v>0</v>
      </c>
      <c r="I236" s="71"/>
      <c r="J236" s="197">
        <f t="shared" si="10"/>
        <v>-623653983</v>
      </c>
      <c r="K236" s="197"/>
      <c r="L236" s="101">
        <f t="shared" si="11"/>
        <v>1.5849024622179629E-3</v>
      </c>
      <c r="M236" s="101"/>
      <c r="N236" s="71">
        <v>0</v>
      </c>
      <c r="O236" s="71">
        <v>5399176000</v>
      </c>
      <c r="P236" s="71">
        <v>-7816489229</v>
      </c>
      <c r="Q236" s="71"/>
      <c r="R236" s="71">
        <v>-978861899</v>
      </c>
      <c r="S236" s="71"/>
      <c r="T236" s="197">
        <f t="shared" si="9"/>
        <v>-8795351128</v>
      </c>
      <c r="U236" s="191"/>
      <c r="V236" s="101">
        <f>T236/درآمدها!$J$4</f>
        <v>3.1246689555176621E-2</v>
      </c>
      <c r="W236" s="98"/>
    </row>
    <row r="237" spans="1:23" s="56" customFormat="1" ht="42.75" customHeight="1">
      <c r="A237" s="98"/>
      <c r="B237" s="196" t="s">
        <v>395</v>
      </c>
      <c r="C237" s="186"/>
      <c r="D237" s="71">
        <v>0</v>
      </c>
      <c r="E237" s="71"/>
      <c r="F237" s="71">
        <v>2590691123</v>
      </c>
      <c r="G237" s="71"/>
      <c r="H237" s="71">
        <v>0</v>
      </c>
      <c r="I237" s="71"/>
      <c r="J237" s="197">
        <f t="shared" si="10"/>
        <v>2590691123</v>
      </c>
      <c r="K237" s="197"/>
      <c r="L237" s="101">
        <f t="shared" si="11"/>
        <v>-6.5837673639758017E-3</v>
      </c>
      <c r="M237" s="101"/>
      <c r="N237" s="71">
        <v>2160000000</v>
      </c>
      <c r="O237" s="71">
        <v>3420864150</v>
      </c>
      <c r="P237" s="71">
        <v>-869776</v>
      </c>
      <c r="Q237" s="71"/>
      <c r="R237" s="71">
        <v>-455587131</v>
      </c>
      <c r="S237" s="71"/>
      <c r="T237" s="197">
        <f t="shared" si="9"/>
        <v>1703543093</v>
      </c>
      <c r="U237" s="191"/>
      <c r="V237" s="101">
        <f>T237/درآمدها!$J$4</f>
        <v>-6.0520701670884304E-3</v>
      </c>
      <c r="W237" s="98"/>
    </row>
    <row r="238" spans="1:23" s="56" customFormat="1" ht="42.75" customHeight="1">
      <c r="A238" s="98"/>
      <c r="B238" s="196" t="s">
        <v>192</v>
      </c>
      <c r="C238" s="186"/>
      <c r="D238" s="71">
        <v>0</v>
      </c>
      <c r="E238" s="71"/>
      <c r="F238" s="71">
        <v>-54945717</v>
      </c>
      <c r="G238" s="71"/>
      <c r="H238" s="71">
        <v>0</v>
      </c>
      <c r="I238" s="71"/>
      <c r="J238" s="197">
        <f t="shared" si="10"/>
        <v>-54945717</v>
      </c>
      <c r="K238" s="197"/>
      <c r="L238" s="101">
        <f t="shared" si="11"/>
        <v>1.3963448408158628E-4</v>
      </c>
      <c r="M238" s="101"/>
      <c r="N238" s="71">
        <v>0</v>
      </c>
      <c r="O238" s="71">
        <v>1506023460</v>
      </c>
      <c r="P238" s="71">
        <v>5658591270</v>
      </c>
      <c r="Q238" s="71"/>
      <c r="R238" s="71">
        <v>952422857</v>
      </c>
      <c r="S238" s="71"/>
      <c r="T238" s="197">
        <f t="shared" si="9"/>
        <v>6611014127</v>
      </c>
      <c r="U238" s="191"/>
      <c r="V238" s="101">
        <f>T238/درآمدها!$J$4</f>
        <v>-2.3486533177013602E-2</v>
      </c>
      <c r="W238" s="98"/>
    </row>
    <row r="239" spans="1:23" s="56" customFormat="1" ht="42.75" customHeight="1">
      <c r="A239" s="98"/>
      <c r="B239" s="196" t="s">
        <v>168</v>
      </c>
      <c r="C239" s="186"/>
      <c r="D239" s="71">
        <v>0</v>
      </c>
      <c r="E239" s="71"/>
      <c r="F239" s="71">
        <v>5041601150</v>
      </c>
      <c r="G239" s="71"/>
      <c r="H239" s="71">
        <v>-7268679041</v>
      </c>
      <c r="I239" s="71"/>
      <c r="J239" s="197">
        <f t="shared" si="10"/>
        <v>-2227077891</v>
      </c>
      <c r="K239" s="197"/>
      <c r="L239" s="101">
        <f t="shared" si="11"/>
        <v>5.6597108800908406E-3</v>
      </c>
      <c r="M239" s="101"/>
      <c r="N239" s="71">
        <v>2735801401</v>
      </c>
      <c r="O239" s="71">
        <v>2918735520</v>
      </c>
      <c r="P239" s="71">
        <v>-5729722748</v>
      </c>
      <c r="Q239" s="71"/>
      <c r="R239" s="71">
        <v>-9116546275</v>
      </c>
      <c r="S239" s="71"/>
      <c r="T239" s="197">
        <f t="shared" si="9"/>
        <v>-12110467622</v>
      </c>
      <c r="U239" s="191"/>
      <c r="V239" s="101">
        <f>T239/درآمدها!$J$4</f>
        <v>4.3024094961709648E-2</v>
      </c>
      <c r="W239" s="98"/>
    </row>
    <row r="240" spans="1:23" s="56" customFormat="1" ht="42.75" customHeight="1">
      <c r="A240" s="98"/>
      <c r="B240" s="196" t="s">
        <v>96</v>
      </c>
      <c r="C240" s="186"/>
      <c r="D240" s="71">
        <v>0</v>
      </c>
      <c r="E240" s="71"/>
      <c r="F240" s="71">
        <v>558675919</v>
      </c>
      <c r="G240" s="71"/>
      <c r="H240" s="71">
        <v>0</v>
      </c>
      <c r="I240" s="71"/>
      <c r="J240" s="197">
        <f t="shared" si="10"/>
        <v>558675919</v>
      </c>
      <c r="K240" s="197"/>
      <c r="L240" s="101">
        <f t="shared" si="11"/>
        <v>-1.4197726042663361E-3</v>
      </c>
      <c r="M240" s="101"/>
      <c r="N240" s="71">
        <v>744189998</v>
      </c>
      <c r="O240" s="71"/>
      <c r="P240" s="71">
        <v>-905047546</v>
      </c>
      <c r="Q240" s="71"/>
      <c r="R240" s="71">
        <v>11320299688</v>
      </c>
      <c r="S240" s="71"/>
      <c r="T240" s="197">
        <f t="shared" si="9"/>
        <v>11159442140</v>
      </c>
      <c r="U240" s="191"/>
      <c r="V240" s="101">
        <f>T240/درآمدها!$J$4</f>
        <v>-3.9645446677786786E-2</v>
      </c>
      <c r="W240" s="98"/>
    </row>
    <row r="241" spans="1:23" s="56" customFormat="1" ht="42.75" customHeight="1">
      <c r="A241" s="98"/>
      <c r="B241" s="196" t="s">
        <v>112</v>
      </c>
      <c r="C241" s="186"/>
      <c r="D241" s="71">
        <v>0</v>
      </c>
      <c r="E241" s="71"/>
      <c r="F241" s="71">
        <v>-2055372740</v>
      </c>
      <c r="G241" s="71"/>
      <c r="H241" s="71">
        <v>0</v>
      </c>
      <c r="I241" s="71"/>
      <c r="J241" s="197">
        <f t="shared" si="10"/>
        <v>-2055372740</v>
      </c>
      <c r="K241" s="197"/>
      <c r="L241" s="101">
        <f t="shared" si="11"/>
        <v>5.2233536627660426E-3</v>
      </c>
      <c r="M241" s="101"/>
      <c r="N241" s="71">
        <v>7179428500</v>
      </c>
      <c r="O241" s="71"/>
      <c r="P241" s="71">
        <v>-489240965</v>
      </c>
      <c r="Q241" s="71"/>
      <c r="R241" s="71">
        <v>1187321159</v>
      </c>
      <c r="S241" s="71"/>
      <c r="T241" s="197">
        <f t="shared" si="9"/>
        <v>7877508694</v>
      </c>
      <c r="U241" s="191"/>
      <c r="V241" s="101">
        <f>T241/درآمدها!$J$4</f>
        <v>-2.7985928594256668E-2</v>
      </c>
      <c r="W241" s="98"/>
    </row>
    <row r="242" spans="1:23" s="56" customFormat="1" ht="42.75" customHeight="1">
      <c r="A242" s="98"/>
      <c r="B242" s="196" t="s">
        <v>270</v>
      </c>
      <c r="C242" s="186"/>
      <c r="D242" s="71">
        <v>0</v>
      </c>
      <c r="E242" s="71"/>
      <c r="F242" s="71">
        <v>4172475351</v>
      </c>
      <c r="G242" s="71"/>
      <c r="H242" s="71">
        <v>0</v>
      </c>
      <c r="I242" s="71"/>
      <c r="J242" s="197">
        <f t="shared" si="10"/>
        <v>4172475351</v>
      </c>
      <c r="K242" s="197"/>
      <c r="L242" s="101">
        <f t="shared" si="11"/>
        <v>-1.0603582495429456E-2</v>
      </c>
      <c r="M242" s="101"/>
      <c r="N242" s="71">
        <v>30923867230</v>
      </c>
      <c r="O242" s="71"/>
      <c r="P242" s="71">
        <v>-45991359725</v>
      </c>
      <c r="Q242" s="71"/>
      <c r="R242" s="71">
        <v>-8574769138</v>
      </c>
      <c r="S242" s="71"/>
      <c r="T242" s="197">
        <f t="shared" si="9"/>
        <v>-23642261633</v>
      </c>
      <c r="U242" s="191"/>
      <c r="V242" s="101">
        <f>T242/درآمدها!$J$4</f>
        <v>8.3992372661146827E-2</v>
      </c>
      <c r="W242" s="98"/>
    </row>
    <row r="243" spans="1:23" s="56" customFormat="1" ht="42.75" customHeight="1">
      <c r="A243" s="98"/>
      <c r="B243" s="196" t="s">
        <v>349</v>
      </c>
      <c r="C243" s="186"/>
      <c r="D243" s="71">
        <v>0</v>
      </c>
      <c r="E243" s="71"/>
      <c r="F243" s="71">
        <v>1788349050</v>
      </c>
      <c r="G243" s="71"/>
      <c r="H243" s="71">
        <v>778096031</v>
      </c>
      <c r="I243" s="71"/>
      <c r="J243" s="197">
        <f t="shared" si="10"/>
        <v>2566445081</v>
      </c>
      <c r="K243" s="197"/>
      <c r="L243" s="101">
        <f t="shared" si="11"/>
        <v>-6.5221504855266501E-3</v>
      </c>
      <c r="M243" s="101"/>
      <c r="N243" s="71">
        <v>0</v>
      </c>
      <c r="O243" s="71">
        <v>149159205</v>
      </c>
      <c r="P243" s="71">
        <v>6444016711</v>
      </c>
      <c r="Q243" s="71"/>
      <c r="R243" s="71">
        <v>1406980914</v>
      </c>
      <c r="S243" s="71"/>
      <c r="T243" s="197">
        <f t="shared" si="9"/>
        <v>7850997625</v>
      </c>
      <c r="U243" s="191"/>
      <c r="V243" s="101">
        <f>T243/درآمدها!$J$4</f>
        <v>-2.7891744390492284E-2</v>
      </c>
      <c r="W243" s="98"/>
    </row>
    <row r="244" spans="1:23" s="56" customFormat="1" ht="42.75" customHeight="1">
      <c r="A244" s="98"/>
      <c r="B244" s="196" t="s">
        <v>405</v>
      </c>
      <c r="C244" s="186"/>
      <c r="D244" s="71">
        <v>0</v>
      </c>
      <c r="E244" s="71"/>
      <c r="F244" s="71">
        <v>-221801399</v>
      </c>
      <c r="G244" s="71"/>
      <c r="H244" s="71">
        <v>0</v>
      </c>
      <c r="I244" s="71"/>
      <c r="J244" s="197">
        <f t="shared" si="10"/>
        <v>-221801399</v>
      </c>
      <c r="K244" s="197"/>
      <c r="L244" s="101">
        <f t="shared" si="11"/>
        <v>5.6366766344934712E-4</v>
      </c>
      <c r="M244" s="101"/>
      <c r="N244" s="71">
        <v>0</v>
      </c>
      <c r="O244" s="71"/>
      <c r="P244" s="71">
        <v>-4595064050</v>
      </c>
      <c r="Q244" s="71"/>
      <c r="R244" s="71">
        <v>-529977215</v>
      </c>
      <c r="S244" s="71"/>
      <c r="T244" s="197">
        <f t="shared" si="9"/>
        <v>-5125041265</v>
      </c>
      <c r="U244" s="191"/>
      <c r="V244" s="101">
        <f>T244/درآمدها!$J$4</f>
        <v>1.820741105549694E-2</v>
      </c>
      <c r="W244" s="98"/>
    </row>
    <row r="245" spans="1:23" s="56" customFormat="1" ht="42.75" customHeight="1">
      <c r="A245" s="98"/>
      <c r="B245" s="196" t="s">
        <v>330</v>
      </c>
      <c r="C245" s="186"/>
      <c r="D245" s="71">
        <v>0</v>
      </c>
      <c r="E245" s="71"/>
      <c r="F245" s="71">
        <v>-70655326</v>
      </c>
      <c r="G245" s="71"/>
      <c r="H245" s="71">
        <v>0</v>
      </c>
      <c r="I245" s="71"/>
      <c r="J245" s="197">
        <f t="shared" si="10"/>
        <v>-70655326</v>
      </c>
      <c r="K245" s="197"/>
      <c r="L245" s="101">
        <f t="shared" si="11"/>
        <v>1.7955758032289014E-4</v>
      </c>
      <c r="M245" s="101"/>
      <c r="N245" s="71">
        <v>10357029840</v>
      </c>
      <c r="O245" s="71"/>
      <c r="P245" s="71">
        <v>-14809199080</v>
      </c>
      <c r="Q245" s="71"/>
      <c r="R245" s="71">
        <v>-2272080336</v>
      </c>
      <c r="S245" s="71"/>
      <c r="T245" s="197">
        <f t="shared" si="9"/>
        <v>-6724249576</v>
      </c>
      <c r="U245" s="191"/>
      <c r="V245" s="101">
        <f>T245/درآمدها!$J$4</f>
        <v>2.3888817619107116E-2</v>
      </c>
      <c r="W245" s="98"/>
    </row>
    <row r="246" spans="1:23" s="56" customFormat="1" ht="42.75" customHeight="1">
      <c r="A246" s="98"/>
      <c r="B246" s="196" t="s">
        <v>201</v>
      </c>
      <c r="C246" s="186"/>
      <c r="D246" s="71">
        <v>0</v>
      </c>
      <c r="E246" s="71"/>
      <c r="F246" s="71">
        <v>-1735512857</v>
      </c>
      <c r="G246" s="71"/>
      <c r="H246" s="71">
        <v>0</v>
      </c>
      <c r="I246" s="71"/>
      <c r="J246" s="197">
        <f t="shared" si="10"/>
        <v>-1735512857</v>
      </c>
      <c r="K246" s="197"/>
      <c r="L246" s="101">
        <f t="shared" si="11"/>
        <v>4.4104883080177994E-3</v>
      </c>
      <c r="M246" s="101"/>
      <c r="N246" s="71">
        <v>4274929400</v>
      </c>
      <c r="O246" s="71"/>
      <c r="P246" s="71">
        <v>-7277831230</v>
      </c>
      <c r="Q246" s="71"/>
      <c r="R246" s="71">
        <v>-405395953</v>
      </c>
      <c r="S246" s="71"/>
      <c r="T246" s="197">
        <f t="shared" si="9"/>
        <v>-3408297783</v>
      </c>
      <c r="U246" s="191"/>
      <c r="V246" s="101">
        <f>T246/درآمدها!$J$4</f>
        <v>1.2108444698468182E-2</v>
      </c>
      <c r="W246" s="98"/>
    </row>
    <row r="247" spans="1:23" s="56" customFormat="1" ht="42.75" customHeight="1">
      <c r="A247" s="98"/>
      <c r="B247" s="196" t="s">
        <v>200</v>
      </c>
      <c r="C247" s="186"/>
      <c r="D247" s="71">
        <v>0</v>
      </c>
      <c r="E247" s="71"/>
      <c r="F247" s="71">
        <v>-543902104</v>
      </c>
      <c r="G247" s="71"/>
      <c r="H247" s="71">
        <v>0</v>
      </c>
      <c r="I247" s="71"/>
      <c r="J247" s="197">
        <f t="shared" si="10"/>
        <v>-543902104</v>
      </c>
      <c r="K247" s="197"/>
      <c r="L247" s="101">
        <f t="shared" si="11"/>
        <v>1.3822276572153802E-3</v>
      </c>
      <c r="M247" s="101"/>
      <c r="N247" s="71">
        <v>38185344</v>
      </c>
      <c r="O247" s="71"/>
      <c r="P247" s="71">
        <v>-3360581425</v>
      </c>
      <c r="Q247" s="71"/>
      <c r="R247" s="71">
        <v>-3447405557</v>
      </c>
      <c r="S247" s="71"/>
      <c r="T247" s="197">
        <f t="shared" si="9"/>
        <v>-6769801638</v>
      </c>
      <c r="U247" s="191"/>
      <c r="V247" s="101">
        <f>T247/درآمدها!$J$4</f>
        <v>2.40506475584919E-2</v>
      </c>
      <c r="W247" s="98"/>
    </row>
    <row r="248" spans="1:23" s="56" customFormat="1" ht="42.75" customHeight="1">
      <c r="A248" s="98"/>
      <c r="B248" s="196" t="s">
        <v>250</v>
      </c>
      <c r="C248" s="186"/>
      <c r="D248" s="71">
        <v>0</v>
      </c>
      <c r="E248" s="71"/>
      <c r="F248" s="71">
        <v>-1333078306</v>
      </c>
      <c r="G248" s="71"/>
      <c r="H248" s="71">
        <v>0</v>
      </c>
      <c r="I248" s="71"/>
      <c r="J248" s="197">
        <f t="shared" si="10"/>
        <v>-1333078306</v>
      </c>
      <c r="K248" s="197"/>
      <c r="L248" s="101">
        <f t="shared" si="11"/>
        <v>3.3877745466250812E-3</v>
      </c>
      <c r="M248" s="101"/>
      <c r="N248" s="71">
        <v>0</v>
      </c>
      <c r="O248" s="71"/>
      <c r="P248" s="71">
        <v>-4026796359</v>
      </c>
      <c r="Q248" s="71"/>
      <c r="R248" s="71">
        <v>-912854048</v>
      </c>
      <c r="S248" s="71"/>
      <c r="T248" s="197">
        <f t="shared" si="9"/>
        <v>-4939650407</v>
      </c>
      <c r="U248" s="191"/>
      <c r="V248" s="101">
        <f>T248/درآمدها!$J$4</f>
        <v>1.7548784640020212E-2</v>
      </c>
      <c r="W248" s="98"/>
    </row>
    <row r="249" spans="1:23" s="56" customFormat="1" ht="42.75" customHeight="1">
      <c r="A249" s="98"/>
      <c r="B249" s="196" t="s">
        <v>133</v>
      </c>
      <c r="C249" s="186"/>
      <c r="D249" s="71">
        <v>0</v>
      </c>
      <c r="E249" s="71"/>
      <c r="F249" s="71">
        <v>0</v>
      </c>
      <c r="G249" s="71"/>
      <c r="H249" s="71">
        <v>0</v>
      </c>
      <c r="I249" s="71"/>
      <c r="J249" s="197">
        <f t="shared" si="10"/>
        <v>0</v>
      </c>
      <c r="K249" s="197"/>
      <c r="L249" s="101">
        <f t="shared" si="11"/>
        <v>0</v>
      </c>
      <c r="M249" s="101"/>
      <c r="N249" s="71">
        <v>0</v>
      </c>
      <c r="O249" s="71"/>
      <c r="P249" s="71">
        <v>0</v>
      </c>
      <c r="Q249" s="71"/>
      <c r="R249" s="71">
        <v>7234755204</v>
      </c>
      <c r="S249" s="71"/>
      <c r="T249" s="197">
        <f t="shared" si="9"/>
        <v>7234755204</v>
      </c>
      <c r="U249" s="191"/>
      <c r="V249" s="101">
        <f>T249/درآمدها!$J$4</f>
        <v>-2.5702458785007192E-2</v>
      </c>
      <c r="W249" s="98"/>
    </row>
    <row r="250" spans="1:23" s="56" customFormat="1" ht="42.75" customHeight="1">
      <c r="A250" s="98"/>
      <c r="B250" s="196" t="s">
        <v>254</v>
      </c>
      <c r="C250" s="186"/>
      <c r="D250" s="71">
        <v>0</v>
      </c>
      <c r="E250" s="71"/>
      <c r="F250" s="71">
        <v>-4208897719</v>
      </c>
      <c r="G250" s="71"/>
      <c r="H250" s="71">
        <v>0</v>
      </c>
      <c r="I250" s="71"/>
      <c r="J250" s="197">
        <f t="shared" si="10"/>
        <v>-4208897719</v>
      </c>
      <c r="K250" s="197"/>
      <c r="L250" s="101">
        <f t="shared" si="11"/>
        <v>1.0696143278005278E-2</v>
      </c>
      <c r="M250" s="101"/>
      <c r="N250" s="71">
        <v>916135740</v>
      </c>
      <c r="O250" s="71">
        <v>1833750500</v>
      </c>
      <c r="P250" s="71">
        <v>-3517876222</v>
      </c>
      <c r="Q250" s="71"/>
      <c r="R250" s="71">
        <v>-2489966904</v>
      </c>
      <c r="S250" s="71"/>
      <c r="T250" s="197">
        <f t="shared" si="9"/>
        <v>-5091707386</v>
      </c>
      <c r="U250" s="191"/>
      <c r="V250" s="101">
        <f>T250/درآمدها!$J$4</f>
        <v>1.8088987884707662E-2</v>
      </c>
      <c r="W250" s="98"/>
    </row>
    <row r="251" spans="1:23" s="56" customFormat="1" ht="42.75" customHeight="1">
      <c r="A251" s="98"/>
      <c r="B251" s="196" t="s">
        <v>209</v>
      </c>
      <c r="C251" s="186"/>
      <c r="D251" s="71">
        <v>0</v>
      </c>
      <c r="E251" s="71"/>
      <c r="F251" s="71">
        <v>-3497611747</v>
      </c>
      <c r="G251" s="71"/>
      <c r="H251" s="71">
        <v>0</v>
      </c>
      <c r="I251" s="71"/>
      <c r="J251" s="197">
        <f t="shared" si="10"/>
        <v>-3497611747</v>
      </c>
      <c r="K251" s="197"/>
      <c r="L251" s="101">
        <f t="shared" si="11"/>
        <v>8.8885401533670173E-3</v>
      </c>
      <c r="M251" s="101"/>
      <c r="N251" s="71">
        <v>1068181632</v>
      </c>
      <c r="O251" s="71">
        <v>1211020800</v>
      </c>
      <c r="P251" s="71">
        <v>-15535634034</v>
      </c>
      <c r="Q251" s="71"/>
      <c r="R251" s="71">
        <v>-1888867634</v>
      </c>
      <c r="S251" s="71"/>
      <c r="T251" s="197">
        <f t="shared" si="9"/>
        <v>-16356320036</v>
      </c>
      <c r="U251" s="191"/>
      <c r="V251" s="101">
        <f>T251/درآمدها!$J$4</f>
        <v>5.8108067204159869E-2</v>
      </c>
      <c r="W251" s="98"/>
    </row>
    <row r="252" spans="1:23" s="56" customFormat="1" ht="42.75" customHeight="1">
      <c r="A252" s="98"/>
      <c r="B252" s="196" t="s">
        <v>396</v>
      </c>
      <c r="C252" s="186"/>
      <c r="D252" s="71">
        <v>0</v>
      </c>
      <c r="E252" s="71"/>
      <c r="F252" s="71">
        <v>-3739472955</v>
      </c>
      <c r="G252" s="71"/>
      <c r="H252" s="71">
        <v>0</v>
      </c>
      <c r="I252" s="71"/>
      <c r="J252" s="197">
        <f t="shared" si="10"/>
        <v>-3739472955</v>
      </c>
      <c r="K252" s="197"/>
      <c r="L252" s="101">
        <f t="shared" si="11"/>
        <v>9.5031861502229541E-3</v>
      </c>
      <c r="M252" s="101"/>
      <c r="N252" s="71">
        <v>0</v>
      </c>
      <c r="O252" s="71">
        <v>16235003070</v>
      </c>
      <c r="P252" s="71">
        <v>-8255431663</v>
      </c>
      <c r="Q252" s="71"/>
      <c r="R252" s="71">
        <v>-615434446</v>
      </c>
      <c r="S252" s="71"/>
      <c r="T252" s="197">
        <f t="shared" si="9"/>
        <v>-8870866109</v>
      </c>
      <c r="U252" s="191"/>
      <c r="V252" s="101">
        <f>T252/درآمدها!$J$4</f>
        <v>3.1514966868240374E-2</v>
      </c>
      <c r="W252" s="98"/>
    </row>
    <row r="253" spans="1:23" s="56" customFormat="1" ht="42.75" customHeight="1">
      <c r="A253" s="98"/>
      <c r="B253" s="196" t="s">
        <v>382</v>
      </c>
      <c r="C253" s="186"/>
      <c r="D253" s="71">
        <v>0</v>
      </c>
      <c r="E253" s="71"/>
      <c r="F253" s="71">
        <v>-1361329604</v>
      </c>
      <c r="G253" s="71"/>
      <c r="H253" s="71">
        <v>0</v>
      </c>
      <c r="I253" s="71"/>
      <c r="J253" s="197">
        <f t="shared" si="10"/>
        <v>-1361329604</v>
      </c>
      <c r="K253" s="197"/>
      <c r="L253" s="101">
        <f t="shared" si="11"/>
        <v>3.4595700501920861E-3</v>
      </c>
      <c r="M253" s="101"/>
      <c r="N253" s="71">
        <v>0</v>
      </c>
      <c r="O253" s="71"/>
      <c r="P253" s="71">
        <v>-2534844369</v>
      </c>
      <c r="Q253" s="71"/>
      <c r="R253" s="71">
        <v>-608481108</v>
      </c>
      <c r="S253" s="71"/>
      <c r="T253" s="197">
        <f t="shared" si="9"/>
        <v>-3143325477</v>
      </c>
      <c r="U253" s="191"/>
      <c r="V253" s="101">
        <f>T253/درآمدها!$J$4</f>
        <v>1.1167094288938372E-2</v>
      </c>
      <c r="W253" s="98"/>
    </row>
    <row r="254" spans="1:23" s="56" customFormat="1" ht="42.75" customHeight="1">
      <c r="A254" s="98"/>
      <c r="B254" s="196" t="s">
        <v>251</v>
      </c>
      <c r="C254" s="186"/>
      <c r="D254" s="71">
        <v>0</v>
      </c>
      <c r="E254" s="71"/>
      <c r="F254" s="71">
        <v>-4038157416</v>
      </c>
      <c r="G254" s="71"/>
      <c r="H254" s="71">
        <v>0</v>
      </c>
      <c r="I254" s="71"/>
      <c r="J254" s="197">
        <f t="shared" si="10"/>
        <v>-4038157416</v>
      </c>
      <c r="K254" s="197"/>
      <c r="L254" s="101">
        <f t="shared" si="11"/>
        <v>1.0262238045294624E-2</v>
      </c>
      <c r="M254" s="101"/>
      <c r="N254" s="71">
        <v>285337492</v>
      </c>
      <c r="O254" s="71">
        <v>17469542000</v>
      </c>
      <c r="P254" s="71">
        <v>-20280631554</v>
      </c>
      <c r="Q254" s="71"/>
      <c r="R254" s="71">
        <v>-3981860566</v>
      </c>
      <c r="S254" s="71"/>
      <c r="T254" s="197">
        <f t="shared" si="9"/>
        <v>-23977154628</v>
      </c>
      <c r="U254" s="191"/>
      <c r="V254" s="101">
        <f>T254/درآمدها!$J$4</f>
        <v>8.518212589517693E-2</v>
      </c>
      <c r="W254" s="98"/>
    </row>
    <row r="255" spans="1:23" s="56" customFormat="1" ht="42.75" customHeight="1">
      <c r="A255" s="98"/>
      <c r="B255" s="196" t="s">
        <v>379</v>
      </c>
      <c r="C255" s="186"/>
      <c r="D255" s="71">
        <v>0</v>
      </c>
      <c r="E255" s="71"/>
      <c r="F255" s="71">
        <v>-2292230410</v>
      </c>
      <c r="G255" s="71"/>
      <c r="H255" s="71">
        <v>0</v>
      </c>
      <c r="I255" s="71"/>
      <c r="J255" s="197">
        <f t="shared" si="10"/>
        <v>-2292230410</v>
      </c>
      <c r="K255" s="197"/>
      <c r="L255" s="101">
        <f t="shared" si="11"/>
        <v>5.8252840834977729E-3</v>
      </c>
      <c r="M255" s="101"/>
      <c r="N255" s="71">
        <v>0</v>
      </c>
      <c r="O255" s="71"/>
      <c r="P255" s="71">
        <v>9754628522</v>
      </c>
      <c r="Q255" s="71"/>
      <c r="R255" s="71">
        <v>2269075331</v>
      </c>
      <c r="S255" s="71"/>
      <c r="T255" s="197">
        <f t="shared" si="9"/>
        <v>12023703853</v>
      </c>
      <c r="U255" s="191"/>
      <c r="V255" s="101">
        <f>T255/درآمدها!$J$4</f>
        <v>-4.2715854788563025E-2</v>
      </c>
      <c r="W255" s="98"/>
    </row>
    <row r="256" spans="1:23" s="56" customFormat="1" ht="42.75" customHeight="1">
      <c r="A256" s="98"/>
      <c r="B256" s="196" t="s">
        <v>257</v>
      </c>
      <c r="C256" s="186"/>
      <c r="D256" s="71">
        <v>1815066862</v>
      </c>
      <c r="E256" s="71"/>
      <c r="F256" s="71">
        <v>-4480967657</v>
      </c>
      <c r="G256" s="71"/>
      <c r="H256" s="71">
        <v>0</v>
      </c>
      <c r="I256" s="71"/>
      <c r="J256" s="197">
        <f t="shared" si="10"/>
        <v>-2665900795</v>
      </c>
      <c r="K256" s="197"/>
      <c r="L256" s="101">
        <f t="shared" si="11"/>
        <v>6.7748989811620029E-3</v>
      </c>
      <c r="M256" s="101"/>
      <c r="N256" s="71">
        <v>1815066862</v>
      </c>
      <c r="O256" s="71">
        <v>8934580000</v>
      </c>
      <c r="P256" s="71">
        <v>7905003512</v>
      </c>
      <c r="Q256" s="71"/>
      <c r="R256" s="71">
        <v>5036282819</v>
      </c>
      <c r="S256" s="71"/>
      <c r="T256" s="197">
        <f t="shared" si="9"/>
        <v>14756353193</v>
      </c>
      <c r="U256" s="191"/>
      <c r="V256" s="101">
        <f>T256/درآمدها!$J$4</f>
        <v>-5.2423965851725832E-2</v>
      </c>
      <c r="W256" s="98"/>
    </row>
    <row r="257" spans="1:23" s="56" customFormat="1" ht="42.75" customHeight="1">
      <c r="A257" s="98"/>
      <c r="B257" s="196" t="s">
        <v>253</v>
      </c>
      <c r="C257" s="186"/>
      <c r="D257" s="71">
        <v>0</v>
      </c>
      <c r="E257" s="71"/>
      <c r="F257" s="71">
        <v>-2911080280</v>
      </c>
      <c r="G257" s="71"/>
      <c r="H257" s="71">
        <v>0</v>
      </c>
      <c r="I257" s="71"/>
      <c r="J257" s="197">
        <f t="shared" si="10"/>
        <v>-2911080280</v>
      </c>
      <c r="K257" s="197"/>
      <c r="L257" s="101">
        <f t="shared" si="11"/>
        <v>7.397977771732049E-3</v>
      </c>
      <c r="M257" s="101"/>
      <c r="N257" s="71">
        <v>1343667961</v>
      </c>
      <c r="O257" s="71"/>
      <c r="P257" s="71">
        <v>60249546</v>
      </c>
      <c r="Q257" s="71"/>
      <c r="R257" s="71">
        <v>314703635</v>
      </c>
      <c r="S257" s="71"/>
      <c r="T257" s="197">
        <f t="shared" si="9"/>
        <v>1718621142</v>
      </c>
      <c r="U257" s="191"/>
      <c r="V257" s="101">
        <f>T257/درآمدها!$J$4</f>
        <v>-6.1056370013562369E-3</v>
      </c>
      <c r="W257" s="98"/>
    </row>
    <row r="258" spans="1:23" s="56" customFormat="1" ht="42.75" customHeight="1">
      <c r="A258" s="98"/>
      <c r="B258" s="196" t="s">
        <v>335</v>
      </c>
      <c r="C258" s="186"/>
      <c r="D258" s="71">
        <v>0</v>
      </c>
      <c r="E258" s="71"/>
      <c r="F258" s="71">
        <v>-1117032489</v>
      </c>
      <c r="G258" s="71"/>
      <c r="H258" s="71">
        <v>0</v>
      </c>
      <c r="I258" s="71"/>
      <c r="J258" s="197">
        <f t="shared" si="10"/>
        <v>-1117032489</v>
      </c>
      <c r="K258" s="197"/>
      <c r="L258" s="101">
        <f t="shared" si="11"/>
        <v>2.8387336414935709E-3</v>
      </c>
      <c r="M258" s="101"/>
      <c r="N258" s="71">
        <v>0</v>
      </c>
      <c r="O258" s="71"/>
      <c r="P258" s="71">
        <v>-7252916175</v>
      </c>
      <c r="Q258" s="71"/>
      <c r="R258" s="71">
        <v>-1204255482</v>
      </c>
      <c r="S258" s="71"/>
      <c r="T258" s="197">
        <f t="shared" si="9"/>
        <v>-8457171657</v>
      </c>
      <c r="U258" s="191"/>
      <c r="V258" s="101">
        <f>T258/درآمدها!$J$4</f>
        <v>3.0045260665017726E-2</v>
      </c>
      <c r="W258" s="98"/>
    </row>
    <row r="259" spans="1:23" s="56" customFormat="1" ht="42.75" customHeight="1">
      <c r="A259" s="98"/>
      <c r="B259" s="196" t="s">
        <v>186</v>
      </c>
      <c r="C259" s="186"/>
      <c r="D259" s="71">
        <v>0</v>
      </c>
      <c r="E259" s="71"/>
      <c r="F259" s="71">
        <v>-5051460386</v>
      </c>
      <c r="G259" s="71"/>
      <c r="H259" s="71">
        <v>0</v>
      </c>
      <c r="I259" s="71"/>
      <c r="J259" s="197">
        <f t="shared" si="10"/>
        <v>-5051460386</v>
      </c>
      <c r="K259" s="197"/>
      <c r="L259" s="101">
        <f t="shared" si="11"/>
        <v>1.2837362097898927E-2</v>
      </c>
      <c r="M259" s="101"/>
      <c r="N259" s="71">
        <v>0</v>
      </c>
      <c r="O259" s="71"/>
      <c r="P259" s="71">
        <v>-17155742412</v>
      </c>
      <c r="Q259" s="71"/>
      <c r="R259" s="71">
        <v>1026579535</v>
      </c>
      <c r="S259" s="71"/>
      <c r="T259" s="197">
        <f t="shared" si="9"/>
        <v>-16129162877</v>
      </c>
      <c r="U259" s="191"/>
      <c r="V259" s="101">
        <f>T259/درآمدها!$J$4</f>
        <v>5.7301060283775226E-2</v>
      </c>
      <c r="W259" s="98"/>
    </row>
    <row r="260" spans="1:23" s="56" customFormat="1" ht="42.75" customHeight="1">
      <c r="A260" s="98"/>
      <c r="B260" s="196" t="s">
        <v>361</v>
      </c>
      <c r="C260" s="186"/>
      <c r="D260" s="71">
        <v>0</v>
      </c>
      <c r="E260" s="71"/>
      <c r="F260" s="71">
        <v>-3803081145</v>
      </c>
      <c r="G260" s="71"/>
      <c r="H260" s="71">
        <v>0</v>
      </c>
      <c r="I260" s="71"/>
      <c r="J260" s="197">
        <f t="shared" si="10"/>
        <v>-3803081145</v>
      </c>
      <c r="K260" s="197"/>
      <c r="L260" s="101">
        <f t="shared" si="11"/>
        <v>9.6648347241056736E-3</v>
      </c>
      <c r="M260" s="101"/>
      <c r="N260" s="71">
        <v>0</v>
      </c>
      <c r="O260" s="71"/>
      <c r="P260" s="71">
        <v>1031388601</v>
      </c>
      <c r="Q260" s="71"/>
      <c r="R260" s="71">
        <v>3180502205</v>
      </c>
      <c r="S260" s="71"/>
      <c r="T260" s="197">
        <f t="shared" si="9"/>
        <v>4211890806</v>
      </c>
      <c r="U260" s="191"/>
      <c r="V260" s="101">
        <f>T260/درآمدها!$J$4</f>
        <v>-1.4963318978410278E-2</v>
      </c>
      <c r="W260" s="98"/>
    </row>
    <row r="261" spans="1:23" s="56" customFormat="1" ht="42.75" customHeight="1">
      <c r="A261" s="98"/>
      <c r="B261" s="196" t="s">
        <v>267</v>
      </c>
      <c r="C261" s="186"/>
      <c r="D261" s="71">
        <v>0</v>
      </c>
      <c r="E261" s="71"/>
      <c r="F261" s="71">
        <v>-2093645776</v>
      </c>
      <c r="G261" s="71"/>
      <c r="H261" s="71">
        <v>0</v>
      </c>
      <c r="I261" s="71"/>
      <c r="J261" s="197">
        <f t="shared" si="10"/>
        <v>-2093645776</v>
      </c>
      <c r="K261" s="197"/>
      <c r="L261" s="101">
        <f t="shared" si="11"/>
        <v>5.3206175793711523E-3</v>
      </c>
      <c r="M261" s="101"/>
      <c r="N261" s="71">
        <v>36616579</v>
      </c>
      <c r="O261" s="71"/>
      <c r="P261" s="71">
        <v>-1919626447</v>
      </c>
      <c r="Q261" s="71"/>
      <c r="R261" s="71">
        <v>79246982</v>
      </c>
      <c r="S261" s="71"/>
      <c r="T261" s="197">
        <f t="shared" si="9"/>
        <v>-1803762886</v>
      </c>
      <c r="U261" s="191"/>
      <c r="V261" s="101">
        <f>T261/درآمدها!$J$4</f>
        <v>6.4081147085264427E-3</v>
      </c>
      <c r="W261" s="98"/>
    </row>
    <row r="262" spans="1:23" s="56" customFormat="1" ht="42.75" customHeight="1">
      <c r="A262" s="98"/>
      <c r="B262" s="196" t="s">
        <v>173</v>
      </c>
      <c r="C262" s="186"/>
      <c r="D262" s="71">
        <v>0</v>
      </c>
      <c r="E262" s="71"/>
      <c r="F262" s="71">
        <v>0</v>
      </c>
      <c r="G262" s="71"/>
      <c r="H262" s="71">
        <v>0</v>
      </c>
      <c r="I262" s="71"/>
      <c r="J262" s="197">
        <f t="shared" si="10"/>
        <v>0</v>
      </c>
      <c r="K262" s="197"/>
      <c r="L262" s="101">
        <f t="shared" si="11"/>
        <v>0</v>
      </c>
      <c r="M262" s="101"/>
      <c r="N262" s="71">
        <v>0</v>
      </c>
      <c r="O262" s="71">
        <v>10251704113</v>
      </c>
      <c r="P262" s="71">
        <v>0</v>
      </c>
      <c r="Q262" s="71"/>
      <c r="R262" s="71">
        <v>-96078850</v>
      </c>
      <c r="S262" s="71"/>
      <c r="T262" s="197">
        <f t="shared" si="9"/>
        <v>-96078850</v>
      </c>
      <c r="U262" s="191"/>
      <c r="V262" s="101">
        <f>T262/درآمدها!$J$4</f>
        <v>3.4133327425792587E-4</v>
      </c>
      <c r="W262" s="98"/>
    </row>
    <row r="263" spans="1:23" s="56" customFormat="1" ht="42.75" customHeight="1">
      <c r="A263" s="98"/>
      <c r="B263" s="196" t="s">
        <v>95</v>
      </c>
      <c r="C263" s="186"/>
      <c r="D263" s="71">
        <v>0</v>
      </c>
      <c r="E263" s="71"/>
      <c r="F263" s="71">
        <v>-1193669354</v>
      </c>
      <c r="G263" s="71"/>
      <c r="H263" s="71">
        <v>0</v>
      </c>
      <c r="I263" s="71"/>
      <c r="J263" s="197">
        <f t="shared" si="10"/>
        <v>-1193669354</v>
      </c>
      <c r="K263" s="197"/>
      <c r="L263" s="101">
        <f t="shared" si="11"/>
        <v>3.0334922084971679E-3</v>
      </c>
      <c r="M263" s="101"/>
      <c r="N263" s="71">
        <v>1805921644</v>
      </c>
      <c r="O263" s="71"/>
      <c r="P263" s="71">
        <v>-12146284088</v>
      </c>
      <c r="Q263" s="71"/>
      <c r="R263" s="71">
        <v>-2114763544</v>
      </c>
      <c r="S263" s="71"/>
      <c r="T263" s="197">
        <f t="shared" si="9"/>
        <v>-12455125988</v>
      </c>
      <c r="U263" s="191"/>
      <c r="V263" s="101">
        <f>T263/درآمدها!$J$4</f>
        <v>4.4248541013750933E-2</v>
      </c>
      <c r="W263" s="98"/>
    </row>
    <row r="264" spans="1:23" s="56" customFormat="1" ht="42.75" customHeight="1">
      <c r="A264" s="98"/>
      <c r="B264" s="196" t="s">
        <v>403</v>
      </c>
      <c r="C264" s="186"/>
      <c r="D264" s="71">
        <v>0</v>
      </c>
      <c r="E264" s="71"/>
      <c r="F264" s="71">
        <v>-3222603975</v>
      </c>
      <c r="G264" s="71"/>
      <c r="H264" s="71">
        <v>0</v>
      </c>
      <c r="I264" s="71"/>
      <c r="J264" s="197">
        <f t="shared" si="10"/>
        <v>-3222603975</v>
      </c>
      <c r="K264" s="197"/>
      <c r="L264" s="101">
        <f t="shared" si="11"/>
        <v>8.1896582302928948E-3</v>
      </c>
      <c r="M264" s="101"/>
      <c r="N264" s="71">
        <v>0</v>
      </c>
      <c r="O264" s="71">
        <v>6941006600</v>
      </c>
      <c r="P264" s="71">
        <v>-4328427049</v>
      </c>
      <c r="Q264" s="71"/>
      <c r="R264" s="71">
        <v>-101443509</v>
      </c>
      <c r="S264" s="71"/>
      <c r="T264" s="197">
        <f t="shared" si="9"/>
        <v>-4429870558</v>
      </c>
      <c r="U264" s="191"/>
      <c r="V264" s="101">
        <f>T264/درآمدها!$J$4</f>
        <v>1.5737721903425414E-2</v>
      </c>
      <c r="W264" s="98"/>
    </row>
    <row r="265" spans="1:23" s="56" customFormat="1" ht="42.75" customHeight="1">
      <c r="A265" s="98"/>
      <c r="B265" s="196" t="s">
        <v>189</v>
      </c>
      <c r="C265" s="186"/>
      <c r="D265" s="71">
        <v>0</v>
      </c>
      <c r="E265" s="71"/>
      <c r="F265" s="71">
        <v>-942068816</v>
      </c>
      <c r="G265" s="71"/>
      <c r="H265" s="71">
        <v>0</v>
      </c>
      <c r="I265" s="71"/>
      <c r="J265" s="197">
        <f t="shared" si="10"/>
        <v>-942068816</v>
      </c>
      <c r="K265" s="197"/>
      <c r="L265" s="101">
        <f t="shared" si="11"/>
        <v>2.3940954868513381E-3</v>
      </c>
      <c r="M265" s="101"/>
      <c r="N265" s="71">
        <v>0</v>
      </c>
      <c r="O265" s="71"/>
      <c r="P265" s="71">
        <v>-33396423397</v>
      </c>
      <c r="Q265" s="71"/>
      <c r="R265" s="71">
        <v>-3716925361</v>
      </c>
      <c r="S265" s="71"/>
      <c r="T265" s="197">
        <f t="shared" si="9"/>
        <v>-37113348758</v>
      </c>
      <c r="U265" s="191"/>
      <c r="V265" s="101">
        <f>T265/درآمدها!$J$4</f>
        <v>0.13185025476725071</v>
      </c>
      <c r="W265" s="98"/>
    </row>
    <row r="266" spans="1:23" s="56" customFormat="1" ht="42.75" customHeight="1">
      <c r="A266" s="98"/>
      <c r="B266" s="196" t="s">
        <v>156</v>
      </c>
      <c r="C266" s="186"/>
      <c r="D266" s="71">
        <v>0</v>
      </c>
      <c r="E266" s="71"/>
      <c r="F266" s="71">
        <v>0</v>
      </c>
      <c r="G266" s="71"/>
      <c r="H266" s="71">
        <v>0</v>
      </c>
      <c r="I266" s="71"/>
      <c r="J266" s="197">
        <f t="shared" si="10"/>
        <v>0</v>
      </c>
      <c r="K266" s="197"/>
      <c r="L266" s="101">
        <f t="shared" si="11"/>
        <v>0</v>
      </c>
      <c r="M266" s="101"/>
      <c r="N266" s="71">
        <v>646698400</v>
      </c>
      <c r="O266" s="71">
        <v>6227888400</v>
      </c>
      <c r="P266" s="71">
        <v>0</v>
      </c>
      <c r="Q266" s="71"/>
      <c r="R266" s="71">
        <v>5455600402</v>
      </c>
      <c r="S266" s="71"/>
      <c r="T266" s="197">
        <f t="shared" si="9"/>
        <v>6102298802</v>
      </c>
      <c r="U266" s="191"/>
      <c r="V266" s="101">
        <f>T266/درآمدها!$J$4</f>
        <v>-2.1679252307733474E-2</v>
      </c>
      <c r="W266" s="98"/>
    </row>
    <row r="267" spans="1:23" s="56" customFormat="1" ht="42.75" customHeight="1">
      <c r="A267" s="98"/>
      <c r="B267" s="196" t="s">
        <v>294</v>
      </c>
      <c r="C267" s="186"/>
      <c r="D267" s="71">
        <v>0</v>
      </c>
      <c r="E267" s="71"/>
      <c r="F267" s="71">
        <v>-394033374</v>
      </c>
      <c r="G267" s="71"/>
      <c r="H267" s="71">
        <v>0</v>
      </c>
      <c r="I267" s="71"/>
      <c r="J267" s="197">
        <f t="shared" si="10"/>
        <v>-394033374</v>
      </c>
      <c r="K267" s="197"/>
      <c r="L267" s="101">
        <f t="shared" si="11"/>
        <v>1.0013637075555269E-3</v>
      </c>
      <c r="M267" s="101"/>
      <c r="N267" s="71">
        <v>0</v>
      </c>
      <c r="O267" s="71"/>
      <c r="P267" s="71">
        <v>-11380416852</v>
      </c>
      <c r="Q267" s="71"/>
      <c r="R267" s="71">
        <v>-1343206361</v>
      </c>
      <c r="S267" s="71"/>
      <c r="T267" s="197">
        <f t="shared" ref="T267:T316" si="12">N267+P267+R267</f>
        <v>-12723623213</v>
      </c>
      <c r="U267" s="191"/>
      <c r="V267" s="101">
        <f>T267/درآمدها!$J$4</f>
        <v>4.5202414180825858E-2</v>
      </c>
      <c r="W267" s="98"/>
    </row>
    <row r="268" spans="1:23" s="56" customFormat="1" ht="42.75" customHeight="1">
      <c r="A268" s="98"/>
      <c r="B268" s="196" t="s">
        <v>352</v>
      </c>
      <c r="C268" s="186"/>
      <c r="D268" s="71">
        <v>0</v>
      </c>
      <c r="E268" s="71"/>
      <c r="F268" s="71">
        <v>-3981019554</v>
      </c>
      <c r="G268" s="71"/>
      <c r="H268" s="71">
        <v>0</v>
      </c>
      <c r="I268" s="71"/>
      <c r="J268" s="197">
        <f t="shared" ref="J268:J316" si="13">D268+F268+H268</f>
        <v>-3981019554</v>
      </c>
      <c r="K268" s="197"/>
      <c r="L268" s="101">
        <f t="shared" ref="L268:L316" si="14">J268/-393496759496</f>
        <v>1.0117032625882318E-2</v>
      </c>
      <c r="M268" s="101"/>
      <c r="N268" s="71">
        <v>0</v>
      </c>
      <c r="O268" s="71">
        <v>3788478970</v>
      </c>
      <c r="P268" s="71">
        <v>-3147034723</v>
      </c>
      <c r="Q268" s="71"/>
      <c r="R268" s="71">
        <v>253533833</v>
      </c>
      <c r="S268" s="71"/>
      <c r="T268" s="197">
        <f t="shared" si="12"/>
        <v>-2893500890</v>
      </c>
      <c r="U268" s="191"/>
      <c r="V268" s="101">
        <f>T268/درآمدها!$J$4</f>
        <v>1.0279558225893862E-2</v>
      </c>
      <c r="W268" s="98"/>
    </row>
    <row r="269" spans="1:23" s="56" customFormat="1" ht="42.75" customHeight="1">
      <c r="A269" s="98"/>
      <c r="B269" s="196" t="s">
        <v>397</v>
      </c>
      <c r="C269" s="186"/>
      <c r="D269" s="71">
        <v>0</v>
      </c>
      <c r="E269" s="71"/>
      <c r="F269" s="71">
        <v>-1246962284</v>
      </c>
      <c r="G269" s="71"/>
      <c r="H269" s="71">
        <v>0</v>
      </c>
      <c r="I269" s="71"/>
      <c r="J269" s="197">
        <f t="shared" si="13"/>
        <v>-1246962284</v>
      </c>
      <c r="K269" s="197"/>
      <c r="L269" s="101">
        <f t="shared" si="14"/>
        <v>3.1689264368965553E-3</v>
      </c>
      <c r="M269" s="101"/>
      <c r="N269" s="71">
        <v>0</v>
      </c>
      <c r="O269" s="71"/>
      <c r="P269" s="71">
        <v>-6789737968</v>
      </c>
      <c r="Q269" s="71"/>
      <c r="R269" s="71">
        <v>-1765030224</v>
      </c>
      <c r="S269" s="71"/>
      <c r="T269" s="197">
        <f t="shared" si="12"/>
        <v>-8554768192</v>
      </c>
      <c r="U269" s="191"/>
      <c r="V269" s="101">
        <f>T269/درآمدها!$J$4</f>
        <v>3.0391985723110929E-2</v>
      </c>
      <c r="W269" s="98"/>
    </row>
    <row r="270" spans="1:23" s="56" customFormat="1" ht="42.75" customHeight="1">
      <c r="A270" s="98"/>
      <c r="B270" s="196" t="s">
        <v>120</v>
      </c>
      <c r="C270" s="186"/>
      <c r="D270" s="71">
        <v>0</v>
      </c>
      <c r="E270" s="71"/>
      <c r="F270" s="71">
        <v>2239467850</v>
      </c>
      <c r="G270" s="71"/>
      <c r="H270" s="71">
        <v>0</v>
      </c>
      <c r="I270" s="71"/>
      <c r="J270" s="197">
        <f t="shared" si="13"/>
        <v>2239467850</v>
      </c>
      <c r="K270" s="197"/>
      <c r="L270" s="101">
        <f t="shared" si="14"/>
        <v>-5.6911976933898102E-3</v>
      </c>
      <c r="M270" s="101"/>
      <c r="N270" s="71">
        <v>476606250</v>
      </c>
      <c r="O270" s="71"/>
      <c r="P270" s="71">
        <v>10073625410</v>
      </c>
      <c r="Q270" s="71"/>
      <c r="R270" s="71">
        <v>748124799</v>
      </c>
      <c r="S270" s="71"/>
      <c r="T270" s="197">
        <f t="shared" si="12"/>
        <v>11298356459</v>
      </c>
      <c r="U270" s="191"/>
      <c r="V270" s="101">
        <f>T270/درآمدها!$J$4</f>
        <v>-4.0138958822713372E-2</v>
      </c>
      <c r="W270" s="98"/>
    </row>
    <row r="271" spans="1:23" s="56" customFormat="1" ht="42.75" customHeight="1">
      <c r="A271" s="98"/>
      <c r="B271" s="196" t="s">
        <v>99</v>
      </c>
      <c r="C271" s="186"/>
      <c r="D271" s="71">
        <v>0</v>
      </c>
      <c r="E271" s="71"/>
      <c r="F271" s="71">
        <v>-1991954528</v>
      </c>
      <c r="G271" s="71"/>
      <c r="H271" s="71">
        <v>0</v>
      </c>
      <c r="I271" s="71"/>
      <c r="J271" s="197">
        <f t="shared" si="13"/>
        <v>-1991954528</v>
      </c>
      <c r="K271" s="197"/>
      <c r="L271" s="101">
        <f t="shared" si="14"/>
        <v>5.0621878832022476E-3</v>
      </c>
      <c r="M271" s="101"/>
      <c r="N271" s="71">
        <v>589536690</v>
      </c>
      <c r="O271" s="71">
        <v>8072859900</v>
      </c>
      <c r="P271" s="71">
        <v>-11641401596</v>
      </c>
      <c r="Q271" s="71"/>
      <c r="R271" s="71">
        <v>-2443354386</v>
      </c>
      <c r="S271" s="71"/>
      <c r="T271" s="197">
        <f t="shared" si="12"/>
        <v>-13495219292</v>
      </c>
      <c r="U271" s="191"/>
      <c r="V271" s="101">
        <f>T271/درآمدها!$J$4</f>
        <v>4.7943614934682167E-2</v>
      </c>
      <c r="W271" s="98"/>
    </row>
    <row r="272" spans="1:23" s="56" customFormat="1" ht="42.75" customHeight="1">
      <c r="A272" s="98"/>
      <c r="B272" s="196" t="s">
        <v>472</v>
      </c>
      <c r="C272" s="186"/>
      <c r="D272" s="71">
        <v>0</v>
      </c>
      <c r="E272" s="71"/>
      <c r="F272" s="71">
        <v>29511095</v>
      </c>
      <c r="G272" s="71"/>
      <c r="H272" s="71">
        <v>0</v>
      </c>
      <c r="I272" s="71"/>
      <c r="J272" s="197">
        <f t="shared" si="13"/>
        <v>29511095</v>
      </c>
      <c r="K272" s="197"/>
      <c r="L272" s="101">
        <f t="shared" si="14"/>
        <v>-7.4997047085720631E-5</v>
      </c>
      <c r="M272" s="101"/>
      <c r="N272" s="71">
        <v>0</v>
      </c>
      <c r="O272" s="71"/>
      <c r="P272" s="71">
        <v>29511095</v>
      </c>
      <c r="Q272" s="71"/>
      <c r="R272" s="71">
        <v>0</v>
      </c>
      <c r="S272" s="71"/>
      <c r="T272" s="197">
        <f t="shared" si="12"/>
        <v>29511095</v>
      </c>
      <c r="U272" s="191"/>
      <c r="V272" s="101">
        <f>T272/درآمدها!$J$4</f>
        <v>-1.0484220703397995E-4</v>
      </c>
      <c r="W272" s="98"/>
    </row>
    <row r="273" spans="1:23" s="56" customFormat="1" ht="42.75" customHeight="1">
      <c r="A273" s="98"/>
      <c r="B273" s="196" t="s">
        <v>177</v>
      </c>
      <c r="C273" s="186"/>
      <c r="D273" s="71">
        <v>0</v>
      </c>
      <c r="E273" s="71"/>
      <c r="F273" s="71">
        <v>-9155076205</v>
      </c>
      <c r="G273" s="71"/>
      <c r="H273" s="71">
        <v>0</v>
      </c>
      <c r="I273" s="71"/>
      <c r="J273" s="197">
        <f t="shared" si="13"/>
        <v>-9155076205</v>
      </c>
      <c r="K273" s="197"/>
      <c r="L273" s="101">
        <f t="shared" si="14"/>
        <v>2.3265950694806328E-2</v>
      </c>
      <c r="M273" s="101"/>
      <c r="N273" s="71">
        <v>8934580000</v>
      </c>
      <c r="O273" s="71"/>
      <c r="P273" s="71">
        <v>3143142714</v>
      </c>
      <c r="Q273" s="71"/>
      <c r="R273" s="71">
        <v>-361867331</v>
      </c>
      <c r="S273" s="71"/>
      <c r="T273" s="197">
        <f t="shared" si="12"/>
        <v>11715855383</v>
      </c>
      <c r="U273" s="191"/>
      <c r="V273" s="101">
        <f>T273/درآمدها!$J$4</f>
        <v>-4.1622180933803182E-2</v>
      </c>
      <c r="W273" s="98"/>
    </row>
    <row r="274" spans="1:23" s="56" customFormat="1" ht="42.75" customHeight="1">
      <c r="A274" s="98"/>
      <c r="B274" s="196" t="s">
        <v>332</v>
      </c>
      <c r="C274" s="186"/>
      <c r="D274" s="71">
        <v>0</v>
      </c>
      <c r="E274" s="71"/>
      <c r="F274" s="71">
        <v>3984699877</v>
      </c>
      <c r="G274" s="71"/>
      <c r="H274" s="71">
        <v>498515358</v>
      </c>
      <c r="I274" s="71"/>
      <c r="J274" s="197">
        <f t="shared" si="13"/>
        <v>4483215235</v>
      </c>
      <c r="K274" s="197"/>
      <c r="L274" s="101">
        <f t="shared" si="14"/>
        <v>-1.1393271041779883E-2</v>
      </c>
      <c r="M274" s="101"/>
      <c r="N274" s="71">
        <v>0</v>
      </c>
      <c r="O274" s="71">
        <v>1003949741</v>
      </c>
      <c r="P274" s="71">
        <v>10176185433</v>
      </c>
      <c r="Q274" s="71"/>
      <c r="R274" s="71">
        <v>7931832061</v>
      </c>
      <c r="S274" s="71"/>
      <c r="T274" s="197">
        <f t="shared" si="12"/>
        <v>18108017494</v>
      </c>
      <c r="U274" s="191"/>
      <c r="V274" s="101">
        <f>T274/درآمدها!$J$4</f>
        <v>-6.4331212348470251E-2</v>
      </c>
      <c r="W274" s="98"/>
    </row>
    <row r="275" spans="1:23" s="56" customFormat="1" ht="42.75" customHeight="1">
      <c r="A275" s="98"/>
      <c r="B275" s="196" t="s">
        <v>140</v>
      </c>
      <c r="C275" s="186"/>
      <c r="D275" s="71">
        <v>0</v>
      </c>
      <c r="E275" s="71"/>
      <c r="F275" s="71">
        <v>-971891895</v>
      </c>
      <c r="G275" s="71"/>
      <c r="H275" s="71">
        <v>0</v>
      </c>
      <c r="I275" s="71"/>
      <c r="J275" s="197">
        <f t="shared" si="13"/>
        <v>-971891895</v>
      </c>
      <c r="K275" s="197"/>
      <c r="L275" s="101">
        <f t="shared" si="14"/>
        <v>2.4698853841765363E-3</v>
      </c>
      <c r="M275" s="101"/>
      <c r="N275" s="71">
        <v>667949268</v>
      </c>
      <c r="O275" s="71"/>
      <c r="P275" s="71">
        <v>2149866751</v>
      </c>
      <c r="Q275" s="71"/>
      <c r="R275" s="71">
        <v>234371747</v>
      </c>
      <c r="S275" s="71"/>
      <c r="T275" s="197">
        <f t="shared" si="12"/>
        <v>3052187766</v>
      </c>
      <c r="U275" s="191"/>
      <c r="V275" s="101">
        <f>T275/درآمدها!$J$4</f>
        <v>-1.0843315087750988E-2</v>
      </c>
      <c r="W275" s="98"/>
    </row>
    <row r="276" spans="1:23" s="56" customFormat="1" ht="42.75" customHeight="1">
      <c r="A276" s="98"/>
      <c r="B276" s="196" t="s">
        <v>406</v>
      </c>
      <c r="C276" s="186"/>
      <c r="D276" s="71">
        <v>0</v>
      </c>
      <c r="E276" s="71"/>
      <c r="F276" s="71">
        <v>-4344121730</v>
      </c>
      <c r="G276" s="71"/>
      <c r="H276" s="71">
        <v>0</v>
      </c>
      <c r="I276" s="71"/>
      <c r="J276" s="197">
        <f t="shared" si="13"/>
        <v>-4344121730</v>
      </c>
      <c r="K276" s="197"/>
      <c r="L276" s="101">
        <f t="shared" si="14"/>
        <v>1.103979035447218E-2</v>
      </c>
      <c r="M276" s="101"/>
      <c r="N276" s="71">
        <v>17385423000</v>
      </c>
      <c r="O276" s="71"/>
      <c r="P276" s="71">
        <v>-21878681077</v>
      </c>
      <c r="Q276" s="71"/>
      <c r="R276" s="71">
        <v>-4045537402</v>
      </c>
      <c r="S276" s="71"/>
      <c r="T276" s="197">
        <f t="shared" si="12"/>
        <v>-8538795479</v>
      </c>
      <c r="U276" s="191"/>
      <c r="V276" s="101">
        <f>T276/درآمدها!$J$4</f>
        <v>3.0335240472443667E-2</v>
      </c>
      <c r="W276" s="98"/>
    </row>
    <row r="277" spans="1:23" s="56" customFormat="1" ht="42.75" customHeight="1">
      <c r="A277" s="98"/>
      <c r="B277" s="196" t="s">
        <v>273</v>
      </c>
      <c r="C277" s="186"/>
      <c r="D277" s="71">
        <v>0</v>
      </c>
      <c r="E277" s="71"/>
      <c r="F277" s="71">
        <v>-2092848491</v>
      </c>
      <c r="G277" s="71"/>
      <c r="H277" s="71">
        <v>0</v>
      </c>
      <c r="I277" s="71"/>
      <c r="J277" s="197">
        <f t="shared" si="13"/>
        <v>-2092848491</v>
      </c>
      <c r="K277" s="197"/>
      <c r="L277" s="101">
        <f t="shared" si="14"/>
        <v>5.3185914254556257E-3</v>
      </c>
      <c r="M277" s="101"/>
      <c r="N277" s="71">
        <v>22708105272</v>
      </c>
      <c r="O277" s="71">
        <v>1713193760</v>
      </c>
      <c r="P277" s="71">
        <v>583684938</v>
      </c>
      <c r="Q277" s="71"/>
      <c r="R277" s="71">
        <v>-26099517788</v>
      </c>
      <c r="S277" s="71"/>
      <c r="T277" s="197">
        <f t="shared" si="12"/>
        <v>-2807727578</v>
      </c>
      <c r="U277" s="191"/>
      <c r="V277" s="101">
        <f>T277/درآمدها!$J$4</f>
        <v>9.9748367868996747E-3</v>
      </c>
      <c r="W277" s="98"/>
    </row>
    <row r="278" spans="1:23" s="56" customFormat="1" ht="42.75" customHeight="1">
      <c r="A278" s="98"/>
      <c r="B278" s="196" t="s">
        <v>264</v>
      </c>
      <c r="C278" s="186"/>
      <c r="D278" s="71">
        <v>0</v>
      </c>
      <c r="E278" s="71"/>
      <c r="F278" s="71">
        <v>-3791930056</v>
      </c>
      <c r="G278" s="71"/>
      <c r="H278" s="71">
        <v>0</v>
      </c>
      <c r="I278" s="71"/>
      <c r="J278" s="197">
        <f t="shared" si="13"/>
        <v>-3791930056</v>
      </c>
      <c r="K278" s="197"/>
      <c r="L278" s="101">
        <f t="shared" si="14"/>
        <v>9.6364962721847934E-3</v>
      </c>
      <c r="M278" s="101"/>
      <c r="N278" s="71">
        <v>409814636</v>
      </c>
      <c r="O278" s="71"/>
      <c r="P278" s="71">
        <v>-11768832657</v>
      </c>
      <c r="Q278" s="71"/>
      <c r="R278" s="71">
        <v>-2332098495</v>
      </c>
      <c r="S278" s="71"/>
      <c r="T278" s="197">
        <f t="shared" si="12"/>
        <v>-13691116516</v>
      </c>
      <c r="U278" s="191"/>
      <c r="V278" s="101">
        <f>T278/درآمدها!$J$4</f>
        <v>4.8639566654399446E-2</v>
      </c>
      <c r="W278" s="98"/>
    </row>
    <row r="279" spans="1:23" s="56" customFormat="1" ht="42.75" customHeight="1">
      <c r="A279" s="98"/>
      <c r="B279" s="196" t="s">
        <v>109</v>
      </c>
      <c r="C279" s="186"/>
      <c r="D279" s="71">
        <v>0</v>
      </c>
      <c r="E279" s="71"/>
      <c r="F279" s="71">
        <v>-3770604826</v>
      </c>
      <c r="G279" s="71"/>
      <c r="H279" s="71">
        <v>0</v>
      </c>
      <c r="I279" s="71"/>
      <c r="J279" s="197">
        <f t="shared" si="13"/>
        <v>-3770604826</v>
      </c>
      <c r="K279" s="197"/>
      <c r="L279" s="101">
        <f t="shared" si="14"/>
        <v>9.5823021028927403E-3</v>
      </c>
      <c r="M279" s="101"/>
      <c r="N279" s="71">
        <v>0</v>
      </c>
      <c r="O279" s="71"/>
      <c r="P279" s="71">
        <v>-6669807646</v>
      </c>
      <c r="Q279" s="71"/>
      <c r="R279" s="71">
        <v>-536803073</v>
      </c>
      <c r="S279" s="71"/>
      <c r="T279" s="197">
        <f t="shared" si="12"/>
        <v>-7206610719</v>
      </c>
      <c r="U279" s="191"/>
      <c r="V279" s="101">
        <f>T279/درآمدها!$J$4</f>
        <v>2.5602471647178698E-2</v>
      </c>
      <c r="W279" s="98"/>
    </row>
    <row r="280" spans="1:23" s="56" customFormat="1" ht="42.75" customHeight="1">
      <c r="A280" s="98"/>
      <c r="B280" s="196" t="s">
        <v>199</v>
      </c>
      <c r="C280" s="186"/>
      <c r="D280" s="71">
        <v>0</v>
      </c>
      <c r="E280" s="71"/>
      <c r="F280" s="71">
        <v>-656791977</v>
      </c>
      <c r="G280" s="71"/>
      <c r="H280" s="71">
        <v>0</v>
      </c>
      <c r="I280" s="71"/>
      <c r="J280" s="197">
        <f t="shared" si="13"/>
        <v>-656791977</v>
      </c>
      <c r="K280" s="197"/>
      <c r="L280" s="101">
        <f t="shared" si="14"/>
        <v>1.6691166093495528E-3</v>
      </c>
      <c r="M280" s="101"/>
      <c r="N280" s="71">
        <v>3158391150</v>
      </c>
      <c r="O280" s="71">
        <v>4274929400</v>
      </c>
      <c r="P280" s="71">
        <v>-6365658811</v>
      </c>
      <c r="Q280" s="71"/>
      <c r="R280" s="71">
        <v>-1621939719</v>
      </c>
      <c r="S280" s="71"/>
      <c r="T280" s="197">
        <f t="shared" si="12"/>
        <v>-4829207380</v>
      </c>
      <c r="U280" s="191"/>
      <c r="V280" s="101">
        <f>T280/درآمدها!$J$4</f>
        <v>1.7156420659551395E-2</v>
      </c>
      <c r="W280" s="98"/>
    </row>
    <row r="281" spans="1:23" s="56" customFormat="1" ht="42.75" customHeight="1">
      <c r="A281" s="98"/>
      <c r="B281" s="196" t="s">
        <v>212</v>
      </c>
      <c r="C281" s="186"/>
      <c r="D281" s="71">
        <v>6875407047</v>
      </c>
      <c r="E281" s="71"/>
      <c r="F281" s="71">
        <v>-12417449649</v>
      </c>
      <c r="G281" s="71"/>
      <c r="H281" s="71">
        <v>0</v>
      </c>
      <c r="I281" s="71"/>
      <c r="J281" s="197">
        <f t="shared" si="13"/>
        <v>-5542042602</v>
      </c>
      <c r="K281" s="197"/>
      <c r="L281" s="101">
        <f t="shared" si="14"/>
        <v>1.4084087017891532E-2</v>
      </c>
      <c r="M281" s="101"/>
      <c r="N281" s="71">
        <v>6875407047</v>
      </c>
      <c r="O281" s="71"/>
      <c r="P281" s="71">
        <v>-17328585250</v>
      </c>
      <c r="Q281" s="71"/>
      <c r="R281" s="71">
        <v>-1423227853</v>
      </c>
      <c r="S281" s="71"/>
      <c r="T281" s="197">
        <f t="shared" si="12"/>
        <v>-11876406056</v>
      </c>
      <c r="U281" s="191"/>
      <c r="V281" s="101">
        <f>T281/درآمدها!$J$4</f>
        <v>4.2192559189781514E-2</v>
      </c>
      <c r="W281" s="98"/>
    </row>
    <row r="282" spans="1:23" s="56" customFormat="1" ht="42.75" customHeight="1">
      <c r="A282" s="98"/>
      <c r="B282" s="196" t="s">
        <v>202</v>
      </c>
      <c r="C282" s="186"/>
      <c r="D282" s="71">
        <v>0</v>
      </c>
      <c r="E282" s="71"/>
      <c r="F282" s="71">
        <v>-2872170716</v>
      </c>
      <c r="G282" s="71"/>
      <c r="H282" s="71">
        <v>0</v>
      </c>
      <c r="I282" s="71"/>
      <c r="J282" s="197">
        <f t="shared" si="13"/>
        <v>-2872170716</v>
      </c>
      <c r="K282" s="197"/>
      <c r="L282" s="101">
        <f t="shared" si="14"/>
        <v>7.2990962357066024E-3</v>
      </c>
      <c r="M282" s="101"/>
      <c r="N282" s="71">
        <v>0</v>
      </c>
      <c r="O282" s="71"/>
      <c r="P282" s="71">
        <v>-2129783252</v>
      </c>
      <c r="Q282" s="71"/>
      <c r="R282" s="71">
        <v>6264713295</v>
      </c>
      <c r="S282" s="71"/>
      <c r="T282" s="197">
        <f t="shared" si="12"/>
        <v>4134930043</v>
      </c>
      <c r="U282" s="191"/>
      <c r="V282" s="101">
        <f>T282/درآمدها!$J$4</f>
        <v>-1.4689905326767089E-2</v>
      </c>
      <c r="W282" s="98"/>
    </row>
    <row r="283" spans="1:23" s="56" customFormat="1" ht="42.75" customHeight="1">
      <c r="A283" s="98"/>
      <c r="B283" s="196" t="s">
        <v>148</v>
      </c>
      <c r="C283" s="186"/>
      <c r="D283" s="71">
        <v>0</v>
      </c>
      <c r="E283" s="71"/>
      <c r="F283" s="71">
        <v>191192300</v>
      </c>
      <c r="G283" s="71"/>
      <c r="H283" s="71">
        <v>0</v>
      </c>
      <c r="I283" s="71"/>
      <c r="J283" s="197">
        <f t="shared" si="13"/>
        <v>191192300</v>
      </c>
      <c r="K283" s="197"/>
      <c r="L283" s="101">
        <f t="shared" si="14"/>
        <v>-4.8588024014450243E-4</v>
      </c>
      <c r="M283" s="101"/>
      <c r="N283" s="71">
        <v>302815250</v>
      </c>
      <c r="O283" s="71"/>
      <c r="P283" s="71">
        <v>-321283172</v>
      </c>
      <c r="Q283" s="71"/>
      <c r="R283" s="71">
        <v>1442610834</v>
      </c>
      <c r="S283" s="71"/>
      <c r="T283" s="197">
        <f t="shared" si="12"/>
        <v>1424142912</v>
      </c>
      <c r="U283" s="191"/>
      <c r="V283" s="101">
        <f>T283/درآمدها!$J$4</f>
        <v>-5.059462755478205E-3</v>
      </c>
      <c r="W283" s="98"/>
    </row>
    <row r="284" spans="1:23" s="56" customFormat="1" ht="42.75" customHeight="1">
      <c r="A284" s="98"/>
      <c r="B284" s="196" t="s">
        <v>279</v>
      </c>
      <c r="C284" s="186"/>
      <c r="D284" s="71">
        <v>0</v>
      </c>
      <c r="E284" s="71"/>
      <c r="F284" s="71">
        <v>-4659822184</v>
      </c>
      <c r="G284" s="71"/>
      <c r="H284" s="71">
        <v>30167958986</v>
      </c>
      <c r="I284" s="71"/>
      <c r="J284" s="197">
        <f t="shared" si="13"/>
        <v>25508136802</v>
      </c>
      <c r="K284" s="197"/>
      <c r="L284" s="101">
        <f t="shared" si="14"/>
        <v>-6.4824261411126807E-2</v>
      </c>
      <c r="M284" s="101"/>
      <c r="N284" s="71">
        <v>15561273220</v>
      </c>
      <c r="O284" s="71"/>
      <c r="P284" s="71">
        <v>7208001770</v>
      </c>
      <c r="Q284" s="71"/>
      <c r="R284" s="71">
        <v>40207948504</v>
      </c>
      <c r="S284" s="71"/>
      <c r="T284" s="197">
        <f t="shared" si="12"/>
        <v>62977223494</v>
      </c>
      <c r="U284" s="191"/>
      <c r="V284" s="101">
        <f>T284/درآمدها!$J$4</f>
        <v>-0.22373521226451185</v>
      </c>
      <c r="W284" s="98"/>
    </row>
    <row r="285" spans="1:23" s="56" customFormat="1" ht="42.75" customHeight="1">
      <c r="A285" s="98"/>
      <c r="B285" s="196" t="s">
        <v>329</v>
      </c>
      <c r="C285" s="186"/>
      <c r="D285" s="71">
        <v>0</v>
      </c>
      <c r="E285" s="71"/>
      <c r="F285" s="71">
        <v>104785595</v>
      </c>
      <c r="G285" s="71"/>
      <c r="H285" s="71">
        <v>0</v>
      </c>
      <c r="I285" s="71"/>
      <c r="J285" s="197">
        <f t="shared" si="13"/>
        <v>104785595</v>
      </c>
      <c r="K285" s="197"/>
      <c r="L285" s="101">
        <f t="shared" si="14"/>
        <v>-2.6629341276968044E-4</v>
      </c>
      <c r="M285" s="101"/>
      <c r="N285" s="71">
        <v>0</v>
      </c>
      <c r="O285" s="71"/>
      <c r="P285" s="71">
        <v>5747794355</v>
      </c>
      <c r="Q285" s="71"/>
      <c r="R285" s="71">
        <v>1865153398</v>
      </c>
      <c r="S285" s="71"/>
      <c r="T285" s="197">
        <f t="shared" si="12"/>
        <v>7612947753</v>
      </c>
      <c r="U285" s="191"/>
      <c r="V285" s="101">
        <f>T285/درآمدها!$J$4</f>
        <v>-2.7046039615232793E-2</v>
      </c>
      <c r="W285" s="98"/>
    </row>
    <row r="286" spans="1:23" s="56" customFormat="1" ht="42.75" customHeight="1">
      <c r="A286" s="98"/>
      <c r="B286" s="196" t="s">
        <v>299</v>
      </c>
      <c r="C286" s="186"/>
      <c r="D286" s="71">
        <v>0</v>
      </c>
      <c r="E286" s="71"/>
      <c r="F286" s="71">
        <v>-491360406</v>
      </c>
      <c r="G286" s="71"/>
      <c r="H286" s="71">
        <v>0</v>
      </c>
      <c r="I286" s="71"/>
      <c r="J286" s="197">
        <f t="shared" si="13"/>
        <v>-491360406</v>
      </c>
      <c r="K286" s="197"/>
      <c r="L286" s="101">
        <f t="shared" si="14"/>
        <v>1.2487025474602284E-3</v>
      </c>
      <c r="M286" s="101"/>
      <c r="N286" s="71">
        <v>0</v>
      </c>
      <c r="O286" s="71"/>
      <c r="P286" s="71">
        <v>-14222016247</v>
      </c>
      <c r="Q286" s="71"/>
      <c r="R286" s="71">
        <v>-669059002</v>
      </c>
      <c r="S286" s="71"/>
      <c r="T286" s="197">
        <f t="shared" si="12"/>
        <v>-14891075249</v>
      </c>
      <c r="U286" s="191"/>
      <c r="V286" s="101">
        <f>T286/درآمدها!$J$4</f>
        <v>5.2902584408143188E-2</v>
      </c>
      <c r="W286" s="98"/>
    </row>
    <row r="287" spans="1:23" s="56" customFormat="1" ht="42.75" customHeight="1">
      <c r="A287" s="98"/>
      <c r="B287" s="196" t="s">
        <v>426</v>
      </c>
      <c r="C287" s="186"/>
      <c r="D287" s="71">
        <v>0</v>
      </c>
      <c r="E287" s="71"/>
      <c r="F287" s="71">
        <v>-2588269951</v>
      </c>
      <c r="G287" s="71"/>
      <c r="H287" s="71">
        <v>0</v>
      </c>
      <c r="I287" s="71"/>
      <c r="J287" s="197">
        <f t="shared" si="13"/>
        <v>-2588269951</v>
      </c>
      <c r="K287" s="197"/>
      <c r="L287" s="101">
        <f t="shared" si="14"/>
        <v>6.5776143984390559E-3</v>
      </c>
      <c r="M287" s="101"/>
      <c r="N287" s="71">
        <v>0</v>
      </c>
      <c r="O287" s="71"/>
      <c r="P287" s="71">
        <v>-5257587948</v>
      </c>
      <c r="Q287" s="71"/>
      <c r="R287" s="71">
        <v>-436300732</v>
      </c>
      <c r="S287" s="71"/>
      <c r="T287" s="197">
        <f t="shared" si="12"/>
        <v>-5693888680</v>
      </c>
      <c r="U287" s="191"/>
      <c r="V287" s="101">
        <f>T287/درآمدها!$J$4</f>
        <v>2.0228319410614714E-2</v>
      </c>
      <c r="W287" s="98"/>
    </row>
    <row r="288" spans="1:23" s="56" customFormat="1" ht="42.75" customHeight="1">
      <c r="A288" s="98"/>
      <c r="B288" s="196" t="s">
        <v>452</v>
      </c>
      <c r="C288" s="186"/>
      <c r="D288" s="71">
        <v>0</v>
      </c>
      <c r="E288" s="71"/>
      <c r="F288" s="71">
        <v>2116129762</v>
      </c>
      <c r="G288" s="71"/>
      <c r="H288" s="71">
        <v>0</v>
      </c>
      <c r="I288" s="71"/>
      <c r="J288" s="197">
        <f t="shared" si="13"/>
        <v>2116129762</v>
      </c>
      <c r="K288" s="197"/>
      <c r="L288" s="101">
        <f t="shared" si="14"/>
        <v>-5.3777565149720399E-3</v>
      </c>
      <c r="M288" s="101"/>
      <c r="N288" s="71">
        <v>0</v>
      </c>
      <c r="O288" s="71"/>
      <c r="P288" s="71">
        <v>2019026884</v>
      </c>
      <c r="Q288" s="71"/>
      <c r="R288" s="71">
        <v>0</v>
      </c>
      <c r="S288" s="71"/>
      <c r="T288" s="197">
        <f t="shared" si="12"/>
        <v>2019026884</v>
      </c>
      <c r="U288" s="191"/>
      <c r="V288" s="101">
        <f>T288/درآمدها!$J$4</f>
        <v>-7.172869545487872E-3</v>
      </c>
      <c r="W288" s="98"/>
    </row>
    <row r="289" spans="1:23" s="56" customFormat="1" ht="42.75" customHeight="1">
      <c r="A289" s="98"/>
      <c r="B289" s="196" t="s">
        <v>278</v>
      </c>
      <c r="C289" s="186"/>
      <c r="D289" s="71">
        <v>0</v>
      </c>
      <c r="E289" s="71"/>
      <c r="F289" s="71">
        <v>0</v>
      </c>
      <c r="G289" s="71"/>
      <c r="H289" s="71">
        <v>0</v>
      </c>
      <c r="I289" s="71"/>
      <c r="J289" s="197">
        <f t="shared" si="13"/>
        <v>0</v>
      </c>
      <c r="K289" s="197"/>
      <c r="L289" s="101">
        <f t="shared" si="14"/>
        <v>0</v>
      </c>
      <c r="M289" s="101"/>
      <c r="N289" s="71">
        <v>4000874888</v>
      </c>
      <c r="O289" s="71"/>
      <c r="P289" s="71">
        <v>0</v>
      </c>
      <c r="Q289" s="71"/>
      <c r="R289" s="71">
        <v>6628475363</v>
      </c>
      <c r="S289" s="71"/>
      <c r="T289" s="197">
        <f t="shared" si="12"/>
        <v>10629350251</v>
      </c>
      <c r="U289" s="191"/>
      <c r="V289" s="101">
        <f>T289/درآمدها!$J$4</f>
        <v>-3.776222263701258E-2</v>
      </c>
      <c r="W289" s="98"/>
    </row>
    <row r="290" spans="1:23" s="56" customFormat="1" ht="42.75" customHeight="1">
      <c r="A290" s="98"/>
      <c r="B290" s="196" t="s">
        <v>297</v>
      </c>
      <c r="C290" s="186"/>
      <c r="D290" s="71">
        <v>0</v>
      </c>
      <c r="E290" s="71"/>
      <c r="F290" s="71">
        <v>0</v>
      </c>
      <c r="G290" s="71"/>
      <c r="H290" s="71">
        <v>0</v>
      </c>
      <c r="I290" s="71"/>
      <c r="J290" s="197">
        <f t="shared" si="13"/>
        <v>0</v>
      </c>
      <c r="K290" s="197"/>
      <c r="L290" s="101">
        <f t="shared" si="14"/>
        <v>0</v>
      </c>
      <c r="M290" s="101"/>
      <c r="N290" s="71">
        <v>0</v>
      </c>
      <c r="O290" s="71"/>
      <c r="P290" s="71">
        <v>0</v>
      </c>
      <c r="Q290" s="71"/>
      <c r="R290" s="71">
        <v>9921287456</v>
      </c>
      <c r="S290" s="71"/>
      <c r="T290" s="197">
        <f t="shared" si="12"/>
        <v>9921287456</v>
      </c>
      <c r="U290" s="191"/>
      <c r="V290" s="101">
        <f>T290/درآمدها!$J$4</f>
        <v>-3.5246732576530292E-2</v>
      </c>
      <c r="W290" s="98"/>
    </row>
    <row r="291" spans="1:23" s="56" customFormat="1" ht="42.75" customHeight="1">
      <c r="A291" s="98"/>
      <c r="B291" s="196" t="s">
        <v>374</v>
      </c>
      <c r="C291" s="186"/>
      <c r="D291" s="71">
        <v>0</v>
      </c>
      <c r="E291" s="71"/>
      <c r="F291" s="71">
        <v>6352869054</v>
      </c>
      <c r="G291" s="71"/>
      <c r="H291" s="71">
        <v>0</v>
      </c>
      <c r="I291" s="71"/>
      <c r="J291" s="197">
        <f t="shared" si="13"/>
        <v>6352869054</v>
      </c>
      <c r="K291" s="197"/>
      <c r="L291" s="101">
        <f t="shared" si="14"/>
        <v>-1.6144654055441032E-2</v>
      </c>
      <c r="M291" s="101"/>
      <c r="N291" s="71">
        <v>0</v>
      </c>
      <c r="O291" s="71"/>
      <c r="P291" s="71">
        <v>7573681262</v>
      </c>
      <c r="Q291" s="71"/>
      <c r="R291" s="71">
        <v>-108241808</v>
      </c>
      <c r="S291" s="71"/>
      <c r="T291" s="197">
        <f t="shared" si="12"/>
        <v>7465439454</v>
      </c>
      <c r="U291" s="191"/>
      <c r="V291" s="101">
        <f>T291/درآمدها!$J$4</f>
        <v>-2.652199617926445E-2</v>
      </c>
      <c r="W291" s="98"/>
    </row>
    <row r="292" spans="1:23" s="56" customFormat="1" ht="42.75" customHeight="1">
      <c r="A292" s="98"/>
      <c r="B292" s="196" t="s">
        <v>433</v>
      </c>
      <c r="C292" s="186"/>
      <c r="D292" s="71">
        <v>0</v>
      </c>
      <c r="E292" s="71"/>
      <c r="F292" s="71">
        <v>-367136463</v>
      </c>
      <c r="G292" s="71"/>
      <c r="H292" s="71">
        <v>0</v>
      </c>
      <c r="I292" s="71"/>
      <c r="J292" s="197">
        <f t="shared" si="13"/>
        <v>-367136463</v>
      </c>
      <c r="K292" s="197"/>
      <c r="L292" s="101">
        <f t="shared" si="14"/>
        <v>9.3301013068122112E-4</v>
      </c>
      <c r="M292" s="101"/>
      <c r="N292" s="71">
        <v>0</v>
      </c>
      <c r="O292" s="71"/>
      <c r="P292" s="71">
        <v>801519304</v>
      </c>
      <c r="Q292" s="71"/>
      <c r="R292" s="71">
        <v>3024331029</v>
      </c>
      <c r="S292" s="71"/>
      <c r="T292" s="197">
        <f t="shared" si="12"/>
        <v>3825850333</v>
      </c>
      <c r="U292" s="191"/>
      <c r="V292" s="101">
        <f>T292/درآمدها!$J$4</f>
        <v>-1.3591857323267982E-2</v>
      </c>
      <c r="W292" s="98"/>
    </row>
    <row r="293" spans="1:23" s="56" customFormat="1" ht="42.75" customHeight="1">
      <c r="A293" s="98"/>
      <c r="B293" s="196" t="s">
        <v>362</v>
      </c>
      <c r="C293" s="186"/>
      <c r="D293" s="71">
        <v>0</v>
      </c>
      <c r="E293" s="71"/>
      <c r="F293" s="71">
        <v>-2612542390</v>
      </c>
      <c r="G293" s="71"/>
      <c r="H293" s="71">
        <v>0</v>
      </c>
      <c r="I293" s="71"/>
      <c r="J293" s="197">
        <f t="shared" si="13"/>
        <v>-2612542390</v>
      </c>
      <c r="K293" s="197"/>
      <c r="L293" s="101">
        <f t="shared" si="14"/>
        <v>6.639298360032765E-3</v>
      </c>
      <c r="M293" s="101"/>
      <c r="N293" s="71">
        <v>0</v>
      </c>
      <c r="O293" s="71"/>
      <c r="P293" s="71">
        <v>6618975105</v>
      </c>
      <c r="Q293" s="71"/>
      <c r="R293" s="71">
        <v>8838943684</v>
      </c>
      <c r="S293" s="71"/>
      <c r="T293" s="197">
        <f t="shared" si="12"/>
        <v>15457918789</v>
      </c>
      <c r="U293" s="191"/>
      <c r="V293" s="101">
        <f>T293/درآمدها!$J$4</f>
        <v>-5.4916373722858694E-2</v>
      </c>
      <c r="W293" s="98"/>
    </row>
    <row r="294" spans="1:23" s="56" customFormat="1" ht="42.75" customHeight="1">
      <c r="A294" s="98"/>
      <c r="B294" s="196" t="s">
        <v>268</v>
      </c>
      <c r="C294" s="186"/>
      <c r="D294" s="71">
        <v>0</v>
      </c>
      <c r="E294" s="71"/>
      <c r="F294" s="71">
        <v>0</v>
      </c>
      <c r="G294" s="71"/>
      <c r="H294" s="71">
        <v>0</v>
      </c>
      <c r="I294" s="71"/>
      <c r="J294" s="197">
        <f t="shared" si="13"/>
        <v>0</v>
      </c>
      <c r="K294" s="197"/>
      <c r="L294" s="101">
        <f t="shared" si="14"/>
        <v>0</v>
      </c>
      <c r="M294" s="101"/>
      <c r="N294" s="71">
        <v>0</v>
      </c>
      <c r="O294" s="71"/>
      <c r="P294" s="71">
        <v>0</v>
      </c>
      <c r="Q294" s="71"/>
      <c r="R294" s="71">
        <v>12937022408</v>
      </c>
      <c r="S294" s="71"/>
      <c r="T294" s="197">
        <f t="shared" si="12"/>
        <v>12937022408</v>
      </c>
      <c r="U294" s="191"/>
      <c r="V294" s="101">
        <f>T294/درآمدها!$J$4</f>
        <v>-4.5960544049713295E-2</v>
      </c>
      <c r="W294" s="98"/>
    </row>
    <row r="295" spans="1:23" s="56" customFormat="1" ht="42.75" customHeight="1">
      <c r="A295" s="98"/>
      <c r="B295" s="196" t="s">
        <v>447</v>
      </c>
      <c r="C295" s="186"/>
      <c r="D295" s="71">
        <v>0</v>
      </c>
      <c r="E295" s="71"/>
      <c r="F295" s="71">
        <v>-1568837262</v>
      </c>
      <c r="G295" s="71"/>
      <c r="H295" s="71">
        <v>0</v>
      </c>
      <c r="I295" s="71"/>
      <c r="J295" s="197">
        <f t="shared" si="13"/>
        <v>-1568837262</v>
      </c>
      <c r="K295" s="197"/>
      <c r="L295" s="101">
        <f t="shared" si="14"/>
        <v>3.9869127868026261E-3</v>
      </c>
      <c r="M295" s="101"/>
      <c r="N295" s="71">
        <v>0</v>
      </c>
      <c r="O295" s="71"/>
      <c r="P295" s="71">
        <v>-1243032094</v>
      </c>
      <c r="Q295" s="71"/>
      <c r="R295" s="71">
        <v>0</v>
      </c>
      <c r="S295" s="71"/>
      <c r="T295" s="197">
        <f t="shared" si="12"/>
        <v>-1243032094</v>
      </c>
      <c r="U295" s="191"/>
      <c r="V295" s="101">
        <f>T295/درآمدها!$J$4</f>
        <v>4.416041768325764E-3</v>
      </c>
      <c r="W295" s="98"/>
    </row>
    <row r="296" spans="1:23" s="56" customFormat="1" ht="42.75" customHeight="1">
      <c r="A296" s="98"/>
      <c r="B296" s="196" t="s">
        <v>305</v>
      </c>
      <c r="C296" s="186"/>
      <c r="D296" s="71">
        <v>0</v>
      </c>
      <c r="E296" s="71"/>
      <c r="F296" s="71">
        <v>0</v>
      </c>
      <c r="G296" s="71"/>
      <c r="H296" s="71">
        <v>0</v>
      </c>
      <c r="I296" s="71"/>
      <c r="J296" s="197">
        <f t="shared" si="13"/>
        <v>0</v>
      </c>
      <c r="K296" s="197"/>
      <c r="L296" s="101">
        <f t="shared" si="14"/>
        <v>0</v>
      </c>
      <c r="M296" s="101"/>
      <c r="N296" s="71">
        <v>0</v>
      </c>
      <c r="O296" s="71"/>
      <c r="P296" s="71">
        <v>0</v>
      </c>
      <c r="Q296" s="71"/>
      <c r="R296" s="71">
        <v>4191475824</v>
      </c>
      <c r="S296" s="71"/>
      <c r="T296" s="197">
        <f t="shared" si="12"/>
        <v>4191475824</v>
      </c>
      <c r="U296" s="191"/>
      <c r="V296" s="101">
        <f>T296/درآمدها!$J$4</f>
        <v>-1.489079195867621E-2</v>
      </c>
      <c r="W296" s="98"/>
    </row>
    <row r="297" spans="1:23" s="56" customFormat="1" ht="42.75" customHeight="1">
      <c r="A297" s="98"/>
      <c r="B297" s="196" t="s">
        <v>383</v>
      </c>
      <c r="C297" s="186"/>
      <c r="D297" s="71">
        <v>1813172519</v>
      </c>
      <c r="E297" s="71"/>
      <c r="F297" s="71">
        <v>2503056569</v>
      </c>
      <c r="G297" s="71"/>
      <c r="H297" s="71">
        <v>0</v>
      </c>
      <c r="I297" s="71"/>
      <c r="J297" s="197">
        <f t="shared" si="13"/>
        <v>4316229088</v>
      </c>
      <c r="K297" s="197"/>
      <c r="L297" s="101">
        <f t="shared" si="14"/>
        <v>-1.0968906309491161E-2</v>
      </c>
      <c r="M297" s="101"/>
      <c r="N297" s="71">
        <v>1814097519</v>
      </c>
      <c r="O297" s="71"/>
      <c r="P297" s="71">
        <v>2693630464</v>
      </c>
      <c r="Q297" s="71"/>
      <c r="R297" s="71">
        <v>-61250797</v>
      </c>
      <c r="S297" s="71"/>
      <c r="T297" s="197">
        <f t="shared" si="12"/>
        <v>4446477186</v>
      </c>
      <c r="U297" s="191"/>
      <c r="V297" s="101">
        <f>T297/درآمدها!$J$4</f>
        <v>-1.5796719223955619E-2</v>
      </c>
      <c r="W297" s="98"/>
    </row>
    <row r="298" spans="1:23" s="56" customFormat="1" ht="42.75" customHeight="1">
      <c r="A298" s="98"/>
      <c r="B298" s="196" t="s">
        <v>298</v>
      </c>
      <c r="C298" s="186"/>
      <c r="D298" s="71">
        <v>0</v>
      </c>
      <c r="E298" s="71"/>
      <c r="F298" s="71">
        <v>0</v>
      </c>
      <c r="G298" s="71"/>
      <c r="H298" s="71">
        <v>0</v>
      </c>
      <c r="I298" s="71"/>
      <c r="J298" s="197">
        <f t="shared" si="13"/>
        <v>0</v>
      </c>
      <c r="K298" s="197"/>
      <c r="L298" s="101">
        <f t="shared" si="14"/>
        <v>0</v>
      </c>
      <c r="M298" s="101"/>
      <c r="N298" s="71">
        <v>0</v>
      </c>
      <c r="O298" s="71"/>
      <c r="P298" s="71">
        <v>0</v>
      </c>
      <c r="Q298" s="71"/>
      <c r="R298" s="71">
        <v>6172014010</v>
      </c>
      <c r="S298" s="71"/>
      <c r="T298" s="197">
        <f t="shared" si="12"/>
        <v>6172014010</v>
      </c>
      <c r="U298" s="191"/>
      <c r="V298" s="101">
        <f>T298/درآمدها!$J$4</f>
        <v>-2.1926925132837151E-2</v>
      </c>
      <c r="W298" s="98"/>
    </row>
    <row r="299" spans="1:23" s="56" customFormat="1" ht="42.75" customHeight="1">
      <c r="A299" s="98"/>
      <c r="B299" s="196" t="s">
        <v>303</v>
      </c>
      <c r="C299" s="186"/>
      <c r="D299" s="71">
        <v>0</v>
      </c>
      <c r="E299" s="71"/>
      <c r="F299" s="71">
        <v>0</v>
      </c>
      <c r="G299" s="71"/>
      <c r="H299" s="71">
        <v>0</v>
      </c>
      <c r="I299" s="71"/>
      <c r="J299" s="197">
        <f t="shared" si="13"/>
        <v>0</v>
      </c>
      <c r="K299" s="197"/>
      <c r="L299" s="101">
        <f t="shared" si="14"/>
        <v>0</v>
      </c>
      <c r="M299" s="101"/>
      <c r="N299" s="71">
        <v>0</v>
      </c>
      <c r="O299" s="71"/>
      <c r="P299" s="71">
        <v>0</v>
      </c>
      <c r="Q299" s="71"/>
      <c r="R299" s="71">
        <v>-4065175387</v>
      </c>
      <c r="S299" s="71"/>
      <c r="T299" s="197">
        <f t="shared" si="12"/>
        <v>-4065175387</v>
      </c>
      <c r="U299" s="191"/>
      <c r="V299" s="101">
        <f>T299/درآمدها!$J$4</f>
        <v>1.4442092357240338E-2</v>
      </c>
      <c r="W299" s="98"/>
    </row>
    <row r="300" spans="1:23" s="56" customFormat="1" ht="42.75" customHeight="1">
      <c r="A300" s="98"/>
      <c r="B300" s="196" t="s">
        <v>478</v>
      </c>
      <c r="C300" s="186"/>
      <c r="D300" s="71">
        <v>0</v>
      </c>
      <c r="E300" s="71"/>
      <c r="F300" s="71">
        <v>-1863426756</v>
      </c>
      <c r="G300" s="71"/>
      <c r="H300" s="71">
        <v>0</v>
      </c>
      <c r="I300" s="71"/>
      <c r="J300" s="197">
        <f t="shared" si="13"/>
        <v>-1863426756</v>
      </c>
      <c r="K300" s="197"/>
      <c r="L300" s="101">
        <f t="shared" si="14"/>
        <v>4.7355580726680477E-3</v>
      </c>
      <c r="M300" s="101"/>
      <c r="N300" s="71">
        <v>0</v>
      </c>
      <c r="O300" s="71"/>
      <c r="P300" s="71">
        <v>-1863426756</v>
      </c>
      <c r="Q300" s="71"/>
      <c r="R300" s="71">
        <v>0</v>
      </c>
      <c r="S300" s="71"/>
      <c r="T300" s="197">
        <f t="shared" si="12"/>
        <v>-1863426756</v>
      </c>
      <c r="U300" s="191"/>
      <c r="V300" s="101">
        <f>T300/درآمدها!$J$4</f>
        <v>6.6200787786833944E-3</v>
      </c>
      <c r="W300" s="98"/>
    </row>
    <row r="301" spans="1:23" s="56" customFormat="1" ht="42.75" customHeight="1">
      <c r="A301" s="98"/>
      <c r="B301" s="196" t="s">
        <v>384</v>
      </c>
      <c r="C301" s="186"/>
      <c r="D301" s="71">
        <v>0</v>
      </c>
      <c r="E301" s="71"/>
      <c r="F301" s="71">
        <v>0</v>
      </c>
      <c r="G301" s="71"/>
      <c r="H301" s="71">
        <v>0</v>
      </c>
      <c r="I301" s="71"/>
      <c r="J301" s="197">
        <f t="shared" si="13"/>
        <v>0</v>
      </c>
      <c r="K301" s="197"/>
      <c r="L301" s="101">
        <f t="shared" si="14"/>
        <v>0</v>
      </c>
      <c r="M301" s="101"/>
      <c r="N301" s="71">
        <v>0</v>
      </c>
      <c r="O301" s="71"/>
      <c r="P301" s="71">
        <v>-1</v>
      </c>
      <c r="Q301" s="71"/>
      <c r="R301" s="71">
        <v>5179874</v>
      </c>
      <c r="S301" s="71"/>
      <c r="T301" s="197">
        <f t="shared" si="12"/>
        <v>5179873</v>
      </c>
      <c r="U301" s="191"/>
      <c r="V301" s="101">
        <f>T301/درآمدها!$J$4</f>
        <v>-1.8402208304223304E-5</v>
      </c>
      <c r="W301" s="98"/>
    </row>
    <row r="302" spans="1:23" s="56" customFormat="1" ht="42.75" customHeight="1">
      <c r="A302" s="98"/>
      <c r="B302" s="196" t="s">
        <v>283</v>
      </c>
      <c r="C302" s="186"/>
      <c r="D302" s="71">
        <v>0</v>
      </c>
      <c r="E302" s="71"/>
      <c r="F302" s="71">
        <v>0</v>
      </c>
      <c r="G302" s="71"/>
      <c r="H302" s="71">
        <v>0</v>
      </c>
      <c r="I302" s="71"/>
      <c r="J302" s="197">
        <f t="shared" si="13"/>
        <v>0</v>
      </c>
      <c r="K302" s="197"/>
      <c r="L302" s="101">
        <f t="shared" si="14"/>
        <v>0</v>
      </c>
      <c r="M302" s="101"/>
      <c r="N302" s="71">
        <v>0</v>
      </c>
      <c r="O302" s="71"/>
      <c r="P302" s="71">
        <v>0</v>
      </c>
      <c r="Q302" s="71"/>
      <c r="R302" s="71">
        <v>-68958419</v>
      </c>
      <c r="S302" s="71"/>
      <c r="T302" s="197">
        <f t="shared" si="12"/>
        <v>-68958419</v>
      </c>
      <c r="U302" s="191"/>
      <c r="V302" s="101">
        <f>T302/درآمدها!$J$4</f>
        <v>2.4498422852604879E-4</v>
      </c>
      <c r="W302" s="98"/>
    </row>
    <row r="303" spans="1:23" s="56" customFormat="1" ht="42.75" customHeight="1">
      <c r="A303" s="98"/>
      <c r="B303" s="196" t="s">
        <v>282</v>
      </c>
      <c r="C303" s="186"/>
      <c r="D303" s="71">
        <v>0</v>
      </c>
      <c r="E303" s="71"/>
      <c r="F303" s="71">
        <v>0</v>
      </c>
      <c r="G303" s="71"/>
      <c r="H303" s="71">
        <v>0</v>
      </c>
      <c r="I303" s="71"/>
      <c r="J303" s="197">
        <f t="shared" si="13"/>
        <v>0</v>
      </c>
      <c r="K303" s="197"/>
      <c r="L303" s="101">
        <f t="shared" si="14"/>
        <v>0</v>
      </c>
      <c r="M303" s="101"/>
      <c r="N303" s="71">
        <v>0</v>
      </c>
      <c r="O303" s="71"/>
      <c r="P303" s="71">
        <v>0</v>
      </c>
      <c r="Q303" s="71"/>
      <c r="R303" s="71">
        <v>-596621249</v>
      </c>
      <c r="S303" s="71"/>
      <c r="T303" s="197">
        <f t="shared" si="12"/>
        <v>-596621249</v>
      </c>
      <c r="U303" s="191"/>
      <c r="V303" s="101">
        <f>T303/درآمدها!$J$4</f>
        <v>2.119578704501805E-3</v>
      </c>
      <c r="W303" s="98"/>
    </row>
    <row r="304" spans="1:23" s="56" customFormat="1" ht="42.75" customHeight="1">
      <c r="A304" s="98"/>
      <c r="B304" s="196" t="s">
        <v>288</v>
      </c>
      <c r="C304" s="186"/>
      <c r="D304" s="71">
        <v>0</v>
      </c>
      <c r="E304" s="71"/>
      <c r="F304" s="71">
        <v>0</v>
      </c>
      <c r="G304" s="71"/>
      <c r="H304" s="71">
        <v>0</v>
      </c>
      <c r="I304" s="71"/>
      <c r="J304" s="197">
        <f t="shared" si="13"/>
        <v>0</v>
      </c>
      <c r="K304" s="197"/>
      <c r="L304" s="101">
        <f t="shared" si="14"/>
        <v>0</v>
      </c>
      <c r="M304" s="101"/>
      <c r="N304" s="71">
        <v>0</v>
      </c>
      <c r="O304" s="71"/>
      <c r="P304" s="71">
        <v>0</v>
      </c>
      <c r="Q304" s="71"/>
      <c r="R304" s="71">
        <v>-728606161</v>
      </c>
      <c r="S304" s="71"/>
      <c r="T304" s="197">
        <f t="shared" si="12"/>
        <v>-728606161</v>
      </c>
      <c r="U304" s="191"/>
      <c r="V304" s="101">
        <f>T304/درآمدها!$J$4</f>
        <v>2.5884731819607277E-3</v>
      </c>
      <c r="W304" s="98"/>
    </row>
    <row r="305" spans="1:23" s="56" customFormat="1" ht="42.75" customHeight="1">
      <c r="A305" s="98"/>
      <c r="B305" s="196" t="s">
        <v>302</v>
      </c>
      <c r="C305" s="186"/>
      <c r="D305" s="71">
        <v>0</v>
      </c>
      <c r="E305" s="71"/>
      <c r="F305" s="71">
        <v>0</v>
      </c>
      <c r="G305" s="71"/>
      <c r="H305" s="71">
        <v>0</v>
      </c>
      <c r="I305" s="71"/>
      <c r="J305" s="197">
        <f t="shared" si="13"/>
        <v>0</v>
      </c>
      <c r="K305" s="197"/>
      <c r="L305" s="101">
        <f t="shared" si="14"/>
        <v>0</v>
      </c>
      <c r="M305" s="101"/>
      <c r="N305" s="71">
        <v>0</v>
      </c>
      <c r="O305" s="71"/>
      <c r="P305" s="71">
        <v>1</v>
      </c>
      <c r="Q305" s="71"/>
      <c r="R305" s="71">
        <v>619197313</v>
      </c>
      <c r="S305" s="71"/>
      <c r="T305" s="197">
        <f t="shared" si="12"/>
        <v>619197314</v>
      </c>
      <c r="U305" s="191"/>
      <c r="V305" s="101">
        <f>T305/درآمدها!$J$4</f>
        <v>-2.1997832675904531E-3</v>
      </c>
      <c r="W305" s="98"/>
    </row>
    <row r="306" spans="1:23" s="56" customFormat="1" ht="42.75" customHeight="1">
      <c r="A306" s="98"/>
      <c r="B306" s="196" t="s">
        <v>281</v>
      </c>
      <c r="C306" s="186"/>
      <c r="D306" s="71">
        <v>0</v>
      </c>
      <c r="E306" s="71"/>
      <c r="F306" s="71">
        <v>0</v>
      </c>
      <c r="G306" s="71"/>
      <c r="H306" s="71">
        <v>0</v>
      </c>
      <c r="I306" s="71"/>
      <c r="J306" s="197">
        <f t="shared" si="13"/>
        <v>0</v>
      </c>
      <c r="K306" s="197"/>
      <c r="L306" s="101">
        <f t="shared" si="14"/>
        <v>0</v>
      </c>
      <c r="M306" s="101"/>
      <c r="N306" s="71">
        <v>0</v>
      </c>
      <c r="O306" s="71"/>
      <c r="P306" s="71">
        <v>-85177273</v>
      </c>
      <c r="Q306" s="71"/>
      <c r="R306" s="71">
        <v>-161284</v>
      </c>
      <c r="S306" s="71"/>
      <c r="T306" s="197">
        <f t="shared" si="12"/>
        <v>-85338557</v>
      </c>
      <c r="U306" s="191"/>
      <c r="V306" s="101">
        <f>T306/درآمدها!$J$4</f>
        <v>3.0317691230959403E-4</v>
      </c>
      <c r="W306" s="98"/>
    </row>
    <row r="307" spans="1:23" s="56" customFormat="1" ht="42.75" customHeight="1">
      <c r="A307" s="98"/>
      <c r="B307" s="196" t="s">
        <v>425</v>
      </c>
      <c r="C307" s="186"/>
      <c r="D307" s="71">
        <v>0</v>
      </c>
      <c r="E307" s="71"/>
      <c r="F307" s="71">
        <v>0</v>
      </c>
      <c r="G307" s="71"/>
      <c r="H307" s="71">
        <v>0</v>
      </c>
      <c r="I307" s="71"/>
      <c r="J307" s="197">
        <f t="shared" si="13"/>
        <v>0</v>
      </c>
      <c r="K307" s="197"/>
      <c r="L307" s="101">
        <f t="shared" si="14"/>
        <v>0</v>
      </c>
      <c r="M307" s="101"/>
      <c r="N307" s="71">
        <v>0</v>
      </c>
      <c r="O307" s="71"/>
      <c r="P307" s="71">
        <v>0</v>
      </c>
      <c r="Q307" s="71"/>
      <c r="R307" s="71">
        <v>2419244</v>
      </c>
      <c r="S307" s="71"/>
      <c r="T307" s="197">
        <f t="shared" si="12"/>
        <v>2419244</v>
      </c>
      <c r="U307" s="191"/>
      <c r="V307" s="101">
        <f>T307/درآمدها!$J$4</f>
        <v>-8.5946956666200885E-6</v>
      </c>
      <c r="W307" s="98"/>
    </row>
    <row r="308" spans="1:23" s="56" customFormat="1" ht="42.75" customHeight="1">
      <c r="A308" s="98"/>
      <c r="B308" s="196" t="s">
        <v>371</v>
      </c>
      <c r="C308" s="186"/>
      <c r="D308" s="71">
        <v>0</v>
      </c>
      <c r="E308" s="71"/>
      <c r="F308" s="71">
        <v>0</v>
      </c>
      <c r="G308" s="71"/>
      <c r="H308" s="71">
        <v>0</v>
      </c>
      <c r="I308" s="71"/>
      <c r="J308" s="197">
        <f t="shared" si="13"/>
        <v>0</v>
      </c>
      <c r="K308" s="197"/>
      <c r="L308" s="101">
        <f t="shared" si="14"/>
        <v>0</v>
      </c>
      <c r="M308" s="101"/>
      <c r="N308" s="71">
        <v>0</v>
      </c>
      <c r="O308" s="71"/>
      <c r="P308" s="71">
        <v>1</v>
      </c>
      <c r="Q308" s="71"/>
      <c r="R308" s="71">
        <v>-8505795</v>
      </c>
      <c r="S308" s="71"/>
      <c r="T308" s="197">
        <f t="shared" si="12"/>
        <v>-8505794</v>
      </c>
      <c r="U308" s="191"/>
      <c r="V308" s="101">
        <f>T308/درآمدها!$J$4</f>
        <v>3.0217998198182222E-5</v>
      </c>
      <c r="W308" s="98"/>
    </row>
    <row r="309" spans="1:23" s="56" customFormat="1" ht="42.75" customHeight="1">
      <c r="A309" s="98"/>
      <c r="B309" s="196" t="s">
        <v>345</v>
      </c>
      <c r="C309" s="186"/>
      <c r="D309" s="71">
        <v>0</v>
      </c>
      <c r="E309" s="71"/>
      <c r="F309" s="71">
        <v>0</v>
      </c>
      <c r="G309" s="71"/>
      <c r="H309" s="71">
        <v>0</v>
      </c>
      <c r="I309" s="71"/>
      <c r="J309" s="197">
        <f t="shared" si="13"/>
        <v>0</v>
      </c>
      <c r="K309" s="197"/>
      <c r="L309" s="101">
        <f t="shared" si="14"/>
        <v>0</v>
      </c>
      <c r="M309" s="101"/>
      <c r="N309" s="71">
        <v>0</v>
      </c>
      <c r="O309" s="71"/>
      <c r="P309" s="71">
        <v>0</v>
      </c>
      <c r="Q309" s="71"/>
      <c r="R309" s="71">
        <v>-163843747</v>
      </c>
      <c r="S309" s="71"/>
      <c r="T309" s="197">
        <f t="shared" si="12"/>
        <v>-163843747</v>
      </c>
      <c r="U309" s="191"/>
      <c r="V309" s="101">
        <f>T309/درآمدها!$J$4</f>
        <v>5.8207735240583354E-4</v>
      </c>
      <c r="W309" s="98"/>
    </row>
    <row r="310" spans="1:23" s="56" customFormat="1" ht="42.75" customHeight="1">
      <c r="A310" s="98"/>
      <c r="B310" s="196" t="s">
        <v>275</v>
      </c>
      <c r="C310" s="186"/>
      <c r="D310" s="71">
        <v>0</v>
      </c>
      <c r="E310" s="71"/>
      <c r="F310" s="71">
        <v>0</v>
      </c>
      <c r="G310" s="71"/>
      <c r="H310" s="71">
        <v>0</v>
      </c>
      <c r="I310" s="71"/>
      <c r="J310" s="197">
        <f t="shared" si="13"/>
        <v>0</v>
      </c>
      <c r="K310" s="197"/>
      <c r="L310" s="101">
        <f t="shared" si="14"/>
        <v>0</v>
      </c>
      <c r="M310" s="101"/>
      <c r="N310" s="71">
        <v>0</v>
      </c>
      <c r="O310" s="71"/>
      <c r="P310" s="71">
        <v>0</v>
      </c>
      <c r="Q310" s="71"/>
      <c r="R310" s="71">
        <v>-35261517</v>
      </c>
      <c r="S310" s="71"/>
      <c r="T310" s="197">
        <f t="shared" si="12"/>
        <v>-35261517</v>
      </c>
      <c r="U310" s="191"/>
      <c r="V310" s="101">
        <f>T310/درآمدها!$J$4</f>
        <v>1.2527136880709452E-4</v>
      </c>
      <c r="W310" s="98"/>
    </row>
    <row r="311" spans="1:23" s="56" customFormat="1" ht="42.75" customHeight="1">
      <c r="A311" s="98"/>
      <c r="B311" s="196" t="s">
        <v>424</v>
      </c>
      <c r="C311" s="186"/>
      <c r="D311" s="71">
        <v>0</v>
      </c>
      <c r="E311" s="71"/>
      <c r="F311" s="71">
        <v>0</v>
      </c>
      <c r="G311" s="71"/>
      <c r="H311" s="71">
        <v>0</v>
      </c>
      <c r="I311" s="71"/>
      <c r="J311" s="197">
        <f t="shared" si="13"/>
        <v>0</v>
      </c>
      <c r="K311" s="197"/>
      <c r="L311" s="101">
        <f t="shared" si="14"/>
        <v>0</v>
      </c>
      <c r="M311" s="101"/>
      <c r="N311" s="71">
        <v>0</v>
      </c>
      <c r="O311" s="71"/>
      <c r="P311" s="71">
        <v>0</v>
      </c>
      <c r="Q311" s="71"/>
      <c r="R311" s="71">
        <v>-23585500</v>
      </c>
      <c r="S311" s="71"/>
      <c r="T311" s="197">
        <f t="shared" si="12"/>
        <v>-23585500</v>
      </c>
      <c r="U311" s="191"/>
      <c r="V311" s="101">
        <f>T311/درآمدها!$J$4</f>
        <v>8.3790719185443101E-5</v>
      </c>
      <c r="W311" s="98"/>
    </row>
    <row r="312" spans="1:23" s="56" customFormat="1" ht="42.75" customHeight="1">
      <c r="A312" s="98"/>
      <c r="B312" s="196" t="s">
        <v>381</v>
      </c>
      <c r="C312" s="186"/>
      <c r="D312" s="71">
        <v>0</v>
      </c>
      <c r="E312" s="71"/>
      <c r="F312" s="71">
        <v>0</v>
      </c>
      <c r="G312" s="71"/>
      <c r="H312" s="71">
        <v>0</v>
      </c>
      <c r="I312" s="71"/>
      <c r="J312" s="197">
        <f t="shared" si="13"/>
        <v>0</v>
      </c>
      <c r="K312" s="197"/>
      <c r="L312" s="101">
        <f t="shared" si="14"/>
        <v>0</v>
      </c>
      <c r="M312" s="101"/>
      <c r="N312" s="71">
        <v>0</v>
      </c>
      <c r="O312" s="71"/>
      <c r="P312" s="71">
        <v>0</v>
      </c>
      <c r="Q312" s="71"/>
      <c r="R312" s="71">
        <v>-560751151</v>
      </c>
      <c r="S312" s="71"/>
      <c r="T312" s="197">
        <f t="shared" si="12"/>
        <v>-560751151</v>
      </c>
      <c r="U312" s="191"/>
      <c r="V312" s="101">
        <f>T312/درآمدها!$J$4</f>
        <v>1.99214526833669E-3</v>
      </c>
      <c r="W312" s="98"/>
    </row>
    <row r="313" spans="1:23" s="56" customFormat="1" ht="42.75" customHeight="1">
      <c r="A313" s="98"/>
      <c r="B313" s="196" t="s">
        <v>455</v>
      </c>
      <c r="C313" s="186"/>
      <c r="D313" s="71">
        <v>0</v>
      </c>
      <c r="E313" s="71"/>
      <c r="F313" s="71">
        <v>-414631608</v>
      </c>
      <c r="G313" s="71"/>
      <c r="H313" s="71">
        <v>0</v>
      </c>
      <c r="I313" s="71"/>
      <c r="J313" s="197">
        <f t="shared" si="13"/>
        <v>-414631608</v>
      </c>
      <c r="K313" s="197"/>
      <c r="L313" s="101">
        <f t="shared" si="14"/>
        <v>1.0537103495618871E-3</v>
      </c>
      <c r="M313" s="101"/>
      <c r="N313" s="71"/>
      <c r="O313" s="71"/>
      <c r="P313" s="71">
        <v>-5128173083</v>
      </c>
      <c r="Q313" s="71"/>
      <c r="R313" s="71"/>
      <c r="S313" s="71"/>
      <c r="T313" s="197">
        <f t="shared" si="12"/>
        <v>-5128173083</v>
      </c>
      <c r="U313" s="191"/>
      <c r="V313" s="101">
        <f>T313/درآمدها!$J$4</f>
        <v>1.821853726789769E-2</v>
      </c>
      <c r="W313" s="98"/>
    </row>
    <row r="314" spans="1:23" s="56" customFormat="1" ht="40.5" customHeight="1">
      <c r="A314" s="98"/>
      <c r="B314" s="196" t="s">
        <v>434</v>
      </c>
      <c r="C314" s="186"/>
      <c r="D314" s="71">
        <v>0</v>
      </c>
      <c r="E314" s="71"/>
      <c r="F314" s="71">
        <v>-1752230273</v>
      </c>
      <c r="G314" s="71"/>
      <c r="H314" s="71">
        <v>0</v>
      </c>
      <c r="I314" s="71"/>
      <c r="J314" s="197">
        <f t="shared" si="13"/>
        <v>-1752230273</v>
      </c>
      <c r="K314" s="197"/>
      <c r="L314" s="101">
        <f t="shared" si="14"/>
        <v>4.4529725613097759E-3</v>
      </c>
      <c r="M314" s="101"/>
      <c r="N314" s="71"/>
      <c r="O314" s="71"/>
      <c r="P314" s="71">
        <v>-23118461187</v>
      </c>
      <c r="Q314" s="71"/>
      <c r="R314" s="71"/>
      <c r="S314" s="71"/>
      <c r="T314" s="197">
        <f t="shared" si="12"/>
        <v>-23118461187</v>
      </c>
      <c r="U314" s="191"/>
      <c r="V314" s="101">
        <f>T314/درآمدها!$J$4</f>
        <v>8.213149983335026E-2</v>
      </c>
      <c r="W314" s="98"/>
    </row>
    <row r="315" spans="1:23" s="56" customFormat="1" ht="42.75" customHeight="1">
      <c r="A315" s="98"/>
      <c r="B315" s="196" t="s">
        <v>453</v>
      </c>
      <c r="C315" s="186"/>
      <c r="D315" s="71">
        <v>0</v>
      </c>
      <c r="E315" s="71"/>
      <c r="F315" s="71">
        <v>-7619178919</v>
      </c>
      <c r="G315" s="71"/>
      <c r="H315" s="71">
        <v>0</v>
      </c>
      <c r="I315" s="71"/>
      <c r="J315" s="197">
        <f t="shared" si="13"/>
        <v>-7619178919</v>
      </c>
      <c r="K315" s="197"/>
      <c r="L315" s="101">
        <f t="shared" si="14"/>
        <v>1.9362748828627777E-2</v>
      </c>
      <c r="M315" s="101"/>
      <c r="N315" s="71"/>
      <c r="O315" s="71"/>
      <c r="P315" s="71">
        <v>-12831123959</v>
      </c>
      <c r="Q315" s="71"/>
      <c r="R315" s="71"/>
      <c r="S315" s="71"/>
      <c r="T315" s="197">
        <f t="shared" si="12"/>
        <v>-12831123959</v>
      </c>
      <c r="U315" s="191"/>
      <c r="V315" s="101">
        <f>T315/درآمدها!$J$4</f>
        <v>4.558432530504674E-2</v>
      </c>
      <c r="W315" s="98"/>
    </row>
    <row r="316" spans="1:23" s="56" customFormat="1" ht="42.75" customHeight="1">
      <c r="A316" s="98"/>
      <c r="B316" s="196" t="s">
        <v>466</v>
      </c>
      <c r="C316" s="186"/>
      <c r="D316" s="71">
        <v>0</v>
      </c>
      <c r="E316" s="71"/>
      <c r="F316" s="71">
        <v>-1019218047</v>
      </c>
      <c r="G316" s="71"/>
      <c r="H316" s="71">
        <v>0</v>
      </c>
      <c r="I316" s="71"/>
      <c r="J316" s="197">
        <f t="shared" si="13"/>
        <v>-1019218047</v>
      </c>
      <c r="K316" s="197"/>
      <c r="L316" s="101">
        <f t="shared" si="14"/>
        <v>2.5901561382752902E-3</v>
      </c>
      <c r="M316" s="101"/>
      <c r="N316" s="71"/>
      <c r="O316" s="71"/>
      <c r="P316" s="71">
        <v>-1956435639</v>
      </c>
      <c r="Q316" s="71"/>
      <c r="R316" s="71"/>
      <c r="S316" s="71"/>
      <c r="T316" s="197">
        <f t="shared" si="12"/>
        <v>-1956435639</v>
      </c>
      <c r="U316" s="191"/>
      <c r="V316" s="101">
        <f>T316/درآمدها!$J$4</f>
        <v>6.9505055746896163E-3</v>
      </c>
      <c r="W316" s="98"/>
    </row>
    <row r="317" spans="1:23" s="65" customFormat="1" ht="33.6" thickBot="1">
      <c r="A317" s="208"/>
      <c r="B317" s="200" t="s">
        <v>2</v>
      </c>
      <c r="C317" s="201"/>
      <c r="D317" s="202">
        <f>SUM(D11:D316)</f>
        <v>38096067401</v>
      </c>
      <c r="E317" s="203"/>
      <c r="F317" s="202">
        <f>SUM(F11:F316)</f>
        <v>-484923922847</v>
      </c>
      <c r="G317" s="203"/>
      <c r="H317" s="202">
        <f>SUM(H11:H316)</f>
        <v>48304296295</v>
      </c>
      <c r="I317" s="203"/>
      <c r="J317" s="204">
        <f>SUM(J11:J316)</f>
        <v>-398523559151</v>
      </c>
      <c r="K317" s="203"/>
      <c r="L317" s="205">
        <f>SUM(L11:L316)</f>
        <v>1.0127746913632489</v>
      </c>
      <c r="M317" s="206"/>
      <c r="N317" s="202">
        <f>SUM(N11:N316)</f>
        <v>502961836133</v>
      </c>
      <c r="O317" s="203"/>
      <c r="P317" s="202">
        <f>SUM(P11:P316)</f>
        <v>-897360517359</v>
      </c>
      <c r="Q317" s="203"/>
      <c r="R317" s="202">
        <f>SUM(R11:R316)</f>
        <v>35261619217</v>
      </c>
      <c r="S317" s="203"/>
      <c r="T317" s="204">
        <f>SUM(T11:T316)</f>
        <v>-359137062009</v>
      </c>
      <c r="U317" s="207"/>
      <c r="V317" s="205">
        <f>SUM(V11:V316)</f>
        <v>1.2758836027169747</v>
      </c>
      <c r="W317" s="208"/>
    </row>
    <row r="318" spans="1:23" ht="25.5" customHeight="1" thickTop="1">
      <c r="B318" s="196"/>
      <c r="E318" s="71"/>
      <c r="G318" s="71"/>
      <c r="I318" s="71"/>
      <c r="K318" s="197"/>
      <c r="M318" s="101"/>
      <c r="O318" s="71"/>
      <c r="P318" s="209"/>
      <c r="Q318" s="71"/>
      <c r="R318" s="209"/>
      <c r="S318" s="71"/>
      <c r="T318" s="209"/>
      <c r="U318" s="191"/>
    </row>
    <row r="319" spans="1:23">
      <c r="D319" s="71"/>
    </row>
    <row r="320" spans="1:23">
      <c r="D320" s="71"/>
    </row>
    <row r="321" spans="4:4">
      <c r="D321" s="71"/>
    </row>
  </sheetData>
  <autoFilter ref="B8:B317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E18" sqref="E18"/>
    </sheetView>
  </sheetViews>
  <sheetFormatPr defaultColWidth="9.109375" defaultRowHeight="21"/>
  <cols>
    <col min="1" max="1" width="34.44140625" style="148" bestFit="1" customWidth="1"/>
    <col min="2" max="2" width="0.44140625" style="148" customWidth="1"/>
    <col min="3" max="3" width="18.109375" style="148" bestFit="1" customWidth="1"/>
    <col min="4" max="4" width="0.6640625" style="148" customWidth="1"/>
    <col min="5" max="5" width="20" style="148" bestFit="1" customWidth="1"/>
    <col min="6" max="6" width="0.5546875" style="148" customWidth="1"/>
    <col min="7" max="7" width="17" style="148" bestFit="1" customWidth="1"/>
    <col min="8" max="8" width="0.5546875" style="148" customWidth="1"/>
    <col min="9" max="9" width="20.44140625" style="148" bestFit="1" customWidth="1"/>
    <col min="10" max="10" width="0.44140625" style="148" customWidth="1"/>
    <col min="11" max="11" width="18.109375" style="148" bestFit="1" customWidth="1"/>
    <col min="12" max="12" width="0.5546875" style="148" customWidth="1"/>
    <col min="13" max="13" width="17.6640625" style="148" bestFit="1" customWidth="1"/>
    <col min="14" max="14" width="0.88671875" style="148" customWidth="1"/>
    <col min="15" max="15" width="19.33203125" style="148" bestFit="1" customWidth="1"/>
    <col min="16" max="16" width="0.5546875" style="148" customWidth="1"/>
    <col min="17" max="17" width="19.33203125" style="148" bestFit="1" customWidth="1"/>
    <col min="18" max="18" width="9.109375" style="1"/>
    <col min="19" max="19" width="12.6640625" style="1" bestFit="1" customWidth="1"/>
    <col min="20" max="16384" width="9.109375" style="1"/>
  </cols>
  <sheetData>
    <row r="1" spans="1:17" ht="21" customHeight="1">
      <c r="A1" s="302" t="s">
        <v>87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8" customHeight="1">
      <c r="A2" s="302" t="s">
        <v>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17" ht="19.5" customHeight="1">
      <c r="A3" s="302" t="str">
        <f>' سهام'!B3</f>
        <v>برای ماه منتهی به 1403/01/31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17" ht="19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>
      <c r="A5" s="291" t="s">
        <v>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4.5" customHeigh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1:17" ht="22.5" customHeight="1" thickBot="1">
      <c r="A7" s="212"/>
      <c r="B7" s="213"/>
      <c r="C7" s="328" t="str">
        <f>'درآمد سود سهام'!$I$7</f>
        <v>طی  فروردین ماه</v>
      </c>
      <c r="D7" s="287"/>
      <c r="E7" s="287"/>
      <c r="F7" s="287"/>
      <c r="G7" s="287"/>
      <c r="H7" s="287"/>
      <c r="I7" s="287"/>
      <c r="J7" s="215"/>
      <c r="K7" s="329" t="str">
        <f>'درآمد سود سهام'!$O$7</f>
        <v>از ابتدای سال مالی تا پایان فروردین ماه</v>
      </c>
      <c r="L7" s="287"/>
      <c r="M7" s="287"/>
      <c r="N7" s="287"/>
      <c r="O7" s="287"/>
      <c r="P7" s="287"/>
      <c r="Q7" s="287"/>
    </row>
    <row r="8" spans="1:17" ht="15.75" customHeight="1">
      <c r="A8" s="330"/>
      <c r="B8" s="331"/>
      <c r="C8" s="326" t="s">
        <v>15</v>
      </c>
      <c r="D8" s="326"/>
      <c r="E8" s="326" t="s">
        <v>13</v>
      </c>
      <c r="F8" s="330"/>
      <c r="G8" s="326" t="s">
        <v>14</v>
      </c>
      <c r="H8" s="330"/>
      <c r="I8" s="326" t="s">
        <v>2</v>
      </c>
      <c r="J8" s="216"/>
      <c r="K8" s="326" t="s">
        <v>15</v>
      </c>
      <c r="L8" s="326"/>
      <c r="M8" s="326" t="s">
        <v>13</v>
      </c>
      <c r="N8" s="330"/>
      <c r="O8" s="326" t="s">
        <v>14</v>
      </c>
      <c r="P8" s="330"/>
      <c r="Q8" s="326" t="s">
        <v>2</v>
      </c>
    </row>
    <row r="9" spans="1:17" ht="12" customHeight="1">
      <c r="A9" s="331"/>
      <c r="B9" s="331"/>
      <c r="C9" s="327"/>
      <c r="D9" s="327"/>
      <c r="E9" s="327"/>
      <c r="F9" s="331"/>
      <c r="G9" s="327"/>
      <c r="H9" s="331"/>
      <c r="I9" s="327"/>
      <c r="J9" s="216"/>
      <c r="K9" s="327"/>
      <c r="L9" s="327"/>
      <c r="M9" s="327"/>
      <c r="N9" s="331"/>
      <c r="O9" s="327"/>
      <c r="P9" s="331"/>
      <c r="Q9" s="327"/>
    </row>
    <row r="10" spans="1:17" ht="14.25" customHeight="1" thickBot="1">
      <c r="A10" s="331"/>
      <c r="B10" s="331"/>
      <c r="C10" s="217" t="s">
        <v>60</v>
      </c>
      <c r="D10" s="327"/>
      <c r="E10" s="217" t="s">
        <v>57</v>
      </c>
      <c r="F10" s="331"/>
      <c r="G10" s="217" t="s">
        <v>58</v>
      </c>
      <c r="H10" s="331"/>
      <c r="I10" s="287"/>
      <c r="J10" s="218"/>
      <c r="K10" s="217" t="s">
        <v>60</v>
      </c>
      <c r="L10" s="327"/>
      <c r="M10" s="217" t="s">
        <v>57</v>
      </c>
      <c r="N10" s="331"/>
      <c r="O10" s="217" t="s">
        <v>58</v>
      </c>
      <c r="P10" s="331"/>
      <c r="Q10" s="287"/>
    </row>
    <row r="11" spans="1:17" ht="21" customHeight="1">
      <c r="A11" s="219"/>
      <c r="B11" s="123"/>
      <c r="C11" s="145">
        <v>0</v>
      </c>
      <c r="D11" s="145"/>
      <c r="E11" s="145">
        <v>0</v>
      </c>
      <c r="F11" s="145"/>
      <c r="G11" s="145">
        <v>0</v>
      </c>
      <c r="H11" s="145"/>
      <c r="I11" s="145">
        <f>C11+E11+G11</f>
        <v>0</v>
      </c>
      <c r="J11" s="145"/>
      <c r="K11" s="145">
        <v>0</v>
      </c>
      <c r="L11" s="145"/>
      <c r="M11" s="145">
        <v>0</v>
      </c>
      <c r="N11" s="145"/>
      <c r="O11" s="145">
        <v>0</v>
      </c>
      <c r="P11" s="145">
        <v>1228793</v>
      </c>
      <c r="Q11" s="145">
        <f>O11+M11+K11</f>
        <v>0</v>
      </c>
    </row>
    <row r="12" spans="1:17" ht="21" customHeight="1" thickBot="1">
      <c r="A12" s="220" t="s">
        <v>2</v>
      </c>
      <c r="B12" s="221"/>
      <c r="C12" s="210">
        <f>SUM(C11:C11)</f>
        <v>0</v>
      </c>
      <c r="D12" s="211" t="e">
        <f>SUM(#REF!)</f>
        <v>#REF!</v>
      </c>
      <c r="E12" s="210">
        <f>SUM(E11:E11)</f>
        <v>0</v>
      </c>
      <c r="F12" s="211" t="e">
        <f>SUM(#REF!)</f>
        <v>#REF!</v>
      </c>
      <c r="G12" s="210">
        <f>SUM(G11:G11)</f>
        <v>0</v>
      </c>
      <c r="H12" s="211" t="e">
        <f>SUM(#REF!)</f>
        <v>#REF!</v>
      </c>
      <c r="I12" s="210">
        <f>SUM(I11:I11)</f>
        <v>0</v>
      </c>
      <c r="J12" s="211" t="e">
        <f>SUM(#REF!)</f>
        <v>#REF!</v>
      </c>
      <c r="K12" s="210">
        <v>0</v>
      </c>
      <c r="L12" s="211" t="e">
        <v>#REF!</v>
      </c>
      <c r="M12" s="210">
        <f>SUM(M11)</f>
        <v>0</v>
      </c>
      <c r="N12" s="211" t="e">
        <v>#REF!</v>
      </c>
      <c r="O12" s="210">
        <f>SUM(O11)</f>
        <v>0</v>
      </c>
      <c r="P12" s="211" t="e">
        <v>#REF!</v>
      </c>
      <c r="Q12" s="210">
        <f>SUM(Q11)</f>
        <v>0</v>
      </c>
    </row>
    <row r="13" spans="1:17" ht="21.6" thickTop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7">
      <c r="I14" s="222"/>
      <c r="O14" s="223"/>
      <c r="Q14" s="223"/>
    </row>
    <row r="15" spans="1:17">
      <c r="O15" s="222"/>
      <c r="Q15" s="222"/>
    </row>
    <row r="16" spans="1:17">
      <c r="I16" s="222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15"/>
  <sheetViews>
    <sheetView rightToLeft="1" view="pageBreakPreview" zoomScale="70" zoomScaleNormal="100" zoomScaleSheetLayoutView="70" workbookViewId="0">
      <selection activeCell="C22" sqref="C22"/>
    </sheetView>
  </sheetViews>
  <sheetFormatPr defaultColWidth="9.109375" defaultRowHeight="21"/>
  <cols>
    <col min="1" max="1" width="32.109375" style="148" customWidth="1"/>
    <col min="2" max="2" width="0.6640625" style="148" customWidth="1"/>
    <col min="3" max="3" width="22.88671875" style="148" customWidth="1"/>
    <col min="4" max="4" width="0.6640625" style="148" customWidth="1"/>
    <col min="5" max="5" width="18.44140625" style="167" customWidth="1"/>
    <col min="6" max="6" width="1.44140625" style="167" customWidth="1"/>
    <col min="7" max="7" width="21.6640625" style="167" customWidth="1"/>
    <col min="8" max="8" width="1.44140625" style="167" customWidth="1"/>
    <col min="9" max="9" width="26.109375" style="167" customWidth="1"/>
    <col min="10" max="10" width="1.33203125" style="148" customWidth="1"/>
    <col min="11" max="11" width="22" style="148" customWidth="1"/>
    <col min="12" max="12" width="0.6640625" style="1" customWidth="1"/>
    <col min="13" max="16384" width="9.109375" style="1"/>
  </cols>
  <sheetData>
    <row r="1" spans="1:12" ht="21.6">
      <c r="A1" s="337" t="s">
        <v>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ht="21.6">
      <c r="A2" s="337" t="s">
        <v>53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21.6">
      <c r="A3" s="337" t="str">
        <f>' سهام'!B3</f>
        <v>برای ماه منتهی به 1403/01/31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1:12" ht="21.6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5"/>
    </row>
    <row r="5" spans="1:12">
      <c r="A5" s="334" t="s">
        <v>30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1:12" ht="21.6" thickBot="1">
      <c r="A6" s="230"/>
      <c r="B6" s="230"/>
      <c r="C6" s="230"/>
      <c r="D6" s="153"/>
      <c r="E6" s="224"/>
      <c r="F6" s="224"/>
      <c r="G6" s="224"/>
      <c r="H6" s="224"/>
      <c r="I6" s="224"/>
      <c r="J6" s="230"/>
      <c r="K6" s="230"/>
      <c r="L6" s="20"/>
    </row>
    <row r="7" spans="1:12" ht="37.5" customHeight="1" thickBot="1">
      <c r="A7" s="332" t="s">
        <v>20</v>
      </c>
      <c r="B7" s="332"/>
      <c r="C7" s="332"/>
      <c r="D7" s="215"/>
      <c r="E7" s="333" t="str">
        <f>'درآمد سود سهام'!$I$7</f>
        <v>طی  فروردین ماه</v>
      </c>
      <c r="F7" s="333"/>
      <c r="G7" s="333"/>
      <c r="H7" s="333"/>
      <c r="I7" s="335" t="str">
        <f>'درآمد سود سهام'!$O$7</f>
        <v>از ابتدای سال مالی تا پایان فروردین ماه</v>
      </c>
      <c r="J7" s="336"/>
      <c r="K7" s="336"/>
      <c r="L7" s="336"/>
    </row>
    <row r="8" spans="1:12" ht="37.200000000000003">
      <c r="A8" s="231" t="s">
        <v>16</v>
      </c>
      <c r="B8" s="215"/>
      <c r="C8" s="231" t="s">
        <v>9</v>
      </c>
      <c r="D8" s="216"/>
      <c r="E8" s="225" t="s">
        <v>17</v>
      </c>
      <c r="F8" s="226"/>
      <c r="G8" s="225" t="s">
        <v>18</v>
      </c>
      <c r="H8" s="227"/>
      <c r="I8" s="225" t="s">
        <v>17</v>
      </c>
      <c r="J8" s="215"/>
      <c r="K8" s="231" t="s">
        <v>18</v>
      </c>
      <c r="L8" s="19"/>
    </row>
    <row r="9" spans="1:12" ht="27" customHeight="1">
      <c r="A9" s="232" t="s">
        <v>215</v>
      </c>
      <c r="B9" s="123"/>
      <c r="C9" s="177" t="s">
        <v>216</v>
      </c>
      <c r="D9" s="123"/>
      <c r="E9" s="118">
        <v>7199</v>
      </c>
      <c r="F9" s="123"/>
      <c r="G9" s="233">
        <f>E9/$E$12</f>
        <v>0.56058246379068677</v>
      </c>
      <c r="H9" s="123"/>
      <c r="I9" s="118">
        <v>436571084</v>
      </c>
      <c r="J9" s="123"/>
      <c r="K9" s="233">
        <f>I9/$I$12</f>
        <v>0.99986729237800465</v>
      </c>
      <c r="L9" s="19"/>
    </row>
    <row r="10" spans="1:12" ht="27" customHeight="1">
      <c r="A10" s="232" t="s">
        <v>237</v>
      </c>
      <c r="B10" s="123"/>
      <c r="C10" s="234" t="s">
        <v>238</v>
      </c>
      <c r="D10" s="123"/>
      <c r="E10" s="118">
        <v>1608</v>
      </c>
      <c r="F10" s="123"/>
      <c r="G10" s="233">
        <f t="shared" ref="G10:G11" si="0">E10/$E$12</f>
        <v>0.1252141410995172</v>
      </c>
      <c r="H10" s="123"/>
      <c r="I10" s="118">
        <v>16488</v>
      </c>
      <c r="J10" s="123"/>
      <c r="K10" s="233">
        <f t="shared" ref="K10:K11" si="1">I10/$I$12</f>
        <v>3.7762033540289492E-5</v>
      </c>
      <c r="L10" s="19"/>
    </row>
    <row r="11" spans="1:12" ht="27" customHeight="1" thickBot="1">
      <c r="A11" s="232" t="s">
        <v>239</v>
      </c>
      <c r="B11" s="123"/>
      <c r="C11" s="177" t="s">
        <v>240</v>
      </c>
      <c r="D11" s="123"/>
      <c r="E11" s="118">
        <v>4035</v>
      </c>
      <c r="F11" s="123"/>
      <c r="G11" s="233">
        <f t="shared" si="0"/>
        <v>0.314203395109796</v>
      </c>
      <c r="H11" s="123"/>
      <c r="I11" s="118">
        <v>41456</v>
      </c>
      <c r="J11" s="123"/>
      <c r="K11" s="233">
        <f t="shared" si="1"/>
        <v>9.494558845501221E-5</v>
      </c>
      <c r="L11" s="19"/>
    </row>
    <row r="12" spans="1:12" ht="21.6" thickBot="1">
      <c r="A12" s="220" t="s">
        <v>2</v>
      </c>
      <c r="B12" s="221"/>
      <c r="D12" s="235"/>
      <c r="E12" s="228">
        <f>SUM(E9:E11)</f>
        <v>12842</v>
      </c>
      <c r="F12" s="123"/>
      <c r="G12" s="229">
        <f>SUM(G9:G11)</f>
        <v>1</v>
      </c>
      <c r="H12" s="123"/>
      <c r="I12" s="228">
        <f>SUM(I9:I11)</f>
        <v>436629028</v>
      </c>
      <c r="J12" s="123"/>
      <c r="K12" s="229">
        <f>SUM(K9:K11)</f>
        <v>1</v>
      </c>
      <c r="L12" s="19"/>
    </row>
    <row r="13" spans="1:12" ht="21.6" thickTop="1">
      <c r="F13" s="123"/>
      <c r="H13" s="123"/>
      <c r="J13" s="123"/>
    </row>
    <row r="14" spans="1:12">
      <c r="F14" s="123"/>
      <c r="H14" s="123"/>
      <c r="J14" s="123"/>
    </row>
    <row r="15" spans="1:12">
      <c r="E15" s="167">
        <f>E12-'سود اوراق بهادار و سپرده بانکی'!K11</f>
        <v>0</v>
      </c>
      <c r="I15" s="167">
        <f>I12-'سود اوراق بهادار و سپرده بانکی'!Q11</f>
        <v>0</v>
      </c>
    </row>
  </sheetData>
  <autoFilter ref="A8:L8" xr:uid="{00000000-0009-0000-0000-00000B000000}">
    <sortState xmlns:xlrd2="http://schemas.microsoft.com/office/spreadsheetml/2017/richdata2" ref="A9:L18">
      <sortCondition descending="1" ref="I8"/>
    </sortState>
  </autoFilter>
  <mergeCells count="7">
    <mergeCell ref="A7:C7"/>
    <mergeCell ref="E7:H7"/>
    <mergeCell ref="A5:L5"/>
    <mergeCell ref="I7:L7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H14" sqref="H14"/>
    </sheetView>
  </sheetViews>
  <sheetFormatPr defaultColWidth="9.109375" defaultRowHeight="18"/>
  <cols>
    <col min="1" max="1" width="32.44140625" style="153" customWidth="1"/>
    <col min="2" max="2" width="1.44140625" style="153" customWidth="1"/>
    <col min="3" max="3" width="19" style="153" bestFit="1" customWidth="1"/>
    <col min="4" max="4" width="0.88671875" style="153" customWidth="1"/>
    <col min="5" max="5" width="19" style="153" bestFit="1" customWidth="1"/>
    <col min="6" max="6" width="10.6640625" style="2" bestFit="1" customWidth="1"/>
    <col min="7" max="16384" width="9.109375" style="2"/>
  </cols>
  <sheetData>
    <row r="1" spans="1:6" s="21" customFormat="1" ht="18.600000000000001">
      <c r="A1" s="289" t="s">
        <v>84</v>
      </c>
      <c r="B1" s="289"/>
      <c r="C1" s="289"/>
      <c r="D1" s="289"/>
      <c r="E1" s="289"/>
    </row>
    <row r="2" spans="1:6" s="21" customFormat="1" ht="18.600000000000001">
      <c r="A2" s="289" t="s">
        <v>53</v>
      </c>
      <c r="B2" s="289"/>
      <c r="C2" s="289"/>
      <c r="D2" s="289"/>
      <c r="E2" s="289"/>
    </row>
    <row r="3" spans="1:6" s="21" customFormat="1" ht="18.600000000000001">
      <c r="A3" s="289" t="str">
        <f>' سهام'!B3</f>
        <v>برای ماه منتهی به 1403/01/31</v>
      </c>
      <c r="B3" s="289"/>
      <c r="C3" s="289"/>
      <c r="D3" s="289"/>
      <c r="E3" s="289"/>
    </row>
    <row r="4" spans="1:6" s="21" customFormat="1" ht="18.600000000000001">
      <c r="A4" s="236"/>
      <c r="B4" s="236"/>
      <c r="C4" s="236"/>
      <c r="D4" s="236"/>
      <c r="E4" s="236"/>
    </row>
    <row r="5" spans="1:6" ht="18.600000000000001">
      <c r="A5" s="291" t="s">
        <v>31</v>
      </c>
      <c r="B5" s="291"/>
      <c r="C5" s="291"/>
      <c r="D5" s="291"/>
      <c r="E5" s="291"/>
    </row>
    <row r="6" spans="1:6" ht="37.799999999999997" thickBot="1">
      <c r="A6" s="212"/>
      <c r="B6" s="213"/>
      <c r="C6" s="214" t="str">
        <f>'درآمد سود سهام'!$I$7</f>
        <v>طی  فروردین ماه</v>
      </c>
      <c r="D6" s="215"/>
      <c r="E6" s="214" t="str">
        <f>'درآمد سود سهام'!$O$7</f>
        <v>از ابتدای سال مالی تا پایان فروردین ماه</v>
      </c>
    </row>
    <row r="7" spans="1:6" ht="16.5" customHeight="1">
      <c r="A7" s="330"/>
      <c r="B7" s="331"/>
      <c r="C7" s="326" t="s">
        <v>6</v>
      </c>
      <c r="D7" s="216"/>
      <c r="E7" s="326" t="s">
        <v>6</v>
      </c>
    </row>
    <row r="8" spans="1:6" ht="18.600000000000001" thickBot="1">
      <c r="A8" s="331"/>
      <c r="B8" s="331"/>
      <c r="C8" s="287"/>
      <c r="D8" s="218"/>
      <c r="E8" s="287"/>
    </row>
    <row r="9" spans="1:6">
      <c r="A9" s="237" t="s">
        <v>32</v>
      </c>
      <c r="B9" s="123"/>
      <c r="C9" s="118">
        <v>630</v>
      </c>
      <c r="D9" s="118"/>
      <c r="E9" s="118">
        <v>22294028123</v>
      </c>
      <c r="F9" s="22"/>
    </row>
    <row r="10" spans="1:6" ht="25.95" customHeight="1">
      <c r="A10" s="237" t="s">
        <v>82</v>
      </c>
      <c r="B10" s="123"/>
      <c r="C10" s="118">
        <v>169353362</v>
      </c>
      <c r="D10" s="118"/>
      <c r="E10" s="118">
        <v>3883875727</v>
      </c>
      <c r="F10" s="22"/>
    </row>
    <row r="11" spans="1:6" ht="18.600000000000001" thickBot="1">
      <c r="A11" s="238" t="s">
        <v>2</v>
      </c>
      <c r="B11" s="215"/>
      <c r="C11" s="228">
        <f>SUM(C9:C10)</f>
        <v>169353992</v>
      </c>
      <c r="D11" s="118"/>
      <c r="E11" s="228">
        <f>SUM(E9:E10)</f>
        <v>26177903850</v>
      </c>
    </row>
    <row r="12" spans="1:6" ht="18.600000000000001" thickTop="1">
      <c r="D12" s="118"/>
    </row>
    <row r="13" spans="1:6">
      <c r="D13" s="118"/>
    </row>
    <row r="14" spans="1:6">
      <c r="C14" s="239"/>
      <c r="E14" s="24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2024-04-28T10:46:30Z</dcterms:modified>
</cp:coreProperties>
</file>