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.samaee\Desktop\"/>
    </mc:Choice>
  </mc:AlternateContent>
  <xr:revisionPtr revIDLastSave="0" documentId="13_ncr:1_{2429938E-42D6-46A1-8E04-86518F2505A5}" xr6:coauthVersionLast="47" xr6:coauthVersionMax="47" xr10:uidLastSave="{00000000-0000-0000-0000-000000000000}"/>
  <bookViews>
    <workbookView xWindow="-108" yWindow="-108" windowWidth="23256" windowHeight="12576" tabRatio="829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رمایه گذاری در سهام " sheetId="5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8" r:id="rId10"/>
    <sheet name="سود اوراق بهادار " sheetId="20" r:id="rId11"/>
    <sheet name="سود سپرده بانکی" sheetId="13" r:id="rId12"/>
    <sheet name="درآمد ناشی ازفروش" sheetId="15" r:id="rId13"/>
    <sheet name="درآمد ناشی از تغییر قیمت اوراق " sheetId="14" r:id="rId14"/>
  </sheets>
  <externalReferences>
    <externalReference r:id="rId15"/>
  </externalReferences>
  <definedNames>
    <definedName name="_xlnm._FilterDatabase" localSheetId="7" hidden="1">'درآمد سپرده بانکی'!$A$8:$J$8</definedName>
    <definedName name="_xlnm._FilterDatabase" localSheetId="6" hidden="1">'درآمد سرمایه گذاری در اوراق بها'!$A$10:$Q$10</definedName>
    <definedName name="_xlnm._FilterDatabase" localSheetId="5" hidden="1">'درآمد سرمایه گذاری در سهام '!$B$8:$B$327</definedName>
    <definedName name="_xlnm._FilterDatabase" localSheetId="13" hidden="1">'درآمد ناشی از تغییر قیمت اوراق '!$A$7:$Q$276</definedName>
    <definedName name="_xlnm._FilterDatabase" localSheetId="12" hidden="1">'درآمد ناشی ازفروش'!$A$7:$Q$315</definedName>
    <definedName name="_xlnm._FilterDatabase" localSheetId="3" hidden="1">سپرده!$A$9:$K$9</definedName>
    <definedName name="_xlnm._FilterDatabase" localSheetId="10" hidden="1">'سود اوراق بهادار '!$A$7:$S$7</definedName>
    <definedName name="_xlnm._FilterDatabase" localSheetId="11" hidden="1">'سود سپرده بانکی'!$A$7:$M$7</definedName>
    <definedName name="a">'درآمد ناشی از تغییر قیمت اوراق '!$A$8:$Q$276</definedName>
    <definedName name="b">'درآمد ناشی ازفروش'!$A$8:$Q$315</definedName>
    <definedName name="_xlnm.Print_Area" localSheetId="1">' سهام'!$B$1:$Z$286</definedName>
    <definedName name="_xlnm.Print_Area" localSheetId="2">اوراق!$A$1:$AG$11</definedName>
    <definedName name="_xlnm.Print_Area" localSheetId="7">'درآمد سپرده بانکی'!$A$1:$J$14</definedName>
    <definedName name="_xlnm.Print_Area" localSheetId="6">'درآمد سرمایه گذاری در اوراق بها'!$A$1:$Q$13</definedName>
    <definedName name="_xlnm.Print_Area" localSheetId="5">'درآمد سرمایه گذاری در سهام '!$B$1:$V$328</definedName>
    <definedName name="_xlnm.Print_Area" localSheetId="9">'درآمد سود سهام'!$A$1:$S$163</definedName>
    <definedName name="_xlnm.Print_Area" localSheetId="13">'درآمد ناشی از تغییر قیمت اوراق '!$A$1:$Q$282</definedName>
    <definedName name="_xlnm.Print_Area" localSheetId="12">'درآمد ناشی ازفروش'!$A$1:$Q$319</definedName>
    <definedName name="_xlnm.Print_Area" localSheetId="4">درآمدها!$A$1:$I$12</definedName>
    <definedName name="_xlnm.Print_Area" localSheetId="0">روکش!$B$1:$K$36</definedName>
    <definedName name="_xlnm.Print_Area" localSheetId="8">'سایر درآمدها'!$A$1:$E$12</definedName>
    <definedName name="_xlnm.Print_Area" localSheetId="3">سپرده!$A$1:$K$16</definedName>
    <definedName name="_xlnm.Print_Area" localSheetId="10">'سود اوراق بهادار '!$A$1:$S$11</definedName>
    <definedName name="_xlnm.Print_Area" localSheetId="11">'سود سپرده بانکی'!$A$1:$M$14</definedName>
    <definedName name="_xlnm.Print_Titles" localSheetId="1">' سهام'!$7:$9</definedName>
    <definedName name="_xlnm.Print_Titles" localSheetId="5">'درآمد سرمایه گذاری در سهام '!$7:$10</definedName>
    <definedName name="_xlnm.Print_Titles" localSheetId="13">'درآمد ناشی از تغییر قیمت اوراق '!$6:$7</definedName>
    <definedName name="_xlnm.Print_Titles" localSheetId="12">'درآمد ناشی ازفروش'!$6:$7</definedName>
    <definedName name="تحققنیافته">'درآمد ناشی از تغییر قیمت اوراق '!$A$8:$Q$184</definedName>
    <definedName name="درآمدسودسهام">'درآمد سود سهام'!$A$9:$S$94</definedName>
    <definedName name="سود">'درآمد سود سهام'!$A$9:$S$73</definedName>
    <definedName name="فروش">'درآمد ناشی ازفروش'!$A$8:$Q$315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7" i="5" l="1"/>
  <c r="H327" i="5"/>
  <c r="G121" i="15"/>
  <c r="G220" i="15"/>
  <c r="G278" i="15"/>
  <c r="O278" i="14"/>
  <c r="M278" i="14"/>
  <c r="G278" i="14"/>
  <c r="E278" i="14"/>
  <c r="Q277" i="14"/>
  <c r="I277" i="14"/>
  <c r="I275" i="14"/>
  <c r="Q274" i="14"/>
  <c r="I274" i="14"/>
  <c r="Q273" i="14"/>
  <c r="I273" i="14"/>
  <c r="Q272" i="14"/>
  <c r="I272" i="14"/>
  <c r="Q271" i="14"/>
  <c r="I271" i="14"/>
  <c r="Q270" i="14"/>
  <c r="I270" i="14"/>
  <c r="Q269" i="14"/>
  <c r="I269" i="14"/>
  <c r="Q268" i="14"/>
  <c r="I268" i="14"/>
  <c r="Q267" i="14"/>
  <c r="I267" i="14"/>
  <c r="Q266" i="14"/>
  <c r="I266" i="14"/>
  <c r="Q265" i="14"/>
  <c r="I265" i="14"/>
  <c r="Q264" i="14"/>
  <c r="I264" i="14"/>
  <c r="Q263" i="14"/>
  <c r="I263" i="14"/>
  <c r="Q262" i="14"/>
  <c r="I262" i="14"/>
  <c r="Q261" i="14"/>
  <c r="I261" i="14"/>
  <c r="Q260" i="14"/>
  <c r="I260" i="14"/>
  <c r="Q259" i="14"/>
  <c r="I259" i="14"/>
  <c r="Q258" i="14"/>
  <c r="I258" i="14"/>
  <c r="Q257" i="14"/>
  <c r="I257" i="14"/>
  <c r="Q256" i="14"/>
  <c r="I256" i="14"/>
  <c r="Q255" i="14"/>
  <c r="I255" i="14"/>
  <c r="Q254" i="14"/>
  <c r="I254" i="14"/>
  <c r="Q253" i="14"/>
  <c r="I253" i="14"/>
  <c r="Q252" i="14"/>
  <c r="I252" i="14"/>
  <c r="Q251" i="14"/>
  <c r="I251" i="14"/>
  <c r="Q250" i="14"/>
  <c r="I250" i="14"/>
  <c r="Q249" i="14"/>
  <c r="I249" i="14"/>
  <c r="Q248" i="14"/>
  <c r="I248" i="14"/>
  <c r="Q247" i="14"/>
  <c r="I247" i="14"/>
  <c r="Q246" i="14"/>
  <c r="I246" i="14"/>
  <c r="Q245" i="14"/>
  <c r="I245" i="14"/>
  <c r="Q244" i="14"/>
  <c r="I244" i="14"/>
  <c r="Q243" i="14"/>
  <c r="I243" i="14"/>
  <c r="Q242" i="14"/>
  <c r="I242" i="14"/>
  <c r="Q241" i="14"/>
  <c r="I241" i="14"/>
  <c r="Q240" i="14"/>
  <c r="I240" i="14"/>
  <c r="Q239" i="14"/>
  <c r="I239" i="14"/>
  <c r="Q238" i="14"/>
  <c r="I238" i="14"/>
  <c r="Q237" i="14"/>
  <c r="I237" i="14"/>
  <c r="Q236" i="14"/>
  <c r="I236" i="14"/>
  <c r="Q235" i="14"/>
  <c r="I235" i="14"/>
  <c r="Q234" i="14"/>
  <c r="I234" i="14"/>
  <c r="Q233" i="14"/>
  <c r="I233" i="14"/>
  <c r="Q232" i="14"/>
  <c r="I232" i="14"/>
  <c r="Q231" i="14"/>
  <c r="I231" i="14"/>
  <c r="Q230" i="14"/>
  <c r="I230" i="14"/>
  <c r="Q229" i="14"/>
  <c r="I229" i="14"/>
  <c r="Q228" i="14"/>
  <c r="I228" i="14"/>
  <c r="Q227" i="14"/>
  <c r="I227" i="14"/>
  <c r="Q226" i="14"/>
  <c r="I226" i="14"/>
  <c r="Q225" i="14"/>
  <c r="I225" i="14"/>
  <c r="Q224" i="14"/>
  <c r="I224" i="14"/>
  <c r="Q223" i="14"/>
  <c r="I223" i="14"/>
  <c r="Q222" i="14"/>
  <c r="I222" i="14"/>
  <c r="Q221" i="14"/>
  <c r="I221" i="14"/>
  <c r="Q220" i="14"/>
  <c r="I220" i="14"/>
  <c r="Q219" i="14"/>
  <c r="I219" i="14"/>
  <c r="Q218" i="14"/>
  <c r="I218" i="14"/>
  <c r="Q217" i="14"/>
  <c r="I217" i="14"/>
  <c r="Q216" i="14"/>
  <c r="I216" i="14"/>
  <c r="Q215" i="14"/>
  <c r="I215" i="14"/>
  <c r="Q214" i="14"/>
  <c r="I214" i="14"/>
  <c r="Q213" i="14"/>
  <c r="I213" i="14"/>
  <c r="Q212" i="14"/>
  <c r="I212" i="14"/>
  <c r="Q211" i="14"/>
  <c r="I211" i="14"/>
  <c r="Q210" i="14"/>
  <c r="I210" i="14"/>
  <c r="Q209" i="14"/>
  <c r="I209" i="14"/>
  <c r="Q208" i="14"/>
  <c r="I208" i="14"/>
  <c r="Q207" i="14"/>
  <c r="I207" i="14"/>
  <c r="Q206" i="14"/>
  <c r="I206" i="14"/>
  <c r="Q205" i="14"/>
  <c r="I205" i="14"/>
  <c r="Q204" i="14"/>
  <c r="I204" i="14"/>
  <c r="Q203" i="14"/>
  <c r="I203" i="14"/>
  <c r="Q202" i="14"/>
  <c r="I202" i="14"/>
  <c r="Q201" i="14"/>
  <c r="I201" i="14"/>
  <c r="Q200" i="14"/>
  <c r="I200" i="14"/>
  <c r="Q199" i="14"/>
  <c r="I199" i="14"/>
  <c r="Q198" i="14"/>
  <c r="I198" i="14"/>
  <c r="Q197" i="14"/>
  <c r="I197" i="14"/>
  <c r="Q196" i="14"/>
  <c r="I196" i="14"/>
  <c r="Q195" i="14"/>
  <c r="I195" i="14"/>
  <c r="Q194" i="14"/>
  <c r="I194" i="14"/>
  <c r="Q193" i="14"/>
  <c r="I193" i="14"/>
  <c r="Q192" i="14"/>
  <c r="I192" i="14"/>
  <c r="Q191" i="14"/>
  <c r="I191" i="14"/>
  <c r="Q190" i="14"/>
  <c r="I190" i="14"/>
  <c r="Q189" i="14"/>
  <c r="I189" i="14"/>
  <c r="I188" i="14"/>
  <c r="Q187" i="14"/>
  <c r="I187" i="14"/>
  <c r="Q186" i="14"/>
  <c r="I186" i="14"/>
  <c r="Q185" i="14"/>
  <c r="I185" i="14"/>
  <c r="Q184" i="14"/>
  <c r="I184" i="14"/>
  <c r="Q183" i="14"/>
  <c r="I183" i="14"/>
  <c r="Q182" i="14"/>
  <c r="I182" i="14"/>
  <c r="Q181" i="14"/>
  <c r="I181" i="14"/>
  <c r="Q180" i="14"/>
  <c r="I180" i="14"/>
  <c r="Q179" i="14"/>
  <c r="I179" i="14"/>
  <c r="Q178" i="14"/>
  <c r="I178" i="14"/>
  <c r="Q177" i="14"/>
  <c r="I177" i="14"/>
  <c r="Q176" i="14"/>
  <c r="I176" i="14"/>
  <c r="Q175" i="14"/>
  <c r="I175" i="14"/>
  <c r="Q174" i="14"/>
  <c r="I174" i="14"/>
  <c r="Q173" i="14"/>
  <c r="I173" i="14"/>
  <c r="Q172" i="14"/>
  <c r="I172" i="14"/>
  <c r="Q171" i="14"/>
  <c r="I171" i="14"/>
  <c r="Q170" i="14"/>
  <c r="I170" i="14"/>
  <c r="Q169" i="14"/>
  <c r="I169" i="14"/>
  <c r="Q168" i="14"/>
  <c r="I168" i="14"/>
  <c r="Q167" i="14"/>
  <c r="I167" i="14"/>
  <c r="Q166" i="14"/>
  <c r="I166" i="14"/>
  <c r="Q165" i="14"/>
  <c r="I165" i="14"/>
  <c r="Q164" i="14"/>
  <c r="I164" i="14"/>
  <c r="Q163" i="14"/>
  <c r="I163" i="14"/>
  <c r="Q162" i="14"/>
  <c r="I162" i="14"/>
  <c r="Q161" i="14"/>
  <c r="I161" i="14"/>
  <c r="Q160" i="14"/>
  <c r="I160" i="14"/>
  <c r="Q159" i="14"/>
  <c r="I159" i="14"/>
  <c r="Q158" i="14"/>
  <c r="I158" i="14"/>
  <c r="Q157" i="14"/>
  <c r="I157" i="14"/>
  <c r="Q156" i="14"/>
  <c r="I156" i="14"/>
  <c r="Q155" i="14"/>
  <c r="I155" i="14"/>
  <c r="Q154" i="14"/>
  <c r="I154" i="14"/>
  <c r="Q153" i="14"/>
  <c r="I153" i="14"/>
  <c r="Q152" i="14"/>
  <c r="I152" i="14"/>
  <c r="Q151" i="14"/>
  <c r="I151" i="14"/>
  <c r="Q150" i="14"/>
  <c r="I150" i="14"/>
  <c r="Q149" i="14"/>
  <c r="I149" i="14"/>
  <c r="Q148" i="14"/>
  <c r="I148" i="14"/>
  <c r="Q147" i="14"/>
  <c r="I147" i="14"/>
  <c r="Q146" i="14"/>
  <c r="I146" i="14"/>
  <c r="Q145" i="14"/>
  <c r="I145" i="14"/>
  <c r="Q144" i="14"/>
  <c r="I144" i="14"/>
  <c r="Q143" i="14"/>
  <c r="I143" i="14"/>
  <c r="Q142" i="14"/>
  <c r="I142" i="14"/>
  <c r="Q141" i="14"/>
  <c r="I141" i="14"/>
  <c r="Q140" i="14"/>
  <c r="I140" i="14"/>
  <c r="Q139" i="14"/>
  <c r="I139" i="14"/>
  <c r="Q138" i="14"/>
  <c r="I138" i="14"/>
  <c r="Q137" i="14"/>
  <c r="I137" i="14"/>
  <c r="Q136" i="14"/>
  <c r="I136" i="14"/>
  <c r="Q135" i="14"/>
  <c r="I135" i="14"/>
  <c r="Q134" i="14"/>
  <c r="I134" i="14"/>
  <c r="Q133" i="14"/>
  <c r="I133" i="14"/>
  <c r="Q132" i="14"/>
  <c r="I132" i="14"/>
  <c r="Q131" i="14"/>
  <c r="I131" i="14"/>
  <c r="Q130" i="14"/>
  <c r="I130" i="14"/>
  <c r="Q129" i="14"/>
  <c r="I129" i="14"/>
  <c r="Q128" i="14"/>
  <c r="I128" i="14"/>
  <c r="Q127" i="14"/>
  <c r="I127" i="14"/>
  <c r="Q126" i="14"/>
  <c r="I126" i="14"/>
  <c r="Q125" i="14"/>
  <c r="I125" i="14"/>
  <c r="Q124" i="14"/>
  <c r="I124" i="14"/>
  <c r="Q123" i="14"/>
  <c r="I123" i="14"/>
  <c r="Q122" i="14"/>
  <c r="I122" i="14"/>
  <c r="Q121" i="14"/>
  <c r="I121" i="14"/>
  <c r="Q120" i="14"/>
  <c r="I120" i="14"/>
  <c r="Q119" i="14"/>
  <c r="I119" i="14"/>
  <c r="Q118" i="14"/>
  <c r="I118" i="14"/>
  <c r="Q117" i="14"/>
  <c r="I117" i="14"/>
  <c r="Q116" i="14"/>
  <c r="I116" i="14"/>
  <c r="Q115" i="14"/>
  <c r="I115" i="14"/>
  <c r="Q114" i="14"/>
  <c r="I114" i="14"/>
  <c r="Q113" i="14"/>
  <c r="I113" i="14"/>
  <c r="Q112" i="14"/>
  <c r="I112" i="14"/>
  <c r="Q111" i="14"/>
  <c r="I111" i="14"/>
  <c r="Q110" i="14"/>
  <c r="I110" i="14"/>
  <c r="Q109" i="14"/>
  <c r="I109" i="14"/>
  <c r="Q108" i="14"/>
  <c r="I108" i="14"/>
  <c r="Q107" i="14"/>
  <c r="I107" i="14"/>
  <c r="Q106" i="14"/>
  <c r="I106" i="14"/>
  <c r="Q105" i="14"/>
  <c r="I105" i="14"/>
  <c r="Q104" i="14"/>
  <c r="I104" i="14"/>
  <c r="Q103" i="14"/>
  <c r="I103" i="14"/>
  <c r="Q102" i="14"/>
  <c r="I102" i="14"/>
  <c r="Q101" i="14"/>
  <c r="I101" i="14"/>
  <c r="Q100" i="14"/>
  <c r="I100" i="14"/>
  <c r="Q99" i="14"/>
  <c r="I99" i="14"/>
  <c r="Q98" i="14"/>
  <c r="I98" i="14"/>
  <c r="Q97" i="14"/>
  <c r="I97" i="14"/>
  <c r="Q96" i="14"/>
  <c r="I96" i="14"/>
  <c r="Q95" i="14"/>
  <c r="I95" i="14"/>
  <c r="Q94" i="14"/>
  <c r="I94" i="14"/>
  <c r="Q93" i="14"/>
  <c r="I93" i="14"/>
  <c r="Q92" i="14"/>
  <c r="I92" i="14"/>
  <c r="Q91" i="14"/>
  <c r="I91" i="14"/>
  <c r="Q90" i="14"/>
  <c r="I90" i="14"/>
  <c r="Q89" i="14"/>
  <c r="I89" i="14"/>
  <c r="Q88" i="14"/>
  <c r="I88" i="14"/>
  <c r="Q87" i="14"/>
  <c r="I87" i="14"/>
  <c r="Q86" i="14"/>
  <c r="I86" i="14"/>
  <c r="Q85" i="14"/>
  <c r="I85" i="14"/>
  <c r="Q84" i="14"/>
  <c r="I84" i="14"/>
  <c r="Q83" i="14"/>
  <c r="I83" i="14"/>
  <c r="Q82" i="14"/>
  <c r="I82" i="14"/>
  <c r="Q81" i="14"/>
  <c r="I81" i="14"/>
  <c r="Q80" i="14"/>
  <c r="I80" i="14"/>
  <c r="Q79" i="14"/>
  <c r="I79" i="14"/>
  <c r="Q78" i="14"/>
  <c r="I78" i="14"/>
  <c r="Q77" i="14"/>
  <c r="I77" i="14"/>
  <c r="Q76" i="14"/>
  <c r="I76" i="14"/>
  <c r="Q75" i="14"/>
  <c r="I75" i="14"/>
  <c r="Q74" i="14"/>
  <c r="I74" i="14"/>
  <c r="Q73" i="14"/>
  <c r="I73" i="14"/>
  <c r="Q72" i="14"/>
  <c r="I72" i="14"/>
  <c r="Q71" i="14"/>
  <c r="I71" i="14"/>
  <c r="Q70" i="14"/>
  <c r="I70" i="14"/>
  <c r="Q69" i="14"/>
  <c r="I69" i="14"/>
  <c r="Q68" i="14"/>
  <c r="I68" i="14"/>
  <c r="Q67" i="14"/>
  <c r="I67" i="14"/>
  <c r="Q66" i="14"/>
  <c r="I66" i="14"/>
  <c r="Q65" i="14"/>
  <c r="I65" i="14"/>
  <c r="Q64" i="14"/>
  <c r="I64" i="14"/>
  <c r="Q63" i="14"/>
  <c r="I63" i="14"/>
  <c r="Q62" i="14"/>
  <c r="I62" i="14"/>
  <c r="Q61" i="14"/>
  <c r="I61" i="14"/>
  <c r="Q60" i="14"/>
  <c r="I60" i="14"/>
  <c r="Q59" i="14"/>
  <c r="I59" i="14"/>
  <c r="Q58" i="14"/>
  <c r="I58" i="14"/>
  <c r="Q57" i="14"/>
  <c r="I57" i="14"/>
  <c r="Q56" i="14"/>
  <c r="I56" i="14"/>
  <c r="Q55" i="14"/>
  <c r="I55" i="14"/>
  <c r="Q54" i="14"/>
  <c r="I54" i="14"/>
  <c r="Q53" i="14"/>
  <c r="I53" i="14"/>
  <c r="Q52" i="14"/>
  <c r="I52" i="14"/>
  <c r="Q51" i="14"/>
  <c r="I51" i="14"/>
  <c r="Q50" i="14"/>
  <c r="I50" i="14"/>
  <c r="Q49" i="14"/>
  <c r="I49" i="14"/>
  <c r="Q48" i="14"/>
  <c r="I48" i="14"/>
  <c r="Q47" i="14"/>
  <c r="I47" i="14"/>
  <c r="Q46" i="14"/>
  <c r="I46" i="14"/>
  <c r="Q45" i="14"/>
  <c r="I45" i="14"/>
  <c r="Q44" i="14"/>
  <c r="I44" i="14"/>
  <c r="Q43" i="14"/>
  <c r="I43" i="14"/>
  <c r="Q42" i="14"/>
  <c r="I42" i="14"/>
  <c r="Q41" i="14"/>
  <c r="I41" i="14"/>
  <c r="Q40" i="14"/>
  <c r="I40" i="14"/>
  <c r="Q39" i="14"/>
  <c r="I39" i="14"/>
  <c r="Q38" i="14"/>
  <c r="I38" i="14"/>
  <c r="Q37" i="14"/>
  <c r="I37" i="14"/>
  <c r="Q36" i="14"/>
  <c r="I36" i="14"/>
  <c r="Q35" i="14"/>
  <c r="I35" i="14"/>
  <c r="Q34" i="14"/>
  <c r="I34" i="14"/>
  <c r="Q33" i="14"/>
  <c r="I33" i="14"/>
  <c r="Q32" i="14"/>
  <c r="I32" i="14"/>
  <c r="Q31" i="14"/>
  <c r="I31" i="14"/>
  <c r="Q30" i="14"/>
  <c r="I30" i="14"/>
  <c r="Q29" i="14"/>
  <c r="I29" i="14"/>
  <c r="Q28" i="14"/>
  <c r="I28" i="14"/>
  <c r="Q27" i="14"/>
  <c r="I27" i="14"/>
  <c r="Q26" i="14"/>
  <c r="I26" i="14"/>
  <c r="Q25" i="14"/>
  <c r="I25" i="14"/>
  <c r="Q24" i="14"/>
  <c r="I24" i="14"/>
  <c r="Q23" i="14"/>
  <c r="I23" i="14"/>
  <c r="Q22" i="14"/>
  <c r="I22" i="14"/>
  <c r="Q21" i="14"/>
  <c r="I21" i="14"/>
  <c r="Q20" i="14"/>
  <c r="I20" i="14"/>
  <c r="Q19" i="14"/>
  <c r="I19" i="14"/>
  <c r="Q18" i="14"/>
  <c r="I18" i="14"/>
  <c r="Q17" i="14"/>
  <c r="I17" i="14"/>
  <c r="Q16" i="14"/>
  <c r="I16" i="14"/>
  <c r="Q15" i="14"/>
  <c r="I15" i="14"/>
  <c r="Q14" i="14"/>
  <c r="I14" i="14"/>
  <c r="Q13" i="14"/>
  <c r="I13" i="14"/>
  <c r="Q12" i="14"/>
  <c r="I12" i="14"/>
  <c r="Q11" i="14"/>
  <c r="I11" i="14"/>
  <c r="Q10" i="14"/>
  <c r="I10" i="14"/>
  <c r="Q9" i="14"/>
  <c r="I9" i="14"/>
  <c r="Q8" i="14"/>
  <c r="I8" i="14"/>
  <c r="K6" i="14"/>
  <c r="C6" i="14"/>
  <c r="A3" i="14"/>
  <c r="P327" i="5" l="1"/>
  <c r="Q278" i="14"/>
  <c r="I278" i="14"/>
  <c r="G104" i="15" l="1"/>
  <c r="I104" i="15" s="1"/>
  <c r="G158" i="15"/>
  <c r="G315" i="15" s="1"/>
  <c r="M9" i="13"/>
  <c r="M10" i="13"/>
  <c r="M11" i="13"/>
  <c r="M12" i="13" s="1"/>
  <c r="M8" i="13"/>
  <c r="G9" i="13"/>
  <c r="G10" i="13"/>
  <c r="G11" i="13"/>
  <c r="G8" i="13"/>
  <c r="I15" i="13"/>
  <c r="C15" i="13"/>
  <c r="I162" i="18"/>
  <c r="I10" i="7"/>
  <c r="I11" i="7"/>
  <c r="I12" i="7"/>
  <c r="I13" i="7" s="1"/>
  <c r="I9" i="7"/>
  <c r="E10" i="7"/>
  <c r="E11" i="7"/>
  <c r="E12" i="7"/>
  <c r="E9" i="7"/>
  <c r="K11" i="2"/>
  <c r="K14" i="2" s="1"/>
  <c r="K12" i="2"/>
  <c r="K13" i="2"/>
  <c r="K10" i="2"/>
  <c r="Z11" i="1"/>
  <c r="Z12" i="1"/>
  <c r="Z13" i="1"/>
  <c r="Z285" i="1" s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10" i="1"/>
  <c r="O315" i="15"/>
  <c r="M315" i="15"/>
  <c r="E315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8" i="15"/>
  <c r="K12" i="13"/>
  <c r="I12" i="13"/>
  <c r="G12" i="13"/>
  <c r="E12" i="13"/>
  <c r="C12" i="13"/>
  <c r="Q162" i="18"/>
  <c r="O162" i="18"/>
  <c r="K162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9" i="18"/>
  <c r="M10" i="18"/>
  <c r="J26" i="5" s="1"/>
  <c r="L26" i="5" s="1"/>
  <c r="M11" i="18"/>
  <c r="M12" i="18"/>
  <c r="M13" i="18"/>
  <c r="M14" i="18"/>
  <c r="J21" i="5" s="1"/>
  <c r="L21" i="5" s="1"/>
  <c r="M15" i="18"/>
  <c r="M16" i="18"/>
  <c r="J209" i="5" s="1"/>
  <c r="L209" i="5" s="1"/>
  <c r="M17" i="18"/>
  <c r="M18" i="18"/>
  <c r="M19" i="18"/>
  <c r="M20" i="18"/>
  <c r="J198" i="5" s="1"/>
  <c r="L198" i="5" s="1"/>
  <c r="M21" i="18"/>
  <c r="M22" i="18"/>
  <c r="J150" i="5" s="1"/>
  <c r="L150" i="5" s="1"/>
  <c r="M23" i="18"/>
  <c r="M24" i="18"/>
  <c r="M25" i="18"/>
  <c r="M26" i="18"/>
  <c r="M27" i="18"/>
  <c r="M28" i="18"/>
  <c r="J200" i="5" s="1"/>
  <c r="L200" i="5" s="1"/>
  <c r="M29" i="18"/>
  <c r="M30" i="18"/>
  <c r="M31" i="18"/>
  <c r="M32" i="18"/>
  <c r="M33" i="18"/>
  <c r="M34" i="18"/>
  <c r="J274" i="5" s="1"/>
  <c r="L274" i="5" s="1"/>
  <c r="M35" i="18"/>
  <c r="M36" i="18"/>
  <c r="M37" i="18"/>
  <c r="M38" i="18"/>
  <c r="M39" i="18"/>
  <c r="M40" i="18"/>
  <c r="M41" i="18"/>
  <c r="M42" i="18"/>
  <c r="M43" i="18"/>
  <c r="M44" i="18"/>
  <c r="J18" i="5" s="1"/>
  <c r="L18" i="5" s="1"/>
  <c r="M45" i="18"/>
  <c r="M46" i="18"/>
  <c r="J158" i="5" s="1"/>
  <c r="L158" i="5" s="1"/>
  <c r="M47" i="18"/>
  <c r="M48" i="18"/>
  <c r="M49" i="18"/>
  <c r="M50" i="18"/>
  <c r="J260" i="5" s="1"/>
  <c r="L260" i="5" s="1"/>
  <c r="M51" i="18"/>
  <c r="M52" i="18"/>
  <c r="J157" i="5" s="1"/>
  <c r="L157" i="5" s="1"/>
  <c r="M53" i="18"/>
  <c r="M54" i="18"/>
  <c r="M55" i="18"/>
  <c r="M56" i="18"/>
  <c r="J111" i="5" s="1"/>
  <c r="L111" i="5" s="1"/>
  <c r="M57" i="18"/>
  <c r="M58" i="18"/>
  <c r="J203" i="5" s="1"/>
  <c r="L203" i="5" s="1"/>
  <c r="M59" i="18"/>
  <c r="M60" i="18"/>
  <c r="M61" i="18"/>
  <c r="M62" i="18"/>
  <c r="J147" i="5" s="1"/>
  <c r="L147" i="5" s="1"/>
  <c r="M63" i="18"/>
  <c r="M64" i="18"/>
  <c r="J279" i="5" s="1"/>
  <c r="L279" i="5" s="1"/>
  <c r="M65" i="18"/>
  <c r="M66" i="18"/>
  <c r="M67" i="18"/>
  <c r="M68" i="18"/>
  <c r="J126" i="5" s="1"/>
  <c r="L126" i="5" s="1"/>
  <c r="M69" i="18"/>
  <c r="M70" i="18"/>
  <c r="J166" i="5" s="1"/>
  <c r="L166" i="5" s="1"/>
  <c r="M71" i="18"/>
  <c r="M72" i="18"/>
  <c r="M73" i="18"/>
  <c r="M74" i="18"/>
  <c r="M75" i="18"/>
  <c r="M76" i="18"/>
  <c r="M77" i="18"/>
  <c r="M78" i="18"/>
  <c r="M79" i="18"/>
  <c r="M80" i="18"/>
  <c r="J289" i="5" s="1"/>
  <c r="L289" i="5" s="1"/>
  <c r="M81" i="18"/>
  <c r="M82" i="18"/>
  <c r="M83" i="18"/>
  <c r="M84" i="18"/>
  <c r="M85" i="18"/>
  <c r="M86" i="18"/>
  <c r="M87" i="18"/>
  <c r="M88" i="18"/>
  <c r="J285" i="5" s="1"/>
  <c r="L285" i="5" s="1"/>
  <c r="M89" i="18"/>
  <c r="M90" i="18"/>
  <c r="J133" i="5" s="1"/>
  <c r="L133" i="5" s="1"/>
  <c r="M91" i="18"/>
  <c r="M92" i="18"/>
  <c r="M93" i="18"/>
  <c r="M94" i="18"/>
  <c r="J145" i="5" s="1"/>
  <c r="L145" i="5" s="1"/>
  <c r="M95" i="18"/>
  <c r="M96" i="18"/>
  <c r="J115" i="5" s="1"/>
  <c r="L115" i="5" s="1"/>
  <c r="M97" i="18"/>
  <c r="J205" i="5" s="1"/>
  <c r="L205" i="5" s="1"/>
  <c r="M98" i="18"/>
  <c r="J243" i="5" s="1"/>
  <c r="L243" i="5" s="1"/>
  <c r="M99" i="18"/>
  <c r="M100" i="18"/>
  <c r="J129" i="5" s="1"/>
  <c r="L129" i="5" s="1"/>
  <c r="M101" i="18"/>
  <c r="M102" i="18"/>
  <c r="M103" i="18"/>
  <c r="J75" i="5" s="1"/>
  <c r="L75" i="5" s="1"/>
  <c r="M104" i="18"/>
  <c r="J168" i="5" s="1"/>
  <c r="L168" i="5" s="1"/>
  <c r="M105" i="18"/>
  <c r="M106" i="18"/>
  <c r="J123" i="5" s="1"/>
  <c r="L123" i="5" s="1"/>
  <c r="M107" i="18"/>
  <c r="M108" i="18"/>
  <c r="J95" i="5" s="1"/>
  <c r="L95" i="5" s="1"/>
  <c r="M109" i="18"/>
  <c r="J197" i="5" s="1"/>
  <c r="L197" i="5" s="1"/>
  <c r="M110" i="18"/>
  <c r="M111" i="18"/>
  <c r="M112" i="18"/>
  <c r="J298" i="5" s="1"/>
  <c r="L298" i="5" s="1"/>
  <c r="M113" i="18"/>
  <c r="M114" i="18"/>
  <c r="J32" i="5" s="1"/>
  <c r="L32" i="5" s="1"/>
  <c r="M115" i="18"/>
  <c r="J293" i="5" s="1"/>
  <c r="L293" i="5" s="1"/>
  <c r="M116" i="18"/>
  <c r="J236" i="5" s="1"/>
  <c r="L236" i="5" s="1"/>
  <c r="M117" i="18"/>
  <c r="M118" i="18"/>
  <c r="J284" i="5" s="1"/>
  <c r="L284" i="5" s="1"/>
  <c r="M119" i="18"/>
  <c r="M120" i="18"/>
  <c r="J246" i="5" s="1"/>
  <c r="L246" i="5" s="1"/>
  <c r="M121" i="18"/>
  <c r="J23" i="5" s="1"/>
  <c r="L23" i="5" s="1"/>
  <c r="M122" i="18"/>
  <c r="J247" i="5" s="1"/>
  <c r="L247" i="5" s="1"/>
  <c r="M123" i="18"/>
  <c r="M124" i="18"/>
  <c r="J136" i="5" s="1"/>
  <c r="L136" i="5" s="1"/>
  <c r="M125" i="18"/>
  <c r="M126" i="18"/>
  <c r="J245" i="5" s="1"/>
  <c r="L245" i="5" s="1"/>
  <c r="M127" i="18"/>
  <c r="J179" i="5" s="1"/>
  <c r="L179" i="5" s="1"/>
  <c r="M128" i="18"/>
  <c r="J181" i="5" s="1"/>
  <c r="L181" i="5" s="1"/>
  <c r="M129" i="18"/>
  <c r="J270" i="5" s="1"/>
  <c r="L270" i="5" s="1"/>
  <c r="M130" i="18"/>
  <c r="J74" i="5" s="1"/>
  <c r="L74" i="5" s="1"/>
  <c r="M131" i="18"/>
  <c r="M132" i="18"/>
  <c r="M133" i="18"/>
  <c r="J63" i="5" s="1"/>
  <c r="L63" i="5" s="1"/>
  <c r="M134" i="18"/>
  <c r="M135" i="18"/>
  <c r="J78" i="5" s="1"/>
  <c r="L78" i="5" s="1"/>
  <c r="M136" i="18"/>
  <c r="J306" i="5" s="1"/>
  <c r="L306" i="5" s="1"/>
  <c r="M137" i="18"/>
  <c r="M138" i="18"/>
  <c r="J31" i="5" s="1"/>
  <c r="L31" i="5" s="1"/>
  <c r="M139" i="18"/>
  <c r="J43" i="5" s="1"/>
  <c r="L43" i="5" s="1"/>
  <c r="M140" i="18"/>
  <c r="J163" i="5" s="1"/>
  <c r="L163" i="5" s="1"/>
  <c r="M141" i="18"/>
  <c r="M142" i="18"/>
  <c r="J71" i="5" s="1"/>
  <c r="L71" i="5" s="1"/>
  <c r="M143" i="18"/>
  <c r="M144" i="18"/>
  <c r="J295" i="5" s="1"/>
  <c r="L295" i="5" s="1"/>
  <c r="M145" i="18"/>
  <c r="J169" i="5" s="1"/>
  <c r="L169" i="5" s="1"/>
  <c r="M146" i="18"/>
  <c r="J259" i="5" s="1"/>
  <c r="L259" i="5" s="1"/>
  <c r="M147" i="18"/>
  <c r="M148" i="18"/>
  <c r="J153" i="5" s="1"/>
  <c r="L153" i="5" s="1"/>
  <c r="M149" i="18"/>
  <c r="M150" i="18"/>
  <c r="J139" i="5" s="1"/>
  <c r="L139" i="5" s="1"/>
  <c r="M151" i="18"/>
  <c r="J138" i="5" s="1"/>
  <c r="L138" i="5" s="1"/>
  <c r="M152" i="18"/>
  <c r="M153" i="18"/>
  <c r="J222" i="5" s="1"/>
  <c r="L222" i="5" s="1"/>
  <c r="M154" i="18"/>
  <c r="J212" i="5" s="1"/>
  <c r="L212" i="5" s="1"/>
  <c r="M155" i="18"/>
  <c r="M156" i="18"/>
  <c r="J29" i="5" s="1"/>
  <c r="L29" i="5" s="1"/>
  <c r="M157" i="18"/>
  <c r="J99" i="5" s="1"/>
  <c r="L99" i="5" s="1"/>
  <c r="M158" i="18"/>
  <c r="J288" i="5" s="1"/>
  <c r="L288" i="5" s="1"/>
  <c r="M159" i="18"/>
  <c r="J237" i="5" s="1"/>
  <c r="L237" i="5" s="1"/>
  <c r="M160" i="18"/>
  <c r="J24" i="5" s="1"/>
  <c r="L24" i="5" s="1"/>
  <c r="M161" i="18"/>
  <c r="J49" i="5" s="1"/>
  <c r="L49" i="5" s="1"/>
  <c r="M9" i="18"/>
  <c r="J33" i="5" s="1"/>
  <c r="L33" i="5" s="1"/>
  <c r="G13" i="7"/>
  <c r="E13" i="7"/>
  <c r="C13" i="7"/>
  <c r="R327" i="5"/>
  <c r="F327" i="5"/>
  <c r="J12" i="5"/>
  <c r="L12" i="5" s="1"/>
  <c r="J13" i="5"/>
  <c r="L13" i="5" s="1"/>
  <c r="J14" i="5"/>
  <c r="L14" i="5" s="1"/>
  <c r="J15" i="5"/>
  <c r="L15" i="5" s="1"/>
  <c r="J16" i="5"/>
  <c r="L16" i="5" s="1"/>
  <c r="J17" i="5"/>
  <c r="L17" i="5" s="1"/>
  <c r="J19" i="5"/>
  <c r="L19" i="5" s="1"/>
  <c r="J20" i="5"/>
  <c r="L20" i="5" s="1"/>
  <c r="J22" i="5"/>
  <c r="L22" i="5" s="1"/>
  <c r="J25" i="5"/>
  <c r="L25" i="5" s="1"/>
  <c r="J27" i="5"/>
  <c r="L27" i="5" s="1"/>
  <c r="J28" i="5"/>
  <c r="L28" i="5" s="1"/>
  <c r="J30" i="5"/>
  <c r="L30" i="5" s="1"/>
  <c r="J34" i="5"/>
  <c r="L34" i="5" s="1"/>
  <c r="J35" i="5"/>
  <c r="L35" i="5" s="1"/>
  <c r="J36" i="5"/>
  <c r="L36" i="5" s="1"/>
  <c r="J37" i="5"/>
  <c r="L37" i="5" s="1"/>
  <c r="J38" i="5"/>
  <c r="L38" i="5" s="1"/>
  <c r="J39" i="5"/>
  <c r="L39" i="5" s="1"/>
  <c r="J40" i="5"/>
  <c r="L40" i="5" s="1"/>
  <c r="J41" i="5"/>
  <c r="L41" i="5" s="1"/>
  <c r="J42" i="5"/>
  <c r="L42" i="5" s="1"/>
  <c r="J44" i="5"/>
  <c r="L44" i="5" s="1"/>
  <c r="J45" i="5"/>
  <c r="L45" i="5" s="1"/>
  <c r="J46" i="5"/>
  <c r="L46" i="5" s="1"/>
  <c r="J47" i="5"/>
  <c r="L47" i="5" s="1"/>
  <c r="J48" i="5"/>
  <c r="L48" i="5" s="1"/>
  <c r="J50" i="5"/>
  <c r="L50" i="5" s="1"/>
  <c r="J52" i="5"/>
  <c r="L52" i="5" s="1"/>
  <c r="J53" i="5"/>
  <c r="L53" i="5" s="1"/>
  <c r="J54" i="5"/>
  <c r="L54" i="5" s="1"/>
  <c r="J55" i="5"/>
  <c r="L55" i="5" s="1"/>
  <c r="J56" i="5"/>
  <c r="L56" i="5" s="1"/>
  <c r="J57" i="5"/>
  <c r="L57" i="5" s="1"/>
  <c r="J58" i="5"/>
  <c r="L58" i="5" s="1"/>
  <c r="J59" i="5"/>
  <c r="L59" i="5" s="1"/>
  <c r="J60" i="5"/>
  <c r="L60" i="5" s="1"/>
  <c r="J61" i="5"/>
  <c r="L61" i="5" s="1"/>
  <c r="J62" i="5"/>
  <c r="L62" i="5" s="1"/>
  <c r="J64" i="5"/>
  <c r="L64" i="5" s="1"/>
  <c r="J65" i="5"/>
  <c r="L65" i="5" s="1"/>
  <c r="J66" i="5"/>
  <c r="L66" i="5" s="1"/>
  <c r="J67" i="5"/>
  <c r="L67" i="5" s="1"/>
  <c r="J68" i="5"/>
  <c r="L68" i="5" s="1"/>
  <c r="J69" i="5"/>
  <c r="L69" i="5" s="1"/>
  <c r="J70" i="5"/>
  <c r="L70" i="5" s="1"/>
  <c r="J72" i="5"/>
  <c r="L72" i="5" s="1"/>
  <c r="J73" i="5"/>
  <c r="L73" i="5" s="1"/>
  <c r="J76" i="5"/>
  <c r="L76" i="5" s="1"/>
  <c r="J77" i="5"/>
  <c r="L77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6" i="5"/>
  <c r="L86" i="5" s="1"/>
  <c r="J87" i="5"/>
  <c r="L87" i="5" s="1"/>
  <c r="J88" i="5"/>
  <c r="L88" i="5" s="1"/>
  <c r="J89" i="5"/>
  <c r="L89" i="5" s="1"/>
  <c r="J90" i="5"/>
  <c r="L90" i="5" s="1"/>
  <c r="J91" i="5"/>
  <c r="L91" i="5" s="1"/>
  <c r="J92" i="5"/>
  <c r="L92" i="5" s="1"/>
  <c r="J93" i="5"/>
  <c r="L93" i="5" s="1"/>
  <c r="J94" i="5"/>
  <c r="L94" i="5" s="1"/>
  <c r="J96" i="5"/>
  <c r="L96" i="5" s="1"/>
  <c r="J97" i="5"/>
  <c r="L97" i="5" s="1"/>
  <c r="J98" i="5"/>
  <c r="L98" i="5" s="1"/>
  <c r="J100" i="5"/>
  <c r="L100" i="5" s="1"/>
  <c r="J101" i="5"/>
  <c r="L101" i="5" s="1"/>
  <c r="J102" i="5"/>
  <c r="L102" i="5" s="1"/>
  <c r="J103" i="5"/>
  <c r="L103" i="5" s="1"/>
  <c r="J104" i="5"/>
  <c r="L104" i="5" s="1"/>
  <c r="J105" i="5"/>
  <c r="L105" i="5" s="1"/>
  <c r="J106" i="5"/>
  <c r="L106" i="5" s="1"/>
  <c r="J107" i="5"/>
  <c r="L107" i="5" s="1"/>
  <c r="J108" i="5"/>
  <c r="L108" i="5" s="1"/>
  <c r="J109" i="5"/>
  <c r="L109" i="5" s="1"/>
  <c r="J110" i="5"/>
  <c r="L110" i="5" s="1"/>
  <c r="J112" i="5"/>
  <c r="L112" i="5" s="1"/>
  <c r="J113" i="5"/>
  <c r="L113" i="5" s="1"/>
  <c r="J114" i="5"/>
  <c r="L114" i="5" s="1"/>
  <c r="J116" i="5"/>
  <c r="L116" i="5" s="1"/>
  <c r="J117" i="5"/>
  <c r="L117" i="5" s="1"/>
  <c r="J118" i="5"/>
  <c r="L118" i="5" s="1"/>
  <c r="J119" i="5"/>
  <c r="L119" i="5" s="1"/>
  <c r="J120" i="5"/>
  <c r="L120" i="5" s="1"/>
  <c r="J121" i="5"/>
  <c r="L121" i="5" s="1"/>
  <c r="J122" i="5"/>
  <c r="L122" i="5" s="1"/>
  <c r="J124" i="5"/>
  <c r="L124" i="5" s="1"/>
  <c r="J125" i="5"/>
  <c r="L125" i="5" s="1"/>
  <c r="J127" i="5"/>
  <c r="L127" i="5" s="1"/>
  <c r="J128" i="5"/>
  <c r="L128" i="5" s="1"/>
  <c r="J130" i="5"/>
  <c r="L130" i="5" s="1"/>
  <c r="J131" i="5"/>
  <c r="L131" i="5" s="1"/>
  <c r="J132" i="5"/>
  <c r="L132" i="5" s="1"/>
  <c r="J134" i="5"/>
  <c r="L134" i="5" s="1"/>
  <c r="J135" i="5"/>
  <c r="L135" i="5" s="1"/>
  <c r="J137" i="5"/>
  <c r="L137" i="5" s="1"/>
  <c r="J140" i="5"/>
  <c r="L140" i="5" s="1"/>
  <c r="J141" i="5"/>
  <c r="L141" i="5" s="1"/>
  <c r="J142" i="5"/>
  <c r="L142" i="5" s="1"/>
  <c r="J143" i="5"/>
  <c r="L143" i="5" s="1"/>
  <c r="J144" i="5"/>
  <c r="L144" i="5" s="1"/>
  <c r="J146" i="5"/>
  <c r="L146" i="5" s="1"/>
  <c r="J148" i="5"/>
  <c r="L148" i="5" s="1"/>
  <c r="J149" i="5"/>
  <c r="L149" i="5" s="1"/>
  <c r="J151" i="5"/>
  <c r="L151" i="5" s="1"/>
  <c r="J152" i="5"/>
  <c r="L152" i="5" s="1"/>
  <c r="J154" i="5"/>
  <c r="L154" i="5" s="1"/>
  <c r="J155" i="5"/>
  <c r="L155" i="5" s="1"/>
  <c r="J156" i="5"/>
  <c r="L156" i="5" s="1"/>
  <c r="J159" i="5"/>
  <c r="L159" i="5" s="1"/>
  <c r="J160" i="5"/>
  <c r="L160" i="5" s="1"/>
  <c r="J161" i="5"/>
  <c r="L161" i="5" s="1"/>
  <c r="J162" i="5"/>
  <c r="L162" i="5" s="1"/>
  <c r="J164" i="5"/>
  <c r="L164" i="5" s="1"/>
  <c r="J165" i="5"/>
  <c r="L165" i="5" s="1"/>
  <c r="J167" i="5"/>
  <c r="L167" i="5" s="1"/>
  <c r="J170" i="5"/>
  <c r="L170" i="5" s="1"/>
  <c r="J171" i="5"/>
  <c r="L171" i="5" s="1"/>
  <c r="J172" i="5"/>
  <c r="L172" i="5" s="1"/>
  <c r="J173" i="5"/>
  <c r="L173" i="5" s="1"/>
  <c r="J174" i="5"/>
  <c r="L174" i="5" s="1"/>
  <c r="J175" i="5"/>
  <c r="L175" i="5" s="1"/>
  <c r="J176" i="5"/>
  <c r="L176" i="5" s="1"/>
  <c r="J177" i="5"/>
  <c r="L177" i="5" s="1"/>
  <c r="J178" i="5"/>
  <c r="L178" i="5" s="1"/>
  <c r="J180" i="5"/>
  <c r="L180" i="5" s="1"/>
  <c r="J182" i="5"/>
  <c r="L182" i="5" s="1"/>
  <c r="J183" i="5"/>
  <c r="L183" i="5" s="1"/>
  <c r="J184" i="5"/>
  <c r="L184" i="5" s="1"/>
  <c r="J185" i="5"/>
  <c r="L185" i="5" s="1"/>
  <c r="J186" i="5"/>
  <c r="L186" i="5" s="1"/>
  <c r="J187" i="5"/>
  <c r="L187" i="5" s="1"/>
  <c r="J188" i="5"/>
  <c r="L188" i="5" s="1"/>
  <c r="J189" i="5"/>
  <c r="L189" i="5" s="1"/>
  <c r="J190" i="5"/>
  <c r="L190" i="5" s="1"/>
  <c r="J191" i="5"/>
  <c r="L191" i="5" s="1"/>
  <c r="J192" i="5"/>
  <c r="L192" i="5" s="1"/>
  <c r="J193" i="5"/>
  <c r="L193" i="5" s="1"/>
  <c r="J194" i="5"/>
  <c r="L194" i="5" s="1"/>
  <c r="J195" i="5"/>
  <c r="L195" i="5" s="1"/>
  <c r="J196" i="5"/>
  <c r="L196" i="5" s="1"/>
  <c r="J199" i="5"/>
  <c r="L199" i="5" s="1"/>
  <c r="J201" i="5"/>
  <c r="L201" i="5" s="1"/>
  <c r="J202" i="5"/>
  <c r="L202" i="5" s="1"/>
  <c r="J204" i="5"/>
  <c r="L204" i="5" s="1"/>
  <c r="J206" i="5"/>
  <c r="L206" i="5" s="1"/>
  <c r="J207" i="5"/>
  <c r="L207" i="5" s="1"/>
  <c r="J208" i="5"/>
  <c r="L208" i="5" s="1"/>
  <c r="J210" i="5"/>
  <c r="L210" i="5" s="1"/>
  <c r="J211" i="5"/>
  <c r="L211" i="5" s="1"/>
  <c r="J213" i="5"/>
  <c r="L213" i="5" s="1"/>
  <c r="J214" i="5"/>
  <c r="L214" i="5" s="1"/>
  <c r="J215" i="5"/>
  <c r="L215" i="5" s="1"/>
  <c r="J216" i="5"/>
  <c r="L216" i="5" s="1"/>
  <c r="J217" i="5"/>
  <c r="L217" i="5" s="1"/>
  <c r="J218" i="5"/>
  <c r="L218" i="5" s="1"/>
  <c r="J219" i="5"/>
  <c r="L219" i="5" s="1"/>
  <c r="J220" i="5"/>
  <c r="L220" i="5" s="1"/>
  <c r="J221" i="5"/>
  <c r="L221" i="5" s="1"/>
  <c r="J223" i="5"/>
  <c r="L223" i="5" s="1"/>
  <c r="J224" i="5"/>
  <c r="L224" i="5" s="1"/>
  <c r="J225" i="5"/>
  <c r="L225" i="5" s="1"/>
  <c r="J226" i="5"/>
  <c r="L226" i="5" s="1"/>
  <c r="J227" i="5"/>
  <c r="L227" i="5" s="1"/>
  <c r="J228" i="5"/>
  <c r="L228" i="5" s="1"/>
  <c r="J229" i="5"/>
  <c r="L229" i="5" s="1"/>
  <c r="J230" i="5"/>
  <c r="L230" i="5" s="1"/>
  <c r="J231" i="5"/>
  <c r="L231" i="5" s="1"/>
  <c r="J232" i="5"/>
  <c r="L232" i="5" s="1"/>
  <c r="J233" i="5"/>
  <c r="L233" i="5" s="1"/>
  <c r="J234" i="5"/>
  <c r="L234" i="5" s="1"/>
  <c r="J235" i="5"/>
  <c r="L235" i="5" s="1"/>
  <c r="J238" i="5"/>
  <c r="L238" i="5" s="1"/>
  <c r="J239" i="5"/>
  <c r="L239" i="5" s="1"/>
  <c r="J240" i="5"/>
  <c r="L240" i="5" s="1"/>
  <c r="J241" i="5"/>
  <c r="L241" i="5" s="1"/>
  <c r="J242" i="5"/>
  <c r="L242" i="5" s="1"/>
  <c r="J244" i="5"/>
  <c r="L244" i="5" s="1"/>
  <c r="J248" i="5"/>
  <c r="L248" i="5" s="1"/>
  <c r="J249" i="5"/>
  <c r="L249" i="5" s="1"/>
  <c r="J250" i="5"/>
  <c r="L250" i="5" s="1"/>
  <c r="J251" i="5"/>
  <c r="L251" i="5" s="1"/>
  <c r="J252" i="5"/>
  <c r="L252" i="5" s="1"/>
  <c r="J253" i="5"/>
  <c r="L253" i="5" s="1"/>
  <c r="J254" i="5"/>
  <c r="L254" i="5" s="1"/>
  <c r="J255" i="5"/>
  <c r="L255" i="5" s="1"/>
  <c r="J256" i="5"/>
  <c r="L256" i="5" s="1"/>
  <c r="J257" i="5"/>
  <c r="L257" i="5" s="1"/>
  <c r="J258" i="5"/>
  <c r="L258" i="5" s="1"/>
  <c r="J261" i="5"/>
  <c r="L261" i="5" s="1"/>
  <c r="J262" i="5"/>
  <c r="L262" i="5" s="1"/>
  <c r="J263" i="5"/>
  <c r="L263" i="5" s="1"/>
  <c r="J264" i="5"/>
  <c r="L264" i="5" s="1"/>
  <c r="J265" i="5"/>
  <c r="L265" i="5" s="1"/>
  <c r="J266" i="5"/>
  <c r="L266" i="5" s="1"/>
  <c r="J267" i="5"/>
  <c r="L267" i="5" s="1"/>
  <c r="J268" i="5"/>
  <c r="L268" i="5" s="1"/>
  <c r="J269" i="5"/>
  <c r="L269" i="5" s="1"/>
  <c r="J271" i="5"/>
  <c r="L271" i="5" s="1"/>
  <c r="J272" i="5"/>
  <c r="L272" i="5" s="1"/>
  <c r="J273" i="5"/>
  <c r="L273" i="5" s="1"/>
  <c r="J275" i="5"/>
  <c r="L275" i="5" s="1"/>
  <c r="J276" i="5"/>
  <c r="L276" i="5" s="1"/>
  <c r="J277" i="5"/>
  <c r="L277" i="5" s="1"/>
  <c r="J278" i="5"/>
  <c r="L278" i="5" s="1"/>
  <c r="J280" i="5"/>
  <c r="L280" i="5" s="1"/>
  <c r="J281" i="5"/>
  <c r="L281" i="5" s="1"/>
  <c r="J282" i="5"/>
  <c r="L282" i="5" s="1"/>
  <c r="J283" i="5"/>
  <c r="L283" i="5" s="1"/>
  <c r="J286" i="5"/>
  <c r="L286" i="5" s="1"/>
  <c r="J287" i="5"/>
  <c r="L287" i="5" s="1"/>
  <c r="J290" i="5"/>
  <c r="L290" i="5" s="1"/>
  <c r="J291" i="5"/>
  <c r="L291" i="5" s="1"/>
  <c r="J292" i="5"/>
  <c r="L292" i="5" s="1"/>
  <c r="J294" i="5"/>
  <c r="L294" i="5" s="1"/>
  <c r="J296" i="5"/>
  <c r="L296" i="5" s="1"/>
  <c r="J297" i="5"/>
  <c r="L297" i="5" s="1"/>
  <c r="J299" i="5"/>
  <c r="L299" i="5" s="1"/>
  <c r="J300" i="5"/>
  <c r="L300" i="5" s="1"/>
  <c r="J301" i="5"/>
  <c r="L301" i="5" s="1"/>
  <c r="J302" i="5"/>
  <c r="L302" i="5" s="1"/>
  <c r="J303" i="5"/>
  <c r="L303" i="5" s="1"/>
  <c r="J304" i="5"/>
  <c r="L304" i="5" s="1"/>
  <c r="J305" i="5"/>
  <c r="L305" i="5" s="1"/>
  <c r="J307" i="5"/>
  <c r="L307" i="5" s="1"/>
  <c r="J308" i="5"/>
  <c r="L308" i="5" s="1"/>
  <c r="J309" i="5"/>
  <c r="L309" i="5" s="1"/>
  <c r="J310" i="5"/>
  <c r="L310" i="5" s="1"/>
  <c r="J311" i="5"/>
  <c r="L311" i="5" s="1"/>
  <c r="J312" i="5"/>
  <c r="L312" i="5" s="1"/>
  <c r="J313" i="5"/>
  <c r="L313" i="5" s="1"/>
  <c r="J314" i="5"/>
  <c r="L314" i="5" s="1"/>
  <c r="J315" i="5"/>
  <c r="L315" i="5" s="1"/>
  <c r="J316" i="5"/>
  <c r="L316" i="5" s="1"/>
  <c r="J317" i="5"/>
  <c r="L317" i="5" s="1"/>
  <c r="J318" i="5"/>
  <c r="L318" i="5" s="1"/>
  <c r="J319" i="5"/>
  <c r="L319" i="5" s="1"/>
  <c r="J320" i="5"/>
  <c r="L320" i="5" s="1"/>
  <c r="J321" i="5"/>
  <c r="L321" i="5" s="1"/>
  <c r="J322" i="5"/>
  <c r="L322" i="5" s="1"/>
  <c r="J323" i="5"/>
  <c r="L323" i="5" s="1"/>
  <c r="J324" i="5"/>
  <c r="L324" i="5" s="1"/>
  <c r="J325" i="5"/>
  <c r="L325" i="5" s="1"/>
  <c r="J326" i="5"/>
  <c r="L326" i="5" s="1"/>
  <c r="J11" i="5"/>
  <c r="L11" i="5" s="1"/>
  <c r="I14" i="2"/>
  <c r="G14" i="2"/>
  <c r="E14" i="2"/>
  <c r="C14" i="2"/>
  <c r="F285" i="1"/>
  <c r="H285" i="1"/>
  <c r="L285" i="1"/>
  <c r="P285" i="1"/>
  <c r="V285" i="1"/>
  <c r="X285" i="1"/>
  <c r="R9" i="20"/>
  <c r="Q9" i="20"/>
  <c r="O9" i="20"/>
  <c r="M9" i="20"/>
  <c r="K9" i="20"/>
  <c r="I9" i="20"/>
  <c r="S8" i="20"/>
  <c r="O6" i="20"/>
  <c r="I6" i="20"/>
  <c r="A3" i="20"/>
  <c r="T325" i="5"/>
  <c r="V325" i="5" s="1"/>
  <c r="T326" i="5"/>
  <c r="Q315" i="15" l="1"/>
  <c r="D327" i="5"/>
  <c r="J51" i="5"/>
  <c r="L51" i="5" s="1"/>
  <c r="L327" i="5" s="1"/>
  <c r="I315" i="15"/>
  <c r="M162" i="18"/>
  <c r="S162" i="18"/>
  <c r="S9" i="20"/>
  <c r="C11" i="8"/>
  <c r="E11" i="8"/>
  <c r="T316" i="5"/>
  <c r="V316" i="5" s="1"/>
  <c r="T317" i="5"/>
  <c r="V317" i="5" s="1"/>
  <c r="T318" i="5"/>
  <c r="V318" i="5" s="1"/>
  <c r="T319" i="5"/>
  <c r="V319" i="5" s="1"/>
  <c r="T320" i="5"/>
  <c r="V320" i="5" s="1"/>
  <c r="T321" i="5"/>
  <c r="V321" i="5" s="1"/>
  <c r="T322" i="5"/>
  <c r="V322" i="5" s="1"/>
  <c r="T323" i="5"/>
  <c r="V323" i="5" s="1"/>
  <c r="T324" i="5"/>
  <c r="V324" i="5" s="1"/>
  <c r="V326" i="5"/>
  <c r="J327" i="5" l="1"/>
  <c r="T309" i="5" l="1"/>
  <c r="T310" i="5"/>
  <c r="T311" i="5"/>
  <c r="T312" i="5"/>
  <c r="T313" i="5"/>
  <c r="T314" i="5"/>
  <c r="T315" i="5"/>
  <c r="V315" i="5" l="1"/>
  <c r="V313" i="5"/>
  <c r="V314" i="5"/>
  <c r="V312" i="5"/>
  <c r="V311" i="5"/>
  <c r="V310" i="5"/>
  <c r="V309" i="5"/>
  <c r="T300" i="5"/>
  <c r="T301" i="5"/>
  <c r="T302" i="5"/>
  <c r="T303" i="5"/>
  <c r="T304" i="5"/>
  <c r="T305" i="5"/>
  <c r="T306" i="5"/>
  <c r="T307" i="5"/>
  <c r="T308" i="5"/>
  <c r="B3" i="5"/>
  <c r="V301" i="5" l="1"/>
  <c r="V308" i="5"/>
  <c r="V300" i="5"/>
  <c r="V307" i="5"/>
  <c r="V304" i="5"/>
  <c r="V302" i="5"/>
  <c r="V305" i="5"/>
  <c r="V306" i="5"/>
  <c r="V303" i="5"/>
  <c r="T12" i="5" l="1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V285" i="5" l="1"/>
  <c r="V261" i="5"/>
  <c r="V237" i="5"/>
  <c r="V207" i="5"/>
  <c r="V129" i="5"/>
  <c r="V278" i="5"/>
  <c r="V248" i="5"/>
  <c r="V289" i="5"/>
  <c r="V277" i="5"/>
  <c r="V265" i="5"/>
  <c r="V259" i="5"/>
  <c r="V247" i="5"/>
  <c r="V241" i="5"/>
  <c r="V229" i="5"/>
  <c r="V217" i="5"/>
  <c r="V205" i="5"/>
  <c r="V187" i="5"/>
  <c r="V139" i="5"/>
  <c r="V288" i="5"/>
  <c r="V282" i="5"/>
  <c r="V276" i="5"/>
  <c r="V270" i="5"/>
  <c r="V258" i="5"/>
  <c r="V252" i="5"/>
  <c r="V246" i="5"/>
  <c r="V240" i="5"/>
  <c r="V234" i="5"/>
  <c r="V222" i="5"/>
  <c r="V216" i="5"/>
  <c r="V210" i="5"/>
  <c r="V204" i="5"/>
  <c r="V198" i="5"/>
  <c r="V186" i="5"/>
  <c r="V180" i="5"/>
  <c r="V174" i="5"/>
  <c r="V168" i="5"/>
  <c r="V162" i="5"/>
  <c r="V150" i="5"/>
  <c r="V144" i="5"/>
  <c r="V138" i="5"/>
  <c r="V132" i="5"/>
  <c r="V120" i="5"/>
  <c r="V114" i="5"/>
  <c r="V108" i="5"/>
  <c r="V102" i="5"/>
  <c r="V90" i="5"/>
  <c r="V84" i="5"/>
  <c r="V78" i="5"/>
  <c r="V72" i="5"/>
  <c r="V60" i="5"/>
  <c r="V54" i="5"/>
  <c r="V48" i="5"/>
  <c r="V42" i="5"/>
  <c r="V30" i="5"/>
  <c r="V24" i="5"/>
  <c r="V12" i="5"/>
  <c r="V299" i="5"/>
  <c r="V293" i="5"/>
  <c r="V287" i="5"/>
  <c r="V281" i="5"/>
  <c r="V275" i="5"/>
  <c r="V269" i="5"/>
  <c r="V263" i="5"/>
  <c r="V257" i="5"/>
  <c r="V251" i="5"/>
  <c r="V245" i="5"/>
  <c r="V239" i="5"/>
  <c r="V233" i="5"/>
  <c r="V227" i="5"/>
  <c r="V221" i="5"/>
  <c r="V215" i="5"/>
  <c r="V209" i="5"/>
  <c r="V203" i="5"/>
  <c r="V197" i="5"/>
  <c r="V191" i="5"/>
  <c r="V185" i="5"/>
  <c r="V179" i="5"/>
  <c r="V173" i="5"/>
  <c r="V167" i="5"/>
  <c r="V161" i="5"/>
  <c r="V155" i="5"/>
  <c r="V149" i="5"/>
  <c r="V143" i="5"/>
  <c r="V137" i="5"/>
  <c r="V131" i="5"/>
  <c r="V125" i="5"/>
  <c r="V119" i="5"/>
  <c r="V113" i="5"/>
  <c r="V107" i="5"/>
  <c r="V101" i="5"/>
  <c r="V95" i="5"/>
  <c r="V89" i="5"/>
  <c r="V83" i="5"/>
  <c r="V77" i="5"/>
  <c r="V71" i="5"/>
  <c r="V65" i="5"/>
  <c r="V59" i="5"/>
  <c r="V53" i="5"/>
  <c r="V47" i="5"/>
  <c r="V41" i="5"/>
  <c r="V35" i="5"/>
  <c r="V29" i="5"/>
  <c r="V23" i="5"/>
  <c r="V17" i="5"/>
  <c r="V298" i="5"/>
  <c r="V292" i="5"/>
  <c r="V286" i="5"/>
  <c r="V280" i="5"/>
  <c r="V274" i="5"/>
  <c r="V268" i="5"/>
  <c r="V262" i="5"/>
  <c r="V256" i="5"/>
  <c r="V250" i="5"/>
  <c r="V244" i="5"/>
  <c r="V238" i="5"/>
  <c r="V232" i="5"/>
  <c r="V226" i="5"/>
  <c r="V220" i="5"/>
  <c r="V214" i="5"/>
  <c r="V208" i="5"/>
  <c r="V202" i="5"/>
  <c r="V196" i="5"/>
  <c r="V190" i="5"/>
  <c r="V184" i="5"/>
  <c r="V178" i="5"/>
  <c r="V172" i="5"/>
  <c r="V166" i="5"/>
  <c r="V160" i="5"/>
  <c r="V154" i="5"/>
  <c r="V148" i="5"/>
  <c r="V142" i="5"/>
  <c r="V136" i="5"/>
  <c r="V130" i="5"/>
  <c r="V124" i="5"/>
  <c r="V118" i="5"/>
  <c r="V112" i="5"/>
  <c r="V106" i="5"/>
  <c r="V100" i="5"/>
  <c r="V94" i="5"/>
  <c r="V88" i="5"/>
  <c r="V82" i="5"/>
  <c r="V76" i="5"/>
  <c r="V70" i="5"/>
  <c r="V64" i="5"/>
  <c r="V58" i="5"/>
  <c r="V52" i="5"/>
  <c r="V46" i="5"/>
  <c r="V40" i="5"/>
  <c r="V34" i="5"/>
  <c r="V28" i="5"/>
  <c r="V22" i="5"/>
  <c r="V16" i="5"/>
  <c r="V273" i="5"/>
  <c r="V219" i="5"/>
  <c r="V189" i="5"/>
  <c r="V183" i="5"/>
  <c r="V177" i="5"/>
  <c r="V171" i="5"/>
  <c r="V165" i="5"/>
  <c r="V153" i="5"/>
  <c r="V147" i="5"/>
  <c r="V123" i="5"/>
  <c r="V117" i="5"/>
  <c r="V111" i="5"/>
  <c r="V105" i="5"/>
  <c r="V99" i="5"/>
  <c r="V93" i="5"/>
  <c r="V87" i="5"/>
  <c r="V81" i="5"/>
  <c r="V75" i="5"/>
  <c r="V69" i="5"/>
  <c r="V63" i="5"/>
  <c r="V57" i="5"/>
  <c r="V51" i="5"/>
  <c r="V45" i="5"/>
  <c r="V39" i="5"/>
  <c r="V33" i="5"/>
  <c r="V27" i="5"/>
  <c r="V21" i="5"/>
  <c r="V15" i="5"/>
  <c r="V297" i="5"/>
  <c r="V267" i="5"/>
  <c r="V249" i="5"/>
  <c r="V225" i="5"/>
  <c r="V195" i="5"/>
  <c r="V159" i="5"/>
  <c r="V296" i="5"/>
  <c r="V272" i="5"/>
  <c r="V266" i="5"/>
  <c r="V260" i="5"/>
  <c r="V242" i="5"/>
  <c r="V236" i="5"/>
  <c r="V230" i="5"/>
  <c r="V224" i="5"/>
  <c r="V218" i="5"/>
  <c r="V212" i="5"/>
  <c r="V206" i="5"/>
  <c r="V200" i="5"/>
  <c r="V194" i="5"/>
  <c r="V188" i="5"/>
  <c r="V182" i="5"/>
  <c r="V176" i="5"/>
  <c r="V170" i="5"/>
  <c r="V164" i="5"/>
  <c r="V158" i="5"/>
  <c r="V152" i="5"/>
  <c r="V146" i="5"/>
  <c r="V140" i="5"/>
  <c r="V134" i="5"/>
  <c r="V128" i="5"/>
  <c r="V122" i="5"/>
  <c r="V116" i="5"/>
  <c r="V110" i="5"/>
  <c r="V104" i="5"/>
  <c r="V98" i="5"/>
  <c r="V92" i="5"/>
  <c r="V86" i="5"/>
  <c r="V80" i="5"/>
  <c r="V74" i="5"/>
  <c r="V68" i="5"/>
  <c r="V62" i="5"/>
  <c r="V56" i="5"/>
  <c r="V50" i="5"/>
  <c r="V44" i="5"/>
  <c r="V38" i="5"/>
  <c r="V32" i="5"/>
  <c r="V26" i="5"/>
  <c r="V20" i="5"/>
  <c r="V14" i="5"/>
  <c r="V291" i="5"/>
  <c r="V255" i="5"/>
  <c r="V231" i="5"/>
  <c r="V201" i="5"/>
  <c r="V141" i="5"/>
  <c r="V284" i="5"/>
  <c r="V295" i="5"/>
  <c r="V271" i="5"/>
  <c r="V253" i="5"/>
  <c r="V235" i="5"/>
  <c r="V211" i="5"/>
  <c r="V199" i="5"/>
  <c r="V193" i="5"/>
  <c r="V181" i="5"/>
  <c r="V175" i="5"/>
  <c r="V169" i="5"/>
  <c r="V163" i="5"/>
  <c r="V157" i="5"/>
  <c r="V151" i="5"/>
  <c r="V145" i="5"/>
  <c r="V133" i="5"/>
  <c r="V127" i="5"/>
  <c r="V121" i="5"/>
  <c r="V115" i="5"/>
  <c r="V109" i="5"/>
  <c r="V103" i="5"/>
  <c r="V97" i="5"/>
  <c r="V91" i="5"/>
  <c r="V85" i="5"/>
  <c r="V79" i="5"/>
  <c r="V73" i="5"/>
  <c r="V67" i="5"/>
  <c r="V61" i="5"/>
  <c r="V55" i="5"/>
  <c r="V49" i="5"/>
  <c r="V43" i="5"/>
  <c r="V37" i="5"/>
  <c r="V31" i="5"/>
  <c r="V25" i="5"/>
  <c r="V19" i="5"/>
  <c r="V13" i="5"/>
  <c r="V279" i="5"/>
  <c r="V243" i="5"/>
  <c r="V213" i="5"/>
  <c r="V135" i="5"/>
  <c r="V290" i="5"/>
  <c r="V254" i="5"/>
  <c r="V283" i="5"/>
  <c r="V223" i="5"/>
  <c r="V294" i="5"/>
  <c r="V264" i="5"/>
  <c r="V228" i="5"/>
  <c r="V192" i="5"/>
  <c r="V156" i="5"/>
  <c r="V126" i="5"/>
  <c r="V96" i="5"/>
  <c r="V66" i="5"/>
  <c r="V36" i="5"/>
  <c r="V18" i="5"/>
  <c r="C6" i="8" l="1"/>
  <c r="C7" i="7"/>
  <c r="C7" i="6"/>
  <c r="D7" i="5"/>
  <c r="C6" i="15"/>
  <c r="C6" i="13"/>
  <c r="E6" i="8"/>
  <c r="G7" i="7"/>
  <c r="K7" i="6"/>
  <c r="N7" i="5"/>
  <c r="K6" i="15"/>
  <c r="I6" i="13"/>
  <c r="Y6" i="17"/>
  <c r="E6" i="11" s="1"/>
  <c r="M6" i="17"/>
  <c r="C7" i="2" s="1"/>
  <c r="I7" i="2" l="1"/>
  <c r="A3" i="8" l="1"/>
  <c r="A3" i="7" l="1"/>
  <c r="A3" i="6"/>
  <c r="A3" i="2"/>
  <c r="A3" i="17"/>
  <c r="A3" i="13"/>
  <c r="E11" i="11" l="1"/>
  <c r="I11" i="11" s="1"/>
  <c r="E10" i="11"/>
  <c r="I10" i="11" s="1"/>
  <c r="C12" i="6"/>
  <c r="I11" i="6"/>
  <c r="Q11" i="6"/>
  <c r="T11" i="5" l="1"/>
  <c r="T327" i="5" s="1"/>
  <c r="V11" i="5" l="1"/>
  <c r="V327" i="5" s="1"/>
  <c r="E8" i="11" l="1"/>
  <c r="I8" i="11" l="1"/>
  <c r="A3" i="18"/>
  <c r="A3" i="15" l="1"/>
  <c r="Q12" i="6" l="1"/>
  <c r="O12" i="6"/>
  <c r="E9" i="11" l="1"/>
  <c r="M12" i="6"/>
  <c r="I9" i="11" l="1"/>
  <c r="I12" i="11" s="1"/>
  <c r="E12" i="11"/>
  <c r="XEB315" i="15"/>
  <c r="XEX315" i="15" s="1"/>
  <c r="G8" i="11" l="1"/>
  <c r="G10" i="11"/>
  <c r="G11" i="11"/>
  <c r="G9" i="11"/>
  <c r="AG9" i="17"/>
  <c r="G12" i="11" l="1"/>
  <c r="AE10" i="17"/>
  <c r="AC10" i="17"/>
  <c r="W10" i="17"/>
  <c r="T10" i="17"/>
  <c r="O10" i="17"/>
  <c r="Q10" i="17"/>
  <c r="E12" i="6" l="1"/>
  <c r="G12" i="6"/>
  <c r="AG10" i="17" l="1"/>
  <c r="I12" i="6" l="1"/>
  <c r="L12" i="13" l="1"/>
  <c r="D12" i="6" l="1"/>
  <c r="F12" i="6"/>
  <c r="H12" i="6"/>
  <c r="J12" i="6"/>
  <c r="A3" i="11" l="1"/>
  <c r="XDA19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31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<sst xmlns="http://schemas.openxmlformats.org/spreadsheetml/2006/main" count="1702" uniqueCount="505">
  <si>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</si>
  <si>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</si>
  <si>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</si>
  <si>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</si>
  <si>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</si>
  <si>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</si>
  <si>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</si>
  <si>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</si>
  <si>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</si>
  <si>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</si>
  <si>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</si>
  <si>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</si>
  <si>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</si>
  <si>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</si>
  <si>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</si>
  <si>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</si>
  <si>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</si>
  <si>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</si>
  <si>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</si>
  <si>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</si>
  <si>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</si>
  <si>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</si>
  <si>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</si>
  <si>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</si>
  <si>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</si>
  <si>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</si>
  <si>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</si>
  <si>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</si>
  <si>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</si>
  <si>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</si>
  <si>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</si>
  <si>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</si>
  <si>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</si>
  <si>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</si>
  <si>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</si>
  <si>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</si>
  <si>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</si>
  <si>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</si>
  <si>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</si>
  <si>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</si>
  <si>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</si>
  <si>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</si>
  <si>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</si>
  <si>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</si>
  <si>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</si>
  <si>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</si>
  <si>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</si>
  <si>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</si>
  <si>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</si>
  <si>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</si>
  <si>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</si>
  <si>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</si>
  <si>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</si>
  <si>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</si>
  <si>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</si>
  <si>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</si>
  <si>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</si>
  <si>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</si>
  <si>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</si>
  <si>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</si>
  <si>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</si>
  <si>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</si>
  <si>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</si>
  <si>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</si>
  <si>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</si>
  <si>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</si>
  <si>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</si>
  <si>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</si>
  <si>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</si>
  <si>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</si>
  <si>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</si>
  <si>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</si>
  <si>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</si>
  <si>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درآمدها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</si>
  <si>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</si>
  <si>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</si>
  <si>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</si>
  <si>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</si>
  <si>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</si>
  <si>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</si>
  <si>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</si>
  <si>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</si>
  <si>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</si>
  <si>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</si>
  <si>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</si>
  <si>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</si>
  <si>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</si>
  <si>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</si>
  <si>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</si>
  <si>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</si>
  <si>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</si>
  <si>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</si>
  <si>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</si>
  <si>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</si>
  <si>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</si>
  <si>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</si>
  <si>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</si>
  <si>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</si>
  <si>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</si>
  <si>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</si>
  <si>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</si>
  <si>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</si>
  <si>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</si>
  <si>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</si>
  <si>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</si>
  <si>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</si>
  <si>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</si>
  <si>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</si>
  <si>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</si>
  <si>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</si>
  <si>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</si>
  <si>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</si>
  <si>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</si>
  <si>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</si>
  <si>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</si>
  <si>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</si>
  <si>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</si>
  <si>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</si>
  <si>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</si>
  <si>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</si>
  <si>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</si>
  <si>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</si>
  <si>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</si>
  <si>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</si>
  <si>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</si>
  <si>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</si>
  <si>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</si>
  <si>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</si>
  <si>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</si>
  <si>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</si>
  <si>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</si>
  <si>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</si>
  <si>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</si>
  <si>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</si>
  <si>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</si>
  <si>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</si>
  <si>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</si>
  <si>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</si>
  <si>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</si>
  <si>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</si>
  <si>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</si>
  <si>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</si>
  <si>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</si>
  <si>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</si>
  <si>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</si>
  <si>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</si>
  <si>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</si>
  <si>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</si>
  <si>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</si>
  <si>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</si>
  <si>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</si>
  <si>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</si>
  <si>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</si>
  <si>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</si>
  <si>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</si>
  <si>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</si>
  <si>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</si>
  <si>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</si>
  <si>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</si>
  <si>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</si>
  <si>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</si>
  <si>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</si>
  <si>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</si>
  <si>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</si>
  <si>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</si>
  <si>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</si>
  <si>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</si>
  <si>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</si>
  <si>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</si>
  <si>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</si>
  <si>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</si>
  <si>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</si>
  <si>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</si>
  <si>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</si>
  <si>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</si>
  <si>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</si>
  <si>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</si>
  <si>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</si>
  <si>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</si>
  <si>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</si>
  <si>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</si>
  <si>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</si>
  <si>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</si>
  <si>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</si>
  <si>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</si>
  <si>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</si>
  <si>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</si>
  <si>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</si>
  <si>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</si>
  <si>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</si>
  <si>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</si>
  <si>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</si>
  <si>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</si>
  <si>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</si>
  <si>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</si>
  <si>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</si>
  <si>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</si>
  <si>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</si>
  <si>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</si>
  <si>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</si>
  <si>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</si>
  <si>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</si>
  <si>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</si>
  <si>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</si>
  <si>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</si>
  <si>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</si>
  <si>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 xml:space="preserve">کوتاه مدت خاورمیانه 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</si>
  <si>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</si>
  <si>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</si>
  <si>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</si>
  <si>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</si>
  <si>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</si>
  <si>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</si>
  <si>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</si>
  <si>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</si>
  <si>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</si>
  <si>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</si>
  <si>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</si>
  <si>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</si>
  <si>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</si>
  <si>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</si>
  <si>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</si>
  <si>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</si>
  <si>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</si>
  <si>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</si>
  <si>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</si>
  <si>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</si>
  <si>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کوتاه مدت سامان</t>
  </si>
  <si>
    <t>کوتاه مدت ملی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</si>
  <si>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</si>
  <si>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</si>
  <si>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</si>
  <si>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</si>
  <si>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</si>
  <si>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</si>
  <si>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</si>
  <si>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</si>
  <si>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</si>
  <si>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</si>
  <si>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</si>
  <si>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</si>
  <si>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</si>
  <si>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</si>
  <si>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</si>
  <si>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</si>
  <si>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</si>
  <si>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</si>
  <si>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</si>
  <si>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</si>
  <si>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</si>
  <si>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</si>
  <si>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</si>
  <si>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</si>
  <si>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</si>
  <si>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</si>
  <si>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</si>
  <si>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</si>
  <si>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</si>
  <si>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</si>
  <si>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</si>
  <si>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</si>
  <si>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</si>
  <si>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</si>
  <si>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</si>
  <si>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</si>
  <si>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</si>
  <si>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</si>
  <si>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</si>
  <si>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</si>
  <si>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</si>
  <si>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</si>
  <si>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</si>
  <si>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</si>
  <si>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</si>
  <si>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</si>
  <si>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</si>
  <si>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</si>
  <si>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</si>
  <si>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</si>
  <si>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</si>
  <si>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</si>
  <si>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</si>
  <si>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</si>
  <si>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</si>
  <si>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</si>
  <si>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</si>
  <si>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</si>
  <si>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</si>
  <si>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</si>
  <si>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</si>
  <si>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</si>
  <si>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</si>
  <si>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</si>
  <si>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</si>
  <si>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</si>
  <si>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</si>
  <si>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</si>
  <si>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</si>
  <si>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</si>
  <si>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</si>
  <si>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</si>
  <si>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</si>
  <si>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</si>
  <si>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</si>
  <si>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</si>
  <si>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</si>
  <si>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</si>
  <si>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</si>
  <si>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</si>
  <si>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</si>
  <si>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</si>
  <si>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</si>
  <si>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</si>
  <si>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</si>
  <si>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</si>
  <si>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</si>
  <si>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دارایی‌ها</t>
  </si>
  <si>
    <t>آریان کیمیا تک (کیمیاتک)</t>
  </si>
  <si>
    <t>بیمه اتکائی امین (اتکام)</t>
  </si>
  <si>
    <t>پاکسان (شپاکسا)</t>
  </si>
  <si>
    <t>پتروشیمی تندگویان (شگویا)</t>
  </si>
  <si>
    <t>پتروشیمی نوری (نوری)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</si>
  <si>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</si>
  <si>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</si>
  <si>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</si>
  <si>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</si>
  <si>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مولد نیروگاهی تجارت فارس (بمولد)</t>
  </si>
  <si>
    <t>نیرو ترانس (بنیرو)</t>
  </si>
  <si>
    <t>1402/05/24</t>
  </si>
  <si>
    <t>1402/05/11</t>
  </si>
  <si>
    <t>(-1)</t>
  </si>
  <si>
    <t>بانک سینا (وسینا)</t>
  </si>
  <si>
    <t>پست بانک ایران (وپست)</t>
  </si>
  <si>
    <t>تامین سرمایه نوین (حق تقدم) (تنوینح)</t>
  </si>
  <si>
    <t>سازه پویش (خپویش)</t>
  </si>
  <si>
    <t>سر. ساختمان ایران (وساخت)</t>
  </si>
  <si>
    <t>سیمان ارومیه (ساروم)</t>
  </si>
  <si>
    <t>سیمان ساوه (ساوه)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</si>
  <si>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</si>
  <si>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</si>
  <si>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</si>
  <si>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</si>
  <si>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</si>
  <si>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1402/06/19</t>
  </si>
  <si>
    <t>1402/06/22</t>
  </si>
  <si>
    <t>1402/06/05</t>
  </si>
  <si>
    <t>1402/06/06</t>
  </si>
  <si>
    <t>1402/06/13</t>
  </si>
  <si>
    <t>1402/07/30</t>
  </si>
  <si>
    <t>کشاورزی و دامپروری بینالود (زبینا)</t>
  </si>
  <si>
    <t>تپسی (تپسی)</t>
  </si>
  <si>
    <t>1402/07/29</t>
  </si>
  <si>
    <t>1402/07/24</t>
  </si>
  <si>
    <t>1402/07/12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</si>
  <si>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</si>
  <si>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</si>
  <si>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</si>
  <si>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</si>
  <si>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</si>
  <si>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بیمه اتکائی امین(حق تقدم) (اتکامح)</t>
  </si>
  <si>
    <t>1402/08/27</t>
  </si>
  <si>
    <t>افست (چافست)</t>
  </si>
  <si>
    <t>آهن و فولاد غدیر ایرانیان (فغدیر)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</si>
  <si>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</si>
  <si>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</si>
  <si>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</si>
  <si>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</si>
  <si>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</si>
  <si>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</si>
  <si>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پخش هجرت (هجرت)</t>
  </si>
  <si>
    <t>پرداخت الکترونیک بانک پاسارگاد (پی پاد)</t>
  </si>
  <si>
    <t>پشم شیشه ایران (حق تقدم) (کپشیرح)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</si>
  <si>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</si>
  <si>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</si>
  <si>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</si>
  <si>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</si>
  <si>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</si>
  <si>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</si>
  <si>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</si>
  <si>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</si>
  <si>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</si>
  <si>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</si>
  <si>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</si>
  <si>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</si>
  <si>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</si>
  <si>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</si>
  <si>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</si>
  <si>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</si>
  <si>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</si>
  <si>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</si>
  <si>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</si>
  <si>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کشتیرانی دریای خزر (حخزر)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</si>
  <si>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</si>
  <si>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</si>
  <si>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</si>
  <si>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</si>
  <si>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</si>
  <si>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</si>
  <si>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</si>
  <si>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</si>
  <si>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</si>
  <si>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</si>
  <si>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1402/09/05</t>
  </si>
  <si>
    <t>1402/09/15</t>
  </si>
  <si>
    <t>1402/09/20</t>
  </si>
  <si>
    <t>1402/09/21</t>
  </si>
  <si>
    <t>1402/10/30</t>
  </si>
  <si>
    <t>سیمان فارس نو (سفانو)</t>
  </si>
  <si>
    <t>سیمان آرتا اردبیل (ساربیل)</t>
  </si>
  <si>
    <t>سر. خوارزمی (وخارزم)</t>
  </si>
  <si>
    <t>سایپا (خساپا)</t>
  </si>
  <si>
    <t>سر. توسعه گوهران امید (گوهرانح)</t>
  </si>
  <si>
    <t>بیمه البرز (حق تقدم) (البرزح)</t>
  </si>
  <si>
    <t>صنایع شیمیایی کیمیاگران امروز (شکام)</t>
  </si>
  <si>
    <t>1402/10/21</t>
  </si>
  <si>
    <t>1402/10/24</t>
  </si>
  <si>
    <t>1402/10/27</t>
  </si>
  <si>
    <t>1402/10/28</t>
  </si>
  <si>
    <t>سر. بهمن (وبهمن)</t>
  </si>
  <si>
    <t>بانک اقتصاد نوین (ونوین)</t>
  </si>
  <si>
    <t>آنتی بیوتیک سازی ایران (بیوتیک)</t>
  </si>
  <si>
    <t>توسعه معدنی و صنعتی صبانور (حق تقدم) (کنورح)</t>
  </si>
  <si>
    <t>1402/11/08</t>
  </si>
  <si>
    <t>1402/11/15</t>
  </si>
  <si>
    <t>1402/11/17</t>
  </si>
  <si>
    <t>1402/11/18</t>
  </si>
  <si>
    <t>1402/11/24</t>
  </si>
  <si>
    <t>1402/11/25</t>
  </si>
  <si>
    <t>1402/11/28</t>
  </si>
  <si>
    <t>فرآوری مواد معدنی (فرآور)</t>
  </si>
  <si>
    <t>ایران مرینوس (نمرینو)</t>
  </si>
  <si>
    <t>داروسازی کوثر (دکوثر)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</si>
  <si>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</si>
  <si>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</si>
  <si>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</si>
  <si>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</si>
  <si>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</si>
  <si>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</si>
  <si>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</si>
  <si>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فولاد آلیاژی ایران (حق تقدم) (فولاژح)</t>
  </si>
  <si>
    <t>لیزینگ کارآفرین (حق تقدم) (ولکارح)</t>
  </si>
  <si>
    <t>سر. پردیس (حق تقدم) (پردیسح)</t>
  </si>
  <si>
    <t>کوتاه مدت پاسارگاد</t>
  </si>
  <si>
    <t>1402/12/05</t>
  </si>
  <si>
    <t>1402/12/09</t>
  </si>
  <si>
    <t>1402/12/17</t>
  </si>
  <si>
    <t>1402/12/21</t>
  </si>
  <si>
    <t>1402/12/23</t>
  </si>
  <si>
    <t>1402/12/26</t>
  </si>
  <si>
    <t>1402/12/27</t>
  </si>
  <si>
    <t>1402/12/28</t>
  </si>
  <si>
    <t>1403/01/31</t>
  </si>
  <si>
    <t>گروه توسعه مالی مهر آیندگان (ومهان)</t>
  </si>
  <si>
    <t>تکميلی پتروشیمی خلیج فارس (پترول)</t>
  </si>
  <si>
    <t>معدنی دماوند (کدما)</t>
  </si>
  <si>
    <t>معادن بافق (کبافق)</t>
  </si>
  <si>
    <t>کابل البرز (بالبر)</t>
  </si>
  <si>
    <t>آما (فاما)</t>
  </si>
  <si>
    <t>گروه مالی شهر (شهر)</t>
  </si>
  <si>
    <t>1403/01/15</t>
  </si>
  <si>
    <t>1403/01/18</t>
  </si>
  <si>
    <t>1403/01/20</t>
  </si>
  <si>
    <t>1403/01/26</t>
  </si>
  <si>
    <t>1403/01/27</t>
  </si>
  <si>
    <t>1403/01/28</t>
  </si>
  <si>
    <t>1403/01/29</t>
  </si>
  <si>
    <t>1403/01/30</t>
  </si>
  <si>
    <t>منتهی به 1403/02/31</t>
  </si>
  <si>
    <t>برای ماه منتهی به 1403/02/31</t>
  </si>
  <si>
    <t>1403/02/31</t>
  </si>
  <si>
    <t>از ابتدای سال مالی تا پایان اردیبهشت ماه</t>
  </si>
  <si>
    <t>طی  اردیبهشت ماه</t>
  </si>
  <si>
    <t>کمک فنر ایندامین (خکمک)</t>
  </si>
  <si>
    <t>فیبر ایران (چفیبر)</t>
  </si>
  <si>
    <t>سر. آتیه دماوند (واتی)</t>
  </si>
  <si>
    <t>سر. کشاورزی کوثر (زکوثر)</t>
  </si>
  <si>
    <t>فولاد خوزستان (فخوز)</t>
  </si>
  <si>
    <t>پتروشیمی پارس (پارس)</t>
  </si>
  <si>
    <t>لیزینگ خودرو غدیر (ولغدر)</t>
  </si>
  <si>
    <t>تولیدی و صنعتی گوهرفام (شفام)</t>
  </si>
  <si>
    <t>سایپا آذین (خاذین)</t>
  </si>
  <si>
    <t>ساروج بوشهر (ساروج)</t>
  </si>
  <si>
    <t>1403/02/10</t>
  </si>
  <si>
    <t>1403/02/12</t>
  </si>
  <si>
    <t>1403/02/13</t>
  </si>
  <si>
    <t>1403/02/16</t>
  </si>
  <si>
    <t>1403/02/17</t>
  </si>
  <si>
    <t>1403/02/18</t>
  </si>
  <si>
    <t>1403/02/22</t>
  </si>
  <si>
    <t>1403/02/23</t>
  </si>
  <si>
    <t>1403/02/24</t>
  </si>
  <si>
    <t>1403/02/25</t>
  </si>
  <si>
    <t>1403/02/26</t>
  </si>
  <si>
    <t>1403/02/27</t>
  </si>
  <si>
    <t>1403/02/29</t>
  </si>
  <si>
    <t>مبین انرژی خلیج فارس (حق تقدم) (مبینح)</t>
  </si>
  <si>
    <t xml:space="preserve"> سود(زیان) حاصل از فروش سهام</t>
  </si>
  <si>
    <t xml:space="preserve"> سود سپرده بانکی</t>
  </si>
  <si>
    <t xml:space="preserve"> سود اوراق بهادار با درآمد ثابت</t>
  </si>
  <si>
    <t>تاریخ دریافت سود</t>
  </si>
  <si>
    <t>کوتاه مدت سامان 864-810-4013857-1</t>
  </si>
  <si>
    <t>کوتاه مدت ملی 0228580460005</t>
  </si>
  <si>
    <t>کوتاه مدت پاسارگاد 209.8100.18499402.1</t>
  </si>
  <si>
    <t>کوتاه مدت خاورمیانه 1005-10-810-707074271</t>
  </si>
  <si>
    <t>ب- درآمد ناشی از تغییر قیمت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</si>
</sst>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5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2"/>
      <color rgb="FF0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20"/>
      <color theme="1" tint="0.14999847407452621"/>
      <name val="B Mitra"/>
      <charset val="178"/>
    </font>
    <font>
      <b/>
      <sz val="12"/>
      <color theme="1" tint="0.14999847407452621"/>
      <name val="B Mitra"/>
      <charset val="178"/>
    </font>
    <font>
      <sz val="12"/>
      <color theme="1" tint="0.14999847407452621"/>
      <name val="B Mitra"/>
      <charset val="178"/>
    </font>
    <font>
      <sz val="11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b/>
      <sz val="9"/>
      <color rgb="FF00A651"/>
      <name val="IranSansFaNum"/>
    </font>
    <font>
      <sz val="22"/>
      <color theme="1"/>
      <name val="B Mitra"/>
      <charset val="178"/>
    </font>
    <font>
      <b/>
      <sz val="20"/>
      <color theme="1" tint="4.9989318521683403E-2"/>
      <name val="B Mitra"/>
      <charset val="178"/>
    </font>
    <font>
      <sz val="20"/>
      <color theme="1" tint="4.9989318521683403E-2"/>
      <name val="B Mitra"/>
      <charset val="178"/>
    </font>
    <font>
      <b/>
      <sz val="16"/>
      <color theme="1" tint="4.9989318521683403E-2"/>
      <name val="B Mitra"/>
      <charset val="178"/>
    </font>
    <font>
      <sz val="18"/>
      <color theme="1" tint="4.9989318521683403E-2"/>
      <name val="B Mitra"/>
      <charset val="178"/>
    </font>
    <font>
      <b/>
      <sz val="10"/>
      <color theme="1" tint="4.9989318521683403E-2"/>
      <name val="B Mitra"/>
      <charset val="178"/>
    </font>
    <font>
      <b/>
      <sz val="14"/>
      <color theme="1" tint="4.9989318521683403E-2"/>
      <name val="B Mitra"/>
      <charset val="178"/>
    </font>
    <font>
      <sz val="11"/>
      <color theme="1" tint="4.9989318521683403E-2"/>
      <name val="B Mitra"/>
      <charset val="178"/>
    </font>
    <font>
      <b/>
      <sz val="12"/>
      <color theme="1" tint="4.9989318521683403E-2"/>
      <name val="B Mitra"/>
      <charset val="178"/>
    </font>
    <font>
      <sz val="12"/>
      <color theme="1" tint="4.9989318521683403E-2"/>
      <name val="B Mitra"/>
      <charset val="178"/>
    </font>
    <font>
      <sz val="14"/>
      <color theme="1" tint="4.9989318521683403E-2"/>
      <name val="B Mitra"/>
      <charset val="178"/>
    </font>
    <font>
      <sz val="16"/>
      <color theme="1" tint="4.9989318521683403E-2"/>
      <name val="B Mitra"/>
      <charset val="178"/>
    </font>
    <font>
      <sz val="9"/>
      <color theme="1" tint="4.9989318521683403E-2"/>
      <name val="WYekan"/>
      <charset val="178"/>
    </font>
    <font>
      <sz val="22"/>
      <color theme="1" tint="4.9989318521683403E-2"/>
      <name val="B Mitra"/>
      <charset val="178"/>
    </font>
    <font>
      <sz val="12"/>
      <color theme="1" tint="4.9989318521683403E-2"/>
      <name val="B Nazanin"/>
      <charset val="178"/>
    </font>
    <font>
      <sz val="10"/>
      <color theme="1" tint="4.9989318521683403E-2"/>
      <name val="B Mitra"/>
      <charset val="178"/>
    </font>
    <font>
      <sz val="20"/>
      <color rgb="FFFF0000"/>
      <name val="B Mitra"/>
      <charset val="178"/>
    </font>
    <font>
      <sz val="11"/>
      <color rgb="FFFF0000"/>
      <name val="B Mitra"/>
      <charset val="178"/>
    </font>
    <font>
      <sz val="14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43">
    <xf numFmtId="0" fontId="0" fillId="0" borderId="0" xfId="0"/>
    <xf numFmtId="0" fontId="8" fillId="0" borderId="0" xfId="0" applyFont="1"/>
    <xf numFmtId="0" fontId="14" fillId="0" borderId="0" xfId="0" applyFont="1"/>
    <xf numFmtId="165" fontId="7" fillId="0" borderId="0" xfId="1" applyNumberFormat="1" applyFont="1" applyFill="1" applyAlignment="1">
      <alignment vertical="center"/>
    </xf>
    <xf numFmtId="38" fontId="15" fillId="0" borderId="13" xfId="1" applyNumberFormat="1" applyFont="1" applyFill="1" applyBorder="1" applyAlignment="1">
      <alignment horizontal="right" vertical="center" readingOrder="2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8" fillId="0" borderId="0" xfId="1" applyNumberFormat="1" applyFont="1" applyFill="1"/>
    <xf numFmtId="0" fontId="10" fillId="0" borderId="0" xfId="0" applyFont="1"/>
    <xf numFmtId="165" fontId="10" fillId="0" borderId="0" xfId="0" applyNumberFormat="1" applyFont="1"/>
    <xf numFmtId="165" fontId="23" fillId="0" borderId="0" xfId="1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horizontal="right" vertical="center" readingOrder="2"/>
    </xf>
    <xf numFmtId="165" fontId="24" fillId="0" borderId="0" xfId="0" applyNumberFormat="1" applyFont="1" applyAlignment="1">
      <alignment vertical="center" wrapText="1"/>
    </xf>
    <xf numFmtId="3" fontId="10" fillId="0" borderId="0" xfId="0" applyNumberFormat="1" applyFont="1"/>
    <xf numFmtId="0" fontId="20" fillId="0" borderId="0" xfId="0" applyFont="1"/>
    <xf numFmtId="0" fontId="28" fillId="0" borderId="0" xfId="0" applyFont="1" applyAlignment="1">
      <alignment horizontal="right" vertical="center" readingOrder="2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vertical="center" readingOrder="2"/>
    </xf>
    <xf numFmtId="0" fontId="29" fillId="0" borderId="1" xfId="0" applyFont="1" applyBorder="1" applyAlignment="1">
      <alignment horizontal="center"/>
    </xf>
    <xf numFmtId="165" fontId="29" fillId="0" borderId="1" xfId="1" applyNumberFormat="1" applyFont="1" applyFill="1" applyBorder="1" applyAlignment="1">
      <alignment horizontal="center"/>
    </xf>
    <xf numFmtId="49" fontId="29" fillId="0" borderId="0" xfId="0" applyNumberFormat="1" applyFont="1" applyAlignment="1">
      <alignment horizontal="center" vertical="center" readingOrder="2"/>
    </xf>
    <xf numFmtId="165" fontId="28" fillId="0" borderId="0" xfId="1" applyNumberFormat="1" applyFont="1" applyFill="1" applyAlignment="1">
      <alignment horizontal="center" readingOrder="2"/>
    </xf>
    <xf numFmtId="10" fontId="28" fillId="0" borderId="0" xfId="2" applyNumberFormat="1" applyFont="1" applyFill="1" applyAlignment="1">
      <alignment horizontal="center" vertical="center" wrapText="1" readingOrder="2"/>
    </xf>
    <xf numFmtId="0" fontId="28" fillId="0" borderId="0" xfId="0" applyFont="1" applyAlignment="1">
      <alignment horizontal="center" vertical="center" readingOrder="2"/>
    </xf>
    <xf numFmtId="165" fontId="28" fillId="0" borderId="0" xfId="1" applyNumberFormat="1" applyFont="1" applyFill="1" applyAlignment="1">
      <alignment vertical="center" readingOrder="2"/>
    </xf>
    <xf numFmtId="40" fontId="28" fillId="0" borderId="0" xfId="0" applyNumberFormat="1" applyFont="1" applyAlignment="1">
      <alignment horizontal="center" vertical="center" wrapText="1" readingOrder="2"/>
    </xf>
    <xf numFmtId="165" fontId="28" fillId="0" borderId="1" xfId="1" applyNumberFormat="1" applyFont="1" applyFill="1" applyBorder="1" applyAlignment="1">
      <alignment vertical="center" readingOrder="2"/>
    </xf>
    <xf numFmtId="0" fontId="29" fillId="0" borderId="0" xfId="0" applyFont="1" applyAlignment="1">
      <alignment horizontal="right" vertical="center"/>
    </xf>
    <xf numFmtId="165" fontId="28" fillId="0" borderId="10" xfId="1" applyNumberFormat="1" applyFont="1" applyFill="1" applyBorder="1" applyAlignment="1">
      <alignment vertical="center" readingOrder="2"/>
    </xf>
    <xf numFmtId="9" fontId="28" fillId="0" borderId="3" xfId="2" applyFont="1" applyFill="1" applyBorder="1" applyAlignment="1">
      <alignment horizontal="center" vertical="center" readingOrder="2"/>
    </xf>
    <xf numFmtId="10" fontId="28" fillId="0" borderId="3" xfId="2" applyNumberFormat="1" applyFont="1" applyFill="1" applyBorder="1" applyAlignment="1">
      <alignment horizontal="center" vertical="center" readingOrder="2"/>
    </xf>
    <xf numFmtId="0" fontId="30" fillId="0" borderId="0" xfId="0" applyFont="1" applyAlignment="1">
      <alignment horizontal="right" vertical="center"/>
    </xf>
    <xf numFmtId="0" fontId="30" fillId="0" borderId="0" xfId="0" applyFont="1"/>
    <xf numFmtId="165" fontId="30" fillId="0" borderId="0" xfId="1" applyNumberFormat="1" applyFont="1" applyFill="1"/>
    <xf numFmtId="165" fontId="31" fillId="0" borderId="0" xfId="1" applyNumberFormat="1" applyFont="1" applyFill="1" applyBorder="1" applyAlignment="1">
      <alignment vertical="center" wrapText="1"/>
    </xf>
    <xf numFmtId="165" fontId="31" fillId="0" borderId="0" xfId="1" applyNumberFormat="1" applyFont="1" applyFill="1"/>
    <xf numFmtId="3" fontId="32" fillId="0" borderId="0" xfId="0" applyNumberFormat="1" applyFont="1"/>
    <xf numFmtId="165" fontId="7" fillId="0" borderId="0" xfId="1" applyNumberFormat="1" applyFont="1" applyFill="1" applyAlignment="1">
      <alignment horizontal="center" vertical="center"/>
    </xf>
    <xf numFmtId="165" fontId="14" fillId="0" borderId="0" xfId="1" applyNumberFormat="1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165" fontId="35" fillId="0" borderId="0" xfId="1" applyNumberFormat="1" applyFont="1" applyFill="1" applyAlignment="1">
      <alignment horizontal="center" vertical="center"/>
    </xf>
    <xf numFmtId="165" fontId="35" fillId="0" borderId="0" xfId="1" applyNumberFormat="1" applyFont="1" applyFill="1" applyAlignment="1">
      <alignment vertical="center"/>
    </xf>
    <xf numFmtId="10" fontId="35" fillId="0" borderId="0" xfId="2" applyNumberFormat="1" applyFont="1" applyFill="1" applyAlignment="1">
      <alignment horizontal="center" vertical="center"/>
    </xf>
    <xf numFmtId="165" fontId="34" fillId="0" borderId="0" xfId="1" applyNumberFormat="1" applyFont="1" applyFill="1" applyBorder="1" applyAlignment="1">
      <alignment vertical="center" wrapText="1" readingOrder="2"/>
    </xf>
    <xf numFmtId="165" fontId="35" fillId="0" borderId="0" xfId="1" applyNumberFormat="1" applyFont="1" applyFill="1" applyBorder="1" applyAlignment="1">
      <alignment horizontal="center" vertical="center"/>
    </xf>
    <xf numFmtId="165" fontId="35" fillId="0" borderId="0" xfId="5" applyNumberFormat="1" applyFont="1" applyFill="1" applyAlignment="1">
      <alignment horizontal="center" vertical="center"/>
    </xf>
    <xf numFmtId="165" fontId="35" fillId="0" borderId="0" xfId="5" applyNumberFormat="1" applyFont="1" applyFill="1" applyAlignment="1">
      <alignment horizontal="left" vertical="center"/>
    </xf>
    <xf numFmtId="165" fontId="35" fillId="0" borderId="0" xfId="5" applyNumberFormat="1" applyFont="1" applyFill="1" applyAlignment="1">
      <alignment horizontal="right" vertical="center"/>
    </xf>
    <xf numFmtId="165" fontId="35" fillId="0" borderId="0" xfId="5" applyNumberFormat="1" applyFont="1" applyFill="1" applyAlignment="1">
      <alignment vertical="center"/>
    </xf>
    <xf numFmtId="165" fontId="35" fillId="0" borderId="0" xfId="1" applyNumberFormat="1" applyFont="1" applyFill="1" applyAlignment="1">
      <alignment horizontal="right" vertical="center"/>
    </xf>
    <xf numFmtId="3" fontId="35" fillId="0" borderId="0" xfId="1" applyNumberFormat="1" applyFont="1" applyFill="1" applyAlignment="1">
      <alignment horizontal="right" vertical="center"/>
    </xf>
    <xf numFmtId="165" fontId="35" fillId="0" borderId="0" xfId="5" applyNumberFormat="1" applyFont="1" applyFill="1" applyBorder="1" applyAlignment="1">
      <alignment horizontal="center" vertical="center"/>
    </xf>
    <xf numFmtId="165" fontId="35" fillId="0" borderId="0" xfId="5" applyNumberFormat="1" applyFont="1" applyFill="1" applyBorder="1" applyAlignment="1">
      <alignment vertical="center"/>
    </xf>
    <xf numFmtId="165" fontId="35" fillId="0" borderId="0" xfId="1" applyNumberFormat="1" applyFont="1" applyFill="1" applyBorder="1" applyAlignment="1">
      <alignment vertical="center"/>
    </xf>
    <xf numFmtId="165" fontId="35" fillId="0" borderId="0" xfId="5" applyNumberFormat="1" applyFont="1" applyFill="1" applyBorder="1" applyAlignment="1">
      <alignment horizontal="center" vertical="center" readingOrder="2"/>
    </xf>
    <xf numFmtId="165" fontId="35" fillId="0" borderId="0" xfId="5" applyNumberFormat="1" applyFont="1" applyFill="1" applyBorder="1" applyAlignment="1">
      <alignment vertical="center" readingOrder="2"/>
    </xf>
    <xf numFmtId="165" fontId="35" fillId="0" borderId="0" xfId="1" applyNumberFormat="1" applyFont="1" applyFill="1" applyBorder="1" applyAlignment="1">
      <alignment vertical="center" readingOrder="2"/>
    </xf>
    <xf numFmtId="3" fontId="35" fillId="0" borderId="0" xfId="1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 readingOrder="2"/>
    </xf>
    <xf numFmtId="37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5" fontId="35" fillId="0" borderId="0" xfId="1" applyNumberFormat="1" applyFont="1" applyFill="1" applyAlignment="1">
      <alignment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 readingOrder="2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readingOrder="2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37" fontId="37" fillId="0" borderId="0" xfId="0" quotePrefix="1" applyNumberFormat="1" applyFont="1" applyAlignment="1">
      <alignment horizontal="right" vertical="center" wrapText="1"/>
    </xf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 readingOrder="2"/>
    </xf>
    <xf numFmtId="0" fontId="38" fillId="0" borderId="0" xfId="0" applyFont="1" applyAlignment="1">
      <alignment horizontal="center"/>
    </xf>
    <xf numFmtId="165" fontId="35" fillId="0" borderId="2" xfId="0" applyNumberFormat="1" applyFont="1" applyBorder="1" applyAlignment="1">
      <alignment horizontal="center" vertical="center" readingOrder="2"/>
    </xf>
    <xf numFmtId="10" fontId="35" fillId="0" borderId="8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165" fontId="42" fillId="0" borderId="0" xfId="1" applyNumberFormat="1" applyFont="1" applyFill="1" applyAlignment="1">
      <alignment horizontal="center" vertical="center" wrapText="1" shrinkToFit="1"/>
    </xf>
    <xf numFmtId="165" fontId="42" fillId="0" borderId="0" xfId="1" applyNumberFormat="1" applyFont="1" applyFill="1" applyAlignment="1">
      <alignment vertical="center"/>
    </xf>
    <xf numFmtId="165" fontId="42" fillId="0" borderId="0" xfId="1" applyNumberFormat="1" applyFont="1" applyFill="1" applyBorder="1" applyAlignment="1">
      <alignment horizontal="center" vertical="center" wrapText="1" shrinkToFit="1"/>
    </xf>
    <xf numFmtId="165" fontId="42" fillId="0" borderId="0" xfId="1" applyNumberFormat="1" applyFont="1" applyFill="1" applyBorder="1" applyAlignment="1">
      <alignment vertical="center"/>
    </xf>
    <xf numFmtId="0" fontId="39" fillId="0" borderId="0" xfId="0" applyFont="1" applyAlignment="1">
      <alignment horizontal="center"/>
    </xf>
    <xf numFmtId="0" fontId="40" fillId="0" borderId="0" xfId="0" applyFont="1"/>
    <xf numFmtId="165" fontId="44" fillId="0" borderId="0" xfId="1" applyNumberFormat="1" applyFont="1" applyFill="1" applyAlignment="1">
      <alignment horizontal="center"/>
    </xf>
    <xf numFmtId="165" fontId="44" fillId="0" borderId="0" xfId="1" applyNumberFormat="1" applyFont="1" applyFill="1"/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165" fontId="44" fillId="0" borderId="4" xfId="1" applyNumberFormat="1" applyFont="1" applyFill="1" applyBorder="1" applyAlignment="1">
      <alignment horizontal="center" vertical="center" wrapText="1"/>
    </xf>
    <xf numFmtId="165" fontId="44" fillId="0" borderId="0" xfId="1" applyNumberFormat="1" applyFont="1" applyFill="1" applyAlignment="1">
      <alignment horizontal="center" vertical="center" wrapText="1"/>
    </xf>
    <xf numFmtId="165" fontId="43" fillId="0" borderId="0" xfId="1" applyNumberFormat="1" applyFont="1" applyFill="1" applyAlignment="1">
      <alignment vertical="center"/>
    </xf>
    <xf numFmtId="0" fontId="43" fillId="0" borderId="0" xfId="0" applyFont="1"/>
    <xf numFmtId="37" fontId="42" fillId="0" borderId="0" xfId="0" applyNumberFormat="1" applyFont="1" applyAlignment="1">
      <alignment horizontal="center" vertical="center" wrapText="1"/>
    </xf>
    <xf numFmtId="165" fontId="43" fillId="0" borderId="8" xfId="1" applyNumberFormat="1" applyFont="1" applyFill="1" applyBorder="1" applyAlignment="1">
      <alignment vertical="center"/>
    </xf>
    <xf numFmtId="0" fontId="43" fillId="0" borderId="0" xfId="0" applyFont="1" applyAlignment="1">
      <alignment horizontal="right" vertical="center"/>
    </xf>
    <xf numFmtId="165" fontId="44" fillId="0" borderId="8" xfId="1" applyNumberFormat="1" applyFont="1" applyFill="1" applyBorder="1" applyAlignment="1">
      <alignment horizontal="right" vertical="center" wrapText="1" readingOrder="2"/>
    </xf>
    <xf numFmtId="0" fontId="42" fillId="0" borderId="0" xfId="0" applyFont="1"/>
    <xf numFmtId="165" fontId="42" fillId="0" borderId="0" xfId="1" applyNumberFormat="1" applyFont="1" applyFill="1"/>
    <xf numFmtId="166" fontId="39" fillId="0" borderId="0" xfId="1" applyNumberFormat="1" applyFont="1" applyFill="1" applyAlignment="1">
      <alignment vertical="center" readingOrder="2"/>
    </xf>
    <xf numFmtId="166" fontId="43" fillId="0" borderId="0" xfId="1" applyNumberFormat="1" applyFont="1" applyFill="1"/>
    <xf numFmtId="165" fontId="43" fillId="0" borderId="1" xfId="1" applyNumberFormat="1" applyFont="1" applyFill="1" applyBorder="1" applyAlignment="1">
      <alignment horizontal="center" vertical="center" wrapText="1"/>
    </xf>
    <xf numFmtId="165" fontId="43" fillId="0" borderId="0" xfId="1" applyNumberFormat="1" applyFont="1" applyFill="1" applyAlignment="1">
      <alignment horizontal="center" vertical="center"/>
    </xf>
    <xf numFmtId="165" fontId="43" fillId="0" borderId="1" xfId="1" applyNumberFormat="1" applyFont="1" applyFill="1" applyBorder="1" applyAlignment="1">
      <alignment horizontal="center" vertical="center"/>
    </xf>
    <xf numFmtId="166" fontId="43" fillId="0" borderId="1" xfId="1" applyNumberFormat="1" applyFont="1" applyFill="1" applyBorder="1" applyAlignment="1">
      <alignment horizontal="center" vertical="center" wrapText="1"/>
    </xf>
    <xf numFmtId="166" fontId="43" fillId="0" borderId="1" xfId="1" applyNumberFormat="1" applyFont="1" applyFill="1" applyBorder="1" applyAlignment="1">
      <alignment horizontal="center" vertical="center"/>
    </xf>
    <xf numFmtId="166" fontId="43" fillId="0" borderId="0" xfId="1" applyNumberFormat="1" applyFont="1" applyFill="1" applyAlignment="1">
      <alignment horizontal="center" vertical="center"/>
    </xf>
    <xf numFmtId="165" fontId="43" fillId="0" borderId="0" xfId="1" applyNumberFormat="1" applyFont="1" applyFill="1" applyBorder="1" applyAlignment="1">
      <alignment vertical="center" wrapText="1"/>
    </xf>
    <xf numFmtId="165" fontId="43" fillId="0" borderId="8" xfId="1" applyNumberFormat="1" applyFont="1" applyFill="1" applyBorder="1" applyAlignment="1">
      <alignment vertical="center" wrapText="1"/>
    </xf>
    <xf numFmtId="166" fontId="40" fillId="0" borderId="0" xfId="1" applyNumberFormat="1" applyFont="1" applyFill="1"/>
    <xf numFmtId="165" fontId="39" fillId="0" borderId="0" xfId="1" applyNumberFormat="1" applyFont="1" applyFill="1" applyBorder="1" applyAlignment="1">
      <alignment horizontal="left" vertical="center"/>
    </xf>
    <xf numFmtId="165" fontId="43" fillId="0" borderId="0" xfId="1" applyNumberFormat="1" applyFont="1" applyFill="1"/>
    <xf numFmtId="165" fontId="40" fillId="0" borderId="0" xfId="1" applyNumberFormat="1" applyFont="1" applyFill="1"/>
    <xf numFmtId="165" fontId="39" fillId="0" borderId="8" xfId="1" applyNumberFormat="1" applyFont="1" applyFill="1" applyBorder="1" applyAlignment="1">
      <alignment vertical="center"/>
    </xf>
    <xf numFmtId="166" fontId="39" fillId="0" borderId="0" xfId="1" applyNumberFormat="1" applyFont="1" applyFill="1" applyBorder="1" applyAlignment="1">
      <alignment vertical="center"/>
    </xf>
    <xf numFmtId="165" fontId="39" fillId="0" borderId="0" xfId="1" applyNumberFormat="1" applyFont="1" applyFill="1" applyBorder="1" applyAlignment="1">
      <alignment horizontal="center" vertical="center"/>
    </xf>
    <xf numFmtId="166" fontId="35" fillId="0" borderId="0" xfId="1" applyNumberFormat="1" applyFont="1" applyFill="1" applyAlignment="1">
      <alignment vertical="center"/>
    </xf>
    <xf numFmtId="166" fontId="35" fillId="0" borderId="1" xfId="1" applyNumberFormat="1" applyFont="1" applyFill="1" applyBorder="1" applyAlignment="1">
      <alignment horizontal="center" vertical="center" wrapText="1" readingOrder="2"/>
    </xf>
    <xf numFmtId="166" fontId="34" fillId="0" borderId="4" xfId="1" applyNumberFormat="1" applyFont="1" applyFill="1" applyBorder="1" applyAlignment="1">
      <alignment horizontal="center" vertical="center" wrapText="1" readingOrder="2"/>
    </xf>
    <xf numFmtId="165" fontId="34" fillId="0" borderId="0" xfId="1" applyNumberFormat="1" applyFont="1" applyFill="1" applyBorder="1" applyAlignment="1">
      <alignment horizontal="center" vertical="center" readingOrder="2"/>
    </xf>
    <xf numFmtId="165" fontId="46" fillId="0" borderId="8" xfId="1" applyNumberFormat="1" applyFont="1" applyFill="1" applyBorder="1" applyAlignment="1">
      <alignment horizontal="center" vertical="center" readingOrder="2"/>
    </xf>
    <xf numFmtId="165" fontId="46" fillId="0" borderId="0" xfId="1" applyNumberFormat="1" applyFont="1" applyFill="1" applyBorder="1" applyAlignment="1">
      <alignment horizontal="center" vertical="center" readingOrder="2"/>
    </xf>
    <xf numFmtId="165" fontId="46" fillId="0" borderId="8" xfId="1" applyNumberFormat="1" applyFont="1" applyFill="1" applyBorder="1" applyAlignment="1">
      <alignment horizontal="left" vertical="center" readingOrder="2"/>
    </xf>
    <xf numFmtId="166" fontId="46" fillId="0" borderId="0" xfId="1" applyNumberFormat="1" applyFont="1" applyFill="1" applyBorder="1" applyAlignment="1">
      <alignment horizontal="center" vertical="center" wrapText="1" readingOrder="2"/>
    </xf>
    <xf numFmtId="165" fontId="41" fillId="0" borderId="8" xfId="1" applyNumberFormat="1" applyFont="1" applyFill="1" applyBorder="1" applyAlignment="1">
      <alignment vertical="center"/>
    </xf>
    <xf numFmtId="165" fontId="43" fillId="0" borderId="0" xfId="1" applyNumberFormat="1" applyFont="1" applyFill="1" applyBorder="1" applyAlignment="1">
      <alignment vertical="center" wrapText="1" readingOrder="2"/>
    </xf>
    <xf numFmtId="0" fontId="41" fillId="0" borderId="1" xfId="0" applyFont="1" applyBorder="1" applyAlignment="1">
      <alignment horizontal="right" vertical="center" wrapText="1" readingOrder="2"/>
    </xf>
    <xf numFmtId="0" fontId="41" fillId="0" borderId="0" xfId="0" applyFont="1" applyAlignment="1">
      <alignment vertical="center" wrapText="1" readingOrder="2"/>
    </xf>
    <xf numFmtId="0" fontId="42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 readingOrder="2"/>
    </xf>
    <xf numFmtId="0" fontId="41" fillId="0" borderId="1" xfId="0" applyFont="1" applyBorder="1" applyAlignment="1">
      <alignment vertical="center" wrapText="1" readingOrder="2"/>
    </xf>
    <xf numFmtId="0" fontId="42" fillId="0" borderId="0" xfId="0" applyFont="1" applyAlignment="1">
      <alignment horizontal="center" vertical="center" wrapText="1" readingOrder="2"/>
    </xf>
    <xf numFmtId="37" fontId="42" fillId="0" borderId="0" xfId="0" applyNumberFormat="1" applyFont="1" applyAlignment="1">
      <alignment horizontal="right" vertical="center" wrapText="1"/>
    </xf>
    <xf numFmtId="0" fontId="43" fillId="0" borderId="0" xfId="0" applyFont="1" applyAlignment="1">
      <alignment horizontal="right" vertical="center" wrapText="1" readingOrder="2"/>
    </xf>
    <xf numFmtId="0" fontId="43" fillId="0" borderId="0" xfId="0" applyFont="1" applyAlignment="1">
      <alignment vertical="center" wrapText="1"/>
    </xf>
    <xf numFmtId="165" fontId="43" fillId="0" borderId="0" xfId="0" applyNumberFormat="1" applyFont="1"/>
    <xf numFmtId="3" fontId="43" fillId="0" borderId="0" xfId="0" applyNumberFormat="1" applyFont="1"/>
    <xf numFmtId="165" fontId="42" fillId="0" borderId="1" xfId="1" applyNumberFormat="1" applyFont="1" applyFill="1" applyBorder="1"/>
    <xf numFmtId="165" fontId="41" fillId="0" borderId="14" xfId="1" applyNumberFormat="1" applyFont="1" applyFill="1" applyBorder="1" applyAlignment="1">
      <alignment horizontal="center" vertical="center" wrapText="1" readingOrder="2"/>
    </xf>
    <xf numFmtId="165" fontId="42" fillId="0" borderId="0" xfId="1" applyNumberFormat="1" applyFont="1" applyFill="1" applyAlignment="1">
      <alignment vertical="center" wrapText="1"/>
    </xf>
    <xf numFmtId="165" fontId="42" fillId="0" borderId="3" xfId="1" applyNumberFormat="1" applyFont="1" applyFill="1" applyBorder="1" applyAlignment="1">
      <alignment vertical="center" wrapText="1"/>
    </xf>
    <xf numFmtId="10" fontId="38" fillId="0" borderId="2" xfId="2" applyNumberFormat="1" applyFont="1" applyFill="1" applyBorder="1" applyAlignment="1">
      <alignment horizontal="center" vertical="center" wrapText="1" readingOrder="2"/>
    </xf>
    <xf numFmtId="165" fontId="41" fillId="0" borderId="1" xfId="1" applyNumberFormat="1" applyFont="1" applyFill="1" applyBorder="1" applyAlignment="1">
      <alignment horizontal="center" vertical="center" wrapText="1" readingOrder="2"/>
    </xf>
    <xf numFmtId="165" fontId="42" fillId="0" borderId="0" xfId="1" applyNumberFormat="1" applyFont="1" applyFill="1" applyBorder="1" applyAlignment="1">
      <alignment horizontal="center" vertical="center"/>
    </xf>
    <xf numFmtId="165" fontId="42" fillId="0" borderId="0" xfId="1" applyNumberFormat="1" applyFont="1" applyFill="1" applyBorder="1"/>
    <xf numFmtId="10" fontId="42" fillId="0" borderId="0" xfId="2" applyNumberFormat="1" applyFont="1" applyFill="1" applyBorder="1" applyAlignment="1">
      <alignment horizontal="center" vertical="center" wrapText="1"/>
    </xf>
    <xf numFmtId="10" fontId="42" fillId="0" borderId="8" xfId="2" applyNumberFormat="1" applyFont="1" applyFill="1" applyBorder="1" applyAlignment="1">
      <alignment horizontal="center" vertical="center"/>
    </xf>
    <xf numFmtId="165" fontId="48" fillId="0" borderId="0" xfId="1" applyNumberFormat="1" applyFont="1" applyFill="1"/>
    <xf numFmtId="165" fontId="49" fillId="0" borderId="0" xfId="1" applyNumberFormat="1" applyFont="1" applyFill="1" applyAlignment="1">
      <alignment horizontal="center" vertical="center"/>
    </xf>
    <xf numFmtId="165" fontId="49" fillId="0" borderId="0" xfId="1" applyNumberFormat="1" applyFont="1" applyFill="1" applyAlignment="1">
      <alignment vertical="center"/>
    </xf>
    <xf numFmtId="10" fontId="49" fillId="0" borderId="0" xfId="2" applyNumberFormat="1" applyFont="1" applyFill="1" applyAlignment="1">
      <alignment horizontal="center" vertical="center"/>
    </xf>
    <xf numFmtId="165" fontId="51" fillId="0" borderId="0" xfId="1" applyNumberFormat="1" applyFont="1" applyFill="1" applyAlignment="1">
      <alignment vertical="center"/>
    </xf>
    <xf numFmtId="165" fontId="49" fillId="0" borderId="0" xfId="1" applyNumberFormat="1" applyFont="1" applyFill="1" applyBorder="1" applyAlignment="1">
      <alignment horizontal="center" vertical="center" readingOrder="2"/>
    </xf>
    <xf numFmtId="166" fontId="49" fillId="0" borderId="0" xfId="1" applyNumberFormat="1" applyFont="1" applyFill="1" applyAlignment="1">
      <alignment vertical="center"/>
    </xf>
    <xf numFmtId="165" fontId="44" fillId="0" borderId="3" xfId="1" applyNumberFormat="1" applyFont="1" applyFill="1" applyBorder="1" applyAlignment="1">
      <alignment horizontal="center" vertical="center" wrapText="1"/>
    </xf>
    <xf numFmtId="165" fontId="43" fillId="0" borderId="0" xfId="1" applyNumberFormat="1" applyFont="1" applyFill="1" applyAlignment="1">
      <alignment horizontal="right" vertical="center"/>
    </xf>
    <xf numFmtId="165" fontId="35" fillId="0" borderId="0" xfId="1" applyNumberFormat="1" applyFont="1" applyFill="1" applyBorder="1" applyAlignment="1">
      <alignment horizontal="center" vertical="center" wrapText="1" readingOrder="2"/>
    </xf>
    <xf numFmtId="165" fontId="35" fillId="0" borderId="1" xfId="1" applyNumberFormat="1" applyFont="1" applyFill="1" applyBorder="1" applyAlignment="1">
      <alignment horizontal="center" vertical="center" wrapText="1" readingOrder="2"/>
    </xf>
    <xf numFmtId="165" fontId="35" fillId="0" borderId="0" xfId="1" applyNumberFormat="1" applyFont="1" applyFill="1" applyBorder="1" applyAlignment="1">
      <alignment horizontal="center" vertical="center" readingOrder="2"/>
    </xf>
    <xf numFmtId="165" fontId="35" fillId="0" borderId="1" xfId="1" applyNumberFormat="1" applyFont="1" applyFill="1" applyBorder="1" applyAlignment="1">
      <alignment horizontal="center" vertical="center"/>
    </xf>
    <xf numFmtId="165" fontId="42" fillId="0" borderId="0" xfId="1" applyNumberFormat="1" applyFont="1" applyFill="1" applyBorder="1" applyAlignment="1">
      <alignment horizontal="center" vertical="center" readingOrder="2"/>
    </xf>
    <xf numFmtId="0" fontId="28" fillId="0" borderId="0" xfId="0" applyFont="1" applyAlignment="1">
      <alignment horizontal="center"/>
    </xf>
    <xf numFmtId="165" fontId="34" fillId="0" borderId="3" xfId="1" applyNumberFormat="1" applyFont="1" applyFill="1" applyBorder="1" applyAlignment="1">
      <alignment horizontal="center" vertical="center" wrapText="1" readingOrder="2"/>
    </xf>
    <xf numFmtId="165" fontId="34" fillId="0" borderId="0" xfId="1" applyNumberFormat="1" applyFont="1" applyFill="1" applyBorder="1" applyAlignment="1">
      <alignment horizontal="center" vertical="center" wrapText="1" readingOrder="2"/>
    </xf>
    <xf numFmtId="166" fontId="34" fillId="0" borderId="3" xfId="1" applyNumberFormat="1" applyFont="1" applyFill="1" applyBorder="1" applyAlignment="1">
      <alignment horizontal="center" vertical="center" wrapText="1" readingOrder="2"/>
    </xf>
    <xf numFmtId="166" fontId="34" fillId="0" borderId="0" xfId="1" applyNumberFormat="1" applyFont="1" applyFill="1" applyBorder="1" applyAlignment="1">
      <alignment horizontal="center" vertical="center" wrapText="1" readingOrder="2"/>
    </xf>
    <xf numFmtId="166" fontId="39" fillId="0" borderId="1" xfId="1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right" vertical="center" readingOrder="2"/>
    </xf>
    <xf numFmtId="37" fontId="41" fillId="0" borderId="1" xfId="0" applyNumberFormat="1" applyFont="1" applyBorder="1" applyAlignment="1">
      <alignment horizontal="center" vertical="center" wrapText="1" readingOrder="2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0" fontId="35" fillId="0" borderId="0" xfId="0" applyFont="1" applyAlignment="1">
      <alignment vertical="center" wrapText="1" readingOrder="2"/>
    </xf>
    <xf numFmtId="0" fontId="35" fillId="0" borderId="0" xfId="0" applyFont="1" applyAlignment="1">
      <alignment horizontal="center" vertical="center" readingOrder="2"/>
    </xf>
    <xf numFmtId="37" fontId="35" fillId="0" borderId="0" xfId="0" quotePrefix="1" applyNumberFormat="1" applyFont="1" applyAlignment="1">
      <alignment horizontal="right" vertical="center" wrapText="1"/>
    </xf>
    <xf numFmtId="165" fontId="27" fillId="0" borderId="0" xfId="0" applyNumberFormat="1" applyFont="1" applyAlignment="1">
      <alignment vertical="center"/>
    </xf>
    <xf numFmtId="0" fontId="35" fillId="0" borderId="0" xfId="3" applyFont="1" applyAlignment="1">
      <alignment vertical="center"/>
    </xf>
    <xf numFmtId="0" fontId="35" fillId="0" borderId="0" xfId="3" applyFont="1" applyAlignment="1">
      <alignment horizontal="right" vertical="center"/>
    </xf>
    <xf numFmtId="165" fontId="35" fillId="0" borderId="0" xfId="0" applyNumberFormat="1" applyFont="1" applyAlignment="1">
      <alignment vertical="center"/>
    </xf>
    <xf numFmtId="165" fontId="35" fillId="0" borderId="2" xfId="5" applyNumberFormat="1" applyFont="1" applyFill="1" applyBorder="1" applyAlignment="1">
      <alignment horizontal="center" vertical="center"/>
    </xf>
    <xf numFmtId="10" fontId="35" fillId="0" borderId="2" xfId="0" applyNumberFormat="1" applyFont="1" applyBorder="1" applyAlignment="1">
      <alignment horizontal="center" vertical="center"/>
    </xf>
    <xf numFmtId="10" fontId="35" fillId="0" borderId="0" xfId="0" applyNumberFormat="1" applyFont="1" applyAlignment="1">
      <alignment horizontal="center" vertical="center"/>
    </xf>
    <xf numFmtId="0" fontId="4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11" fillId="0" borderId="0" xfId="0" applyFont="1"/>
    <xf numFmtId="0" fontId="42" fillId="0" borderId="1" xfId="0" applyFont="1" applyBorder="1"/>
    <xf numFmtId="0" fontId="42" fillId="0" borderId="0" xfId="0" applyFont="1" applyAlignment="1">
      <alignment vertical="center" wrapText="1" readingOrder="2"/>
    </xf>
    <xf numFmtId="0" fontId="42" fillId="0" borderId="0" xfId="0" applyFont="1" applyAlignment="1">
      <alignment horizontal="center"/>
    </xf>
    <xf numFmtId="165" fontId="42" fillId="0" borderId="2" xfId="1" applyNumberFormat="1" applyFont="1" applyFill="1" applyBorder="1" applyAlignment="1">
      <alignment horizontal="center" vertical="center" readingOrder="2"/>
    </xf>
    <xf numFmtId="0" fontId="48" fillId="0" borderId="0" xfId="0" applyFont="1"/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35" fillId="0" borderId="1" xfId="0" applyFont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/>
    </xf>
    <xf numFmtId="166" fontId="34" fillId="0" borderId="4" xfId="0" applyNumberFormat="1" applyFont="1" applyBorder="1" applyAlignment="1">
      <alignment horizontal="center" vertical="center" wrapText="1" readingOrder="2"/>
    </xf>
    <xf numFmtId="0" fontId="34" fillId="0" borderId="4" xfId="0" applyFont="1" applyBorder="1" applyAlignment="1">
      <alignment horizontal="center" vertical="center" wrapText="1" readingOrder="2"/>
    </xf>
    <xf numFmtId="0" fontId="35" fillId="0" borderId="0" xfId="0" applyFont="1" applyAlignment="1">
      <alignment horizontal="right" vertical="center" wrapText="1"/>
    </xf>
    <xf numFmtId="0" fontId="34" fillId="0" borderId="0" xfId="0" applyFont="1" applyAlignment="1">
      <alignment vertical="center"/>
    </xf>
    <xf numFmtId="37" fontId="3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right" vertical="center" wrapText="1"/>
    </xf>
    <xf numFmtId="0" fontId="46" fillId="0" borderId="0" xfId="0" applyFont="1" applyAlignment="1">
      <alignment horizontal="center" vertical="center" wrapText="1"/>
    </xf>
    <xf numFmtId="10" fontId="46" fillId="0" borderId="8" xfId="0" applyNumberFormat="1" applyFont="1" applyBorder="1" applyAlignment="1">
      <alignment horizontal="center" vertical="center"/>
    </xf>
    <xf numFmtId="10" fontId="46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166" fontId="35" fillId="0" borderId="0" xfId="0" applyNumberFormat="1" applyFont="1" applyAlignment="1">
      <alignment vertical="center"/>
    </xf>
    <xf numFmtId="166" fontId="49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4" fillId="0" borderId="1" xfId="0" applyFont="1" applyBorder="1"/>
    <xf numFmtId="0" fontId="41" fillId="0" borderId="14" xfId="0" applyFont="1" applyBorder="1" applyAlignment="1">
      <alignment horizontal="center" vertical="center" wrapText="1" readingOrder="2"/>
    </xf>
    <xf numFmtId="0" fontId="14" fillId="0" borderId="0" xfId="0" applyFont="1" applyAlignment="1">
      <alignment vertical="center" wrapText="1"/>
    </xf>
    <xf numFmtId="37" fontId="47" fillId="0" borderId="0" xfId="0" applyNumberFormat="1" applyFont="1" applyAlignment="1">
      <alignment horizontal="center" vertical="center" wrapText="1"/>
    </xf>
    <xf numFmtId="10" fontId="42" fillId="0" borderId="0" xfId="0" applyNumberFormat="1" applyFont="1" applyAlignment="1">
      <alignment horizontal="center" vertical="center"/>
    </xf>
    <xf numFmtId="165" fontId="38" fillId="0" borderId="8" xfId="1" applyNumberFormat="1" applyFont="1" applyFill="1" applyBorder="1" applyAlignment="1">
      <alignment vertical="center"/>
    </xf>
    <xf numFmtId="0" fontId="12" fillId="0" borderId="0" xfId="0" applyFont="1"/>
    <xf numFmtId="37" fontId="42" fillId="0" borderId="0" xfId="0" quotePrefix="1" applyNumberFormat="1" applyFont="1" applyAlignment="1">
      <alignment horizontal="center" vertical="center" wrapText="1"/>
    </xf>
    <xf numFmtId="165" fontId="14" fillId="0" borderId="0" xfId="0" applyNumberFormat="1" applyFont="1"/>
    <xf numFmtId="0" fontId="42" fillId="0" borderId="0" xfId="0" applyFont="1" applyAlignment="1">
      <alignment horizontal="right" vertical="center" wrapText="1" readingOrder="2"/>
    </xf>
    <xf numFmtId="3" fontId="42" fillId="0" borderId="0" xfId="0" applyNumberFormat="1" applyFont="1"/>
    <xf numFmtId="165" fontId="42" fillId="0" borderId="0" xfId="0" applyNumberFormat="1" applyFont="1"/>
    <xf numFmtId="37" fontId="41" fillId="0" borderId="11" xfId="0" applyNumberFormat="1" applyFont="1" applyBorder="1" applyAlignment="1">
      <alignment horizontal="center" vertical="center"/>
    </xf>
    <xf numFmtId="37" fontId="41" fillId="0" borderId="11" xfId="0" applyNumberFormat="1" applyFont="1" applyBorder="1" applyAlignment="1">
      <alignment horizontal="center" vertical="center" wrapText="1"/>
    </xf>
    <xf numFmtId="3" fontId="41" fillId="0" borderId="11" xfId="0" applyNumberFormat="1" applyFont="1" applyBorder="1" applyAlignment="1">
      <alignment horizontal="center" vertical="center" wrapText="1"/>
    </xf>
    <xf numFmtId="37" fontId="42" fillId="0" borderId="0" xfId="0" quotePrefix="1" applyNumberFormat="1" applyFont="1" applyAlignment="1">
      <alignment horizontal="right" vertical="center" wrapText="1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37" fontId="42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 wrapText="1"/>
    </xf>
    <xf numFmtId="37" fontId="42" fillId="0" borderId="0" xfId="0" applyNumberFormat="1" applyFont="1" applyAlignment="1">
      <alignment vertical="center"/>
    </xf>
    <xf numFmtId="165" fontId="42" fillId="0" borderId="8" xfId="1" applyNumberFormat="1" applyFont="1" applyFill="1" applyBorder="1" applyAlignment="1">
      <alignment vertical="center"/>
    </xf>
    <xf numFmtId="0" fontId="50" fillId="0" borderId="0" xfId="0" applyFont="1"/>
    <xf numFmtId="3" fontId="50" fillId="0" borderId="0" xfId="0" applyNumberFormat="1" applyFont="1"/>
    <xf numFmtId="3" fontId="40" fillId="0" borderId="0" xfId="0" applyNumberFormat="1" applyFont="1"/>
    <xf numFmtId="165" fontId="40" fillId="0" borderId="0" xfId="0" applyNumberFormat="1" applyFont="1"/>
    <xf numFmtId="37" fontId="41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center" readingOrder="2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horizontal="right" vertical="center"/>
    </xf>
    <xf numFmtId="0" fontId="43" fillId="0" borderId="0" xfId="0" applyFont="1" applyAlignment="1">
      <alignment vertical="center"/>
    </xf>
    <xf numFmtId="3" fontId="45" fillId="0" borderId="0" xfId="0" applyNumberFormat="1" applyFont="1"/>
    <xf numFmtId="2" fontId="43" fillId="0" borderId="9" xfId="0" applyNumberFormat="1" applyFont="1" applyBorder="1" applyAlignment="1">
      <alignment vertical="center"/>
    </xf>
    <xf numFmtId="1" fontId="43" fillId="0" borderId="0" xfId="0" applyNumberFormat="1" applyFont="1" applyAlignment="1">
      <alignment vertical="center"/>
    </xf>
    <xf numFmtId="2" fontId="43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/>
    </xf>
    <xf numFmtId="165" fontId="39" fillId="0" borderId="8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65" fontId="34" fillId="0" borderId="1" xfId="1" applyNumberFormat="1" applyFont="1" applyFill="1" applyBorder="1" applyAlignment="1">
      <alignment horizontal="center"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165" fontId="35" fillId="0" borderId="0" xfId="1" applyNumberFormat="1" applyFont="1" applyFill="1" applyBorder="1" applyAlignment="1">
      <alignment horizontal="center" vertical="center" wrapText="1" readingOrder="2"/>
    </xf>
    <xf numFmtId="165" fontId="35" fillId="0" borderId="0" xfId="1" applyNumberFormat="1" applyFont="1" applyFill="1" applyAlignment="1">
      <alignment horizontal="center" vertical="center" wrapText="1" readingOrder="2"/>
    </xf>
    <xf numFmtId="165" fontId="35" fillId="0" borderId="3" xfId="1" applyNumberFormat="1" applyFont="1" applyFill="1" applyBorder="1" applyAlignment="1">
      <alignment horizontal="center" vertical="center" wrapText="1" readingOrder="2"/>
    </xf>
    <xf numFmtId="165" fontId="35" fillId="0" borderId="1" xfId="1" applyNumberFormat="1" applyFont="1" applyFill="1" applyBorder="1" applyAlignment="1">
      <alignment horizontal="center" vertical="center" wrapText="1" readingOrder="2"/>
    </xf>
    <xf numFmtId="10" fontId="35" fillId="0" borderId="3" xfId="2" applyNumberFormat="1" applyFont="1" applyFill="1" applyBorder="1" applyAlignment="1">
      <alignment horizontal="center" vertical="center" wrapText="1" readingOrder="2"/>
    </xf>
    <xf numFmtId="10" fontId="35" fillId="0" borderId="1" xfId="2" applyNumberFormat="1" applyFont="1" applyFill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 wrapText="1" readingOrder="2"/>
    </xf>
    <xf numFmtId="0" fontId="35" fillId="0" borderId="16" xfId="0" applyFont="1" applyBorder="1" applyAlignment="1">
      <alignment horizontal="center" vertical="center" wrapText="1" readingOrder="2"/>
    </xf>
    <xf numFmtId="165" fontId="35" fillId="0" borderId="0" xfId="1" applyNumberFormat="1" applyFont="1" applyFill="1" applyAlignment="1">
      <alignment horizontal="center" vertical="center"/>
    </xf>
    <xf numFmtId="165" fontId="35" fillId="0" borderId="3" xfId="1" applyNumberFormat="1" applyFont="1" applyFill="1" applyBorder="1" applyAlignment="1">
      <alignment horizontal="center" vertical="center" readingOrder="2"/>
    </xf>
    <xf numFmtId="165" fontId="35" fillId="0" borderId="1" xfId="1" applyNumberFormat="1" applyFont="1" applyFill="1" applyBorder="1" applyAlignment="1">
      <alignment horizontal="center" vertical="center" readingOrder="2"/>
    </xf>
    <xf numFmtId="165" fontId="35" fillId="0" borderId="0" xfId="1" applyNumberFormat="1" applyFont="1" applyFill="1" applyBorder="1" applyAlignment="1">
      <alignment horizontal="center" vertical="center" readingOrder="2"/>
    </xf>
    <xf numFmtId="0" fontId="34" fillId="0" borderId="0" xfId="0" applyFont="1" applyAlignment="1">
      <alignment horizontal="right" vertical="center" readingOrder="2"/>
    </xf>
    <xf numFmtId="165" fontId="35" fillId="0" borderId="1" xfId="1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 readingOrder="2"/>
    </xf>
    <xf numFmtId="0" fontId="36" fillId="0" borderId="3" xfId="0" applyFont="1" applyBorder="1" applyAlignment="1">
      <alignment horizontal="center" vertical="center" wrapText="1" readingOrder="2"/>
    </xf>
    <xf numFmtId="0" fontId="36" fillId="0" borderId="1" xfId="0" applyFont="1" applyBorder="1" applyAlignment="1">
      <alignment horizontal="center" vertical="center" wrapText="1" readingOrder="2"/>
    </xf>
    <xf numFmtId="0" fontId="36" fillId="0" borderId="0" xfId="0" applyFont="1" applyAlignment="1">
      <alignment horizontal="center"/>
    </xf>
    <xf numFmtId="0" fontId="36" fillId="0" borderId="3" xfId="0" applyFont="1" applyBorder="1" applyAlignment="1">
      <alignment horizontal="center" vertical="center" readingOrder="2"/>
    </xf>
    <xf numFmtId="0" fontId="36" fillId="0" borderId="1" xfId="0" applyFont="1" applyBorder="1" applyAlignment="1">
      <alignment horizontal="center" vertical="center" readingOrder="2"/>
    </xf>
    <xf numFmtId="0" fontId="36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center" readingOrder="2"/>
    </xf>
    <xf numFmtId="0" fontId="36" fillId="0" borderId="1" xfId="0" applyFont="1" applyBorder="1" applyAlignment="1">
      <alignment horizontal="center"/>
    </xf>
    <xf numFmtId="0" fontId="42" fillId="0" borderId="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 readingOrder="2"/>
    </xf>
    <xf numFmtId="0" fontId="41" fillId="0" borderId="1" xfId="0" applyFont="1" applyBorder="1" applyAlignment="1">
      <alignment horizontal="center" vertical="center" wrapText="1" readingOrder="2"/>
    </xf>
    <xf numFmtId="0" fontId="42" fillId="0" borderId="3" xfId="0" applyFont="1" applyBorder="1" applyAlignment="1">
      <alignment horizontal="center" vertical="center" readingOrder="2"/>
    </xf>
    <xf numFmtId="0" fontId="42" fillId="0" borderId="1" xfId="0" applyFont="1" applyBorder="1" applyAlignment="1">
      <alignment horizontal="center" vertical="center" readingOrder="2"/>
    </xf>
    <xf numFmtId="0" fontId="42" fillId="0" borderId="0" xfId="0" applyFont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165" fontId="42" fillId="0" borderId="0" xfId="1" applyNumberFormat="1" applyFont="1" applyFill="1" applyBorder="1" applyAlignment="1">
      <alignment horizontal="center" vertical="center" readingOrder="2"/>
    </xf>
    <xf numFmtId="165" fontId="42" fillId="0" borderId="1" xfId="1" applyNumberFormat="1" applyFont="1" applyFill="1" applyBorder="1" applyAlignment="1">
      <alignment horizontal="center" vertical="center" readingOrder="2"/>
    </xf>
    <xf numFmtId="0" fontId="28" fillId="0" borderId="1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/>
    </xf>
    <xf numFmtId="37" fontId="34" fillId="0" borderId="1" xfId="0" applyNumberFormat="1" applyFont="1" applyBorder="1" applyAlignment="1">
      <alignment horizontal="center" vertical="center" wrapText="1" readingOrder="2"/>
    </xf>
    <xf numFmtId="0" fontId="35" fillId="0" borderId="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5" fontId="34" fillId="0" borderId="3" xfId="1" applyNumberFormat="1" applyFont="1" applyFill="1" applyBorder="1" applyAlignment="1">
      <alignment horizontal="center" vertical="center" wrapText="1" readingOrder="2"/>
    </xf>
    <xf numFmtId="165" fontId="34" fillId="0" borderId="0" xfId="1" applyNumberFormat="1" applyFont="1" applyFill="1" applyBorder="1" applyAlignment="1">
      <alignment horizontal="center" vertical="center" wrapText="1" readingOrder="2"/>
    </xf>
    <xf numFmtId="166" fontId="34" fillId="0" borderId="3" xfId="1" applyNumberFormat="1" applyFont="1" applyFill="1" applyBorder="1" applyAlignment="1">
      <alignment horizontal="center" vertical="center" wrapText="1" readingOrder="2"/>
    </xf>
    <xf numFmtId="166" fontId="34" fillId="0" borderId="0" xfId="1" applyNumberFormat="1" applyFont="1" applyFill="1" applyBorder="1" applyAlignment="1">
      <alignment horizontal="center" vertical="center" wrapText="1" readingOrder="2"/>
    </xf>
    <xf numFmtId="0" fontId="34" fillId="0" borderId="3" xfId="0" applyFont="1" applyBorder="1" applyAlignment="1">
      <alignment horizontal="center" vertical="center" wrapText="1" readingOrder="2"/>
    </xf>
    <xf numFmtId="0" fontId="42" fillId="0" borderId="3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1" fillId="0" borderId="3" xfId="0" applyFont="1" applyBorder="1" applyAlignment="1">
      <alignment horizontal="center" vertical="center" wrapText="1" readingOrder="2"/>
    </xf>
    <xf numFmtId="0" fontId="41" fillId="0" borderId="0" xfId="0" applyFont="1" applyAlignment="1">
      <alignment horizontal="center" vertical="center" wrapText="1" readingOrder="2"/>
    </xf>
    <xf numFmtId="0" fontId="39" fillId="0" borderId="0" xfId="0" applyFont="1" applyAlignment="1">
      <alignment horizontal="center"/>
    </xf>
    <xf numFmtId="37" fontId="41" fillId="0" borderId="1" xfId="0" applyNumberFormat="1" applyFont="1" applyBorder="1" applyAlignment="1">
      <alignment horizontal="center" vertical="center" wrapText="1" readingOrder="2"/>
    </xf>
    <xf numFmtId="165" fontId="41" fillId="0" borderId="1" xfId="0" applyNumberFormat="1" applyFont="1" applyBorder="1" applyAlignment="1">
      <alignment horizontal="center" vertical="center" wrapText="1" readingOrder="2"/>
    </xf>
    <xf numFmtId="0" fontId="41" fillId="0" borderId="4" xfId="0" applyFont="1" applyBorder="1" applyAlignment="1">
      <alignment horizontal="center" vertical="center" wrapText="1" readingOrder="2"/>
    </xf>
    <xf numFmtId="165" fontId="41" fillId="0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readingOrder="2"/>
    </xf>
    <xf numFmtId="37" fontId="17" fillId="0" borderId="4" xfId="0" applyNumberFormat="1" applyFont="1" applyBorder="1" applyAlignment="1">
      <alignment horizontal="center" vertical="center" wrapText="1" readingOrder="2"/>
    </xf>
    <xf numFmtId="0" fontId="17" fillId="0" borderId="4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/>
    </xf>
    <xf numFmtId="37" fontId="41" fillId="0" borderId="11" xfId="0" applyNumberFormat="1" applyFont="1" applyBorder="1" applyAlignment="1">
      <alignment horizontal="center" vertical="center"/>
    </xf>
    <xf numFmtId="0" fontId="40" fillId="0" borderId="12" xfId="0" applyFont="1" applyBorder="1"/>
    <xf numFmtId="0" fontId="39" fillId="0" borderId="0" xfId="0" applyFont="1" applyAlignment="1">
      <alignment horizontal="right" vertical="center" readingOrder="2"/>
    </xf>
    <xf numFmtId="166" fontId="39" fillId="0" borderId="0" xfId="1" applyNumberFormat="1" applyFont="1" applyFill="1" applyAlignment="1">
      <alignment horizontal="right" vertical="center" readingOrder="2"/>
    </xf>
    <xf numFmtId="165" fontId="36" fillId="0" borderId="1" xfId="1" applyNumberFormat="1" applyFont="1" applyFill="1" applyBorder="1" applyAlignment="1">
      <alignment horizontal="center" vertical="center" wrapText="1" readingOrder="2"/>
    </xf>
    <xf numFmtId="0" fontId="43" fillId="0" borderId="5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166" fontId="39" fillId="0" borderId="1" xfId="1" applyNumberFormat="1" applyFont="1" applyFill="1" applyBorder="1" applyAlignment="1">
      <alignment horizontal="center" vertical="center" wrapText="1" readingOrder="2"/>
    </xf>
    <xf numFmtId="37" fontId="39" fillId="0" borderId="1" xfId="0" applyNumberFormat="1" applyFont="1" applyBorder="1" applyAlignment="1">
      <alignment horizontal="center" vertical="center" wrapText="1" readingOrder="2"/>
    </xf>
    <xf numFmtId="0" fontId="39" fillId="0" borderId="1" xfId="0" applyFont="1" applyBorder="1" applyAlignment="1">
      <alignment horizontal="center" vertical="center" wrapText="1" readingOrder="2"/>
    </xf>
    <xf numFmtId="0" fontId="42" fillId="0" borderId="5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166" fontId="39" fillId="0" borderId="1" xfId="1" applyNumberFormat="1" applyFont="1" applyFill="1" applyBorder="1" applyAlignment="1">
      <alignment horizontal="center" vertical="center"/>
    </xf>
  </cellXfs>
  <cellStyles count="8">
    <cellStyle name="Comma" xfId="1" builtinId="3"/>
    <cellStyle name="Comma 2" xfId="5" xr:uid="{854F9E09-734A-4D7F-8E1A-643FB28D90FE}"/>
    <cellStyle name="Comma 3" xfId="7" xr:uid="{18E9F58A-6832-41ED-8519-A411F1D457C4}"/>
    <cellStyle name="Hyperlink 2" xfId="4" xr:uid="{00000000-0005-0000-0000-000001000000}"/>
    <cellStyle name="Normal" xfId="0" builtinId="0"/>
    <cellStyle name="Normal 2" xfId="3" xr:uid="{00000000-0005-0000-0000-000003000000}"/>
    <cellStyle name="Normal 3" xfId="6" xr:uid="{1E76CC9A-A1C1-4C69-82F2-CB2C6C3B4E7E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47625</xdr:colOff>
      <xdr:row>38</xdr:row>
      <xdr:rowOff>173690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082B32-EE95-4A54-9A3D-67082AF14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1944969" y="0"/>
          <a:ext cx="6298406" cy="81508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jiun/AppData/Local/Microsoft/Windows/INetCache/Content.Outlook/SMGULATP/&#1711;&#1586;&#1575;&#1585;&#1588;%20&#1605;&#1575;&#1607;&#1575;&#1606;&#1607;%20&#1589;&#1606;&#1583;&#1608;&#1602;%20&#1588;&#1575;&#1582;&#1589;&#1740;%20&#1605;&#1606;&#1578;&#1607;&#1740;%20&#1576;&#1607;%2031-02-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روکش"/>
      <sheetName val=" سهام"/>
      <sheetName val="اوراق"/>
      <sheetName val="سپرده"/>
      <sheetName val="درآمدها"/>
      <sheetName val="در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</sheetNames>
    <sheetDataSet>
      <sheetData sheetId="0" refreshError="1"/>
      <sheetData sheetId="1">
        <row r="3">
          <cell r="B3" t="str">
            <v>برای ماه منتهی به 1403/02/31</v>
          </cell>
        </row>
      </sheetData>
      <sheetData sheetId="2" refreshError="1"/>
      <sheetData sheetId="3" refreshError="1"/>
      <sheetData sheetId="4" refreshError="1"/>
      <sheetData sheetId="5">
        <row r="7">
          <cell r="I7" t="str">
            <v>طی  اردیبهشت ماه</v>
          </cell>
          <cell r="O7" t="str">
            <v>از ابتدای سال مالی تا پایان اردیبهشت ماه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M26"/>
  <sheetViews>
    <sheetView rightToLeft="1" tabSelected="1" view="pageBreakPreview" zoomScaleNormal="100" zoomScaleSheetLayoutView="100" workbookViewId="0">
      <selection activeCell="F25" sqref="F25"/>
    </sheetView>
  </sheetViews>
  <sheetFormatPr defaultColWidth="9.109375" defaultRowHeight="16.2"/>
  <cols>
    <col min="1" max="1" width="2.6640625" style="11" customWidth="1"/>
    <col min="2" max="16384" width="9.109375" style="11"/>
  </cols>
  <sheetData>
    <row r="8" spans="2:13">
      <c r="M8" s="11" t="s">
        <v>51</v>
      </c>
    </row>
    <row r="10" spans="2:13">
      <c r="J10" s="15"/>
    </row>
    <row r="14" spans="2:13" ht="15" customHeight="1">
      <c r="B14" s="261" t="s">
        <v>63</v>
      </c>
      <c r="C14" s="261"/>
      <c r="D14" s="261"/>
      <c r="E14" s="261"/>
      <c r="F14" s="261"/>
      <c r="G14" s="261"/>
      <c r="H14" s="261"/>
      <c r="I14" s="261"/>
      <c r="J14" s="261"/>
      <c r="K14" s="261"/>
    </row>
    <row r="15" spans="2:13" ht="15" customHeight="1">
      <c r="B15" s="261"/>
      <c r="C15" s="261"/>
      <c r="D15" s="261"/>
      <c r="E15" s="261"/>
      <c r="F15" s="261"/>
      <c r="G15" s="261"/>
      <c r="H15" s="261"/>
      <c r="I15" s="261"/>
      <c r="J15" s="261"/>
      <c r="K15" s="261"/>
    </row>
    <row r="16" spans="2:13" ht="15" customHeight="1">
      <c r="B16" s="261"/>
      <c r="C16" s="261"/>
      <c r="D16" s="261"/>
      <c r="E16" s="261"/>
      <c r="F16" s="261"/>
      <c r="G16" s="261"/>
      <c r="H16" s="261"/>
      <c r="I16" s="261"/>
      <c r="J16" s="261"/>
      <c r="K16" s="261"/>
    </row>
    <row r="18" spans="2:11" ht="15" customHeight="1">
      <c r="B18" s="261" t="s">
        <v>467</v>
      </c>
      <c r="C18" s="261"/>
      <c r="D18" s="261"/>
      <c r="E18" s="261"/>
      <c r="F18" s="261"/>
      <c r="G18" s="261"/>
      <c r="H18" s="261"/>
      <c r="I18" s="261"/>
      <c r="J18" s="261"/>
      <c r="K18" s="261"/>
    </row>
    <row r="19" spans="2:11" ht="15" customHeight="1">
      <c r="B19" s="261"/>
      <c r="C19" s="261"/>
      <c r="D19" s="261"/>
      <c r="E19" s="261"/>
      <c r="F19" s="261"/>
      <c r="G19" s="261"/>
      <c r="H19" s="261"/>
      <c r="I19" s="261"/>
      <c r="J19" s="261"/>
      <c r="K19" s="261"/>
    </row>
    <row r="20" spans="2:11" ht="15" customHeight="1">
      <c r="B20" s="261"/>
      <c r="C20" s="261"/>
      <c r="D20" s="261"/>
      <c r="E20" s="261"/>
      <c r="F20" s="261"/>
      <c r="G20" s="261"/>
      <c r="H20" s="261"/>
      <c r="I20" s="261"/>
      <c r="J20" s="261"/>
      <c r="K20" s="261"/>
    </row>
    <row r="21" spans="2:11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6" spans="2:11">
      <c r="G2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AB297"/>
  <sheetViews>
    <sheetView rightToLeft="1" view="pageBreakPreview" topLeftCell="A6" zoomScale="50" zoomScaleNormal="100" zoomScaleSheetLayoutView="50" workbookViewId="0">
      <selection activeCell="B6" sqref="B6"/>
    </sheetView>
  </sheetViews>
  <sheetFormatPr defaultColWidth="9.109375" defaultRowHeight="29.4"/>
  <cols>
    <col min="1" max="1" width="4.6640625" style="193" customWidth="1"/>
    <col min="2" max="2" width="56.88671875" style="68" customWidth="1"/>
    <col min="3" max="3" width="1.88671875" style="68" customWidth="1"/>
    <col min="4" max="4" width="21.109375" style="50" bestFit="1" customWidth="1"/>
    <col min="5" max="5" width="1.109375" style="51" customWidth="1"/>
    <col min="6" max="6" width="28.44140625" style="51" bestFit="1" customWidth="1"/>
    <col min="7" max="7" width="1.44140625" style="51" customWidth="1"/>
    <col min="8" max="8" width="28.44140625" style="51" bestFit="1" customWidth="1"/>
    <col min="9" max="9" width="1.5546875" style="51" customWidth="1"/>
    <col min="10" max="10" width="19.6640625" style="51" bestFit="1" customWidth="1"/>
    <col min="11" max="11" width="2.109375" style="51" customWidth="1"/>
    <col min="12" max="12" width="28.6640625" style="51" customWidth="1"/>
    <col min="13" max="13" width="1.44140625" style="51" customWidth="1"/>
    <col min="14" max="14" width="18.88671875" style="51" bestFit="1" customWidth="1"/>
    <col min="15" max="15" width="1.88671875" style="51" customWidth="1"/>
    <col min="16" max="16" width="26.88671875" style="51" bestFit="1" customWidth="1"/>
    <col min="17" max="17" width="1.109375" style="51" customWidth="1"/>
    <col min="18" max="18" width="21.109375" style="51" bestFit="1" customWidth="1"/>
    <col min="19" max="19" width="1.44140625" style="51" customWidth="1"/>
    <col min="20" max="20" width="13.33203125" style="51" bestFit="1" customWidth="1"/>
    <col min="21" max="21" width="1.5546875" style="51" customWidth="1"/>
    <col min="22" max="22" width="28.44140625" style="51" bestFit="1" customWidth="1"/>
    <col min="23" max="23" width="1.88671875" style="51" customWidth="1"/>
    <col min="24" max="24" width="28.44140625" style="50" bestFit="1" customWidth="1"/>
    <col min="25" max="25" width="1.5546875" style="68" customWidth="1"/>
    <col min="26" max="26" width="14.6640625" style="52" bestFit="1" customWidth="1"/>
    <col min="27" max="27" width="24.44140625" style="193" bestFit="1" customWidth="1"/>
    <col min="28" max="28" width="22.88671875" style="193" bestFit="1" customWidth="1"/>
    <col min="29" max="16384" width="9.109375" style="193"/>
  </cols>
  <sheetData>
    <row r="1" spans="2:28" s="179" customFormat="1" ht="30.6">
      <c r="B1" s="270" t="s">
        <v>76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spans="2:28" s="179" customFormat="1" ht="30.6">
      <c r="B2" s="270" t="s">
        <v>43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2:28" s="179" customFormat="1" ht="30.6">
      <c r="B3" s="270" t="s">
        <v>468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2:28" s="179" customFormat="1" ht="30.6">
      <c r="B4" s="277" t="s">
        <v>22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2:28" s="179" customFormat="1" ht="30.6">
      <c r="B5" s="277" t="s">
        <v>23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2:28" s="179" customFormat="1">
      <c r="B6" s="68"/>
      <c r="C6" s="68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0"/>
      <c r="Y6" s="68"/>
      <c r="Z6" s="52"/>
    </row>
    <row r="7" spans="2:28" s="179" customFormat="1" ht="31.2" thickBot="1">
      <c r="B7" s="69"/>
      <c r="C7" s="180"/>
      <c r="D7" s="262" t="s">
        <v>451</v>
      </c>
      <c r="E7" s="262"/>
      <c r="F7" s="262"/>
      <c r="G7" s="262"/>
      <c r="H7" s="262"/>
      <c r="I7" s="53"/>
      <c r="J7" s="278" t="s">
        <v>7</v>
      </c>
      <c r="K7" s="278"/>
      <c r="L7" s="278"/>
      <c r="M7" s="278"/>
      <c r="N7" s="278"/>
      <c r="O7" s="278"/>
      <c r="P7" s="278"/>
      <c r="Q7" s="51"/>
      <c r="R7" s="263" t="s">
        <v>469</v>
      </c>
      <c r="S7" s="263"/>
      <c r="T7" s="263"/>
      <c r="U7" s="263"/>
      <c r="V7" s="263"/>
      <c r="W7" s="263"/>
      <c r="X7" s="263"/>
      <c r="Y7" s="263"/>
      <c r="Z7" s="263"/>
    </row>
    <row r="8" spans="2:28" s="179" customFormat="1">
      <c r="B8" s="271" t="s">
        <v>1</v>
      </c>
      <c r="C8" s="182"/>
      <c r="D8" s="276" t="s">
        <v>3</v>
      </c>
      <c r="E8" s="264"/>
      <c r="F8" s="276" t="s">
        <v>0</v>
      </c>
      <c r="G8" s="264"/>
      <c r="H8" s="266" t="s">
        <v>18</v>
      </c>
      <c r="I8" s="168"/>
      <c r="J8" s="273" t="s">
        <v>4</v>
      </c>
      <c r="K8" s="273"/>
      <c r="L8" s="273"/>
      <c r="M8" s="54"/>
      <c r="N8" s="273" t="s">
        <v>5</v>
      </c>
      <c r="O8" s="273"/>
      <c r="P8" s="273"/>
      <c r="Q8" s="51"/>
      <c r="R8" s="274" t="s">
        <v>3</v>
      </c>
      <c r="S8" s="264"/>
      <c r="T8" s="266" t="s">
        <v>233</v>
      </c>
      <c r="U8" s="166"/>
      <c r="V8" s="274" t="s">
        <v>0</v>
      </c>
      <c r="W8" s="264"/>
      <c r="X8" s="266" t="s">
        <v>18</v>
      </c>
      <c r="Y8" s="183"/>
      <c r="Z8" s="268" t="s">
        <v>234</v>
      </c>
    </row>
    <row r="9" spans="2:28" s="179" customFormat="1" ht="30" thickBot="1">
      <c r="B9" s="272"/>
      <c r="C9" s="182"/>
      <c r="D9" s="275"/>
      <c r="E9" s="265"/>
      <c r="F9" s="275"/>
      <c r="G9" s="265"/>
      <c r="H9" s="267"/>
      <c r="I9" s="168"/>
      <c r="J9" s="169" t="s">
        <v>3</v>
      </c>
      <c r="K9" s="169"/>
      <c r="L9" s="169" t="s">
        <v>0</v>
      </c>
      <c r="M9" s="54"/>
      <c r="N9" s="169" t="s">
        <v>3</v>
      </c>
      <c r="O9" s="169"/>
      <c r="P9" s="169" t="s">
        <v>42</v>
      </c>
      <c r="Q9" s="51"/>
      <c r="R9" s="275"/>
      <c r="S9" s="264"/>
      <c r="T9" s="267"/>
      <c r="U9" s="166"/>
      <c r="V9" s="275"/>
      <c r="W9" s="264"/>
      <c r="X9" s="267"/>
      <c r="Y9" s="183"/>
      <c r="Z9" s="269"/>
    </row>
    <row r="10" spans="2:28" s="179" customFormat="1">
      <c r="B10" s="184" t="s">
        <v>472</v>
      </c>
      <c r="C10" s="68"/>
      <c r="D10" s="55">
        <v>0</v>
      </c>
      <c r="E10" s="55"/>
      <c r="F10" s="55">
        <v>0</v>
      </c>
      <c r="G10" s="55"/>
      <c r="H10" s="56">
        <v>0</v>
      </c>
      <c r="I10" s="50"/>
      <c r="J10" s="50">
        <v>1738746</v>
      </c>
      <c r="K10" s="50"/>
      <c r="L10" s="50">
        <v>6749107380</v>
      </c>
      <c r="M10" s="70"/>
      <c r="N10" s="50">
        <v>0</v>
      </c>
      <c r="O10" s="50"/>
      <c r="P10" s="50">
        <v>0</v>
      </c>
      <c r="Q10" s="50"/>
      <c r="R10" s="50">
        <v>1738746</v>
      </c>
      <c r="S10" s="50"/>
      <c r="T10" s="50">
        <v>3660</v>
      </c>
      <c r="U10" s="50"/>
      <c r="V10" s="50">
        <v>6749107380</v>
      </c>
      <c r="W10" s="50"/>
      <c r="X10" s="51">
        <v>6325945693</v>
      </c>
      <c r="Y10" s="70"/>
      <c r="Z10" s="52">
        <f>X10/درآمدها!$J$6</f>
        <v>5.8204135465005557E-4</v>
      </c>
      <c r="AA10" s="47"/>
      <c r="AB10" s="185"/>
    </row>
    <row r="11" spans="2:28" s="179" customFormat="1">
      <c r="B11" s="184" t="s">
        <v>473</v>
      </c>
      <c r="C11" s="68"/>
      <c r="D11" s="57">
        <v>0</v>
      </c>
      <c r="E11" s="55"/>
      <c r="F11" s="55">
        <v>0</v>
      </c>
      <c r="G11" s="55"/>
      <c r="H11" s="58">
        <v>0</v>
      </c>
      <c r="I11" s="50"/>
      <c r="J11" s="50">
        <v>201382</v>
      </c>
      <c r="K11" s="50"/>
      <c r="L11" s="50">
        <v>1368241732</v>
      </c>
      <c r="M11" s="70"/>
      <c r="N11" s="50">
        <v>0</v>
      </c>
      <c r="O11" s="50"/>
      <c r="P11" s="50">
        <v>0</v>
      </c>
      <c r="Q11" s="50"/>
      <c r="R11" s="50">
        <v>201382</v>
      </c>
      <c r="S11" s="50"/>
      <c r="T11" s="50">
        <v>6410</v>
      </c>
      <c r="U11" s="50"/>
      <c r="V11" s="50">
        <v>1368241732</v>
      </c>
      <c r="W11" s="50"/>
      <c r="X11" s="51">
        <v>1283178015</v>
      </c>
      <c r="Y11" s="70"/>
      <c r="Z11" s="52">
        <f>X11/درآمدها!$J$6</f>
        <v>1.1806340211459815E-4</v>
      </c>
      <c r="AA11" s="47"/>
      <c r="AB11" s="185"/>
    </row>
    <row r="12" spans="2:28" s="179" customFormat="1">
      <c r="B12" s="184" t="s">
        <v>452</v>
      </c>
      <c r="C12" s="68"/>
      <c r="D12" s="57">
        <v>867858</v>
      </c>
      <c r="E12" s="55"/>
      <c r="F12" s="55">
        <v>5060384953</v>
      </c>
      <c r="G12" s="55"/>
      <c r="H12" s="58">
        <v>5089896048</v>
      </c>
      <c r="I12" s="50"/>
      <c r="J12" s="50">
        <v>0</v>
      </c>
      <c r="K12" s="50"/>
      <c r="L12" s="50">
        <v>0</v>
      </c>
      <c r="M12" s="70"/>
      <c r="N12" s="50">
        <v>27091</v>
      </c>
      <c r="O12" s="50"/>
      <c r="P12" s="50">
        <v>157964655</v>
      </c>
      <c r="Q12" s="50"/>
      <c r="R12" s="50">
        <v>840767</v>
      </c>
      <c r="S12" s="50"/>
      <c r="T12" s="50">
        <v>5600</v>
      </c>
      <c r="U12" s="50"/>
      <c r="V12" s="50">
        <v>4902420298</v>
      </c>
      <c r="W12" s="50"/>
      <c r="X12" s="51">
        <v>4680280848</v>
      </c>
      <c r="Y12" s="70"/>
      <c r="Z12" s="52">
        <f>X12/درآمدها!$J$6</f>
        <v>4.3062604978209238E-4</v>
      </c>
      <c r="AA12" s="47"/>
      <c r="AB12" s="185"/>
    </row>
    <row r="13" spans="2:28" s="179" customFormat="1">
      <c r="B13" s="184" t="s">
        <v>453</v>
      </c>
      <c r="C13" s="68"/>
      <c r="D13" s="57">
        <v>7475577</v>
      </c>
      <c r="E13" s="55"/>
      <c r="F13" s="55">
        <v>14341766457</v>
      </c>
      <c r="G13" s="55"/>
      <c r="H13" s="58">
        <v>13650925774</v>
      </c>
      <c r="I13" s="50"/>
      <c r="J13" s="51">
        <v>12140162</v>
      </c>
      <c r="K13" s="51"/>
      <c r="L13" s="50">
        <v>23730812843</v>
      </c>
      <c r="M13" s="70"/>
      <c r="N13" s="50">
        <v>679503</v>
      </c>
      <c r="O13" s="50"/>
      <c r="P13" s="50">
        <v>1318860933</v>
      </c>
      <c r="Q13" s="50"/>
      <c r="R13" s="50">
        <v>18936236</v>
      </c>
      <c r="S13" s="50"/>
      <c r="T13" s="50">
        <v>1674</v>
      </c>
      <c r="U13" s="50"/>
      <c r="V13" s="50">
        <v>36753718367</v>
      </c>
      <c r="W13" s="50"/>
      <c r="X13" s="51">
        <v>31510648477</v>
      </c>
      <c r="Y13" s="70"/>
      <c r="Z13" s="52">
        <f>X13/درآمدها!$J$6</f>
        <v>2.8992503912497291E-3</v>
      </c>
      <c r="AA13" s="47"/>
      <c r="AB13" s="185"/>
    </row>
    <row r="14" spans="2:28" s="179" customFormat="1">
      <c r="B14" s="184" t="s">
        <v>429</v>
      </c>
      <c r="C14" s="68"/>
      <c r="D14" s="57">
        <v>1119725</v>
      </c>
      <c r="E14" s="55"/>
      <c r="F14" s="55">
        <v>44954076182</v>
      </c>
      <c r="G14" s="55"/>
      <c r="H14" s="58">
        <v>40192691797</v>
      </c>
      <c r="I14" s="50"/>
      <c r="J14" s="50">
        <v>250641</v>
      </c>
      <c r="K14" s="50"/>
      <c r="L14" s="50">
        <v>10110829040</v>
      </c>
      <c r="M14" s="70"/>
      <c r="N14" s="50">
        <v>5667</v>
      </c>
      <c r="O14" s="50"/>
      <c r="P14" s="50">
        <v>227714944</v>
      </c>
      <c r="Q14" s="50"/>
      <c r="R14" s="50">
        <v>1364699</v>
      </c>
      <c r="S14" s="50"/>
      <c r="T14" s="50">
        <v>32490</v>
      </c>
      <c r="U14" s="50"/>
      <c r="V14" s="50">
        <v>54837190278</v>
      </c>
      <c r="W14" s="50"/>
      <c r="X14" s="51">
        <v>44075253043</v>
      </c>
      <c r="Y14" s="70"/>
      <c r="Z14" s="52">
        <f>X14/درآمدها!$J$6</f>
        <v>4.0553019631639929E-3</v>
      </c>
      <c r="AA14" s="47"/>
      <c r="AB14" s="185"/>
    </row>
    <row r="15" spans="2:28" s="179" customFormat="1">
      <c r="B15" s="184" t="s">
        <v>430</v>
      </c>
      <c r="C15" s="68"/>
      <c r="D15" s="57">
        <v>414637</v>
      </c>
      <c r="E15" s="55"/>
      <c r="F15" s="55">
        <v>17688133461</v>
      </c>
      <c r="G15" s="55"/>
      <c r="H15" s="58">
        <v>16074626487</v>
      </c>
      <c r="I15" s="50"/>
      <c r="J15" s="50">
        <v>0</v>
      </c>
      <c r="K15" s="50"/>
      <c r="L15" s="50">
        <v>0</v>
      </c>
      <c r="M15" s="70"/>
      <c r="N15" s="50">
        <v>14028</v>
      </c>
      <c r="O15" s="50"/>
      <c r="P15" s="50">
        <v>598424975</v>
      </c>
      <c r="Q15" s="50"/>
      <c r="R15" s="50">
        <v>400609</v>
      </c>
      <c r="S15" s="50"/>
      <c r="T15" s="50">
        <v>48120</v>
      </c>
      <c r="U15" s="50"/>
      <c r="V15" s="50">
        <v>17089708486</v>
      </c>
      <c r="W15" s="50"/>
      <c r="X15" s="51">
        <v>19162605118</v>
      </c>
      <c r="Y15" s="70"/>
      <c r="Z15" s="52">
        <f>X15/درآمدها!$J$6</f>
        <v>1.7631243110175097E-3</v>
      </c>
      <c r="AA15" s="47"/>
      <c r="AB15" s="185"/>
    </row>
    <row r="16" spans="2:28" s="179" customFormat="1">
      <c r="B16" s="184" t="s">
        <v>418</v>
      </c>
      <c r="C16" s="68"/>
      <c r="D16" s="57">
        <v>3289732</v>
      </c>
      <c r="E16" s="55"/>
      <c r="F16" s="55">
        <v>9565620417</v>
      </c>
      <c r="G16" s="55"/>
      <c r="H16" s="58">
        <v>8392712110</v>
      </c>
      <c r="I16" s="50"/>
      <c r="J16" s="50">
        <v>3617653</v>
      </c>
      <c r="K16" s="50"/>
      <c r="L16" s="50">
        <v>10153221581</v>
      </c>
      <c r="M16" s="70"/>
      <c r="N16" s="50">
        <v>191904</v>
      </c>
      <c r="O16" s="50"/>
      <c r="P16" s="50">
        <v>547837518</v>
      </c>
      <c r="Q16" s="50"/>
      <c r="R16" s="50">
        <v>6715481</v>
      </c>
      <c r="S16" s="50"/>
      <c r="T16" s="50">
        <v>2312</v>
      </c>
      <c r="U16" s="50"/>
      <c r="V16" s="50">
        <v>19171004480</v>
      </c>
      <c r="W16" s="50"/>
      <c r="X16" s="51">
        <v>15433811233</v>
      </c>
      <c r="Y16" s="70"/>
      <c r="Z16" s="52">
        <f>X16/درآمدها!$J$6</f>
        <v>1.4200432367620333E-3</v>
      </c>
      <c r="AA16" s="47"/>
      <c r="AB16" s="185"/>
    </row>
    <row r="17" spans="2:28" s="179" customFormat="1">
      <c r="B17" s="184" t="s">
        <v>419</v>
      </c>
      <c r="C17" s="68"/>
      <c r="D17" s="57">
        <v>11210340</v>
      </c>
      <c r="E17" s="55"/>
      <c r="F17" s="55">
        <v>35821930532</v>
      </c>
      <c r="G17" s="55"/>
      <c r="H17" s="58">
        <v>33542351820</v>
      </c>
      <c r="I17" s="50"/>
      <c r="J17" s="50">
        <v>0</v>
      </c>
      <c r="K17" s="50"/>
      <c r="L17" s="50">
        <v>0</v>
      </c>
      <c r="M17" s="70"/>
      <c r="N17" s="50">
        <v>360345</v>
      </c>
      <c r="O17" s="50"/>
      <c r="P17" s="50">
        <v>1151459595</v>
      </c>
      <c r="Q17" s="50"/>
      <c r="R17" s="50">
        <v>10849995</v>
      </c>
      <c r="S17" s="50"/>
      <c r="T17" s="50">
        <v>2904</v>
      </c>
      <c r="U17" s="50"/>
      <c r="V17" s="50">
        <v>34670470937</v>
      </c>
      <c r="W17" s="50"/>
      <c r="X17" s="51">
        <v>31320910590</v>
      </c>
      <c r="Y17" s="70"/>
      <c r="Z17" s="52">
        <f>X17/درآمدها!$J$6</f>
        <v>2.881792875466734E-3</v>
      </c>
      <c r="AA17" s="47"/>
      <c r="AB17" s="185"/>
    </row>
    <row r="18" spans="2:28" s="179" customFormat="1">
      <c r="B18" s="68" t="s">
        <v>413</v>
      </c>
      <c r="C18" s="68"/>
      <c r="D18" s="57">
        <v>12639623</v>
      </c>
      <c r="E18" s="55"/>
      <c r="F18" s="55">
        <v>54949858148</v>
      </c>
      <c r="G18" s="55"/>
      <c r="H18" s="58">
        <v>49692270200</v>
      </c>
      <c r="I18" s="50"/>
      <c r="J18" s="50">
        <v>0</v>
      </c>
      <c r="K18" s="50"/>
      <c r="L18" s="50">
        <v>0</v>
      </c>
      <c r="M18" s="70"/>
      <c r="N18" s="50">
        <v>52284</v>
      </c>
      <c r="O18" s="50"/>
      <c r="P18" s="50">
        <v>227300955</v>
      </c>
      <c r="Q18" s="50"/>
      <c r="R18" s="50">
        <v>12587339</v>
      </c>
      <c r="S18" s="50"/>
      <c r="T18" s="50">
        <v>3878</v>
      </c>
      <c r="U18" s="50"/>
      <c r="V18" s="50">
        <v>54722557193</v>
      </c>
      <c r="W18" s="50"/>
      <c r="X18" s="51">
        <v>48523259125</v>
      </c>
      <c r="Y18" s="70"/>
      <c r="Z18" s="52">
        <f>X18/درآمدها!$J$6</f>
        <v>4.4645567388291946E-3</v>
      </c>
      <c r="AA18" s="47"/>
      <c r="AB18" s="185"/>
    </row>
    <row r="19" spans="2:28" s="179" customFormat="1" ht="31.2" customHeight="1">
      <c r="B19" s="68" t="s">
        <v>383</v>
      </c>
      <c r="C19" s="68"/>
      <c r="D19" s="57">
        <v>3918600</v>
      </c>
      <c r="E19" s="55"/>
      <c r="F19" s="55">
        <v>45416444170</v>
      </c>
      <c r="G19" s="55"/>
      <c r="H19" s="58">
        <v>37161012511</v>
      </c>
      <c r="I19" s="50"/>
      <c r="J19" s="50">
        <v>2000000</v>
      </c>
      <c r="K19" s="50"/>
      <c r="L19" s="50">
        <v>20938995360</v>
      </c>
      <c r="M19" s="70"/>
      <c r="N19" s="50">
        <v>24482</v>
      </c>
      <c r="O19" s="50"/>
      <c r="P19" s="50">
        <v>274476036</v>
      </c>
      <c r="Q19" s="50"/>
      <c r="R19" s="50">
        <v>5894118</v>
      </c>
      <c r="S19" s="50"/>
      <c r="T19" s="50">
        <v>8570</v>
      </c>
      <c r="U19" s="50"/>
      <c r="V19" s="50">
        <v>66080963494</v>
      </c>
      <c r="W19" s="50"/>
      <c r="X19" s="51">
        <v>50212041346</v>
      </c>
      <c r="Y19" s="70"/>
      <c r="Z19" s="52">
        <f>X19/درآمدها!$J$6</f>
        <v>4.6199392127425336E-3</v>
      </c>
      <c r="AA19" s="47"/>
      <c r="AB19" s="185"/>
    </row>
    <row r="20" spans="2:28" s="179" customFormat="1">
      <c r="B20" s="68" t="s">
        <v>372</v>
      </c>
      <c r="C20" s="68"/>
      <c r="D20" s="57">
        <v>23617300</v>
      </c>
      <c r="E20" s="55"/>
      <c r="F20" s="55">
        <v>37470290033</v>
      </c>
      <c r="G20" s="55"/>
      <c r="H20" s="58">
        <v>28040195840</v>
      </c>
      <c r="I20" s="50"/>
      <c r="J20" s="50">
        <v>23086575</v>
      </c>
      <c r="K20" s="50"/>
      <c r="L20" s="50">
        <v>0</v>
      </c>
      <c r="M20" s="70"/>
      <c r="N20" s="50">
        <v>23104650</v>
      </c>
      <c r="O20" s="50"/>
      <c r="P20" s="50">
        <v>28677092</v>
      </c>
      <c r="Q20" s="50"/>
      <c r="R20" s="50">
        <v>23599225</v>
      </c>
      <c r="S20" s="50"/>
      <c r="T20" s="50">
        <v>1482</v>
      </c>
      <c r="U20" s="50"/>
      <c r="V20" s="50">
        <v>37441612941</v>
      </c>
      <c r="W20" s="50"/>
      <c r="X20" s="51">
        <v>34765955846</v>
      </c>
      <c r="Y20" s="70"/>
      <c r="Z20" s="52">
        <f>X20/درآمدها!$J$6</f>
        <v>3.1987666379591629E-3</v>
      </c>
      <c r="AA20" s="47"/>
      <c r="AB20" s="185"/>
    </row>
    <row r="21" spans="2:28" s="179" customFormat="1">
      <c r="B21" s="68" t="s">
        <v>385</v>
      </c>
      <c r="C21" s="68"/>
      <c r="D21" s="57">
        <v>2503954</v>
      </c>
      <c r="E21" s="55"/>
      <c r="F21" s="55">
        <v>46150971310</v>
      </c>
      <c r="G21" s="55"/>
      <c r="H21" s="58">
        <v>55854404834</v>
      </c>
      <c r="I21" s="50"/>
      <c r="J21" s="50">
        <v>0</v>
      </c>
      <c r="K21" s="50"/>
      <c r="L21" s="50">
        <v>0</v>
      </c>
      <c r="M21" s="70"/>
      <c r="N21" s="50">
        <v>904872</v>
      </c>
      <c r="O21" s="50"/>
      <c r="P21" s="50">
        <v>16677910901</v>
      </c>
      <c r="Q21" s="50"/>
      <c r="R21" s="50">
        <v>1599082</v>
      </c>
      <c r="S21" s="50"/>
      <c r="T21" s="50">
        <v>21340</v>
      </c>
      <c r="U21" s="50"/>
      <c r="V21" s="50">
        <v>29473060409</v>
      </c>
      <c r="W21" s="50"/>
      <c r="X21" s="51">
        <v>33921369644</v>
      </c>
      <c r="Y21" s="70"/>
      <c r="Z21" s="52">
        <f>X21/درآمدها!$J$6</f>
        <v>3.1210574509083181E-3</v>
      </c>
      <c r="AA21" s="47"/>
      <c r="AB21" s="185"/>
    </row>
    <row r="22" spans="2:28" s="179" customFormat="1">
      <c r="B22" s="68" t="s">
        <v>370</v>
      </c>
      <c r="C22" s="68"/>
      <c r="D22" s="57">
        <v>2797821</v>
      </c>
      <c r="E22" s="55"/>
      <c r="F22" s="55">
        <v>33322572388</v>
      </c>
      <c r="G22" s="55"/>
      <c r="H22" s="58">
        <v>36016202851</v>
      </c>
      <c r="I22" s="50"/>
      <c r="J22" s="50">
        <v>0</v>
      </c>
      <c r="K22" s="50"/>
      <c r="L22" s="50">
        <v>0</v>
      </c>
      <c r="M22" s="70"/>
      <c r="N22" s="50">
        <v>85513</v>
      </c>
      <c r="O22" s="50"/>
      <c r="P22" s="50">
        <v>1018475854</v>
      </c>
      <c r="Q22" s="50"/>
      <c r="R22" s="50">
        <v>2712308</v>
      </c>
      <c r="S22" s="50"/>
      <c r="T22" s="50">
        <v>10800</v>
      </c>
      <c r="U22" s="50"/>
      <c r="V22" s="50">
        <v>32304096534</v>
      </c>
      <c r="W22" s="50"/>
      <c r="X22" s="51">
        <v>29118633491</v>
      </c>
      <c r="Y22" s="70"/>
      <c r="Z22" s="52">
        <f>X22/درآمدها!$J$6</f>
        <v>2.6791644609618238E-3</v>
      </c>
      <c r="AA22" s="47"/>
      <c r="AB22" s="185"/>
    </row>
    <row r="23" spans="2:28" s="179" customFormat="1">
      <c r="B23" s="184" t="s">
        <v>349</v>
      </c>
      <c r="C23" s="68"/>
      <c r="D23" s="57">
        <v>10627347</v>
      </c>
      <c r="E23" s="55"/>
      <c r="F23" s="55">
        <v>40696862829</v>
      </c>
      <c r="G23" s="55"/>
      <c r="H23" s="58">
        <v>41728251430</v>
      </c>
      <c r="I23" s="50"/>
      <c r="J23" s="50">
        <v>0</v>
      </c>
      <c r="K23" s="68"/>
      <c r="L23" s="50">
        <v>0</v>
      </c>
      <c r="M23" s="70"/>
      <c r="N23" s="50">
        <v>16735</v>
      </c>
      <c r="O23" s="50"/>
      <c r="P23" s="50">
        <v>64085797</v>
      </c>
      <c r="Q23" s="50"/>
      <c r="R23" s="50">
        <v>10610612</v>
      </c>
      <c r="S23" s="50"/>
      <c r="T23" s="50">
        <v>3650</v>
      </c>
      <c r="U23" s="50"/>
      <c r="V23" s="50">
        <v>40632777032</v>
      </c>
      <c r="W23" s="50"/>
      <c r="X23" s="51">
        <v>38498297836</v>
      </c>
      <c r="Y23" s="70"/>
      <c r="Z23" s="52">
        <f>X23/درآمدها!$J$6</f>
        <v>3.5421741683590428E-3</v>
      </c>
      <c r="AA23" s="47"/>
      <c r="AB23" s="185"/>
    </row>
    <row r="24" spans="2:28" s="179" customFormat="1">
      <c r="B24" s="184" t="s">
        <v>340</v>
      </c>
      <c r="C24" s="68"/>
      <c r="D24" s="57">
        <v>2860606</v>
      </c>
      <c r="E24" s="55"/>
      <c r="F24" s="55">
        <v>46682327112</v>
      </c>
      <c r="G24" s="55"/>
      <c r="H24" s="58">
        <v>43535292389</v>
      </c>
      <c r="I24" s="50"/>
      <c r="J24" s="50">
        <v>0</v>
      </c>
      <c r="K24" s="68"/>
      <c r="L24" s="50">
        <v>0</v>
      </c>
      <c r="M24" s="70"/>
      <c r="N24" s="50">
        <v>9888</v>
      </c>
      <c r="O24" s="50"/>
      <c r="P24" s="50">
        <v>161362610</v>
      </c>
      <c r="Q24" s="50"/>
      <c r="R24" s="50">
        <v>2850718</v>
      </c>
      <c r="S24" s="50"/>
      <c r="T24" s="50">
        <v>14660</v>
      </c>
      <c r="U24" s="50"/>
      <c r="V24" s="50">
        <v>46520964502</v>
      </c>
      <c r="W24" s="50"/>
      <c r="X24" s="51">
        <v>41542866305</v>
      </c>
      <c r="Y24" s="70"/>
      <c r="Z24" s="52">
        <f>X24/درآمدها!$J$6</f>
        <v>3.8223006256541932E-3</v>
      </c>
      <c r="AA24" s="47"/>
      <c r="AB24" s="185"/>
    </row>
    <row r="25" spans="2:28" s="179" customFormat="1">
      <c r="B25" s="184" t="s">
        <v>79</v>
      </c>
      <c r="C25" s="68"/>
      <c r="D25" s="57">
        <v>4945732</v>
      </c>
      <c r="E25" s="55"/>
      <c r="F25" s="55">
        <v>20485675159</v>
      </c>
      <c r="G25" s="55"/>
      <c r="H25" s="58">
        <v>28219590096</v>
      </c>
      <c r="I25" s="50"/>
      <c r="J25" s="50">
        <v>0</v>
      </c>
      <c r="K25" s="50"/>
      <c r="L25" s="50">
        <v>0</v>
      </c>
      <c r="M25" s="70"/>
      <c r="N25" s="50">
        <v>1638332</v>
      </c>
      <c r="O25" s="50"/>
      <c r="P25" s="50">
        <v>6786121277</v>
      </c>
      <c r="Q25" s="50"/>
      <c r="R25" s="50">
        <v>3307400</v>
      </c>
      <c r="S25" s="50"/>
      <c r="T25" s="50">
        <v>5430</v>
      </c>
      <c r="U25" s="50"/>
      <c r="V25" s="50">
        <v>13699553882</v>
      </c>
      <c r="W25" s="50"/>
      <c r="X25" s="51">
        <v>17852324870</v>
      </c>
      <c r="Y25" s="70"/>
      <c r="Z25" s="52">
        <f>X25/درآمدها!$J$6</f>
        <v>1.6425672706115147E-3</v>
      </c>
      <c r="AA25" s="47"/>
      <c r="AB25" s="185"/>
    </row>
    <row r="26" spans="2:28" s="179" customFormat="1">
      <c r="B26" s="184" t="s">
        <v>319</v>
      </c>
      <c r="C26" s="68"/>
      <c r="D26" s="57">
        <v>17056563</v>
      </c>
      <c r="E26" s="55"/>
      <c r="F26" s="55">
        <v>37070451153</v>
      </c>
      <c r="G26" s="55"/>
      <c r="H26" s="58">
        <v>29671383791</v>
      </c>
      <c r="I26" s="50"/>
      <c r="J26" s="50">
        <v>0</v>
      </c>
      <c r="K26" s="68"/>
      <c r="L26" s="50">
        <v>0</v>
      </c>
      <c r="M26" s="70"/>
      <c r="N26" s="50">
        <v>538636</v>
      </c>
      <c r="O26" s="50"/>
      <c r="P26" s="50">
        <v>1170662550</v>
      </c>
      <c r="Q26" s="50"/>
      <c r="R26" s="50">
        <v>16517927</v>
      </c>
      <c r="S26" s="50"/>
      <c r="T26" s="50">
        <v>1600</v>
      </c>
      <c r="U26" s="50"/>
      <c r="V26" s="50">
        <v>35899788603</v>
      </c>
      <c r="W26" s="50"/>
      <c r="X26" s="51">
        <v>26271432538</v>
      </c>
      <c r="Y26" s="70"/>
      <c r="Z26" s="52">
        <f>X26/درآمدها!$J$6</f>
        <v>2.4171975108694737E-3</v>
      </c>
      <c r="AA26" s="47"/>
      <c r="AB26" s="185"/>
    </row>
    <row r="27" spans="2:28" s="179" customFormat="1">
      <c r="B27" s="184" t="s">
        <v>288</v>
      </c>
      <c r="C27" s="68"/>
      <c r="D27" s="57">
        <v>10217271</v>
      </c>
      <c r="E27" s="55"/>
      <c r="F27" s="55">
        <v>39028742948</v>
      </c>
      <c r="G27" s="55"/>
      <c r="H27" s="58">
        <v>34796094444</v>
      </c>
      <c r="I27" s="50"/>
      <c r="J27" s="50">
        <v>0</v>
      </c>
      <c r="K27" s="50"/>
      <c r="L27" s="50">
        <v>0</v>
      </c>
      <c r="M27" s="70"/>
      <c r="N27" s="50">
        <v>358499</v>
      </c>
      <c r="O27" s="50"/>
      <c r="P27" s="50">
        <v>1369422943</v>
      </c>
      <c r="Q27" s="50"/>
      <c r="R27" s="50">
        <v>9858772</v>
      </c>
      <c r="S27" s="50"/>
      <c r="T27" s="50">
        <v>3170</v>
      </c>
      <c r="U27" s="50"/>
      <c r="V27" s="50">
        <v>37659320005</v>
      </c>
      <c r="W27" s="50"/>
      <c r="X27" s="51">
        <v>31066356015</v>
      </c>
      <c r="Y27" s="70"/>
      <c r="Z27" s="52">
        <f>X27/درآمدها!$J$6</f>
        <v>2.8583716674994704E-3</v>
      </c>
      <c r="AA27" s="47"/>
      <c r="AB27" s="185"/>
    </row>
    <row r="28" spans="2:28" s="179" customFormat="1">
      <c r="B28" s="184" t="s">
        <v>282</v>
      </c>
      <c r="C28" s="68"/>
      <c r="D28" s="57">
        <v>10431366</v>
      </c>
      <c r="E28" s="55"/>
      <c r="F28" s="55">
        <v>40321131404</v>
      </c>
      <c r="G28" s="55"/>
      <c r="H28" s="58">
        <v>28940714551</v>
      </c>
      <c r="I28" s="50"/>
      <c r="J28" s="50">
        <v>0</v>
      </c>
      <c r="K28" s="50"/>
      <c r="L28" s="50">
        <v>0</v>
      </c>
      <c r="M28" s="70"/>
      <c r="N28" s="50">
        <v>371826</v>
      </c>
      <c r="O28" s="50"/>
      <c r="P28" s="50">
        <v>1437246570</v>
      </c>
      <c r="Q28" s="50"/>
      <c r="R28" s="50">
        <v>10059540</v>
      </c>
      <c r="S28" s="50"/>
      <c r="T28" s="50">
        <v>2710</v>
      </c>
      <c r="U28" s="50"/>
      <c r="V28" s="50">
        <v>38883884834</v>
      </c>
      <c r="W28" s="50"/>
      <c r="X28" s="51">
        <v>27099148350</v>
      </c>
      <c r="Y28" s="70"/>
      <c r="Z28" s="52">
        <f>X28/درآمدها!$J$6</f>
        <v>2.4933544770942783E-3</v>
      </c>
      <c r="AA28" s="47"/>
      <c r="AB28" s="185"/>
    </row>
    <row r="29" spans="2:28" s="179" customFormat="1">
      <c r="B29" s="68" t="s">
        <v>274</v>
      </c>
      <c r="C29" s="68"/>
      <c r="D29" s="57">
        <v>1003980</v>
      </c>
      <c r="E29" s="55"/>
      <c r="F29" s="55">
        <v>28650103198</v>
      </c>
      <c r="G29" s="55"/>
      <c r="H29" s="58">
        <v>30648774060</v>
      </c>
      <c r="I29" s="50"/>
      <c r="J29" s="58">
        <v>0</v>
      </c>
      <c r="K29" s="58"/>
      <c r="L29" s="50">
        <v>0</v>
      </c>
      <c r="M29" s="70"/>
      <c r="N29" s="50">
        <v>168694</v>
      </c>
      <c r="O29" s="50"/>
      <c r="P29" s="50">
        <v>4813941023</v>
      </c>
      <c r="Q29" s="50"/>
      <c r="R29" s="50">
        <v>835286</v>
      </c>
      <c r="S29" s="50"/>
      <c r="T29" s="50">
        <v>26990</v>
      </c>
      <c r="U29" s="50"/>
      <c r="V29" s="50">
        <v>23836162175</v>
      </c>
      <c r="W29" s="50"/>
      <c r="X29" s="51">
        <v>22410230146</v>
      </c>
      <c r="Y29" s="70"/>
      <c r="Z29" s="52">
        <f>X29/درآمدها!$J$6</f>
        <v>2.0619337163502506E-3</v>
      </c>
      <c r="AA29" s="47"/>
      <c r="AB29" s="185"/>
    </row>
    <row r="30" spans="2:28" s="179" customFormat="1">
      <c r="B30" s="184" t="s">
        <v>268</v>
      </c>
      <c r="C30" s="68"/>
      <c r="D30" s="57">
        <v>9296034</v>
      </c>
      <c r="E30" s="55"/>
      <c r="F30" s="55">
        <v>33379544141</v>
      </c>
      <c r="G30" s="55"/>
      <c r="H30" s="58">
        <v>24035119479</v>
      </c>
      <c r="I30" s="50"/>
      <c r="J30" s="50">
        <v>0</v>
      </c>
      <c r="K30" s="50"/>
      <c r="L30" s="50">
        <v>0</v>
      </c>
      <c r="M30" s="70"/>
      <c r="N30" s="50">
        <v>331342</v>
      </c>
      <c r="O30" s="50"/>
      <c r="P30" s="50">
        <v>1189759516</v>
      </c>
      <c r="Q30" s="50"/>
      <c r="R30" s="50">
        <v>8964692</v>
      </c>
      <c r="S30" s="50"/>
      <c r="T30" s="50">
        <v>2511</v>
      </c>
      <c r="U30" s="50"/>
      <c r="V30" s="50">
        <v>32189784625</v>
      </c>
      <c r="W30" s="50"/>
      <c r="X30" s="51">
        <v>22376405082</v>
      </c>
      <c r="Y30" s="70"/>
      <c r="Z30" s="52">
        <f>X30/درآمدها!$J$6</f>
        <v>2.0588215198460236E-3</v>
      </c>
      <c r="AA30" s="47"/>
      <c r="AB30" s="185"/>
    </row>
    <row r="31" spans="2:28" s="179" customFormat="1">
      <c r="B31" s="184" t="s">
        <v>260</v>
      </c>
      <c r="C31" s="68"/>
      <c r="D31" s="57">
        <v>2513254</v>
      </c>
      <c r="E31" s="55"/>
      <c r="F31" s="55">
        <v>40766843172</v>
      </c>
      <c r="G31" s="55"/>
      <c r="H31" s="58">
        <v>25807440436</v>
      </c>
      <c r="I31" s="50"/>
      <c r="J31" s="50">
        <v>0</v>
      </c>
      <c r="K31" s="68"/>
      <c r="L31" s="50">
        <v>0</v>
      </c>
      <c r="M31" s="70"/>
      <c r="N31" s="50">
        <v>10395</v>
      </c>
      <c r="O31" s="50"/>
      <c r="P31" s="50">
        <v>168614606</v>
      </c>
      <c r="Q31" s="50"/>
      <c r="R31" s="50">
        <v>2502859</v>
      </c>
      <c r="S31" s="50"/>
      <c r="T31" s="50">
        <v>9470</v>
      </c>
      <c r="U31" s="50"/>
      <c r="V31" s="50">
        <v>40598228566</v>
      </c>
      <c r="W31" s="50"/>
      <c r="X31" s="51">
        <v>23561047389</v>
      </c>
      <c r="Y31" s="70"/>
      <c r="Z31" s="52">
        <f>X31/درآمدها!$J$6</f>
        <v>2.1678187902312292E-3</v>
      </c>
      <c r="AA31" s="47"/>
      <c r="AB31" s="185"/>
    </row>
    <row r="32" spans="2:28" s="179" customFormat="1">
      <c r="B32" s="184" t="s">
        <v>265</v>
      </c>
      <c r="C32" s="68"/>
      <c r="D32" s="57">
        <v>7556215</v>
      </c>
      <c r="E32" s="55"/>
      <c r="F32" s="55">
        <v>38657288075</v>
      </c>
      <c r="G32" s="55"/>
      <c r="H32" s="58">
        <v>51752550542</v>
      </c>
      <c r="I32" s="50"/>
      <c r="J32" s="50">
        <v>0</v>
      </c>
      <c r="K32" s="68"/>
      <c r="L32" s="50">
        <v>0</v>
      </c>
      <c r="M32" s="70"/>
      <c r="N32" s="50">
        <v>1416532</v>
      </c>
      <c r="O32" s="50"/>
      <c r="P32" s="50">
        <v>7246919998</v>
      </c>
      <c r="Q32" s="50"/>
      <c r="R32" s="50">
        <v>6139683</v>
      </c>
      <c r="S32" s="50"/>
      <c r="T32" s="50">
        <v>7000</v>
      </c>
      <c r="U32" s="50"/>
      <c r="V32" s="50">
        <v>31410368077</v>
      </c>
      <c r="W32" s="50"/>
      <c r="X32" s="51">
        <v>42722063207</v>
      </c>
      <c r="Y32" s="70"/>
      <c r="Z32" s="52">
        <f>X32/درآمدها!$J$6</f>
        <v>3.9307968719938828E-3</v>
      </c>
      <c r="AA32" s="47"/>
      <c r="AB32" s="185"/>
    </row>
    <row r="33" spans="2:28" s="179" customFormat="1">
      <c r="B33" s="68" t="s">
        <v>257</v>
      </c>
      <c r="C33" s="68"/>
      <c r="D33" s="57">
        <v>2915593</v>
      </c>
      <c r="E33" s="55"/>
      <c r="F33" s="55">
        <v>29924203494</v>
      </c>
      <c r="G33" s="55"/>
      <c r="H33" s="58">
        <v>27678241871</v>
      </c>
      <c r="I33" s="50"/>
      <c r="J33" s="50">
        <v>0</v>
      </c>
      <c r="K33" s="50"/>
      <c r="L33" s="50">
        <v>0</v>
      </c>
      <c r="M33" s="70"/>
      <c r="N33" s="50">
        <v>99739</v>
      </c>
      <c r="O33" s="50"/>
      <c r="P33" s="50">
        <v>1023671731</v>
      </c>
      <c r="Q33" s="50"/>
      <c r="R33" s="50">
        <v>2815854</v>
      </c>
      <c r="S33" s="50"/>
      <c r="T33" s="50">
        <v>8120</v>
      </c>
      <c r="U33" s="50"/>
      <c r="V33" s="50">
        <v>28900531763</v>
      </c>
      <c r="W33" s="50"/>
      <c r="X33" s="51">
        <v>22728689311</v>
      </c>
      <c r="Y33" s="70"/>
      <c r="Z33" s="52">
        <f>X33/درآمدها!$J$6</f>
        <v>2.0912346956492721E-3</v>
      </c>
      <c r="AA33" s="47"/>
      <c r="AB33" s="185"/>
    </row>
    <row r="34" spans="2:28" s="179" customFormat="1">
      <c r="B34" s="184" t="s">
        <v>252</v>
      </c>
      <c r="C34" s="68"/>
      <c r="D34" s="57">
        <v>18607937</v>
      </c>
      <c r="E34" s="55"/>
      <c r="F34" s="55">
        <v>53227458720</v>
      </c>
      <c r="G34" s="55"/>
      <c r="H34" s="58">
        <v>41877705573</v>
      </c>
      <c r="I34" s="50"/>
      <c r="J34" s="50">
        <v>0</v>
      </c>
      <c r="K34" s="50"/>
      <c r="L34" s="50">
        <v>0</v>
      </c>
      <c r="M34" s="70"/>
      <c r="N34" s="50">
        <v>660930</v>
      </c>
      <c r="O34" s="50"/>
      <c r="P34" s="50">
        <v>1890570905</v>
      </c>
      <c r="Q34" s="50"/>
      <c r="R34" s="50">
        <v>17947007</v>
      </c>
      <c r="S34" s="50"/>
      <c r="T34" s="50">
        <v>2080</v>
      </c>
      <c r="U34" s="50"/>
      <c r="V34" s="50">
        <v>51336887815</v>
      </c>
      <c r="W34" s="50"/>
      <c r="X34" s="51">
        <v>37107662405</v>
      </c>
      <c r="Y34" s="70"/>
      <c r="Z34" s="52">
        <f>X34/درآمدها!$J$6</f>
        <v>3.4142237607260374E-3</v>
      </c>
      <c r="AA34" s="47"/>
      <c r="AB34" s="185"/>
    </row>
    <row r="35" spans="2:28" s="179" customFormat="1" ht="36" customHeight="1">
      <c r="B35" s="184" t="s">
        <v>250</v>
      </c>
      <c r="C35" s="68"/>
      <c r="D35" s="57">
        <v>7162592</v>
      </c>
      <c r="E35" s="55"/>
      <c r="F35" s="55">
        <v>68599907411</v>
      </c>
      <c r="G35" s="55"/>
      <c r="H35" s="58">
        <v>55891800437</v>
      </c>
      <c r="I35" s="50"/>
      <c r="J35" s="50">
        <v>4700000</v>
      </c>
      <c r="K35" s="50"/>
      <c r="L35" s="50">
        <v>39422550208</v>
      </c>
      <c r="M35" s="70"/>
      <c r="N35" s="50">
        <v>27388</v>
      </c>
      <c r="O35" s="50"/>
      <c r="P35" s="50">
        <v>249399041</v>
      </c>
      <c r="Q35" s="50"/>
      <c r="R35" s="50">
        <v>11835204</v>
      </c>
      <c r="S35" s="50"/>
      <c r="T35" s="50">
        <v>8040</v>
      </c>
      <c r="U35" s="50"/>
      <c r="V35" s="50">
        <v>107773058578</v>
      </c>
      <c r="W35" s="50"/>
      <c r="X35" s="51">
        <v>94588867674</v>
      </c>
      <c r="Y35" s="70"/>
      <c r="Z35" s="52">
        <f>X35/درآمدها!$J$6</f>
        <v>8.7029885091664209E-3</v>
      </c>
      <c r="AA35" s="47"/>
      <c r="AB35" s="185"/>
    </row>
    <row r="36" spans="2:28" s="179" customFormat="1">
      <c r="B36" s="184" t="s">
        <v>242</v>
      </c>
      <c r="C36" s="68"/>
      <c r="D36" s="57">
        <v>7560876</v>
      </c>
      <c r="E36" s="55"/>
      <c r="F36" s="55">
        <v>42074385706</v>
      </c>
      <c r="G36" s="55"/>
      <c r="H36" s="58">
        <v>38556509486</v>
      </c>
      <c r="I36" s="50"/>
      <c r="J36" s="50">
        <v>0</v>
      </c>
      <c r="K36" s="50"/>
      <c r="L36" s="50">
        <v>0</v>
      </c>
      <c r="M36" s="70"/>
      <c r="N36" s="50">
        <v>258917</v>
      </c>
      <c r="O36" s="50"/>
      <c r="P36" s="50">
        <v>1440808409</v>
      </c>
      <c r="Q36" s="50"/>
      <c r="R36" s="50">
        <v>7301959</v>
      </c>
      <c r="S36" s="50"/>
      <c r="T36" s="50">
        <v>4920</v>
      </c>
      <c r="U36" s="50"/>
      <c r="V36" s="50">
        <v>40633577297</v>
      </c>
      <c r="W36" s="50"/>
      <c r="X36" s="51">
        <v>35711880735</v>
      </c>
      <c r="Y36" s="70"/>
      <c r="Z36" s="52">
        <f>X36/درآمدها!$J$6</f>
        <v>3.2857998548898736E-3</v>
      </c>
      <c r="AA36" s="47"/>
      <c r="AB36" s="185"/>
    </row>
    <row r="37" spans="2:28" s="179" customFormat="1" ht="36" customHeight="1">
      <c r="B37" s="68" t="s">
        <v>225</v>
      </c>
      <c r="C37" s="68"/>
      <c r="D37" s="57">
        <v>11552131</v>
      </c>
      <c r="E37" s="55"/>
      <c r="F37" s="55">
        <v>56433068038</v>
      </c>
      <c r="G37" s="55"/>
      <c r="H37" s="58">
        <v>44785243704</v>
      </c>
      <c r="I37" s="50"/>
      <c r="J37" s="50">
        <v>0</v>
      </c>
      <c r="K37" s="50"/>
      <c r="L37" s="50">
        <v>0</v>
      </c>
      <c r="M37" s="70"/>
      <c r="N37" s="50">
        <v>376203</v>
      </c>
      <c r="O37" s="50"/>
      <c r="P37" s="50">
        <v>1837781228</v>
      </c>
      <c r="Q37" s="50"/>
      <c r="R37" s="50">
        <v>11175928</v>
      </c>
      <c r="S37" s="50"/>
      <c r="T37" s="50">
        <v>3987</v>
      </c>
      <c r="U37" s="50"/>
      <c r="V37" s="50">
        <v>54595286810</v>
      </c>
      <c r="W37" s="50"/>
      <c r="X37" s="51">
        <v>44293302312</v>
      </c>
      <c r="Y37" s="70"/>
      <c r="Z37" s="52">
        <f>X37/درآمدها!$J$6</f>
        <v>4.0753643693350813E-3</v>
      </c>
      <c r="AA37" s="47"/>
      <c r="AB37" s="185"/>
    </row>
    <row r="38" spans="2:28" s="179" customFormat="1">
      <c r="B38" s="184" t="s">
        <v>208</v>
      </c>
      <c r="C38" s="68"/>
      <c r="D38" s="57">
        <v>60546719</v>
      </c>
      <c r="E38" s="55"/>
      <c r="F38" s="55">
        <v>80480389123</v>
      </c>
      <c r="G38" s="55"/>
      <c r="H38" s="58">
        <v>73728420882</v>
      </c>
      <c r="I38" s="50"/>
      <c r="J38" s="50">
        <v>27720846</v>
      </c>
      <c r="K38" s="50"/>
      <c r="L38" s="51">
        <v>36494138982</v>
      </c>
      <c r="M38" s="70"/>
      <c r="N38" s="50">
        <v>0</v>
      </c>
      <c r="O38" s="50"/>
      <c r="P38" s="50">
        <v>0</v>
      </c>
      <c r="Q38" s="50"/>
      <c r="R38" s="50">
        <v>88267565</v>
      </c>
      <c r="S38" s="50"/>
      <c r="T38" s="50">
        <v>1130</v>
      </c>
      <c r="U38" s="50"/>
      <c r="V38" s="50">
        <v>116974528105</v>
      </c>
      <c r="W38" s="50"/>
      <c r="X38" s="51">
        <v>99148881480</v>
      </c>
      <c r="Y38" s="70"/>
      <c r="Z38" s="52">
        <f>X38/درآمدها!$J$6</f>
        <v>9.1225489577811021E-3</v>
      </c>
      <c r="AA38" s="47"/>
      <c r="AB38" s="185"/>
    </row>
    <row r="39" spans="2:28" s="179" customFormat="1">
      <c r="B39" s="184" t="s">
        <v>209</v>
      </c>
      <c r="C39" s="68"/>
      <c r="D39" s="57">
        <v>6145867</v>
      </c>
      <c r="E39" s="55"/>
      <c r="F39" s="55">
        <v>62623815295</v>
      </c>
      <c r="G39" s="55"/>
      <c r="H39" s="58">
        <v>42215256724</v>
      </c>
      <c r="I39" s="50"/>
      <c r="J39" s="50">
        <v>0</v>
      </c>
      <c r="K39" s="50"/>
      <c r="L39" s="50">
        <v>0</v>
      </c>
      <c r="M39" s="70"/>
      <c r="N39" s="50">
        <v>13872</v>
      </c>
      <c r="O39" s="50"/>
      <c r="P39" s="50">
        <v>141349880</v>
      </c>
      <c r="Q39" s="50"/>
      <c r="R39" s="50">
        <v>6131995</v>
      </c>
      <c r="S39" s="50"/>
      <c r="T39" s="50">
        <v>6970</v>
      </c>
      <c r="U39" s="50"/>
      <c r="V39" s="50">
        <v>62482465415</v>
      </c>
      <c r="W39" s="50"/>
      <c r="X39" s="51">
        <v>42485702122</v>
      </c>
      <c r="Y39" s="70"/>
      <c r="Z39" s="52">
        <f>X39/درآمدها!$J$6</f>
        <v>3.9090496214203938E-3</v>
      </c>
      <c r="AA39" s="47"/>
      <c r="AB39" s="185"/>
    </row>
    <row r="40" spans="2:28" s="179" customFormat="1">
      <c r="B40" s="184" t="s">
        <v>210</v>
      </c>
      <c r="C40" s="68"/>
      <c r="D40" s="57">
        <v>8532861</v>
      </c>
      <c r="E40" s="55"/>
      <c r="F40" s="55">
        <v>48573882194</v>
      </c>
      <c r="G40" s="55"/>
      <c r="H40" s="58">
        <v>37278787650</v>
      </c>
      <c r="I40" s="50"/>
      <c r="J40" s="50">
        <v>0</v>
      </c>
      <c r="K40" s="50"/>
      <c r="L40" s="50">
        <v>0</v>
      </c>
      <c r="M40" s="70"/>
      <c r="N40" s="50">
        <v>34156</v>
      </c>
      <c r="O40" s="50"/>
      <c r="P40" s="50">
        <v>194435316</v>
      </c>
      <c r="Q40" s="50"/>
      <c r="R40" s="50">
        <v>8498705</v>
      </c>
      <c r="S40" s="50"/>
      <c r="T40" s="50">
        <v>3929</v>
      </c>
      <c r="U40" s="50"/>
      <c r="V40" s="50">
        <v>48379446878</v>
      </c>
      <c r="W40" s="50"/>
      <c r="X40" s="51">
        <v>33192733047</v>
      </c>
      <c r="Y40" s="70"/>
      <c r="Z40" s="52">
        <f>X40/درآمدها!$J$6</f>
        <v>3.0540166237265779E-3</v>
      </c>
      <c r="AA40" s="47"/>
      <c r="AB40" s="185"/>
    </row>
    <row r="41" spans="2:28" s="179" customFormat="1">
      <c r="B41" s="59" t="s">
        <v>91</v>
      </c>
      <c r="C41" s="68"/>
      <c r="D41" s="57">
        <v>1473023</v>
      </c>
      <c r="E41" s="55"/>
      <c r="F41" s="55">
        <v>14681905387</v>
      </c>
      <c r="G41" s="55"/>
      <c r="H41" s="58">
        <v>14335090848</v>
      </c>
      <c r="I41" s="50"/>
      <c r="J41" s="50">
        <v>0</v>
      </c>
      <c r="K41" s="50"/>
      <c r="L41" s="50">
        <v>0</v>
      </c>
      <c r="M41" s="70"/>
      <c r="N41" s="50">
        <v>47347</v>
      </c>
      <c r="O41" s="50"/>
      <c r="P41" s="50">
        <v>471916714</v>
      </c>
      <c r="Q41" s="50"/>
      <c r="R41" s="50">
        <v>1425676</v>
      </c>
      <c r="S41" s="50"/>
      <c r="T41" s="50">
        <v>8960</v>
      </c>
      <c r="U41" s="50"/>
      <c r="V41" s="50">
        <v>14209988673</v>
      </c>
      <c r="W41" s="50"/>
      <c r="X41" s="51">
        <v>12698051325</v>
      </c>
      <c r="Y41" s="70"/>
      <c r="Z41" s="52">
        <f>X41/درآمدها!$J$6</f>
        <v>1.1683298202824033E-3</v>
      </c>
      <c r="AA41" s="47"/>
      <c r="AB41" s="185"/>
    </row>
    <row r="42" spans="2:28" s="179" customFormat="1">
      <c r="B42" s="68" t="s">
        <v>90</v>
      </c>
      <c r="C42" s="68"/>
      <c r="D42" s="57">
        <v>16698980</v>
      </c>
      <c r="E42" s="55"/>
      <c r="F42" s="55">
        <v>43576540221</v>
      </c>
      <c r="G42" s="55"/>
      <c r="H42" s="58">
        <v>36734961429</v>
      </c>
      <c r="I42" s="50"/>
      <c r="J42" s="50">
        <v>0</v>
      </c>
      <c r="K42" s="50"/>
      <c r="L42" s="50">
        <v>0</v>
      </c>
      <c r="M42" s="70"/>
      <c r="N42" s="50">
        <v>15373391</v>
      </c>
      <c r="O42" s="50"/>
      <c r="P42" s="50">
        <v>40117371914</v>
      </c>
      <c r="Q42" s="50"/>
      <c r="R42" s="50">
        <v>1325589</v>
      </c>
      <c r="S42" s="50"/>
      <c r="T42" s="50">
        <v>2588</v>
      </c>
      <c r="U42" s="50"/>
      <c r="V42" s="50">
        <v>3459168307</v>
      </c>
      <c r="W42" s="50"/>
      <c r="X42" s="51">
        <v>3410212122</v>
      </c>
      <c r="Y42" s="70"/>
      <c r="Z42" s="52">
        <f>X42/درآمدها!$J$6</f>
        <v>3.1376881488712465E-4</v>
      </c>
      <c r="AA42" s="47"/>
      <c r="AB42" s="185"/>
    </row>
    <row r="43" spans="2:28" s="179" customFormat="1">
      <c r="B43" s="184" t="s">
        <v>89</v>
      </c>
      <c r="C43" s="68"/>
      <c r="D43" s="57">
        <v>5432123</v>
      </c>
      <c r="E43" s="55"/>
      <c r="F43" s="55">
        <v>31618787538</v>
      </c>
      <c r="G43" s="55"/>
      <c r="H43" s="58">
        <v>30886866689</v>
      </c>
      <c r="I43" s="50"/>
      <c r="J43" s="51">
        <v>0</v>
      </c>
      <c r="K43" s="51"/>
      <c r="L43" s="50">
        <v>0</v>
      </c>
      <c r="M43" s="70"/>
      <c r="N43" s="50">
        <v>22469</v>
      </c>
      <c r="O43" s="50"/>
      <c r="P43" s="50">
        <v>130785429</v>
      </c>
      <c r="Q43" s="50"/>
      <c r="R43" s="50">
        <v>5409654</v>
      </c>
      <c r="S43" s="50"/>
      <c r="T43" s="50">
        <v>4780</v>
      </c>
      <c r="U43" s="50"/>
      <c r="V43" s="50">
        <v>31488002109</v>
      </c>
      <c r="W43" s="50"/>
      <c r="X43" s="51">
        <v>25704290154</v>
      </c>
      <c r="Y43" s="70"/>
      <c r="Z43" s="52">
        <f>X43/درآمدها!$J$6</f>
        <v>2.3650155388003653E-3</v>
      </c>
      <c r="AA43" s="47"/>
      <c r="AB43" s="185"/>
    </row>
    <row r="44" spans="2:28" s="179" customFormat="1">
      <c r="B44" s="184" t="s">
        <v>88</v>
      </c>
      <c r="C44" s="68"/>
      <c r="D44" s="57">
        <v>12370589</v>
      </c>
      <c r="E44" s="55"/>
      <c r="F44" s="55">
        <v>66691998844</v>
      </c>
      <c r="G44" s="55"/>
      <c r="H44" s="58">
        <v>69600929416</v>
      </c>
      <c r="I44" s="50"/>
      <c r="J44" s="50">
        <v>0</v>
      </c>
      <c r="K44" s="50"/>
      <c r="L44" s="50">
        <v>0</v>
      </c>
      <c r="M44" s="70"/>
      <c r="N44" s="50">
        <v>387678</v>
      </c>
      <c r="O44" s="50"/>
      <c r="P44" s="50">
        <v>2090039587</v>
      </c>
      <c r="Q44" s="50"/>
      <c r="R44" s="50">
        <v>11982911</v>
      </c>
      <c r="S44" s="50"/>
      <c r="T44" s="50">
        <v>6150</v>
      </c>
      <c r="U44" s="50"/>
      <c r="V44" s="50">
        <v>64601959257</v>
      </c>
      <c r="W44" s="50"/>
      <c r="X44" s="51">
        <v>73256417981</v>
      </c>
      <c r="Y44" s="70"/>
      <c r="Z44" s="52">
        <f>X44/درآمدها!$J$6</f>
        <v>6.740219854503883E-3</v>
      </c>
      <c r="AA44" s="47"/>
      <c r="AB44" s="185"/>
    </row>
    <row r="45" spans="2:28" s="179" customFormat="1">
      <c r="B45" s="184" t="s">
        <v>87</v>
      </c>
      <c r="C45" s="68"/>
      <c r="D45" s="57">
        <v>4112341</v>
      </c>
      <c r="E45" s="55"/>
      <c r="F45" s="55">
        <v>12328680334</v>
      </c>
      <c r="G45" s="55"/>
      <c r="H45" s="58">
        <v>12549768796</v>
      </c>
      <c r="I45" s="50"/>
      <c r="J45" s="50">
        <v>6537015</v>
      </c>
      <c r="K45" s="50"/>
      <c r="L45" s="50">
        <v>21693873103</v>
      </c>
      <c r="M45" s="70"/>
      <c r="N45" s="50">
        <v>30169</v>
      </c>
      <c r="O45" s="50"/>
      <c r="P45" s="50">
        <v>96383895</v>
      </c>
      <c r="Q45" s="50"/>
      <c r="R45" s="50">
        <v>10619187</v>
      </c>
      <c r="S45" s="50"/>
      <c r="T45" s="50">
        <v>2950</v>
      </c>
      <c r="U45" s="50"/>
      <c r="V45" s="50">
        <v>33926169542</v>
      </c>
      <c r="W45" s="50"/>
      <c r="X45" s="51">
        <v>31140208372</v>
      </c>
      <c r="Y45" s="70"/>
      <c r="Z45" s="52">
        <f>X45/درآمدها!$J$6</f>
        <v>2.8651667188638766E-3</v>
      </c>
      <c r="AA45" s="47"/>
      <c r="AB45" s="185"/>
    </row>
    <row r="46" spans="2:28" s="179" customFormat="1">
      <c r="B46" s="68" t="s">
        <v>86</v>
      </c>
      <c r="C46" s="68"/>
      <c r="D46" s="57">
        <v>2001357</v>
      </c>
      <c r="E46" s="55"/>
      <c r="F46" s="55">
        <v>45152082902</v>
      </c>
      <c r="G46" s="55"/>
      <c r="H46" s="58">
        <v>30916036312</v>
      </c>
      <c r="I46" s="50"/>
      <c r="J46" s="50">
        <v>0</v>
      </c>
      <c r="K46" s="50"/>
      <c r="L46" s="50">
        <v>0</v>
      </c>
      <c r="M46" s="70"/>
      <c r="N46" s="50">
        <v>71333</v>
      </c>
      <c r="O46" s="50"/>
      <c r="P46" s="50">
        <v>1609324838</v>
      </c>
      <c r="Q46" s="50"/>
      <c r="R46" s="50">
        <v>1930024</v>
      </c>
      <c r="S46" s="50"/>
      <c r="T46" s="50">
        <v>14770</v>
      </c>
      <c r="U46" s="50"/>
      <c r="V46" s="50">
        <v>43542758064</v>
      </c>
      <c r="W46" s="50"/>
      <c r="X46" s="51">
        <v>28336841079</v>
      </c>
      <c r="Y46" s="70"/>
      <c r="Z46" s="52">
        <f>X46/درآمدها!$J$6</f>
        <v>2.6072328420990291E-3</v>
      </c>
      <c r="AA46" s="47"/>
      <c r="AB46" s="185"/>
    </row>
    <row r="47" spans="2:28" s="179" customFormat="1">
      <c r="B47" s="68" t="s">
        <v>85</v>
      </c>
      <c r="C47" s="68"/>
      <c r="D47" s="57">
        <v>2191710</v>
      </c>
      <c r="E47" s="186"/>
      <c r="F47" s="58">
        <v>43988352823</v>
      </c>
      <c r="G47" s="186"/>
      <c r="H47" s="58">
        <v>53769558955</v>
      </c>
      <c r="I47" s="50"/>
      <c r="J47" s="50">
        <v>0</v>
      </c>
      <c r="K47" s="50"/>
      <c r="L47" s="50">
        <v>0</v>
      </c>
      <c r="M47" s="70"/>
      <c r="N47" s="50">
        <v>173987</v>
      </c>
      <c r="O47" s="50"/>
      <c r="P47" s="50">
        <v>3491977288</v>
      </c>
      <c r="Q47" s="50"/>
      <c r="R47" s="50">
        <v>2017723</v>
      </c>
      <c r="S47" s="50"/>
      <c r="T47" s="50">
        <v>22370</v>
      </c>
      <c r="U47" s="50"/>
      <c r="V47" s="50">
        <v>40496375535</v>
      </c>
      <c r="W47" s="50"/>
      <c r="X47" s="51">
        <v>44867901557</v>
      </c>
      <c r="Y47" s="70"/>
      <c r="Z47" s="52">
        <f>X47/درآمدها!$J$6</f>
        <v>4.1282324366836163E-3</v>
      </c>
      <c r="AA47" s="47"/>
      <c r="AB47" s="185"/>
    </row>
    <row r="48" spans="2:28" s="179" customFormat="1">
      <c r="B48" s="184" t="s">
        <v>84</v>
      </c>
      <c r="C48" s="68"/>
      <c r="D48" s="57">
        <v>18658523</v>
      </c>
      <c r="E48" s="55"/>
      <c r="F48" s="55">
        <v>71173106462</v>
      </c>
      <c r="G48" s="55"/>
      <c r="H48" s="58">
        <v>57274694788</v>
      </c>
      <c r="I48" s="50"/>
      <c r="J48" s="50">
        <v>942277</v>
      </c>
      <c r="K48" s="50"/>
      <c r="L48" s="50">
        <v>3022177460</v>
      </c>
      <c r="M48" s="70"/>
      <c r="N48" s="50">
        <v>0</v>
      </c>
      <c r="O48" s="50"/>
      <c r="P48" s="50">
        <v>0</v>
      </c>
      <c r="Q48" s="50"/>
      <c r="R48" s="50">
        <v>19600800</v>
      </c>
      <c r="S48" s="50"/>
      <c r="T48" s="50">
        <v>2733</v>
      </c>
      <c r="U48" s="50"/>
      <c r="V48" s="50">
        <v>74195283922</v>
      </c>
      <c r="W48" s="50"/>
      <c r="X48" s="51">
        <v>53250250934</v>
      </c>
      <c r="Y48" s="70"/>
      <c r="Z48" s="52">
        <f>X48/درآمدها!$J$6</f>
        <v>4.8994805983518181E-3</v>
      </c>
      <c r="AA48" s="47"/>
      <c r="AB48" s="185"/>
    </row>
    <row r="49" spans="2:28" s="179" customFormat="1">
      <c r="B49" s="68" t="s">
        <v>83</v>
      </c>
      <c r="C49" s="68"/>
      <c r="D49" s="57">
        <v>9731393</v>
      </c>
      <c r="E49" s="55"/>
      <c r="F49" s="55">
        <v>85434132543</v>
      </c>
      <c r="G49" s="55"/>
      <c r="H49" s="58">
        <v>88125504942</v>
      </c>
      <c r="I49" s="50"/>
      <c r="J49" s="50">
        <v>0</v>
      </c>
      <c r="K49" s="50"/>
      <c r="L49" s="50">
        <v>0</v>
      </c>
      <c r="M49" s="70"/>
      <c r="N49" s="50">
        <v>30974</v>
      </c>
      <c r="O49" s="50"/>
      <c r="P49" s="50">
        <v>271927855</v>
      </c>
      <c r="Q49" s="50"/>
      <c r="R49" s="50">
        <v>9700419</v>
      </c>
      <c r="S49" s="50"/>
      <c r="T49" s="50">
        <v>8950</v>
      </c>
      <c r="U49" s="50"/>
      <c r="V49" s="50">
        <v>85162204688</v>
      </c>
      <c r="W49" s="50"/>
      <c r="X49" s="51">
        <v>86302178489</v>
      </c>
      <c r="Y49" s="70"/>
      <c r="Z49" s="52">
        <f>X49/درآمدها!$J$6</f>
        <v>7.9405419070499202E-3</v>
      </c>
      <c r="AA49" s="47"/>
      <c r="AB49" s="185"/>
    </row>
    <row r="50" spans="2:28" s="179" customFormat="1">
      <c r="B50" s="184" t="s">
        <v>82</v>
      </c>
      <c r="C50" s="68"/>
      <c r="D50" s="57">
        <v>25327317</v>
      </c>
      <c r="E50" s="55"/>
      <c r="F50" s="55">
        <v>41409585051</v>
      </c>
      <c r="G50" s="55"/>
      <c r="H50" s="58">
        <v>37739752581</v>
      </c>
      <c r="I50" s="50"/>
      <c r="J50" s="50">
        <v>3050029</v>
      </c>
      <c r="K50" s="50"/>
      <c r="L50" s="50">
        <v>0</v>
      </c>
      <c r="M50" s="70"/>
      <c r="N50" s="50">
        <v>3952821</v>
      </c>
      <c r="O50" s="50"/>
      <c r="P50" s="50">
        <v>1476044309</v>
      </c>
      <c r="Q50" s="50"/>
      <c r="R50" s="50">
        <v>24424525</v>
      </c>
      <c r="S50" s="50"/>
      <c r="T50" s="50">
        <v>1354</v>
      </c>
      <c r="U50" s="50"/>
      <c r="V50" s="50">
        <v>39933540742</v>
      </c>
      <c r="W50" s="50"/>
      <c r="X50" s="51">
        <v>32874035552</v>
      </c>
      <c r="Y50" s="70"/>
      <c r="Z50" s="52">
        <f>X50/درآمدها!$J$6</f>
        <v>3.0246937160198868E-3</v>
      </c>
      <c r="AA50" s="47"/>
      <c r="AB50" s="185"/>
    </row>
    <row r="51" spans="2:28" s="179" customFormat="1">
      <c r="B51" s="184" t="s">
        <v>81</v>
      </c>
      <c r="C51" s="68"/>
      <c r="D51" s="57">
        <v>11035404</v>
      </c>
      <c r="E51" s="55"/>
      <c r="F51" s="55">
        <v>53974166304</v>
      </c>
      <c r="G51" s="55"/>
      <c r="H51" s="58">
        <v>47652565101</v>
      </c>
      <c r="I51" s="50"/>
      <c r="J51" s="50">
        <v>0</v>
      </c>
      <c r="K51" s="50"/>
      <c r="L51" s="50">
        <v>0</v>
      </c>
      <c r="M51" s="70"/>
      <c r="N51" s="50">
        <v>45648</v>
      </c>
      <c r="O51" s="50"/>
      <c r="P51" s="50">
        <v>223264390</v>
      </c>
      <c r="Q51" s="50"/>
      <c r="R51" s="50">
        <v>10989756</v>
      </c>
      <c r="S51" s="50"/>
      <c r="T51" s="50">
        <v>4300</v>
      </c>
      <c r="U51" s="50"/>
      <c r="V51" s="50">
        <v>53750901914</v>
      </c>
      <c r="W51" s="50"/>
      <c r="X51" s="51">
        <v>46974777896</v>
      </c>
      <c r="Y51" s="70"/>
      <c r="Z51" s="52">
        <f>X51/درآمدها!$J$6</f>
        <v>4.3220831616097985E-3</v>
      </c>
      <c r="AA51" s="47"/>
      <c r="AB51" s="185"/>
    </row>
    <row r="52" spans="2:28" s="179" customFormat="1">
      <c r="B52" s="68" t="s">
        <v>474</v>
      </c>
      <c r="C52" s="68"/>
      <c r="D52" s="57">
        <v>0</v>
      </c>
      <c r="E52" s="55"/>
      <c r="F52" s="55">
        <v>0</v>
      </c>
      <c r="G52" s="55"/>
      <c r="H52" s="58">
        <v>0</v>
      </c>
      <c r="I52" s="50"/>
      <c r="J52" s="50">
        <v>1439124</v>
      </c>
      <c r="K52" s="50"/>
      <c r="L52" s="50">
        <v>8761249763</v>
      </c>
      <c r="M52" s="70"/>
      <c r="N52" s="50">
        <v>0</v>
      </c>
      <c r="O52" s="50"/>
      <c r="P52" s="50">
        <v>0</v>
      </c>
      <c r="Q52" s="50"/>
      <c r="R52" s="50">
        <v>1439124</v>
      </c>
      <c r="S52" s="50"/>
      <c r="T52" s="50">
        <v>6250</v>
      </c>
      <c r="U52" s="50"/>
      <c r="V52" s="50">
        <v>8761249763</v>
      </c>
      <c r="W52" s="50"/>
      <c r="X52" s="51">
        <v>8941007579</v>
      </c>
      <c r="Y52" s="70"/>
      <c r="Z52" s="52">
        <f>X52/درآمدها!$J$6</f>
        <v>8.2264951609940633E-4</v>
      </c>
      <c r="AA52" s="47"/>
      <c r="AB52" s="185"/>
    </row>
    <row r="53" spans="2:28" s="179" customFormat="1">
      <c r="B53" s="184" t="s">
        <v>454</v>
      </c>
      <c r="C53" s="68"/>
      <c r="D53" s="57">
        <v>131785</v>
      </c>
      <c r="E53" s="55"/>
      <c r="F53" s="55">
        <v>9954931868</v>
      </c>
      <c r="G53" s="55"/>
      <c r="H53" s="58">
        <v>8458726777</v>
      </c>
      <c r="I53" s="50"/>
      <c r="J53" s="50">
        <v>0</v>
      </c>
      <c r="K53" s="50"/>
      <c r="L53" s="50">
        <v>0</v>
      </c>
      <c r="M53" s="70"/>
      <c r="N53" s="50">
        <v>544</v>
      </c>
      <c r="O53" s="50"/>
      <c r="P53" s="50">
        <v>41093318</v>
      </c>
      <c r="Q53" s="50"/>
      <c r="R53" s="50">
        <v>131241</v>
      </c>
      <c r="S53" s="50"/>
      <c r="T53" s="50">
        <v>60000</v>
      </c>
      <c r="U53" s="50"/>
      <c r="V53" s="50">
        <v>9913838550</v>
      </c>
      <c r="W53" s="50"/>
      <c r="X53" s="60">
        <v>7827606967</v>
      </c>
      <c r="Y53" s="70"/>
      <c r="Z53" s="52">
        <f>X53/درآمدها!$J$6</f>
        <v>7.2020709374447241E-4</v>
      </c>
      <c r="AA53" s="47"/>
      <c r="AB53" s="185"/>
    </row>
    <row r="54" spans="2:28" s="179" customFormat="1">
      <c r="B54" s="184" t="s">
        <v>455</v>
      </c>
      <c r="C54" s="68"/>
      <c r="D54" s="57">
        <v>900000</v>
      </c>
      <c r="E54" s="55"/>
      <c r="F54" s="55">
        <v>30177979200</v>
      </c>
      <c r="G54" s="55"/>
      <c r="H54" s="58">
        <v>25658418600</v>
      </c>
      <c r="I54" s="50"/>
      <c r="J54" s="50">
        <v>0</v>
      </c>
      <c r="K54" s="50"/>
      <c r="L54" s="50">
        <v>0</v>
      </c>
      <c r="M54" s="70"/>
      <c r="N54" s="50">
        <v>30535</v>
      </c>
      <c r="O54" s="50"/>
      <c r="P54" s="50">
        <v>1023871773</v>
      </c>
      <c r="Q54" s="50"/>
      <c r="R54" s="50">
        <v>869465</v>
      </c>
      <c r="S54" s="50"/>
      <c r="T54" s="50">
        <v>27920</v>
      </c>
      <c r="U54" s="50"/>
      <c r="V54" s="50">
        <v>29154107427</v>
      </c>
      <c r="W54" s="50"/>
      <c r="X54" s="51">
        <v>24131023801</v>
      </c>
      <c r="Y54" s="70"/>
      <c r="Z54" s="52">
        <f>X54/درآمدها!$J$6</f>
        <v>2.2202615172255752E-3</v>
      </c>
      <c r="AA54" s="47"/>
      <c r="AB54" s="185"/>
    </row>
    <row r="55" spans="2:28" s="179" customFormat="1">
      <c r="B55" s="184" t="s">
        <v>431</v>
      </c>
      <c r="C55" s="68"/>
      <c r="D55" s="57">
        <v>4393450</v>
      </c>
      <c r="E55" s="55"/>
      <c r="F55" s="55">
        <v>40497450529</v>
      </c>
      <c r="G55" s="55"/>
      <c r="H55" s="58">
        <v>47996725612</v>
      </c>
      <c r="I55" s="50"/>
      <c r="J55" s="50">
        <v>0</v>
      </c>
      <c r="K55" s="50"/>
      <c r="L55" s="50">
        <v>0</v>
      </c>
      <c r="M55" s="70"/>
      <c r="N55" s="50">
        <v>3098298</v>
      </c>
      <c r="O55" s="50"/>
      <c r="P55" s="50">
        <v>28559143720</v>
      </c>
      <c r="Q55" s="68"/>
      <c r="R55" s="68">
        <v>1295152</v>
      </c>
      <c r="S55" s="68"/>
      <c r="T55" s="50">
        <v>16690</v>
      </c>
      <c r="U55" s="68"/>
      <c r="V55" s="51">
        <v>11938306809</v>
      </c>
      <c r="W55" s="68"/>
      <c r="X55" s="51">
        <v>21487471166</v>
      </c>
      <c r="Y55" s="70"/>
      <c r="Z55" s="52">
        <f>X55/درآمدها!$J$6</f>
        <v>1.9770319620830562E-3</v>
      </c>
      <c r="AA55" s="47"/>
      <c r="AB55" s="185"/>
    </row>
    <row r="56" spans="2:28" s="179" customFormat="1">
      <c r="B56" s="184" t="s">
        <v>363</v>
      </c>
      <c r="C56" s="68"/>
      <c r="D56" s="57">
        <v>28125153</v>
      </c>
      <c r="E56" s="55"/>
      <c r="F56" s="55">
        <v>43636363091</v>
      </c>
      <c r="G56" s="55"/>
      <c r="H56" s="58">
        <v>39168889487</v>
      </c>
      <c r="I56" s="50"/>
      <c r="J56" s="50">
        <v>0</v>
      </c>
      <c r="K56" s="50"/>
      <c r="L56" s="50">
        <v>0</v>
      </c>
      <c r="M56" s="70"/>
      <c r="N56" s="50">
        <v>1002521</v>
      </c>
      <c r="O56" s="50"/>
      <c r="P56" s="50">
        <v>1555418041</v>
      </c>
      <c r="Q56" s="50"/>
      <c r="R56" s="50">
        <v>27122632</v>
      </c>
      <c r="S56" s="50"/>
      <c r="T56" s="50">
        <v>1235</v>
      </c>
      <c r="U56" s="50"/>
      <c r="V56" s="50">
        <v>42080945050</v>
      </c>
      <c r="W56" s="50"/>
      <c r="X56" s="51">
        <v>33297146643</v>
      </c>
      <c r="Y56" s="70"/>
      <c r="Z56" s="52">
        <f>X56/درآمدها!$J$6</f>
        <v>3.0636235716532683E-3</v>
      </c>
      <c r="AA56" s="47"/>
      <c r="AB56" s="185"/>
    </row>
    <row r="57" spans="2:28" s="179" customFormat="1">
      <c r="B57" s="184" t="s">
        <v>400</v>
      </c>
      <c r="C57" s="68"/>
      <c r="D57" s="57">
        <v>2985560</v>
      </c>
      <c r="E57" s="55"/>
      <c r="F57" s="55">
        <v>34733605620</v>
      </c>
      <c r="G57" s="55"/>
      <c r="H57" s="58">
        <v>30301196324</v>
      </c>
      <c r="I57" s="50"/>
      <c r="J57" s="50">
        <v>0</v>
      </c>
      <c r="K57" s="50"/>
      <c r="L57" s="50">
        <v>0</v>
      </c>
      <c r="M57" s="70"/>
      <c r="N57" s="50">
        <v>106419</v>
      </c>
      <c r="O57" s="50"/>
      <c r="P57" s="50">
        <v>1238064409</v>
      </c>
      <c r="Q57" s="50"/>
      <c r="R57" s="50">
        <v>2879141</v>
      </c>
      <c r="S57" s="50"/>
      <c r="T57" s="50">
        <v>8820</v>
      </c>
      <c r="U57" s="50"/>
      <c r="V57" s="50">
        <v>33495541211</v>
      </c>
      <c r="W57" s="50"/>
      <c r="X57" s="51">
        <v>25242929183</v>
      </c>
      <c r="Y57" s="70"/>
      <c r="Z57" s="52">
        <f>X57/درآمدها!$J$6</f>
        <v>2.3225663655738783E-3</v>
      </c>
      <c r="AA57" s="47"/>
      <c r="AB57" s="185"/>
    </row>
    <row r="58" spans="2:28" s="179" customFormat="1">
      <c r="B58" s="184" t="s">
        <v>367</v>
      </c>
      <c r="C58" s="68"/>
      <c r="D58" s="57">
        <v>11193936</v>
      </c>
      <c r="E58" s="55"/>
      <c r="F58" s="55">
        <v>26564983391</v>
      </c>
      <c r="G58" s="55"/>
      <c r="H58" s="58">
        <v>36319611914</v>
      </c>
      <c r="I58" s="50"/>
      <c r="J58" s="50">
        <v>579497</v>
      </c>
      <c r="K58" s="50"/>
      <c r="L58" s="50">
        <v>1786391450</v>
      </c>
      <c r="M58" s="70"/>
      <c r="N58" s="50">
        <v>383411</v>
      </c>
      <c r="O58" s="50"/>
      <c r="P58" s="50">
        <v>923284566</v>
      </c>
      <c r="Q58" s="50"/>
      <c r="R58" s="50">
        <v>11390022</v>
      </c>
      <c r="S58" s="50"/>
      <c r="T58" s="50">
        <v>2818</v>
      </c>
      <c r="U58" s="50"/>
      <c r="V58" s="50">
        <v>27428090275</v>
      </c>
      <c r="W58" s="50"/>
      <c r="X58" s="51">
        <v>31906104362</v>
      </c>
      <c r="Y58" s="70"/>
      <c r="Z58" s="52">
        <f>X58/درآمدها!$J$6</f>
        <v>2.9356357303247128E-3</v>
      </c>
      <c r="AA58" s="47"/>
      <c r="AB58" s="185"/>
    </row>
    <row r="59" spans="2:28" s="179" customFormat="1">
      <c r="B59" s="184" t="s">
        <v>375</v>
      </c>
      <c r="C59" s="68"/>
      <c r="D59" s="57">
        <v>2695891</v>
      </c>
      <c r="E59" s="55"/>
      <c r="F59" s="55">
        <v>23018351813</v>
      </c>
      <c r="G59" s="55"/>
      <c r="H59" s="58">
        <v>23877467500</v>
      </c>
      <c r="I59" s="50"/>
      <c r="J59" s="50">
        <v>0</v>
      </c>
      <c r="K59" s="50"/>
      <c r="L59" s="50">
        <v>0</v>
      </c>
      <c r="M59" s="70"/>
      <c r="N59" s="50">
        <v>11151</v>
      </c>
      <c r="O59" s="50"/>
      <c r="P59" s="50">
        <v>95210690</v>
      </c>
      <c r="Q59" s="50"/>
      <c r="R59" s="50">
        <v>2684740</v>
      </c>
      <c r="S59" s="50"/>
      <c r="T59" s="50">
        <v>7910</v>
      </c>
      <c r="U59" s="50"/>
      <c r="V59" s="50">
        <v>22923141123</v>
      </c>
      <c r="W59" s="50"/>
      <c r="X59" s="51">
        <v>21109937459</v>
      </c>
      <c r="Y59" s="70"/>
      <c r="Z59" s="52">
        <f>X59/درآمدها!$J$6</f>
        <v>1.9422956173668043E-3</v>
      </c>
      <c r="AA59" s="47"/>
      <c r="AB59" s="185"/>
    </row>
    <row r="60" spans="2:28" s="179" customFormat="1">
      <c r="B60" s="184" t="s">
        <v>354</v>
      </c>
      <c r="C60" s="68"/>
      <c r="D60" s="57">
        <v>4943200</v>
      </c>
      <c r="E60" s="55"/>
      <c r="F60" s="55">
        <v>35699158284</v>
      </c>
      <c r="G60" s="55"/>
      <c r="H60" s="58">
        <v>35231859676</v>
      </c>
      <c r="I60" s="50"/>
      <c r="J60" s="50">
        <v>0</v>
      </c>
      <c r="K60" s="50"/>
      <c r="L60" s="50">
        <v>0</v>
      </c>
      <c r="M60" s="70"/>
      <c r="N60" s="50">
        <v>175574</v>
      </c>
      <c r="O60" s="50"/>
      <c r="P60" s="50">
        <v>1267972977</v>
      </c>
      <c r="Q60" s="50"/>
      <c r="R60" s="50">
        <v>4767626</v>
      </c>
      <c r="S60" s="50"/>
      <c r="T60" s="50">
        <v>6860</v>
      </c>
      <c r="U60" s="50"/>
      <c r="V60" s="50">
        <v>34431185307</v>
      </c>
      <c r="W60" s="50"/>
      <c r="X60" s="51">
        <v>32511314174</v>
      </c>
      <c r="Y60" s="70"/>
      <c r="Z60" s="52">
        <f>X60/درآمدها!$J$6</f>
        <v>2.9913202328353456E-3</v>
      </c>
      <c r="AA60" s="47"/>
      <c r="AB60" s="185"/>
    </row>
    <row r="61" spans="2:28" s="179" customFormat="1">
      <c r="B61" s="184" t="s">
        <v>355</v>
      </c>
      <c r="C61" s="68"/>
      <c r="D61" s="57">
        <v>12257162</v>
      </c>
      <c r="E61" s="55"/>
      <c r="F61" s="55">
        <v>30262192254</v>
      </c>
      <c r="G61" s="55"/>
      <c r="H61" s="58">
        <v>35760720588</v>
      </c>
      <c r="I61" s="50"/>
      <c r="J61" s="50">
        <v>0</v>
      </c>
      <c r="K61" s="50"/>
      <c r="L61" s="50">
        <v>0</v>
      </c>
      <c r="M61" s="70"/>
      <c r="N61" s="50">
        <v>435132</v>
      </c>
      <c r="O61" s="50"/>
      <c r="P61" s="50">
        <v>1074314611</v>
      </c>
      <c r="Q61" s="50"/>
      <c r="R61" s="50">
        <v>11822030</v>
      </c>
      <c r="S61" s="50"/>
      <c r="T61" s="50">
        <v>2800</v>
      </c>
      <c r="U61" s="50"/>
      <c r="V61" s="50">
        <v>29187877643</v>
      </c>
      <c r="W61" s="50"/>
      <c r="X61" s="51">
        <v>32904728983</v>
      </c>
      <c r="Y61" s="70"/>
      <c r="Z61" s="52">
        <f>X61/درآمدها!$J$6</f>
        <v>3.0275177753819305E-3</v>
      </c>
      <c r="AA61" s="47"/>
      <c r="AB61" s="185"/>
    </row>
    <row r="62" spans="2:28" s="179" customFormat="1">
      <c r="B62" s="68" t="s">
        <v>336</v>
      </c>
      <c r="C62" s="68"/>
      <c r="D62" s="57">
        <v>630118</v>
      </c>
      <c r="E62" s="55"/>
      <c r="F62" s="55">
        <v>27753002651</v>
      </c>
      <c r="G62" s="55"/>
      <c r="H62" s="58">
        <v>34613139776</v>
      </c>
      <c r="I62" s="50"/>
      <c r="J62" s="50">
        <v>850000</v>
      </c>
      <c r="K62" s="50"/>
      <c r="L62" s="50">
        <v>39127776912</v>
      </c>
      <c r="M62" s="70"/>
      <c r="N62" s="50">
        <v>1104</v>
      </c>
      <c r="O62" s="50"/>
      <c r="P62" s="50">
        <v>48624726</v>
      </c>
      <c r="Q62" s="50"/>
      <c r="R62" s="50">
        <v>1479014</v>
      </c>
      <c r="S62" s="50"/>
      <c r="T62" s="50">
        <v>40600</v>
      </c>
      <c r="U62" s="50"/>
      <c r="V62" s="50">
        <v>66832154837</v>
      </c>
      <c r="W62" s="50"/>
      <c r="X62" s="51">
        <v>59690682991</v>
      </c>
      <c r="Y62" s="70"/>
      <c r="Z62" s="52">
        <f>X62/درآمدها!$J$6</f>
        <v>5.492055682127189E-3</v>
      </c>
      <c r="AA62" s="47"/>
      <c r="AB62" s="185"/>
    </row>
    <row r="63" spans="2:28" s="179" customFormat="1">
      <c r="B63" s="184" t="s">
        <v>331</v>
      </c>
      <c r="C63" s="68"/>
      <c r="D63" s="57">
        <v>16236400</v>
      </c>
      <c r="E63" s="55"/>
      <c r="F63" s="55">
        <v>38177536505</v>
      </c>
      <c r="G63" s="55"/>
      <c r="H63" s="58">
        <v>34313200814</v>
      </c>
      <c r="I63" s="50"/>
      <c r="J63" s="50">
        <v>0</v>
      </c>
      <c r="K63" s="50"/>
      <c r="L63" s="50">
        <v>0</v>
      </c>
      <c r="M63" s="70"/>
      <c r="N63" s="50">
        <v>521902</v>
      </c>
      <c r="O63" s="50"/>
      <c r="P63" s="50">
        <v>1227176755</v>
      </c>
      <c r="Q63" s="50"/>
      <c r="R63" s="50">
        <v>15714498</v>
      </c>
      <c r="S63" s="50"/>
      <c r="T63" s="50">
        <v>1977</v>
      </c>
      <c r="U63" s="50"/>
      <c r="V63" s="50">
        <v>36950359750</v>
      </c>
      <c r="W63" s="50"/>
      <c r="X63" s="51">
        <v>30882710553</v>
      </c>
      <c r="Y63" s="70"/>
      <c r="Z63" s="52">
        <f>X63/درآمدها!$J$6</f>
        <v>2.8414747071610195E-3</v>
      </c>
      <c r="AA63" s="47"/>
      <c r="AB63" s="185"/>
    </row>
    <row r="64" spans="2:28" s="179" customFormat="1">
      <c r="B64" s="184" t="s">
        <v>334</v>
      </c>
      <c r="C64" s="68"/>
      <c r="D64" s="57">
        <v>5991124</v>
      </c>
      <c r="E64" s="55"/>
      <c r="F64" s="55">
        <v>121718667135</v>
      </c>
      <c r="G64" s="55"/>
      <c r="H64" s="58">
        <v>94751636086</v>
      </c>
      <c r="I64" s="50"/>
      <c r="J64" s="50">
        <v>0</v>
      </c>
      <c r="K64" s="50"/>
      <c r="L64" s="50">
        <v>0</v>
      </c>
      <c r="M64" s="70"/>
      <c r="N64" s="50">
        <v>0</v>
      </c>
      <c r="O64" s="50"/>
      <c r="P64" s="50">
        <v>0</v>
      </c>
      <c r="Q64" s="50"/>
      <c r="R64" s="50">
        <v>5991124</v>
      </c>
      <c r="S64" s="50"/>
      <c r="T64" s="50">
        <v>13600</v>
      </c>
      <c r="U64" s="50"/>
      <c r="V64" s="50">
        <v>121718667135</v>
      </c>
      <c r="W64" s="50"/>
      <c r="X64" s="51">
        <v>80994484649</v>
      </c>
      <c r="Y64" s="70"/>
      <c r="Z64" s="52">
        <f>X64/درآمدها!$J$6</f>
        <v>7.4521884714331974E-3</v>
      </c>
      <c r="AA64" s="47"/>
      <c r="AB64" s="185"/>
    </row>
    <row r="65" spans="2:28" s="179" customFormat="1">
      <c r="B65" s="68" t="s">
        <v>325</v>
      </c>
      <c r="C65" s="68"/>
      <c r="D65" s="57">
        <v>5229258</v>
      </c>
      <c r="E65" s="55"/>
      <c r="F65" s="55">
        <v>34285655138</v>
      </c>
      <c r="G65" s="55"/>
      <c r="H65" s="58">
        <v>27290255556</v>
      </c>
      <c r="I65" s="50"/>
      <c r="J65" s="50">
        <v>0</v>
      </c>
      <c r="K65" s="50"/>
      <c r="L65" s="50">
        <v>0</v>
      </c>
      <c r="M65" s="70"/>
      <c r="N65" s="50">
        <v>168088</v>
      </c>
      <c r="O65" s="50"/>
      <c r="P65" s="50">
        <v>1102069777</v>
      </c>
      <c r="Q65" s="50"/>
      <c r="R65" s="50">
        <v>5061170</v>
      </c>
      <c r="S65" s="50"/>
      <c r="T65" s="50">
        <v>5260</v>
      </c>
      <c r="U65" s="50"/>
      <c r="V65" s="50">
        <v>33183585361</v>
      </c>
      <c r="W65" s="50"/>
      <c r="X65" s="51">
        <v>26463354765</v>
      </c>
      <c r="Y65" s="70"/>
      <c r="Z65" s="52">
        <f>X65/درآمدها!$J$6</f>
        <v>2.4348560046997549E-3</v>
      </c>
      <c r="AA65" s="47"/>
      <c r="AB65" s="185"/>
    </row>
    <row r="66" spans="2:28" s="179" customFormat="1">
      <c r="B66" s="184" t="s">
        <v>279</v>
      </c>
      <c r="C66" s="68"/>
      <c r="D66" s="57">
        <v>10525323</v>
      </c>
      <c r="E66" s="55"/>
      <c r="F66" s="55">
        <v>44198896178</v>
      </c>
      <c r="G66" s="55"/>
      <c r="H66" s="58">
        <v>32643615667</v>
      </c>
      <c r="I66" s="50"/>
      <c r="J66" s="50">
        <v>1341889</v>
      </c>
      <c r="K66" s="50"/>
      <c r="L66" s="50">
        <v>3386733744</v>
      </c>
      <c r="M66" s="70"/>
      <c r="N66" s="50">
        <v>43519</v>
      </c>
      <c r="O66" s="50"/>
      <c r="P66" s="50">
        <v>182748953</v>
      </c>
      <c r="Q66" s="50"/>
      <c r="R66" s="50">
        <v>11823693</v>
      </c>
      <c r="S66" s="50"/>
      <c r="T66" s="50">
        <v>2401</v>
      </c>
      <c r="U66" s="50"/>
      <c r="V66" s="50">
        <v>47402880969</v>
      </c>
      <c r="W66" s="50"/>
      <c r="X66" s="51">
        <v>28219774209</v>
      </c>
      <c r="Y66" s="70"/>
      <c r="Z66" s="52">
        <f>X66/درآمدها!$J$6</f>
        <v>2.5964616842506713E-3</v>
      </c>
      <c r="AA66" s="47"/>
      <c r="AB66" s="185"/>
    </row>
    <row r="67" spans="2:28" s="179" customFormat="1">
      <c r="B67" s="184" t="s">
        <v>267</v>
      </c>
      <c r="C67" s="68"/>
      <c r="D67" s="57">
        <v>372960</v>
      </c>
      <c r="E67" s="55"/>
      <c r="F67" s="55">
        <v>15321437368</v>
      </c>
      <c r="G67" s="55"/>
      <c r="H67" s="58">
        <v>22355675550</v>
      </c>
      <c r="I67" s="50"/>
      <c r="J67" s="50">
        <v>0</v>
      </c>
      <c r="K67" s="50"/>
      <c r="L67" s="50">
        <v>0</v>
      </c>
      <c r="M67" s="70"/>
      <c r="N67" s="50">
        <v>372960</v>
      </c>
      <c r="O67" s="50"/>
      <c r="P67" s="50">
        <v>15321437368</v>
      </c>
      <c r="Q67" s="50"/>
      <c r="R67" s="50">
        <v>0</v>
      </c>
      <c r="S67" s="50"/>
      <c r="T67" s="50">
        <v>0</v>
      </c>
      <c r="U67" s="50"/>
      <c r="V67" s="50">
        <v>0</v>
      </c>
      <c r="W67" s="50"/>
      <c r="X67" s="51">
        <v>0</v>
      </c>
      <c r="Y67" s="70"/>
      <c r="Z67" s="52">
        <f>X67/درآمدها!$J$6</f>
        <v>0</v>
      </c>
      <c r="AA67" s="47"/>
      <c r="AB67" s="185"/>
    </row>
    <row r="68" spans="2:28" s="179" customFormat="1">
      <c r="B68" s="68" t="s">
        <v>247</v>
      </c>
      <c r="C68" s="68"/>
      <c r="D68" s="57">
        <v>12063508</v>
      </c>
      <c r="E68" s="55"/>
      <c r="F68" s="55">
        <v>31575362640</v>
      </c>
      <c r="G68" s="55"/>
      <c r="H68" s="58">
        <v>31286423906</v>
      </c>
      <c r="I68" s="50"/>
      <c r="J68" s="50">
        <v>0</v>
      </c>
      <c r="K68" s="50"/>
      <c r="L68" s="50">
        <v>0</v>
      </c>
      <c r="M68" s="70"/>
      <c r="N68" s="50">
        <v>430004</v>
      </c>
      <c r="O68" s="50"/>
      <c r="P68" s="50">
        <v>1125504475</v>
      </c>
      <c r="Q68" s="50"/>
      <c r="R68" s="50">
        <v>11633504</v>
      </c>
      <c r="S68" s="50"/>
      <c r="T68" s="50">
        <v>2651</v>
      </c>
      <c r="U68" s="50"/>
      <c r="V68" s="50">
        <v>30449858165</v>
      </c>
      <c r="W68" s="50"/>
      <c r="X68" s="51">
        <v>30656918614</v>
      </c>
      <c r="Y68" s="70"/>
      <c r="Z68" s="52">
        <f>X68/درآمدها!$J$6</f>
        <v>2.8206999088269068E-3</v>
      </c>
      <c r="AA68" s="47"/>
      <c r="AB68" s="185"/>
    </row>
    <row r="69" spans="2:28" s="179" customFormat="1">
      <c r="B69" s="68" t="s">
        <v>211</v>
      </c>
      <c r="C69" s="68"/>
      <c r="D69" s="57">
        <v>3631824</v>
      </c>
      <c r="E69" s="55"/>
      <c r="F69" s="55">
        <v>39805383499</v>
      </c>
      <c r="G69" s="55"/>
      <c r="H69" s="58">
        <v>34116528418</v>
      </c>
      <c r="I69" s="50"/>
      <c r="J69" s="50">
        <v>0</v>
      </c>
      <c r="K69" s="50"/>
      <c r="L69" s="50">
        <v>0</v>
      </c>
      <c r="M69" s="70"/>
      <c r="N69" s="50">
        <v>129455</v>
      </c>
      <c r="O69" s="50"/>
      <c r="P69" s="50">
        <v>1418847918</v>
      </c>
      <c r="Q69" s="50"/>
      <c r="R69" s="50">
        <v>3502369</v>
      </c>
      <c r="S69" s="50"/>
      <c r="T69" s="50">
        <v>8500</v>
      </c>
      <c r="U69" s="50"/>
      <c r="V69" s="50">
        <v>38386535581</v>
      </c>
      <c r="W69" s="50"/>
      <c r="X69" s="51">
        <v>29593004191</v>
      </c>
      <c r="Y69" s="70"/>
      <c r="Z69" s="52">
        <f>X69/درآمدها!$J$6</f>
        <v>2.7228106410325473E-3</v>
      </c>
      <c r="AA69" s="47"/>
      <c r="AB69" s="185"/>
    </row>
    <row r="70" spans="2:28" s="179" customFormat="1">
      <c r="B70" s="184" t="s">
        <v>255</v>
      </c>
      <c r="C70" s="68"/>
      <c r="D70" s="57">
        <v>4490280</v>
      </c>
      <c r="E70" s="55"/>
      <c r="F70" s="55">
        <v>33232271876</v>
      </c>
      <c r="G70" s="55"/>
      <c r="H70" s="58">
        <v>30932490443</v>
      </c>
      <c r="I70" s="50"/>
      <c r="J70" s="50">
        <v>0</v>
      </c>
      <c r="K70" s="50"/>
      <c r="L70" s="50">
        <v>0</v>
      </c>
      <c r="M70" s="70"/>
      <c r="N70" s="50">
        <v>160055</v>
      </c>
      <c r="O70" s="50"/>
      <c r="P70" s="50">
        <v>1184556704</v>
      </c>
      <c r="Q70" s="50"/>
      <c r="R70" s="50">
        <v>4330225</v>
      </c>
      <c r="S70" s="50"/>
      <c r="T70" s="50">
        <v>6580</v>
      </c>
      <c r="U70" s="50"/>
      <c r="V70" s="50">
        <v>32047715172</v>
      </c>
      <c r="W70" s="50"/>
      <c r="X70" s="51">
        <v>28323347864</v>
      </c>
      <c r="Y70" s="70"/>
      <c r="Z70" s="52">
        <f>X70/درآمدها!$J$6</f>
        <v>2.6059913503888054E-3</v>
      </c>
      <c r="AA70" s="47"/>
      <c r="AB70" s="185"/>
    </row>
    <row r="71" spans="2:28" s="179" customFormat="1">
      <c r="B71" s="68" t="s">
        <v>212</v>
      </c>
      <c r="C71" s="68"/>
      <c r="D71" s="57">
        <v>7749179</v>
      </c>
      <c r="E71" s="61"/>
      <c r="F71" s="61">
        <v>46751439138</v>
      </c>
      <c r="G71" s="55"/>
      <c r="H71" s="62">
        <v>57541943247</v>
      </c>
      <c r="I71" s="50"/>
      <c r="J71" s="50">
        <v>0</v>
      </c>
      <c r="K71" s="50"/>
      <c r="L71" s="54">
        <v>0</v>
      </c>
      <c r="M71" s="70"/>
      <c r="N71" s="50">
        <v>32054</v>
      </c>
      <c r="O71" s="50"/>
      <c r="P71" s="50">
        <v>193384438</v>
      </c>
      <c r="Q71" s="50"/>
      <c r="R71" s="50">
        <v>7717125</v>
      </c>
      <c r="S71" s="50"/>
      <c r="T71" s="50">
        <v>6680</v>
      </c>
      <c r="U71" s="50"/>
      <c r="V71" s="54">
        <v>46558054700</v>
      </c>
      <c r="W71" s="50"/>
      <c r="X71" s="63">
        <v>51243670153</v>
      </c>
      <c r="Y71" s="70"/>
      <c r="Z71" s="52">
        <f>X71/درآمدها!$J$6</f>
        <v>4.7148579264752058E-3</v>
      </c>
      <c r="AA71" s="47"/>
      <c r="AB71" s="185"/>
    </row>
    <row r="72" spans="2:28" s="179" customFormat="1">
      <c r="B72" s="184" t="s">
        <v>103</v>
      </c>
      <c r="C72" s="68"/>
      <c r="D72" s="57">
        <v>28717714</v>
      </c>
      <c r="E72" s="55"/>
      <c r="F72" s="55">
        <v>48823579663</v>
      </c>
      <c r="G72" s="55"/>
      <c r="H72" s="58">
        <v>48272712535</v>
      </c>
      <c r="I72" s="50"/>
      <c r="J72" s="50">
        <v>0</v>
      </c>
      <c r="K72" s="50"/>
      <c r="L72" s="50">
        <v>0</v>
      </c>
      <c r="M72" s="70"/>
      <c r="N72" s="50">
        <v>923104</v>
      </c>
      <c r="O72" s="50"/>
      <c r="P72" s="50">
        <v>1569388206</v>
      </c>
      <c r="Q72" s="50"/>
      <c r="R72" s="50">
        <v>27794610</v>
      </c>
      <c r="S72" s="50"/>
      <c r="T72" s="50">
        <v>1549</v>
      </c>
      <c r="U72" s="50"/>
      <c r="V72" s="50">
        <v>47254191457</v>
      </c>
      <c r="W72" s="50"/>
      <c r="X72" s="51">
        <v>42797680480</v>
      </c>
      <c r="Y72" s="70"/>
      <c r="Z72" s="52">
        <f>X72/درآمدها!$J$6</f>
        <v>3.937754310793992E-3</v>
      </c>
      <c r="AA72" s="47"/>
      <c r="AB72" s="185"/>
    </row>
    <row r="73" spans="2:28" s="179" customFormat="1">
      <c r="B73" s="184" t="s">
        <v>101</v>
      </c>
      <c r="C73" s="68"/>
      <c r="D73" s="57">
        <v>7388217</v>
      </c>
      <c r="E73" s="55"/>
      <c r="F73" s="55">
        <v>22373000523</v>
      </c>
      <c r="G73" s="55"/>
      <c r="H73" s="58">
        <v>16238152471</v>
      </c>
      <c r="I73" s="50"/>
      <c r="J73" s="50">
        <v>2233860</v>
      </c>
      <c r="K73" s="50"/>
      <c r="L73" s="50">
        <v>4984414575</v>
      </c>
      <c r="M73" s="70"/>
      <c r="N73" s="50">
        <v>279555</v>
      </c>
      <c r="O73" s="50"/>
      <c r="P73" s="54">
        <v>794828619</v>
      </c>
      <c r="Q73" s="50"/>
      <c r="R73" s="50">
        <v>9342522</v>
      </c>
      <c r="S73" s="50"/>
      <c r="T73" s="50">
        <v>1939</v>
      </c>
      <c r="U73" s="50"/>
      <c r="V73" s="50">
        <v>26562586479</v>
      </c>
      <c r="W73" s="50"/>
      <c r="X73" s="51">
        <v>18007365018</v>
      </c>
      <c r="Y73" s="70"/>
      <c r="Z73" s="52">
        <f>X73/درآمدها!$J$6</f>
        <v>1.6568322962924845E-3</v>
      </c>
      <c r="AA73" s="47"/>
      <c r="AB73" s="185"/>
    </row>
    <row r="74" spans="2:28" s="179" customFormat="1">
      <c r="B74" s="184" t="s">
        <v>100</v>
      </c>
      <c r="C74" s="68"/>
      <c r="D74" s="57">
        <v>16636729</v>
      </c>
      <c r="E74" s="55"/>
      <c r="F74" s="55">
        <v>41045065610</v>
      </c>
      <c r="G74" s="55"/>
      <c r="H74" s="58">
        <v>45528399497</v>
      </c>
      <c r="I74" s="50"/>
      <c r="J74" s="50">
        <v>0</v>
      </c>
      <c r="K74" s="50"/>
      <c r="L74" s="50">
        <v>0</v>
      </c>
      <c r="M74" s="70"/>
      <c r="N74" s="50">
        <v>68819</v>
      </c>
      <c r="O74" s="50"/>
      <c r="P74" s="50">
        <v>169785802</v>
      </c>
      <c r="Q74" s="50"/>
      <c r="R74" s="50">
        <v>16567910</v>
      </c>
      <c r="S74" s="50"/>
      <c r="T74" s="50">
        <v>2336</v>
      </c>
      <c r="U74" s="50"/>
      <c r="V74" s="50">
        <v>40875279808</v>
      </c>
      <c r="W74" s="50"/>
      <c r="X74" s="51">
        <v>38472357069</v>
      </c>
      <c r="Y74" s="70"/>
      <c r="Z74" s="52">
        <f>X74/درآمدها!$J$6</f>
        <v>3.539787394918662E-3</v>
      </c>
      <c r="AA74" s="47"/>
      <c r="AB74" s="185"/>
    </row>
    <row r="75" spans="2:28" s="179" customFormat="1">
      <c r="B75" s="68" t="s">
        <v>99</v>
      </c>
      <c r="C75" s="68"/>
      <c r="D75" s="57">
        <v>2843138</v>
      </c>
      <c r="E75" s="55"/>
      <c r="F75" s="55">
        <v>29577923538</v>
      </c>
      <c r="G75" s="55"/>
      <c r="H75" s="58">
        <v>34310326937</v>
      </c>
      <c r="I75" s="50"/>
      <c r="J75" s="50">
        <v>0</v>
      </c>
      <c r="K75" s="50"/>
      <c r="L75" s="50">
        <v>0</v>
      </c>
      <c r="M75" s="70"/>
      <c r="N75" s="50">
        <v>501407</v>
      </c>
      <c r="O75" s="50"/>
      <c r="P75" s="50">
        <v>5216270862</v>
      </c>
      <c r="Q75" s="50"/>
      <c r="R75" s="50">
        <v>2341731</v>
      </c>
      <c r="S75" s="50"/>
      <c r="T75" s="50">
        <v>11760</v>
      </c>
      <c r="U75" s="50"/>
      <c r="V75" s="50">
        <v>24361652676</v>
      </c>
      <c r="W75" s="50"/>
      <c r="X75" s="51">
        <v>27374900963</v>
      </c>
      <c r="Y75" s="70"/>
      <c r="Z75" s="52">
        <f>X75/درآمدها!$J$6</f>
        <v>2.5187260866856181E-3</v>
      </c>
      <c r="AA75" s="47"/>
      <c r="AB75" s="185"/>
    </row>
    <row r="76" spans="2:28" s="179" customFormat="1">
      <c r="B76" s="184" t="s">
        <v>98</v>
      </c>
      <c r="C76" s="68"/>
      <c r="D76" s="57">
        <v>12498326</v>
      </c>
      <c r="E76" s="55"/>
      <c r="F76" s="55">
        <v>38345977851</v>
      </c>
      <c r="G76" s="55"/>
      <c r="H76" s="58">
        <v>38787606121</v>
      </c>
      <c r="I76" s="50"/>
      <c r="J76" s="50">
        <v>2740925</v>
      </c>
      <c r="K76" s="50"/>
      <c r="L76" s="50">
        <v>784930578</v>
      </c>
      <c r="M76" s="70"/>
      <c r="N76" s="50">
        <v>2797172</v>
      </c>
      <c r="O76" s="50"/>
      <c r="P76" s="50">
        <v>913822409</v>
      </c>
      <c r="Q76" s="50"/>
      <c r="R76" s="50">
        <v>12442079</v>
      </c>
      <c r="S76" s="50"/>
      <c r="T76" s="50">
        <v>3094</v>
      </c>
      <c r="U76" s="50"/>
      <c r="V76" s="50">
        <v>38217086020</v>
      </c>
      <c r="W76" s="50"/>
      <c r="X76" s="51">
        <v>38266742465</v>
      </c>
      <c r="Y76" s="70"/>
      <c r="Z76" s="52">
        <f>X76/درآمدها!$J$6</f>
        <v>3.5208690847630085E-3</v>
      </c>
      <c r="AA76" s="47"/>
      <c r="AB76" s="185"/>
    </row>
    <row r="77" spans="2:28" s="179" customFormat="1">
      <c r="B77" s="68" t="s">
        <v>97</v>
      </c>
      <c r="C77" s="68"/>
      <c r="D77" s="57">
        <v>14330879</v>
      </c>
      <c r="E77" s="55"/>
      <c r="F77" s="55">
        <v>36611856664</v>
      </c>
      <c r="G77" s="55"/>
      <c r="H77" s="58">
        <v>43577321820</v>
      </c>
      <c r="I77" s="50"/>
      <c r="J77" s="50">
        <v>0</v>
      </c>
      <c r="K77" s="50"/>
      <c r="L77" s="50">
        <v>0</v>
      </c>
      <c r="M77" s="70"/>
      <c r="N77" s="50">
        <v>510823</v>
      </c>
      <c r="O77" s="50"/>
      <c r="P77" s="50">
        <v>1305026611</v>
      </c>
      <c r="Q77" s="50"/>
      <c r="R77" s="50">
        <v>13820056</v>
      </c>
      <c r="S77" s="50"/>
      <c r="T77" s="50">
        <v>2872</v>
      </c>
      <c r="U77" s="50"/>
      <c r="V77" s="50">
        <v>35306830053</v>
      </c>
      <c r="W77" s="50"/>
      <c r="X77" s="51">
        <v>39455038189</v>
      </c>
      <c r="Y77" s="70"/>
      <c r="Z77" s="52">
        <f>X77/درآمدها!$J$6</f>
        <v>3.6302025009014309E-3</v>
      </c>
      <c r="AA77" s="47"/>
      <c r="AB77" s="185"/>
    </row>
    <row r="78" spans="2:28" s="179" customFormat="1">
      <c r="B78" s="184" t="s">
        <v>96</v>
      </c>
      <c r="C78" s="68"/>
      <c r="D78" s="57">
        <v>1024303</v>
      </c>
      <c r="E78" s="55"/>
      <c r="F78" s="55">
        <v>51643332029</v>
      </c>
      <c r="G78" s="55"/>
      <c r="H78" s="58">
        <v>58037878640</v>
      </c>
      <c r="I78" s="50"/>
      <c r="J78" s="50">
        <v>0</v>
      </c>
      <c r="K78" s="50"/>
      <c r="L78" s="50">
        <v>0</v>
      </c>
      <c r="M78" s="70"/>
      <c r="N78" s="50">
        <v>35513</v>
      </c>
      <c r="O78" s="50"/>
      <c r="P78" s="50">
        <v>1790495244</v>
      </c>
      <c r="Q78" s="50"/>
      <c r="R78" s="50">
        <v>988790</v>
      </c>
      <c r="S78" s="50"/>
      <c r="T78" s="50">
        <v>50900</v>
      </c>
      <c r="U78" s="50"/>
      <c r="V78" s="50">
        <v>49852836785</v>
      </c>
      <c r="W78" s="50"/>
      <c r="X78" s="51">
        <v>50029951007</v>
      </c>
      <c r="Y78" s="70"/>
      <c r="Z78" s="52">
        <f>X78/درآمدها!$J$6</f>
        <v>4.6031853370812979E-3</v>
      </c>
      <c r="AA78" s="47"/>
      <c r="AB78" s="185"/>
    </row>
    <row r="79" spans="2:28" s="179" customFormat="1">
      <c r="B79" s="184" t="s">
        <v>95</v>
      </c>
      <c r="C79" s="68"/>
      <c r="D79" s="57">
        <v>3759374</v>
      </c>
      <c r="E79" s="55"/>
      <c r="F79" s="55">
        <v>111786347376</v>
      </c>
      <c r="G79" s="55"/>
      <c r="H79" s="58">
        <v>138269211816</v>
      </c>
      <c r="I79" s="50"/>
      <c r="J79" s="50">
        <v>0</v>
      </c>
      <c r="K79" s="50"/>
      <c r="L79" s="50">
        <v>0</v>
      </c>
      <c r="M79" s="70"/>
      <c r="N79" s="50">
        <v>712486</v>
      </c>
      <c r="O79" s="50"/>
      <c r="P79" s="50">
        <v>21186029242</v>
      </c>
      <c r="Q79" s="50"/>
      <c r="R79" s="50">
        <v>3046888</v>
      </c>
      <c r="S79" s="50"/>
      <c r="T79" s="50">
        <v>33160</v>
      </c>
      <c r="U79" s="50"/>
      <c r="V79" s="50">
        <v>90600318134</v>
      </c>
      <c r="W79" s="50"/>
      <c r="X79" s="51">
        <v>100433648987</v>
      </c>
      <c r="Y79" s="70"/>
      <c r="Z79" s="52">
        <f>X79/درآمدها!$J$6</f>
        <v>9.2407586068162066E-3</v>
      </c>
      <c r="AA79" s="47"/>
      <c r="AB79" s="185"/>
    </row>
    <row r="80" spans="2:28" s="179" customFormat="1">
      <c r="B80" s="68" t="s">
        <v>94</v>
      </c>
      <c r="C80" s="68"/>
      <c r="D80" s="57">
        <v>23496961</v>
      </c>
      <c r="E80" s="55"/>
      <c r="F80" s="55">
        <v>61821483301</v>
      </c>
      <c r="G80" s="55"/>
      <c r="H80" s="58">
        <v>45733307696</v>
      </c>
      <c r="I80" s="50"/>
      <c r="J80" s="50">
        <v>0</v>
      </c>
      <c r="K80" s="50"/>
      <c r="L80" s="50">
        <v>0</v>
      </c>
      <c r="M80" s="70"/>
      <c r="N80" s="50">
        <v>2244002</v>
      </c>
      <c r="O80" s="50"/>
      <c r="P80" s="50">
        <v>5904062750</v>
      </c>
      <c r="Q80" s="50"/>
      <c r="R80" s="50">
        <v>21252959</v>
      </c>
      <c r="S80" s="50"/>
      <c r="T80" s="50">
        <v>1985</v>
      </c>
      <c r="U80" s="50"/>
      <c r="V80" s="50">
        <v>55917420551</v>
      </c>
      <c r="W80" s="50"/>
      <c r="X80" s="51">
        <v>41936110234</v>
      </c>
      <c r="Y80" s="70"/>
      <c r="Z80" s="52">
        <f>X80/درآمدها!$J$6</f>
        <v>3.858482445772621E-3</v>
      </c>
      <c r="AA80" s="47"/>
      <c r="AB80" s="185"/>
    </row>
    <row r="81" spans="2:28" s="179" customFormat="1">
      <c r="B81" s="184" t="s">
        <v>93</v>
      </c>
      <c r="C81" s="68"/>
      <c r="D81" s="57">
        <v>984499</v>
      </c>
      <c r="E81" s="55"/>
      <c r="F81" s="55">
        <v>30410631181</v>
      </c>
      <c r="G81" s="55"/>
      <c r="H81" s="58">
        <v>38078930300</v>
      </c>
      <c r="I81" s="50"/>
      <c r="J81" s="50">
        <v>0</v>
      </c>
      <c r="K81" s="50"/>
      <c r="L81" s="50">
        <v>0</v>
      </c>
      <c r="M81" s="70"/>
      <c r="N81" s="50">
        <v>984499</v>
      </c>
      <c r="O81" s="50"/>
      <c r="P81" s="50">
        <v>30410631181</v>
      </c>
      <c r="Q81" s="50"/>
      <c r="R81" s="50">
        <v>0</v>
      </c>
      <c r="S81" s="50"/>
      <c r="T81" s="50">
        <v>0</v>
      </c>
      <c r="U81" s="50"/>
      <c r="V81" s="50">
        <v>0</v>
      </c>
      <c r="W81" s="50"/>
      <c r="X81" s="51">
        <v>0</v>
      </c>
      <c r="Y81" s="70"/>
      <c r="Z81" s="52">
        <f>X81/درآمدها!$J$6</f>
        <v>0</v>
      </c>
      <c r="AA81" s="47"/>
      <c r="AB81" s="185"/>
    </row>
    <row r="82" spans="2:28" s="179" customFormat="1">
      <c r="B82" s="184" t="s">
        <v>92</v>
      </c>
      <c r="C82" s="68"/>
      <c r="D82" s="57">
        <v>31350663</v>
      </c>
      <c r="E82" s="55"/>
      <c r="F82" s="55">
        <v>183945343149</v>
      </c>
      <c r="G82" s="55"/>
      <c r="H82" s="58">
        <v>216279038295</v>
      </c>
      <c r="I82" s="50"/>
      <c r="J82" s="50">
        <v>1967013</v>
      </c>
      <c r="K82" s="50"/>
      <c r="L82" s="50">
        <v>13778258697</v>
      </c>
      <c r="M82" s="70"/>
      <c r="N82" s="50">
        <v>2156817</v>
      </c>
      <c r="O82" s="50"/>
      <c r="P82" s="50">
        <v>12799621011</v>
      </c>
      <c r="Q82" s="50"/>
      <c r="R82" s="50">
        <v>31160859</v>
      </c>
      <c r="S82" s="50"/>
      <c r="T82" s="50">
        <v>6390</v>
      </c>
      <c r="U82" s="50"/>
      <c r="V82" s="50">
        <v>184923980835</v>
      </c>
      <c r="W82" s="50"/>
      <c r="X82" s="51">
        <v>197933137574</v>
      </c>
      <c r="Y82" s="70"/>
      <c r="Z82" s="52">
        <f>X82/درآمدها!$J$6</f>
        <v>1.8211549247282917E-2</v>
      </c>
      <c r="AA82" s="47"/>
      <c r="AB82" s="185"/>
    </row>
    <row r="83" spans="2:28" s="179" customFormat="1">
      <c r="B83" s="184" t="s">
        <v>475</v>
      </c>
      <c r="C83" s="68"/>
      <c r="D83" s="57">
        <v>0</v>
      </c>
      <c r="E83" s="55"/>
      <c r="F83" s="55">
        <v>0</v>
      </c>
      <c r="G83" s="55"/>
      <c r="H83" s="58">
        <v>0</v>
      </c>
      <c r="I83" s="50"/>
      <c r="J83" s="50">
        <v>1788077</v>
      </c>
      <c r="K83" s="50"/>
      <c r="L83" s="50">
        <v>35524205851</v>
      </c>
      <c r="M83" s="70"/>
      <c r="N83" s="50">
        <v>0</v>
      </c>
      <c r="O83" s="50"/>
      <c r="P83" s="50">
        <v>0</v>
      </c>
      <c r="Q83" s="50"/>
      <c r="R83" s="50">
        <v>1788077</v>
      </c>
      <c r="S83" s="50"/>
      <c r="T83" s="50">
        <v>20250</v>
      </c>
      <c r="U83" s="50"/>
      <c r="V83" s="50">
        <v>35524205851</v>
      </c>
      <c r="W83" s="50"/>
      <c r="X83" s="51">
        <v>35993118326</v>
      </c>
      <c r="Y83" s="70"/>
      <c r="Z83" s="52">
        <f>X83/درآمدها!$J$6</f>
        <v>3.3116761295827299E-3</v>
      </c>
      <c r="AA83" s="47"/>
      <c r="AB83" s="185"/>
    </row>
    <row r="84" spans="2:28" s="179" customFormat="1">
      <c r="B84" s="184" t="s">
        <v>476</v>
      </c>
      <c r="C84" s="68"/>
      <c r="D84" s="57">
        <v>0</v>
      </c>
      <c r="E84" s="55"/>
      <c r="F84" s="55">
        <v>0</v>
      </c>
      <c r="G84" s="55"/>
      <c r="H84" s="58">
        <v>0</v>
      </c>
      <c r="I84" s="50"/>
      <c r="J84" s="50">
        <v>5124322</v>
      </c>
      <c r="K84" s="50"/>
      <c r="L84" s="50">
        <v>18738236996</v>
      </c>
      <c r="M84" s="70"/>
      <c r="N84" s="50">
        <v>114013</v>
      </c>
      <c r="O84" s="50"/>
      <c r="P84" s="50">
        <v>424318398</v>
      </c>
      <c r="Q84" s="50"/>
      <c r="R84" s="50">
        <v>5010309</v>
      </c>
      <c r="S84" s="50"/>
      <c r="T84" s="50">
        <v>3499</v>
      </c>
      <c r="U84" s="50"/>
      <c r="V84" s="50">
        <v>18313918598</v>
      </c>
      <c r="W84" s="50"/>
      <c r="X84" s="51">
        <v>17426761320</v>
      </c>
      <c r="Y84" s="70"/>
      <c r="Z84" s="52">
        <f>X84/درآمدها!$J$6</f>
        <v>1.6034117676792378E-3</v>
      </c>
      <c r="AA84" s="47"/>
      <c r="AB84" s="185"/>
    </row>
    <row r="85" spans="2:28" s="179" customFormat="1">
      <c r="B85" s="184" t="s">
        <v>456</v>
      </c>
      <c r="C85" s="68"/>
      <c r="D85" s="57">
        <v>202912</v>
      </c>
      <c r="E85" s="55"/>
      <c r="F85" s="55">
        <v>5020449455</v>
      </c>
      <c r="G85" s="55"/>
      <c r="H85" s="58">
        <v>4578696093</v>
      </c>
      <c r="I85" s="50"/>
      <c r="J85" s="50">
        <v>302487</v>
      </c>
      <c r="K85" s="50"/>
      <c r="L85" s="50">
        <v>7306411499</v>
      </c>
      <c r="M85" s="70"/>
      <c r="N85" s="50">
        <v>0</v>
      </c>
      <c r="O85" s="50"/>
      <c r="P85" s="50">
        <v>0</v>
      </c>
      <c r="Q85" s="50"/>
      <c r="R85" s="50">
        <v>505399</v>
      </c>
      <c r="S85" s="50"/>
      <c r="T85" s="50">
        <v>22350</v>
      </c>
      <c r="U85" s="50"/>
      <c r="V85" s="50">
        <v>12326860954</v>
      </c>
      <c r="W85" s="50"/>
      <c r="X85" s="51">
        <v>11228458429</v>
      </c>
      <c r="Y85" s="70"/>
      <c r="Z85" s="52">
        <f>X85/درآمدها!$J$6</f>
        <v>1.0331146474872202E-3</v>
      </c>
      <c r="AA85" s="47"/>
      <c r="AB85" s="185"/>
    </row>
    <row r="86" spans="2:28" s="179" customFormat="1">
      <c r="B86" s="184" t="s">
        <v>420</v>
      </c>
      <c r="C86" s="68"/>
      <c r="D86" s="57">
        <v>321160</v>
      </c>
      <c r="E86" s="55"/>
      <c r="F86" s="55">
        <v>6493322587</v>
      </c>
      <c r="G86" s="55"/>
      <c r="H86" s="58">
        <v>7294841891</v>
      </c>
      <c r="I86" s="50"/>
      <c r="J86" s="50">
        <v>0</v>
      </c>
      <c r="K86" s="50"/>
      <c r="L86" s="50">
        <v>0</v>
      </c>
      <c r="M86" s="70"/>
      <c r="N86" s="50">
        <v>321160</v>
      </c>
      <c r="O86" s="50"/>
      <c r="P86" s="50">
        <v>6493322587</v>
      </c>
      <c r="Q86" s="50"/>
      <c r="R86" s="50">
        <v>0</v>
      </c>
      <c r="S86" s="50"/>
      <c r="T86" s="50">
        <v>0</v>
      </c>
      <c r="U86" s="50"/>
      <c r="V86" s="50">
        <v>0</v>
      </c>
      <c r="W86" s="50"/>
      <c r="X86" s="51">
        <v>0</v>
      </c>
      <c r="Y86" s="70"/>
      <c r="Z86" s="52">
        <f>X86/درآمدها!$J$6</f>
        <v>0</v>
      </c>
      <c r="AA86" s="47"/>
      <c r="AB86" s="185"/>
    </row>
    <row r="87" spans="2:28" s="179" customFormat="1">
      <c r="B87" s="184" t="s">
        <v>386</v>
      </c>
      <c r="C87" s="68"/>
      <c r="D87" s="57">
        <v>11233811</v>
      </c>
      <c r="E87" s="55"/>
      <c r="F87" s="55">
        <v>32896983597</v>
      </c>
      <c r="G87" s="55"/>
      <c r="H87" s="58">
        <v>31267515511</v>
      </c>
      <c r="I87" s="50"/>
      <c r="J87" s="50">
        <v>0</v>
      </c>
      <c r="K87" s="50"/>
      <c r="L87" s="50">
        <v>0</v>
      </c>
      <c r="M87" s="70"/>
      <c r="N87" s="50">
        <v>400428</v>
      </c>
      <c r="O87" s="50"/>
      <c r="P87" s="50">
        <v>1172609487</v>
      </c>
      <c r="Q87" s="50"/>
      <c r="R87" s="50">
        <v>10833383</v>
      </c>
      <c r="S87" s="50"/>
      <c r="T87" s="50">
        <v>2510</v>
      </c>
      <c r="U87" s="50"/>
      <c r="V87" s="50">
        <v>31724374110</v>
      </c>
      <c r="W87" s="50"/>
      <c r="X87" s="51">
        <v>27030000176</v>
      </c>
      <c r="Y87" s="70"/>
      <c r="Z87" s="52">
        <f>X87/درآمدها!$J$6</f>
        <v>2.4869922509829995E-3</v>
      </c>
      <c r="AA87" s="47"/>
      <c r="AB87" s="185"/>
    </row>
    <row r="88" spans="2:28" s="179" customFormat="1">
      <c r="B88" s="68" t="s">
        <v>396</v>
      </c>
      <c r="C88" s="68"/>
      <c r="D88" s="57">
        <v>9664244</v>
      </c>
      <c r="E88" s="55"/>
      <c r="F88" s="55">
        <v>17213123855</v>
      </c>
      <c r="G88" s="55"/>
      <c r="H88" s="58">
        <v>15082584549</v>
      </c>
      <c r="I88" s="50"/>
      <c r="J88" s="50">
        <v>0</v>
      </c>
      <c r="K88" s="50"/>
      <c r="L88" s="50">
        <v>0</v>
      </c>
      <c r="M88" s="70"/>
      <c r="N88" s="50">
        <v>18937</v>
      </c>
      <c r="O88" s="50"/>
      <c r="P88" s="50">
        <v>33728962</v>
      </c>
      <c r="Q88" s="50"/>
      <c r="R88" s="50">
        <v>9645307</v>
      </c>
      <c r="S88" s="50"/>
      <c r="T88" s="50">
        <v>1255</v>
      </c>
      <c r="U88" s="50"/>
      <c r="V88" s="50">
        <v>17179394893</v>
      </c>
      <c r="W88" s="50"/>
      <c r="X88" s="51">
        <v>12032836370</v>
      </c>
      <c r="Y88" s="70"/>
      <c r="Z88" s="52">
        <f>X88/درآمدها!$J$6</f>
        <v>1.1071243290670559E-3</v>
      </c>
      <c r="AA88" s="47"/>
      <c r="AB88" s="185"/>
    </row>
    <row r="89" spans="2:28" s="179" customFormat="1">
      <c r="B89" s="68" t="s">
        <v>389</v>
      </c>
      <c r="C89" s="68"/>
      <c r="D89" s="57">
        <v>1777850</v>
      </c>
      <c r="E89" s="55"/>
      <c r="F89" s="61">
        <v>30338352115</v>
      </c>
      <c r="G89" s="55"/>
      <c r="H89" s="62">
        <v>27127622020</v>
      </c>
      <c r="I89" s="50"/>
      <c r="J89" s="50">
        <v>0</v>
      </c>
      <c r="K89" s="50"/>
      <c r="L89" s="63">
        <v>0</v>
      </c>
      <c r="M89" s="70"/>
      <c r="N89" s="50">
        <v>63370</v>
      </c>
      <c r="O89" s="50"/>
      <c r="P89" s="50">
        <v>1081385591</v>
      </c>
      <c r="Q89" s="50"/>
      <c r="R89" s="50">
        <v>1714480</v>
      </c>
      <c r="S89" s="50"/>
      <c r="T89" s="50">
        <v>15650</v>
      </c>
      <c r="U89" s="50"/>
      <c r="V89" s="54">
        <v>29256966524</v>
      </c>
      <c r="W89" s="50"/>
      <c r="X89" s="63">
        <v>26671963911</v>
      </c>
      <c r="Y89" s="70"/>
      <c r="Z89" s="52">
        <f>X89/درآمدها!$J$6</f>
        <v>2.4540498384477412E-3</v>
      </c>
      <c r="AA89" s="47"/>
      <c r="AB89" s="185"/>
    </row>
    <row r="90" spans="2:28" s="179" customFormat="1">
      <c r="B90" s="68" t="s">
        <v>392</v>
      </c>
      <c r="C90" s="68"/>
      <c r="D90" s="57">
        <v>9045771</v>
      </c>
      <c r="E90" s="55"/>
      <c r="F90" s="55">
        <v>33387283663</v>
      </c>
      <c r="G90" s="55"/>
      <c r="H90" s="58">
        <v>28792219622</v>
      </c>
      <c r="I90" s="50"/>
      <c r="J90" s="50">
        <v>0</v>
      </c>
      <c r="K90" s="50"/>
      <c r="L90" s="50">
        <v>0</v>
      </c>
      <c r="M90" s="70"/>
      <c r="N90" s="50">
        <v>37418</v>
      </c>
      <c r="O90" s="50"/>
      <c r="P90" s="54">
        <v>138107120</v>
      </c>
      <c r="Q90" s="50"/>
      <c r="R90" s="50">
        <v>9008353</v>
      </c>
      <c r="S90" s="50"/>
      <c r="T90" s="50">
        <v>3347</v>
      </c>
      <c r="U90" s="50"/>
      <c r="V90" s="50">
        <v>33249176543</v>
      </c>
      <c r="W90" s="50"/>
      <c r="X90" s="51">
        <v>29971559298</v>
      </c>
      <c r="Y90" s="70"/>
      <c r="Z90" s="52">
        <f>X90/درآمدها!$J$6</f>
        <v>2.7576409633244046E-3</v>
      </c>
      <c r="AA90" s="47"/>
      <c r="AB90" s="185"/>
    </row>
    <row r="91" spans="2:28" s="179" customFormat="1">
      <c r="B91" s="184" t="s">
        <v>379</v>
      </c>
      <c r="C91" s="68"/>
      <c r="D91" s="57">
        <v>6021418</v>
      </c>
      <c r="E91" s="55"/>
      <c r="F91" s="55">
        <v>8407452937</v>
      </c>
      <c r="G91" s="55"/>
      <c r="H91" s="58">
        <v>7158766317</v>
      </c>
      <c r="I91" s="50"/>
      <c r="J91" s="50">
        <v>4487899</v>
      </c>
      <c r="K91" s="50"/>
      <c r="L91" s="50">
        <v>5734793292</v>
      </c>
      <c r="M91" s="70"/>
      <c r="N91" s="50">
        <v>370430</v>
      </c>
      <c r="O91" s="50"/>
      <c r="P91" s="50">
        <v>498482657</v>
      </c>
      <c r="Q91" s="50"/>
      <c r="R91" s="50">
        <v>10138887</v>
      </c>
      <c r="S91" s="50"/>
      <c r="T91" s="50">
        <v>1109</v>
      </c>
      <c r="U91" s="50"/>
      <c r="V91" s="50">
        <v>13643763572</v>
      </c>
      <c r="W91" s="50"/>
      <c r="X91" s="51">
        <v>11177123734</v>
      </c>
      <c r="Y91" s="70"/>
      <c r="Z91" s="52">
        <f>X91/درآمدها!$J$6</f>
        <v>1.0283914144927592E-3</v>
      </c>
      <c r="AA91" s="47"/>
      <c r="AB91" s="185"/>
    </row>
    <row r="92" spans="2:28" s="179" customFormat="1">
      <c r="B92" s="184" t="s">
        <v>322</v>
      </c>
      <c r="C92" s="68"/>
      <c r="D92" s="57">
        <v>5444491</v>
      </c>
      <c r="E92" s="61"/>
      <c r="F92" s="55">
        <v>34035534674</v>
      </c>
      <c r="G92" s="55"/>
      <c r="H92" s="58">
        <v>28954715094</v>
      </c>
      <c r="I92" s="50"/>
      <c r="J92" s="50">
        <v>0</v>
      </c>
      <c r="K92" s="50"/>
      <c r="L92" s="51">
        <v>0</v>
      </c>
      <c r="M92" s="70"/>
      <c r="N92" s="50">
        <v>22521</v>
      </c>
      <c r="O92" s="50"/>
      <c r="P92" s="50">
        <v>140787133</v>
      </c>
      <c r="Q92" s="50"/>
      <c r="R92" s="50">
        <v>5421970</v>
      </c>
      <c r="S92" s="50"/>
      <c r="T92" s="50">
        <v>5470</v>
      </c>
      <c r="U92" s="50"/>
      <c r="V92" s="50">
        <v>33894747541</v>
      </c>
      <c r="W92" s="50"/>
      <c r="X92" s="51">
        <v>29481709756</v>
      </c>
      <c r="Y92" s="70"/>
      <c r="Z92" s="52">
        <f>X92/درآمدها!$J$6</f>
        <v>2.7125705967994624E-3</v>
      </c>
      <c r="AA92" s="47"/>
      <c r="AB92" s="185"/>
    </row>
    <row r="93" spans="2:28" s="179" customFormat="1">
      <c r="B93" s="184" t="s">
        <v>277</v>
      </c>
      <c r="C93" s="68"/>
      <c r="D93" s="57">
        <v>3045827</v>
      </c>
      <c r="E93" s="55"/>
      <c r="F93" s="61">
        <v>18937978223</v>
      </c>
      <c r="G93" s="55"/>
      <c r="H93" s="62">
        <v>18438719369</v>
      </c>
      <c r="I93" s="50"/>
      <c r="J93" s="50">
        <v>1159164</v>
      </c>
      <c r="K93" s="50"/>
      <c r="L93" s="54">
        <v>6692284863</v>
      </c>
      <c r="M93" s="70"/>
      <c r="N93" s="50">
        <v>12598</v>
      </c>
      <c r="O93" s="50"/>
      <c r="P93" s="54">
        <v>78330335</v>
      </c>
      <c r="Q93" s="50"/>
      <c r="R93" s="50">
        <v>4192393</v>
      </c>
      <c r="S93" s="50"/>
      <c r="T93" s="50">
        <v>5550</v>
      </c>
      <c r="U93" s="50"/>
      <c r="V93" s="54">
        <v>25551932751</v>
      </c>
      <c r="W93" s="50"/>
      <c r="X93" s="63">
        <v>23129337857</v>
      </c>
      <c r="Y93" s="70"/>
      <c r="Z93" s="52">
        <f>X93/درآمدها!$J$6</f>
        <v>2.1280978041502596E-3</v>
      </c>
      <c r="AA93" s="47"/>
      <c r="AB93" s="185"/>
    </row>
    <row r="94" spans="2:28" s="179" customFormat="1">
      <c r="B94" s="184" t="s">
        <v>292</v>
      </c>
      <c r="C94" s="68"/>
      <c r="D94" s="57">
        <v>10335267</v>
      </c>
      <c r="E94" s="55"/>
      <c r="F94" s="55">
        <v>63735097073</v>
      </c>
      <c r="G94" s="55"/>
      <c r="H94" s="58">
        <v>49108630935</v>
      </c>
      <c r="I94" s="50"/>
      <c r="J94" s="51">
        <v>0</v>
      </c>
      <c r="K94" s="51"/>
      <c r="L94" s="50">
        <v>0</v>
      </c>
      <c r="M94" s="70"/>
      <c r="N94" s="50">
        <v>363676</v>
      </c>
      <c r="O94" s="50"/>
      <c r="P94" s="50">
        <v>2242702115</v>
      </c>
      <c r="Q94" s="50"/>
      <c r="R94" s="50">
        <v>9971591</v>
      </c>
      <c r="S94" s="50"/>
      <c r="T94" s="50">
        <v>4282</v>
      </c>
      <c r="U94" s="50"/>
      <c r="V94" s="50">
        <v>61492394958</v>
      </c>
      <c r="W94" s="50"/>
      <c r="X94" s="51">
        <v>42444297466</v>
      </c>
      <c r="Y94" s="70"/>
      <c r="Z94" s="52">
        <f>X94/درآمدها!$J$6</f>
        <v>3.9052400373302668E-3</v>
      </c>
      <c r="AA94" s="47"/>
      <c r="AB94" s="185"/>
    </row>
    <row r="95" spans="2:28" s="179" customFormat="1">
      <c r="B95" s="184" t="s">
        <v>393</v>
      </c>
      <c r="C95" s="68"/>
      <c r="D95" s="57">
        <v>52465248</v>
      </c>
      <c r="E95" s="55"/>
      <c r="F95" s="55">
        <v>178236745158</v>
      </c>
      <c r="G95" s="55"/>
      <c r="H95" s="58">
        <v>157502300922</v>
      </c>
      <c r="I95" s="50"/>
      <c r="J95" s="50">
        <v>0</v>
      </c>
      <c r="K95" s="50"/>
      <c r="L95" s="50">
        <v>0</v>
      </c>
      <c r="M95" s="70"/>
      <c r="N95" s="50">
        <v>0</v>
      </c>
      <c r="O95" s="50"/>
      <c r="P95" s="50">
        <v>0</v>
      </c>
      <c r="Q95" s="50"/>
      <c r="R95" s="50">
        <v>52465248</v>
      </c>
      <c r="S95" s="50"/>
      <c r="T95" s="50">
        <v>2660</v>
      </c>
      <c r="U95" s="50"/>
      <c r="V95" s="50">
        <v>178236745158</v>
      </c>
      <c r="W95" s="50"/>
      <c r="X95" s="51">
        <v>138727192204</v>
      </c>
      <c r="Y95" s="70"/>
      <c r="Z95" s="52">
        <f>X95/درآمدها!$J$6</f>
        <v>1.2764093591028364E-2</v>
      </c>
      <c r="AA95" s="47"/>
      <c r="AB95" s="185"/>
    </row>
    <row r="96" spans="2:28" s="179" customFormat="1">
      <c r="B96" s="184" t="s">
        <v>258</v>
      </c>
      <c r="C96" s="68"/>
      <c r="D96" s="57">
        <v>19079319</v>
      </c>
      <c r="E96" s="55"/>
      <c r="F96" s="55">
        <v>328596344208</v>
      </c>
      <c r="G96" s="55"/>
      <c r="H96" s="58">
        <v>241055280534</v>
      </c>
      <c r="I96" s="50"/>
      <c r="J96" s="50">
        <v>0</v>
      </c>
      <c r="K96" s="50"/>
      <c r="L96" s="50">
        <v>0</v>
      </c>
      <c r="M96" s="70"/>
      <c r="N96" s="50">
        <v>0</v>
      </c>
      <c r="O96" s="50"/>
      <c r="P96" s="50">
        <v>0</v>
      </c>
      <c r="Q96" s="50"/>
      <c r="R96" s="50">
        <v>19079319</v>
      </c>
      <c r="S96" s="50"/>
      <c r="T96" s="50">
        <v>12440</v>
      </c>
      <c r="U96" s="50"/>
      <c r="V96" s="50">
        <v>328596344208</v>
      </c>
      <c r="W96" s="50"/>
      <c r="X96" s="51">
        <v>235934515331</v>
      </c>
      <c r="Y96" s="70"/>
      <c r="Z96" s="52">
        <f>X96/درآمدها!$J$6</f>
        <v>2.1708002498964787E-2</v>
      </c>
      <c r="AA96" s="47"/>
      <c r="AB96" s="185"/>
    </row>
    <row r="97" spans="2:28" s="179" customFormat="1">
      <c r="B97" s="184" t="s">
        <v>251</v>
      </c>
      <c r="C97" s="68"/>
      <c r="D97" s="57">
        <v>3623384</v>
      </c>
      <c r="E97" s="55"/>
      <c r="F97" s="55">
        <v>55300403330</v>
      </c>
      <c r="G97" s="55"/>
      <c r="H97" s="58">
        <v>56728741631</v>
      </c>
      <c r="I97" s="50"/>
      <c r="J97" s="50">
        <v>0</v>
      </c>
      <c r="K97" s="50"/>
      <c r="L97" s="50">
        <v>0</v>
      </c>
      <c r="M97" s="70"/>
      <c r="N97" s="50">
        <v>3466</v>
      </c>
      <c r="O97" s="50"/>
      <c r="P97" s="50">
        <v>52898395</v>
      </c>
      <c r="Q97" s="50"/>
      <c r="R97" s="50">
        <v>3619918</v>
      </c>
      <c r="S97" s="50"/>
      <c r="T97" s="50">
        <v>14010</v>
      </c>
      <c r="U97" s="50"/>
      <c r="V97" s="50">
        <v>55247504935</v>
      </c>
      <c r="W97" s="50"/>
      <c r="X97" s="51">
        <v>50413296629</v>
      </c>
      <c r="Y97" s="70"/>
      <c r="Z97" s="52">
        <f>X97/درآمدها!$J$6</f>
        <v>4.6384564279120253E-3</v>
      </c>
      <c r="AA97" s="47"/>
      <c r="AB97" s="185"/>
    </row>
    <row r="98" spans="2:28" s="179" customFormat="1">
      <c r="B98" s="184" t="s">
        <v>244</v>
      </c>
      <c r="C98" s="68"/>
      <c r="D98" s="57">
        <v>3858086</v>
      </c>
      <c r="E98" s="55"/>
      <c r="F98" s="55">
        <v>22851984610</v>
      </c>
      <c r="G98" s="55"/>
      <c r="H98" s="58">
        <v>26002184037</v>
      </c>
      <c r="I98" s="50"/>
      <c r="J98" s="50">
        <v>0</v>
      </c>
      <c r="K98" s="50"/>
      <c r="L98" s="50">
        <v>0</v>
      </c>
      <c r="M98" s="70"/>
      <c r="N98" s="50">
        <v>133957</v>
      </c>
      <c r="O98" s="50"/>
      <c r="P98" s="50">
        <v>793446104</v>
      </c>
      <c r="Q98" s="50"/>
      <c r="R98" s="50">
        <v>3724129</v>
      </c>
      <c r="S98" s="50"/>
      <c r="T98" s="50">
        <v>6700</v>
      </c>
      <c r="U98" s="50"/>
      <c r="V98" s="50">
        <v>22058538506</v>
      </c>
      <c r="W98" s="50"/>
      <c r="X98" s="51">
        <v>24803201903</v>
      </c>
      <c r="Y98" s="70"/>
      <c r="Z98" s="52">
        <f>X98/درآمدها!$J$6</f>
        <v>2.2821076777904859E-3</v>
      </c>
      <c r="AA98" s="47"/>
      <c r="AB98" s="185"/>
    </row>
    <row r="99" spans="2:28" s="179" customFormat="1" ht="29.25" customHeight="1">
      <c r="B99" s="184" t="s">
        <v>246</v>
      </c>
      <c r="C99" s="182"/>
      <c r="D99" s="57">
        <v>2271357</v>
      </c>
      <c r="E99" s="55"/>
      <c r="F99" s="55">
        <v>28244457677</v>
      </c>
      <c r="G99" s="55"/>
      <c r="H99" s="58">
        <v>32490352513</v>
      </c>
      <c r="I99" s="50"/>
      <c r="J99" s="50">
        <v>0</v>
      </c>
      <c r="K99" s="50"/>
      <c r="L99" s="168">
        <v>0</v>
      </c>
      <c r="M99" s="50"/>
      <c r="N99" s="50">
        <v>80961</v>
      </c>
      <c r="O99" s="50"/>
      <c r="P99" s="168">
        <v>1006754790</v>
      </c>
      <c r="Q99" s="50"/>
      <c r="R99" s="50">
        <v>2190396</v>
      </c>
      <c r="S99" s="50"/>
      <c r="T99" s="50">
        <v>12360</v>
      </c>
      <c r="U99" s="50"/>
      <c r="V99" s="50">
        <v>27237702887</v>
      </c>
      <c r="W99" s="50"/>
      <c r="X99" s="51">
        <v>26912208463</v>
      </c>
      <c r="Y99" s="71"/>
      <c r="Z99" s="52">
        <f>X99/درآمدها!$J$6</f>
        <v>2.4761544013509776E-3</v>
      </c>
      <c r="AA99" s="47"/>
      <c r="AB99" s="185"/>
    </row>
    <row r="100" spans="2:28" s="179" customFormat="1">
      <c r="B100" s="184" t="s">
        <v>238</v>
      </c>
      <c r="C100" s="68"/>
      <c r="D100" s="57">
        <v>2235096</v>
      </c>
      <c r="E100" s="55"/>
      <c r="F100" s="55">
        <v>15910255577</v>
      </c>
      <c r="G100" s="55"/>
      <c r="H100" s="58">
        <v>11842178968</v>
      </c>
      <c r="I100" s="50"/>
      <c r="J100" s="50">
        <v>0</v>
      </c>
      <c r="K100" s="50"/>
      <c r="L100" s="50">
        <v>0</v>
      </c>
      <c r="M100" s="70"/>
      <c r="N100" s="50">
        <v>78699</v>
      </c>
      <c r="O100" s="50"/>
      <c r="P100" s="50">
        <v>560209138</v>
      </c>
      <c r="Q100" s="50"/>
      <c r="R100" s="50">
        <v>2156397</v>
      </c>
      <c r="S100" s="50"/>
      <c r="T100" s="50">
        <v>5050</v>
      </c>
      <c r="U100" s="50"/>
      <c r="V100" s="50">
        <v>15350046439</v>
      </c>
      <c r="W100" s="50"/>
      <c r="X100" s="51">
        <v>10825010514</v>
      </c>
      <c r="Y100" s="70"/>
      <c r="Z100" s="52">
        <f>X100/درآمدها!$J$6</f>
        <v>9.9599397298677592E-4</v>
      </c>
      <c r="AA100" s="47"/>
      <c r="AB100" s="185"/>
    </row>
    <row r="101" spans="2:28" s="179" customFormat="1">
      <c r="B101" s="184" t="s">
        <v>248</v>
      </c>
      <c r="C101" s="68"/>
      <c r="D101" s="57">
        <v>1123511</v>
      </c>
      <c r="E101" s="55"/>
      <c r="F101" s="55">
        <v>33057320762</v>
      </c>
      <c r="G101" s="55"/>
      <c r="H101" s="58">
        <v>26055553139</v>
      </c>
      <c r="I101" s="50"/>
      <c r="J101" s="50">
        <v>0</v>
      </c>
      <c r="K101" s="50"/>
      <c r="L101" s="50">
        <v>0</v>
      </c>
      <c r="M101" s="70"/>
      <c r="N101" s="50">
        <v>38237</v>
      </c>
      <c r="O101" s="50"/>
      <c r="P101" s="50">
        <v>1125055985</v>
      </c>
      <c r="Q101" s="50"/>
      <c r="R101" s="50">
        <v>1085274</v>
      </c>
      <c r="S101" s="50"/>
      <c r="T101" s="50">
        <v>18360</v>
      </c>
      <c r="U101" s="50"/>
      <c r="V101" s="50">
        <v>31932264777</v>
      </c>
      <c r="W101" s="50"/>
      <c r="X101" s="51">
        <v>19807073142</v>
      </c>
      <c r="Y101" s="70"/>
      <c r="Z101" s="52">
        <f>X101/درآمدها!$J$6</f>
        <v>1.8224209063285762E-3</v>
      </c>
      <c r="AA101" s="47"/>
      <c r="AB101" s="185"/>
    </row>
    <row r="102" spans="2:28" s="179" customFormat="1">
      <c r="B102" s="184" t="s">
        <v>213</v>
      </c>
      <c r="C102" s="68">
        <v>0</v>
      </c>
      <c r="D102" s="57">
        <v>5692290</v>
      </c>
      <c r="E102" s="55">
        <v>30849198855</v>
      </c>
      <c r="F102" s="55">
        <v>35169728206</v>
      </c>
      <c r="G102" s="55">
        <v>30849198855</v>
      </c>
      <c r="H102" s="58">
        <v>24297259239</v>
      </c>
      <c r="I102" s="50">
        <v>30849198855</v>
      </c>
      <c r="J102" s="50">
        <v>0</v>
      </c>
      <c r="K102" s="50"/>
      <c r="L102" s="50">
        <v>0</v>
      </c>
      <c r="M102" s="70"/>
      <c r="N102" s="50">
        <v>191971</v>
      </c>
      <c r="O102" s="50"/>
      <c r="P102" s="50">
        <v>1186089938</v>
      </c>
      <c r="Q102" s="50"/>
      <c r="R102" s="50">
        <v>5500319</v>
      </c>
      <c r="S102" s="50"/>
      <c r="T102" s="50">
        <v>4020</v>
      </c>
      <c r="U102" s="50"/>
      <c r="V102" s="50">
        <v>33983638268</v>
      </c>
      <c r="W102" s="50"/>
      <c r="X102" s="51">
        <v>21979720254</v>
      </c>
      <c r="Y102" s="70"/>
      <c r="Z102" s="52">
        <f>X102/درآمدها!$J$6</f>
        <v>2.0223231074562786E-3</v>
      </c>
      <c r="AA102" s="47"/>
      <c r="AB102" s="185"/>
    </row>
    <row r="103" spans="2:28" s="179" customFormat="1">
      <c r="B103" s="68" t="s">
        <v>214</v>
      </c>
      <c r="C103" s="68"/>
      <c r="D103" s="57">
        <v>1004423</v>
      </c>
      <c r="E103" s="55"/>
      <c r="F103" s="55">
        <v>30149539073</v>
      </c>
      <c r="G103" s="55"/>
      <c r="H103" s="58">
        <v>35325043653</v>
      </c>
      <c r="I103" s="50"/>
      <c r="J103" s="50">
        <v>0</v>
      </c>
      <c r="K103" s="50"/>
      <c r="L103" s="50">
        <v>0</v>
      </c>
      <c r="M103" s="70"/>
      <c r="N103" s="50">
        <v>33960</v>
      </c>
      <c r="O103" s="50"/>
      <c r="P103" s="50">
        <v>1019369675</v>
      </c>
      <c r="Q103" s="50"/>
      <c r="R103" s="50">
        <v>970463</v>
      </c>
      <c r="S103" s="50"/>
      <c r="T103" s="50">
        <v>29760</v>
      </c>
      <c r="U103" s="50"/>
      <c r="V103" s="50">
        <v>29130169398</v>
      </c>
      <c r="W103" s="50"/>
      <c r="X103" s="51">
        <v>28709137060</v>
      </c>
      <c r="Y103" s="70"/>
      <c r="Z103" s="52">
        <f>X103/درآمدها!$J$6</f>
        <v>2.6414872710220898E-3</v>
      </c>
      <c r="AA103" s="47"/>
      <c r="AB103" s="185"/>
    </row>
    <row r="104" spans="2:28" s="179" customFormat="1">
      <c r="B104" s="184" t="s">
        <v>123</v>
      </c>
      <c r="C104" s="68"/>
      <c r="D104" s="57">
        <v>1200211</v>
      </c>
      <c r="E104" s="55"/>
      <c r="F104" s="55">
        <v>4831726700</v>
      </c>
      <c r="G104" s="55"/>
      <c r="H104" s="58">
        <v>5442784179</v>
      </c>
      <c r="I104" s="50"/>
      <c r="J104" s="50">
        <v>0</v>
      </c>
      <c r="K104" s="50"/>
      <c r="L104" s="50">
        <v>0</v>
      </c>
      <c r="M104" s="70"/>
      <c r="N104" s="50">
        <v>341698</v>
      </c>
      <c r="O104" s="50"/>
      <c r="P104" s="50">
        <v>1375584252</v>
      </c>
      <c r="Q104" s="50"/>
      <c r="R104" s="50">
        <v>858513</v>
      </c>
      <c r="S104" s="50"/>
      <c r="T104" s="50">
        <v>4418</v>
      </c>
      <c r="U104" s="50"/>
      <c r="V104" s="50">
        <v>3456142448</v>
      </c>
      <c r="W104" s="50"/>
      <c r="X104" s="51">
        <v>3770342620</v>
      </c>
      <c r="Y104" s="70"/>
      <c r="Z104" s="52">
        <f>X104/درآمدها!$J$6</f>
        <v>3.4690391485149282E-4</v>
      </c>
      <c r="AA104" s="47"/>
      <c r="AB104" s="185"/>
    </row>
    <row r="105" spans="2:28" s="179" customFormat="1">
      <c r="B105" s="68" t="s">
        <v>120</v>
      </c>
      <c r="C105" s="68"/>
      <c r="D105" s="57">
        <v>4192293</v>
      </c>
      <c r="E105" s="55"/>
      <c r="F105" s="55">
        <v>30629183856</v>
      </c>
      <c r="G105" s="55"/>
      <c r="H105" s="58">
        <v>28858890836</v>
      </c>
      <c r="I105" s="50"/>
      <c r="J105" s="50">
        <v>0</v>
      </c>
      <c r="K105" s="50"/>
      <c r="L105" s="50">
        <v>0</v>
      </c>
      <c r="M105" s="70"/>
      <c r="N105" s="50">
        <v>134756</v>
      </c>
      <c r="O105" s="50"/>
      <c r="P105" s="50">
        <v>984536697</v>
      </c>
      <c r="Q105" s="50"/>
      <c r="R105" s="50">
        <v>4057537</v>
      </c>
      <c r="S105" s="50"/>
      <c r="T105" s="50">
        <v>6470</v>
      </c>
      <c r="U105" s="50"/>
      <c r="V105" s="50">
        <v>29644647159</v>
      </c>
      <c r="W105" s="50"/>
      <c r="X105" s="51">
        <v>26096063423</v>
      </c>
      <c r="Y105" s="70"/>
      <c r="Z105" s="52">
        <f>X105/درآمدها!$J$6</f>
        <v>2.4010620455632617E-3</v>
      </c>
      <c r="AA105" s="47"/>
      <c r="AB105" s="185"/>
    </row>
    <row r="106" spans="2:28" s="179" customFormat="1">
      <c r="B106" s="68" t="s">
        <v>118</v>
      </c>
      <c r="C106" s="68"/>
      <c r="D106" s="57">
        <v>2213752</v>
      </c>
      <c r="E106" s="55"/>
      <c r="F106" s="55">
        <v>34880616246</v>
      </c>
      <c r="G106" s="55"/>
      <c r="H106" s="58">
        <v>31974429956</v>
      </c>
      <c r="I106" s="50"/>
      <c r="J106" s="50">
        <v>0</v>
      </c>
      <c r="K106" s="50"/>
      <c r="L106" s="50">
        <v>0</v>
      </c>
      <c r="M106" s="70"/>
      <c r="N106" s="50">
        <v>78908</v>
      </c>
      <c r="O106" s="50"/>
      <c r="P106" s="50">
        <v>1243300815</v>
      </c>
      <c r="Q106" s="50"/>
      <c r="R106" s="50">
        <v>2134844</v>
      </c>
      <c r="S106" s="50"/>
      <c r="T106" s="50">
        <v>13950</v>
      </c>
      <c r="U106" s="50"/>
      <c r="V106" s="50">
        <v>33637315431</v>
      </c>
      <c r="W106" s="50"/>
      <c r="X106" s="51">
        <v>29603876413</v>
      </c>
      <c r="Y106" s="70"/>
      <c r="Z106" s="52">
        <f>X106/درآمدها!$J$6</f>
        <v>2.7238109788678749E-3</v>
      </c>
      <c r="AA106" s="47"/>
      <c r="AB106" s="185"/>
    </row>
    <row r="107" spans="2:28" s="179" customFormat="1">
      <c r="B107" s="184" t="s">
        <v>117</v>
      </c>
      <c r="C107" s="68"/>
      <c r="D107" s="57">
        <v>22899949</v>
      </c>
      <c r="E107" s="55"/>
      <c r="F107" s="55">
        <v>44157092608</v>
      </c>
      <c r="G107" s="55"/>
      <c r="H107" s="58">
        <v>36626784137</v>
      </c>
      <c r="I107" s="50"/>
      <c r="J107" s="50">
        <v>0</v>
      </c>
      <c r="K107" s="50"/>
      <c r="L107" s="50">
        <v>0</v>
      </c>
      <c r="M107" s="70"/>
      <c r="N107" s="50">
        <v>94570</v>
      </c>
      <c r="O107" s="50"/>
      <c r="P107" s="50">
        <v>182355701</v>
      </c>
      <c r="Q107" s="50"/>
      <c r="R107" s="50">
        <v>22805379</v>
      </c>
      <c r="S107" s="50"/>
      <c r="T107" s="50">
        <v>1449</v>
      </c>
      <c r="U107" s="50"/>
      <c r="V107" s="50">
        <v>43974736907</v>
      </c>
      <c r="W107" s="50"/>
      <c r="X107" s="51">
        <v>32848376461</v>
      </c>
      <c r="Y107" s="70"/>
      <c r="Z107" s="52">
        <f>X107/درآمدها!$J$6</f>
        <v>3.0223328591915937E-3</v>
      </c>
      <c r="AA107" s="47"/>
      <c r="AB107" s="185"/>
    </row>
    <row r="108" spans="2:28" s="179" customFormat="1">
      <c r="B108" s="184" t="s">
        <v>115</v>
      </c>
      <c r="C108" s="68"/>
      <c r="D108" s="57">
        <v>9142531</v>
      </c>
      <c r="E108" s="55"/>
      <c r="F108" s="55">
        <v>28133139876</v>
      </c>
      <c r="G108" s="55"/>
      <c r="H108" s="58">
        <v>30118072568</v>
      </c>
      <c r="I108" s="50"/>
      <c r="J108" s="50">
        <v>5300000</v>
      </c>
      <c r="K108" s="50"/>
      <c r="L108" s="50">
        <v>20089725980</v>
      </c>
      <c r="M108" s="70"/>
      <c r="N108" s="50">
        <v>59742</v>
      </c>
      <c r="O108" s="50"/>
      <c r="P108" s="50">
        <v>199475455</v>
      </c>
      <c r="Q108" s="50"/>
      <c r="R108" s="50">
        <v>14382789</v>
      </c>
      <c r="S108" s="50"/>
      <c r="T108" s="50">
        <v>3525</v>
      </c>
      <c r="U108" s="50"/>
      <c r="V108" s="50">
        <v>48023390401</v>
      </c>
      <c r="W108" s="50"/>
      <c r="X108" s="51">
        <v>50397670209</v>
      </c>
      <c r="Y108" s="70"/>
      <c r="Z108" s="52">
        <f>X108/درآمدها!$J$6</f>
        <v>4.6370186630138545E-3</v>
      </c>
      <c r="AA108" s="47"/>
      <c r="AB108" s="185"/>
    </row>
    <row r="109" spans="2:28" s="179" customFormat="1">
      <c r="B109" s="184" t="s">
        <v>113</v>
      </c>
      <c r="C109" s="68"/>
      <c r="D109" s="57">
        <v>3096677</v>
      </c>
      <c r="E109" s="55"/>
      <c r="F109" s="55">
        <v>67182731180</v>
      </c>
      <c r="G109" s="55"/>
      <c r="H109" s="58">
        <v>57440178067</v>
      </c>
      <c r="I109" s="50"/>
      <c r="J109" s="50">
        <v>103190</v>
      </c>
      <c r="K109" s="50"/>
      <c r="L109" s="50">
        <v>2031618111</v>
      </c>
      <c r="M109" s="70"/>
      <c r="N109" s="50">
        <v>9853</v>
      </c>
      <c r="O109" s="50"/>
      <c r="P109" s="50">
        <v>213761865</v>
      </c>
      <c r="Q109" s="50"/>
      <c r="R109" s="50">
        <v>3190014</v>
      </c>
      <c r="S109" s="50"/>
      <c r="T109" s="50">
        <v>17420</v>
      </c>
      <c r="U109" s="50"/>
      <c r="V109" s="50">
        <v>69000587426</v>
      </c>
      <c r="W109" s="50"/>
      <c r="X109" s="51">
        <v>55239402122</v>
      </c>
      <c r="Y109" s="70"/>
      <c r="Z109" s="52">
        <f>X109/درآمدها!$J$6</f>
        <v>5.0824995979218621E-3</v>
      </c>
      <c r="AA109" s="47"/>
      <c r="AB109" s="185"/>
    </row>
    <row r="110" spans="2:28" s="179" customFormat="1" ht="32.25" customHeight="1">
      <c r="B110" s="68" t="s">
        <v>112</v>
      </c>
      <c r="C110" s="68"/>
      <c r="D110" s="187">
        <v>2073476</v>
      </c>
      <c r="E110" s="55"/>
      <c r="F110" s="57">
        <v>50975915099</v>
      </c>
      <c r="G110" s="55"/>
      <c r="H110" s="58">
        <v>54290396465</v>
      </c>
      <c r="I110" s="50"/>
      <c r="J110" s="50">
        <v>0</v>
      </c>
      <c r="K110" s="50"/>
      <c r="L110" s="50">
        <v>0</v>
      </c>
      <c r="M110" s="70"/>
      <c r="N110" s="50">
        <v>8576</v>
      </c>
      <c r="O110" s="50"/>
      <c r="P110" s="50">
        <v>210838924</v>
      </c>
      <c r="Q110" s="50"/>
      <c r="R110" s="50">
        <v>2064900</v>
      </c>
      <c r="S110" s="50"/>
      <c r="T110" s="50">
        <v>24690</v>
      </c>
      <c r="U110" s="50"/>
      <c r="V110" s="50">
        <v>50765076175</v>
      </c>
      <c r="W110" s="50"/>
      <c r="X110" s="51">
        <v>50679035836</v>
      </c>
      <c r="Y110" s="70"/>
      <c r="Z110" s="52">
        <f>X110/درآمدها!$J$6</f>
        <v>4.6629067181187629E-3</v>
      </c>
      <c r="AA110" s="47"/>
      <c r="AB110" s="185"/>
    </row>
    <row r="111" spans="2:28" s="179" customFormat="1">
      <c r="B111" s="184" t="s">
        <v>111</v>
      </c>
      <c r="C111" s="68"/>
      <c r="D111" s="57">
        <v>8664894</v>
      </c>
      <c r="E111" s="55"/>
      <c r="F111" s="55">
        <v>60707874730</v>
      </c>
      <c r="G111" s="55"/>
      <c r="H111" s="58">
        <v>75022172945</v>
      </c>
      <c r="I111" s="50"/>
      <c r="J111" s="50">
        <v>0</v>
      </c>
      <c r="K111" s="50"/>
      <c r="L111" s="50">
        <v>0</v>
      </c>
      <c r="M111" s="70"/>
      <c r="N111" s="50">
        <v>4721440</v>
      </c>
      <c r="O111" s="50"/>
      <c r="P111" s="50">
        <v>33079295380</v>
      </c>
      <c r="Q111" s="50"/>
      <c r="R111" s="50">
        <v>3943454</v>
      </c>
      <c r="S111" s="50"/>
      <c r="T111" s="50">
        <v>8130</v>
      </c>
      <c r="U111" s="50"/>
      <c r="V111" s="50">
        <v>27628579350</v>
      </c>
      <c r="W111" s="50"/>
      <c r="X111" s="51">
        <v>31869522352</v>
      </c>
      <c r="Y111" s="70"/>
      <c r="Z111" s="52">
        <f>X111/درآمدها!$J$6</f>
        <v>2.9322698711015168E-3</v>
      </c>
      <c r="AA111" s="47"/>
      <c r="AB111" s="185"/>
    </row>
    <row r="112" spans="2:28" s="179" customFormat="1">
      <c r="B112" s="184" t="s">
        <v>110</v>
      </c>
      <c r="C112" s="68"/>
      <c r="D112" s="57">
        <v>994980</v>
      </c>
      <c r="E112" s="55"/>
      <c r="F112" s="55">
        <v>12522783581</v>
      </c>
      <c r="G112" s="55"/>
      <c r="H112" s="58">
        <v>19771306784</v>
      </c>
      <c r="I112" s="50"/>
      <c r="J112" s="50">
        <v>0</v>
      </c>
      <c r="K112" s="50"/>
      <c r="L112" s="50">
        <v>0</v>
      </c>
      <c r="M112" s="70"/>
      <c r="N112" s="50">
        <v>35464</v>
      </c>
      <c r="O112" s="50"/>
      <c r="P112" s="50">
        <v>446348668</v>
      </c>
      <c r="Q112" s="50"/>
      <c r="R112" s="50">
        <v>959516</v>
      </c>
      <c r="S112" s="50"/>
      <c r="T112" s="50">
        <v>18990</v>
      </c>
      <c r="U112" s="50"/>
      <c r="V112" s="50">
        <v>12076434913</v>
      </c>
      <c r="W112" s="50"/>
      <c r="X112" s="51">
        <v>18112792650</v>
      </c>
      <c r="Y112" s="70"/>
      <c r="Z112" s="52">
        <f>X112/درآمدها!$J$6</f>
        <v>1.6665325442435108E-3</v>
      </c>
      <c r="AA112" s="47"/>
      <c r="AB112" s="185"/>
    </row>
    <row r="113" spans="2:28" s="179" customFormat="1">
      <c r="B113" s="184" t="s">
        <v>109</v>
      </c>
      <c r="C113" s="68"/>
      <c r="D113" s="57">
        <v>1304603</v>
      </c>
      <c r="E113" s="55"/>
      <c r="F113" s="55">
        <v>9837030445</v>
      </c>
      <c r="G113" s="55"/>
      <c r="H113" s="58">
        <v>17014548835</v>
      </c>
      <c r="I113" s="50"/>
      <c r="J113" s="50">
        <v>1396358</v>
      </c>
      <c r="K113" s="50"/>
      <c r="L113" s="50">
        <v>19741025028</v>
      </c>
      <c r="M113" s="70"/>
      <c r="N113" s="50">
        <v>92397</v>
      </c>
      <c r="O113" s="50"/>
      <c r="P113" s="50">
        <v>1011833785</v>
      </c>
      <c r="Q113" s="50"/>
      <c r="R113" s="50">
        <v>2608564</v>
      </c>
      <c r="S113" s="50"/>
      <c r="T113" s="50">
        <v>12100</v>
      </c>
      <c r="U113" s="50"/>
      <c r="V113" s="50">
        <v>28566221688</v>
      </c>
      <c r="W113" s="50"/>
      <c r="X113" s="51">
        <v>31375820839</v>
      </c>
      <c r="Y113" s="70"/>
      <c r="Z113" s="52">
        <f>X113/درآمدها!$J$6</f>
        <v>2.8868450901494329E-3</v>
      </c>
      <c r="AA113" s="47"/>
      <c r="AB113" s="185"/>
    </row>
    <row r="114" spans="2:28" s="179" customFormat="1">
      <c r="B114" s="68" t="s">
        <v>106</v>
      </c>
      <c r="C114" s="68"/>
      <c r="D114" s="57">
        <v>895260</v>
      </c>
      <c r="E114" s="186"/>
      <c r="F114" s="58">
        <v>40645121994</v>
      </c>
      <c r="G114" s="186"/>
      <c r="H114" s="58">
        <v>53378193519</v>
      </c>
      <c r="I114" s="50"/>
      <c r="J114" s="50">
        <v>0</v>
      </c>
      <c r="K114" s="50"/>
      <c r="L114" s="50">
        <v>0</v>
      </c>
      <c r="M114" s="70"/>
      <c r="N114" s="50">
        <v>88800</v>
      </c>
      <c r="O114" s="50"/>
      <c r="P114" s="50">
        <v>4031551542</v>
      </c>
      <c r="Q114" s="50"/>
      <c r="R114" s="50">
        <v>806460</v>
      </c>
      <c r="S114" s="50"/>
      <c r="T114" s="50">
        <v>50850</v>
      </c>
      <c r="U114" s="50"/>
      <c r="V114" s="50">
        <v>36613570452</v>
      </c>
      <c r="W114" s="50"/>
      <c r="X114" s="51">
        <v>40764490482</v>
      </c>
      <c r="Y114" s="70"/>
      <c r="Z114" s="52">
        <f>X114/درآمدها!$J$6</f>
        <v>3.7506833623338499E-3</v>
      </c>
      <c r="AA114" s="47"/>
      <c r="AB114" s="185"/>
    </row>
    <row r="115" spans="2:28" s="179" customFormat="1">
      <c r="B115" s="184" t="s">
        <v>105</v>
      </c>
      <c r="C115" s="68"/>
      <c r="D115" s="57">
        <v>7427292</v>
      </c>
      <c r="E115" s="55"/>
      <c r="F115" s="55">
        <v>76238430716</v>
      </c>
      <c r="G115" s="55"/>
      <c r="H115" s="58">
        <v>86234603478</v>
      </c>
      <c r="I115" s="50"/>
      <c r="J115" s="50">
        <v>0</v>
      </c>
      <c r="K115" s="50"/>
      <c r="L115" s="50">
        <v>0</v>
      </c>
      <c r="M115" s="70"/>
      <c r="N115" s="50">
        <v>201797</v>
      </c>
      <c r="O115" s="50"/>
      <c r="P115" s="50">
        <v>2071372257</v>
      </c>
      <c r="Q115" s="50"/>
      <c r="R115" s="50">
        <v>7225495</v>
      </c>
      <c r="S115" s="50"/>
      <c r="T115" s="50">
        <v>10890</v>
      </c>
      <c r="U115" s="50"/>
      <c r="V115" s="50">
        <v>74167058459</v>
      </c>
      <c r="W115" s="50"/>
      <c r="X115" s="51">
        <v>78217460993</v>
      </c>
      <c r="Y115" s="70"/>
      <c r="Z115" s="52">
        <f>X115/درآمدها!$J$6</f>
        <v>7.196678435610086E-3</v>
      </c>
      <c r="AA115" s="47"/>
      <c r="AB115" s="185"/>
    </row>
    <row r="116" spans="2:28" s="179" customFormat="1">
      <c r="B116" s="184" t="s">
        <v>104</v>
      </c>
      <c r="C116" s="68"/>
      <c r="D116" s="57">
        <v>7403100</v>
      </c>
      <c r="E116" s="55"/>
      <c r="F116" s="55">
        <v>32350682557</v>
      </c>
      <c r="G116" s="55"/>
      <c r="H116" s="58">
        <v>30856503175</v>
      </c>
      <c r="I116" s="50"/>
      <c r="J116" s="50">
        <v>0</v>
      </c>
      <c r="K116" s="50"/>
      <c r="L116" s="54">
        <v>0</v>
      </c>
      <c r="M116" s="70"/>
      <c r="N116" s="50">
        <v>237965</v>
      </c>
      <c r="O116" s="50"/>
      <c r="P116" s="50">
        <v>1039879264</v>
      </c>
      <c r="Q116" s="50"/>
      <c r="R116" s="50">
        <v>7165135</v>
      </c>
      <c r="S116" s="50"/>
      <c r="T116" s="50">
        <v>3922</v>
      </c>
      <c r="U116" s="50"/>
      <c r="V116" s="54">
        <v>31310803293</v>
      </c>
      <c r="W116" s="50"/>
      <c r="X116" s="63">
        <v>27934454600</v>
      </c>
      <c r="Y116" s="70"/>
      <c r="Z116" s="52">
        <f>X116/درآمدها!$J$6</f>
        <v>2.5702098288301689E-3</v>
      </c>
      <c r="AA116" s="47"/>
      <c r="AB116" s="185"/>
    </row>
    <row r="117" spans="2:28" s="179" customFormat="1">
      <c r="B117" s="184" t="s">
        <v>477</v>
      </c>
      <c r="C117" s="68"/>
      <c r="D117" s="57">
        <v>0</v>
      </c>
      <c r="E117" s="55"/>
      <c r="F117" s="55">
        <v>0</v>
      </c>
      <c r="G117" s="55"/>
      <c r="H117" s="58">
        <v>0</v>
      </c>
      <c r="I117" s="50"/>
      <c r="J117" s="50">
        <v>12198528</v>
      </c>
      <c r="K117" s="50"/>
      <c r="L117" s="50">
        <v>31255609497</v>
      </c>
      <c r="M117" s="70"/>
      <c r="N117" s="50">
        <v>385953</v>
      </c>
      <c r="O117" s="50"/>
      <c r="P117" s="50">
        <v>988905895</v>
      </c>
      <c r="Q117" s="50"/>
      <c r="R117" s="50">
        <v>11812575</v>
      </c>
      <c r="S117" s="50"/>
      <c r="T117" s="50">
        <v>2430</v>
      </c>
      <c r="U117" s="50"/>
      <c r="V117" s="50">
        <v>30266703602</v>
      </c>
      <c r="W117" s="50"/>
      <c r="X117" s="51">
        <v>28533765138</v>
      </c>
      <c r="Y117" s="70"/>
      <c r="Z117" s="52">
        <f>X117/درآمدها!$J$6</f>
        <v>2.6253515474477609E-3</v>
      </c>
      <c r="AA117" s="47"/>
      <c r="AB117" s="185"/>
    </row>
    <row r="118" spans="2:28" s="179" customFormat="1">
      <c r="B118" s="184" t="s">
        <v>478</v>
      </c>
      <c r="C118" s="68"/>
      <c r="D118" s="57">
        <v>0</v>
      </c>
      <c r="E118" s="55"/>
      <c r="F118" s="55">
        <v>0</v>
      </c>
      <c r="G118" s="55"/>
      <c r="H118" s="58">
        <v>0</v>
      </c>
      <c r="I118" s="50"/>
      <c r="J118" s="50">
        <v>843805</v>
      </c>
      <c r="K118" s="50"/>
      <c r="L118" s="50">
        <v>3989708842</v>
      </c>
      <c r="M118" s="70"/>
      <c r="N118" s="50">
        <v>2685</v>
      </c>
      <c r="O118" s="50"/>
      <c r="P118" s="50">
        <v>12695313</v>
      </c>
      <c r="Q118" s="50"/>
      <c r="R118" s="50">
        <v>841120</v>
      </c>
      <c r="S118" s="50"/>
      <c r="T118" s="50">
        <v>3685</v>
      </c>
      <c r="U118" s="50"/>
      <c r="V118" s="50">
        <v>3977013529</v>
      </c>
      <c r="W118" s="50"/>
      <c r="X118" s="51">
        <v>3081085017</v>
      </c>
      <c r="Y118" s="70"/>
      <c r="Z118" s="52">
        <f>X118/درآمدها!$J$6</f>
        <v>2.8348629345191398E-4</v>
      </c>
      <c r="AA118" s="47"/>
      <c r="AB118" s="185"/>
    </row>
    <row r="119" spans="2:28" s="179" customFormat="1">
      <c r="B119" s="184" t="s">
        <v>457</v>
      </c>
      <c r="C119" s="68"/>
      <c r="D119" s="57">
        <v>4120373</v>
      </c>
      <c r="E119" s="55"/>
      <c r="F119" s="55">
        <v>32009266646</v>
      </c>
      <c r="G119" s="55"/>
      <c r="H119" s="58">
        <v>29776878799</v>
      </c>
      <c r="I119" s="50"/>
      <c r="J119" s="50">
        <v>0</v>
      </c>
      <c r="K119" s="50"/>
      <c r="L119" s="50">
        <v>0</v>
      </c>
      <c r="M119" s="70"/>
      <c r="N119" s="50">
        <v>17043</v>
      </c>
      <c r="O119" s="50"/>
      <c r="P119" s="50">
        <v>132399162</v>
      </c>
      <c r="Q119" s="50"/>
      <c r="R119" s="50">
        <v>4103330</v>
      </c>
      <c r="S119" s="50"/>
      <c r="T119" s="50">
        <v>6880</v>
      </c>
      <c r="U119" s="50"/>
      <c r="V119" s="50">
        <v>31876867484</v>
      </c>
      <c r="W119" s="50"/>
      <c r="X119" s="51">
        <v>28062936486</v>
      </c>
      <c r="Y119" s="70"/>
      <c r="Z119" s="52">
        <f>X119/درآمدها!$J$6</f>
        <v>2.5820312662254005E-3</v>
      </c>
      <c r="AA119" s="47"/>
      <c r="AB119" s="185"/>
    </row>
    <row r="120" spans="2:28" s="179" customFormat="1">
      <c r="B120" s="184" t="s">
        <v>390</v>
      </c>
      <c r="C120" s="68"/>
      <c r="D120" s="57">
        <v>783066</v>
      </c>
      <c r="E120" s="64"/>
      <c r="F120" s="64">
        <v>31066699165</v>
      </c>
      <c r="G120" s="55"/>
      <c r="H120" s="65">
        <v>26738272117</v>
      </c>
      <c r="I120" s="50"/>
      <c r="J120" s="50">
        <v>0</v>
      </c>
      <c r="K120" s="50"/>
      <c r="L120" s="50">
        <v>0</v>
      </c>
      <c r="M120" s="70"/>
      <c r="N120" s="50">
        <v>27713</v>
      </c>
      <c r="O120" s="50"/>
      <c r="P120" s="50">
        <v>1099462158</v>
      </c>
      <c r="Q120" s="50"/>
      <c r="R120" s="50">
        <v>755353</v>
      </c>
      <c r="S120" s="50"/>
      <c r="T120" s="50">
        <v>30420</v>
      </c>
      <c r="U120" s="50"/>
      <c r="V120" s="50">
        <v>29967237007</v>
      </c>
      <c r="W120" s="50"/>
      <c r="X120" s="51">
        <v>22841120124</v>
      </c>
      <c r="Y120" s="70"/>
      <c r="Z120" s="52">
        <f>X120/درآمدها!$J$6</f>
        <v>2.1015792964218234E-3</v>
      </c>
      <c r="AA120" s="47"/>
      <c r="AB120" s="185"/>
    </row>
    <row r="121" spans="2:28" s="179" customFormat="1">
      <c r="B121" s="184" t="s">
        <v>394</v>
      </c>
      <c r="C121" s="68"/>
      <c r="D121" s="57">
        <v>5230409</v>
      </c>
      <c r="E121" s="55"/>
      <c r="F121" s="55">
        <v>34506544614</v>
      </c>
      <c r="G121" s="55"/>
      <c r="H121" s="58">
        <v>30571813834</v>
      </c>
      <c r="I121" s="50"/>
      <c r="J121" s="50">
        <v>0</v>
      </c>
      <c r="K121" s="50"/>
      <c r="L121" s="50">
        <v>0</v>
      </c>
      <c r="M121" s="70"/>
      <c r="N121" s="50">
        <v>168125</v>
      </c>
      <c r="O121" s="50"/>
      <c r="P121" s="50">
        <v>1109170012</v>
      </c>
      <c r="Q121" s="50"/>
      <c r="R121" s="50">
        <v>5062284</v>
      </c>
      <c r="S121" s="50"/>
      <c r="T121" s="50">
        <v>5200</v>
      </c>
      <c r="U121" s="50"/>
      <c r="V121" s="50">
        <v>33397374602</v>
      </c>
      <c r="W121" s="50"/>
      <c r="X121" s="51">
        <v>26167249735</v>
      </c>
      <c r="Y121" s="70"/>
      <c r="Z121" s="52">
        <f>X121/درآمدها!$J$6</f>
        <v>2.4076117978816969E-3</v>
      </c>
      <c r="AA121" s="47"/>
      <c r="AB121" s="185"/>
    </row>
    <row r="122" spans="2:28" s="179" customFormat="1">
      <c r="B122" s="184" t="s">
        <v>384</v>
      </c>
      <c r="C122" s="68"/>
      <c r="D122" s="57">
        <v>6969034</v>
      </c>
      <c r="E122" s="55"/>
      <c r="F122" s="55">
        <v>37963795085</v>
      </c>
      <c r="G122" s="55"/>
      <c r="H122" s="58">
        <v>31174057118</v>
      </c>
      <c r="I122" s="50"/>
      <c r="J122" s="50">
        <v>0</v>
      </c>
      <c r="K122" s="50"/>
      <c r="L122" s="50">
        <v>0</v>
      </c>
      <c r="M122" s="70"/>
      <c r="N122" s="50">
        <v>229239</v>
      </c>
      <c r="O122" s="50"/>
      <c r="P122" s="50">
        <v>1248778873</v>
      </c>
      <c r="Q122" s="50"/>
      <c r="R122" s="50">
        <v>6739795</v>
      </c>
      <c r="S122" s="50"/>
      <c r="T122" s="50">
        <v>4026</v>
      </c>
      <c r="U122" s="50"/>
      <c r="V122" s="50">
        <v>36715016212</v>
      </c>
      <c r="W122" s="50"/>
      <c r="X122" s="51">
        <v>26972964906</v>
      </c>
      <c r="Y122" s="70"/>
      <c r="Z122" s="52">
        <f>X122/درآمدها!$J$6</f>
        <v>2.4817445161106678E-3</v>
      </c>
      <c r="AA122" s="47"/>
      <c r="AB122" s="185"/>
    </row>
    <row r="123" spans="2:28" s="179" customFormat="1">
      <c r="B123" s="184" t="s">
        <v>399</v>
      </c>
      <c r="C123" s="68"/>
      <c r="D123" s="57">
        <v>12736746</v>
      </c>
      <c r="E123" s="55"/>
      <c r="F123" s="55">
        <v>26194215897</v>
      </c>
      <c r="G123" s="55"/>
      <c r="H123" s="58">
        <v>27423644479</v>
      </c>
      <c r="I123" s="50"/>
      <c r="J123" s="50">
        <v>0</v>
      </c>
      <c r="K123" s="50"/>
      <c r="L123" s="50">
        <v>0</v>
      </c>
      <c r="M123" s="70"/>
      <c r="N123" s="50">
        <v>408289</v>
      </c>
      <c r="O123" s="50"/>
      <c r="P123" s="50">
        <v>839681518</v>
      </c>
      <c r="Q123" s="50"/>
      <c r="R123" s="50">
        <v>12328457</v>
      </c>
      <c r="S123" s="50"/>
      <c r="T123" s="50">
        <v>1908</v>
      </c>
      <c r="U123" s="50"/>
      <c r="V123" s="50">
        <v>25354534379</v>
      </c>
      <c r="W123" s="50"/>
      <c r="X123" s="51">
        <v>23382735920</v>
      </c>
      <c r="Y123" s="70"/>
      <c r="Z123" s="52">
        <f>X123/درآمدها!$J$6</f>
        <v>2.1514126030770706E-3</v>
      </c>
      <c r="AA123" s="47"/>
      <c r="AB123" s="185"/>
    </row>
    <row r="124" spans="2:28" s="179" customFormat="1">
      <c r="B124" s="184" t="s">
        <v>365</v>
      </c>
      <c r="C124" s="68"/>
      <c r="D124" s="57">
        <v>13059492</v>
      </c>
      <c r="E124" s="186"/>
      <c r="F124" s="55">
        <v>25564427026</v>
      </c>
      <c r="G124" s="186"/>
      <c r="H124" s="186">
        <v>32194834299</v>
      </c>
      <c r="I124" s="50"/>
      <c r="J124" s="50">
        <v>0</v>
      </c>
      <c r="K124" s="50"/>
      <c r="L124" s="50">
        <v>0</v>
      </c>
      <c r="M124" s="70"/>
      <c r="N124" s="50">
        <v>2314542</v>
      </c>
      <c r="O124" s="50"/>
      <c r="P124" s="50">
        <v>4530799518</v>
      </c>
      <c r="Q124" s="50"/>
      <c r="R124" s="68">
        <v>10744950</v>
      </c>
      <c r="S124" s="68"/>
      <c r="T124" s="50">
        <v>2470</v>
      </c>
      <c r="U124" s="50"/>
      <c r="V124" s="50">
        <v>21033627508</v>
      </c>
      <c r="W124" s="50"/>
      <c r="X124" s="51">
        <v>26382113346</v>
      </c>
      <c r="Y124" s="70"/>
      <c r="Z124" s="52">
        <f>X124/درآمدها!$J$6</f>
        <v>2.4273810961464334E-3</v>
      </c>
      <c r="AA124" s="47"/>
      <c r="AB124" s="185"/>
    </row>
    <row r="125" spans="2:28" s="179" customFormat="1">
      <c r="B125" s="184" t="s">
        <v>364</v>
      </c>
      <c r="C125" s="68"/>
      <c r="D125" s="57">
        <v>17352053</v>
      </c>
      <c r="E125" s="55"/>
      <c r="F125" s="55">
        <v>33344695009</v>
      </c>
      <c r="G125" s="55"/>
      <c r="H125" s="58">
        <v>32445008387</v>
      </c>
      <c r="I125" s="50"/>
      <c r="J125" s="50">
        <v>0</v>
      </c>
      <c r="K125" s="50"/>
      <c r="L125" s="50">
        <v>0</v>
      </c>
      <c r="M125" s="70"/>
      <c r="N125" s="50">
        <v>549993</v>
      </c>
      <c r="O125" s="50"/>
      <c r="P125" s="50">
        <v>1056897927</v>
      </c>
      <c r="Q125" s="50"/>
      <c r="R125" s="50">
        <v>16802060</v>
      </c>
      <c r="S125" s="50"/>
      <c r="T125" s="50">
        <v>1674</v>
      </c>
      <c r="U125" s="50"/>
      <c r="V125" s="50">
        <v>32287797082</v>
      </c>
      <c r="W125" s="50"/>
      <c r="X125" s="51">
        <v>27959294886</v>
      </c>
      <c r="Y125" s="70"/>
      <c r="Z125" s="52">
        <f>X125/درآمدها!$J$6</f>
        <v>2.5724953485635007E-3</v>
      </c>
      <c r="AA125" s="47"/>
      <c r="AB125" s="185"/>
    </row>
    <row r="126" spans="2:28" s="179" customFormat="1">
      <c r="B126" s="184" t="s">
        <v>381</v>
      </c>
      <c r="C126" s="68"/>
      <c r="D126" s="57">
        <v>1139904</v>
      </c>
      <c r="E126" s="55"/>
      <c r="F126" s="55">
        <v>44896390901</v>
      </c>
      <c r="G126" s="55"/>
      <c r="H126" s="58">
        <v>40667733195</v>
      </c>
      <c r="I126" s="50"/>
      <c r="J126" s="50">
        <v>0</v>
      </c>
      <c r="K126" s="50"/>
      <c r="L126" s="50">
        <v>0</v>
      </c>
      <c r="M126" s="70"/>
      <c r="N126" s="50">
        <v>43489</v>
      </c>
      <c r="O126" s="50"/>
      <c r="P126" s="50">
        <v>1712862789</v>
      </c>
      <c r="Q126" s="50"/>
      <c r="R126" s="50">
        <v>1096415</v>
      </c>
      <c r="S126" s="50"/>
      <c r="T126" s="50">
        <v>28040</v>
      </c>
      <c r="U126" s="50"/>
      <c r="V126" s="50">
        <v>43183528112</v>
      </c>
      <c r="W126" s="50"/>
      <c r="X126" s="51">
        <v>30560552917</v>
      </c>
      <c r="Y126" s="70"/>
      <c r="Z126" s="52">
        <f>X126/درآمدها!$J$6</f>
        <v>2.8118334367536889E-3</v>
      </c>
      <c r="AA126" s="47"/>
      <c r="AB126" s="185"/>
    </row>
    <row r="127" spans="2:28" s="179" customFormat="1">
      <c r="B127" s="184" t="s">
        <v>373</v>
      </c>
      <c r="C127" s="68"/>
      <c r="D127" s="57">
        <v>1408887</v>
      </c>
      <c r="E127" s="55"/>
      <c r="F127" s="55">
        <v>33580928843</v>
      </c>
      <c r="G127" s="55"/>
      <c r="H127" s="58">
        <v>26679603536</v>
      </c>
      <c r="I127" s="50"/>
      <c r="J127" s="50">
        <v>115512</v>
      </c>
      <c r="K127" s="50"/>
      <c r="L127" s="50">
        <v>2002596055</v>
      </c>
      <c r="M127" s="70"/>
      <c r="N127" s="50">
        <v>2701</v>
      </c>
      <c r="O127" s="50"/>
      <c r="P127" s="54">
        <v>64378540</v>
      </c>
      <c r="Q127" s="50"/>
      <c r="R127" s="50">
        <v>1521698</v>
      </c>
      <c r="S127" s="50"/>
      <c r="T127" s="50">
        <v>16760</v>
      </c>
      <c r="U127" s="50"/>
      <c r="V127" s="50">
        <v>35519146358</v>
      </c>
      <c r="W127" s="50"/>
      <c r="X127" s="51">
        <v>25351911716</v>
      </c>
      <c r="Y127" s="70"/>
      <c r="Z127" s="52">
        <f>X127/درآمدها!$J$6</f>
        <v>2.3325936949596974E-3</v>
      </c>
      <c r="AA127" s="47"/>
      <c r="AB127" s="185"/>
    </row>
    <row r="128" spans="2:28" s="179" customFormat="1">
      <c r="B128" s="184" t="s">
        <v>356</v>
      </c>
      <c r="C128" s="68"/>
      <c r="D128" s="57">
        <v>4731248</v>
      </c>
      <c r="E128" s="55"/>
      <c r="F128" s="55">
        <v>65050623430</v>
      </c>
      <c r="G128" s="55"/>
      <c r="H128" s="58">
        <v>59917456733</v>
      </c>
      <c r="I128" s="50"/>
      <c r="J128" s="50">
        <v>0</v>
      </c>
      <c r="K128" s="50"/>
      <c r="L128" s="50">
        <v>0</v>
      </c>
      <c r="M128" s="70"/>
      <c r="N128" s="50">
        <v>837318</v>
      </c>
      <c r="O128" s="50"/>
      <c r="P128" s="50">
        <v>11512408124</v>
      </c>
      <c r="Q128" s="50"/>
      <c r="R128" s="50">
        <v>3893930</v>
      </c>
      <c r="S128" s="50"/>
      <c r="T128" s="50">
        <v>11500</v>
      </c>
      <c r="U128" s="50"/>
      <c r="V128" s="50">
        <v>53538215306</v>
      </c>
      <c r="W128" s="50"/>
      <c r="X128" s="51">
        <v>44513752843</v>
      </c>
      <c r="Y128" s="70"/>
      <c r="Z128" s="52">
        <f>X128/درآمدها!$J$6</f>
        <v>4.0956477122411931E-3</v>
      </c>
      <c r="AA128" s="47"/>
      <c r="AB128" s="185"/>
    </row>
    <row r="129" spans="2:28" s="179" customFormat="1">
      <c r="B129" s="184" t="s">
        <v>337</v>
      </c>
      <c r="C129" s="68"/>
      <c r="D129" s="57">
        <v>282395</v>
      </c>
      <c r="E129" s="55"/>
      <c r="F129" s="55">
        <v>37768556381</v>
      </c>
      <c r="G129" s="55"/>
      <c r="H129" s="58">
        <v>44212573089</v>
      </c>
      <c r="I129" s="50"/>
      <c r="J129" s="50">
        <v>0</v>
      </c>
      <c r="K129" s="50"/>
      <c r="L129" s="50">
        <v>0</v>
      </c>
      <c r="M129" s="70"/>
      <c r="N129" s="50">
        <v>282395</v>
      </c>
      <c r="O129" s="50"/>
      <c r="P129" s="50">
        <v>37768556381</v>
      </c>
      <c r="Q129" s="50"/>
      <c r="R129" s="50">
        <v>0</v>
      </c>
      <c r="S129" s="50"/>
      <c r="T129" s="50">
        <v>0</v>
      </c>
      <c r="U129" s="50"/>
      <c r="V129" s="50">
        <v>0</v>
      </c>
      <c r="W129" s="50"/>
      <c r="X129" s="51">
        <v>0</v>
      </c>
      <c r="Y129" s="70"/>
      <c r="Z129" s="52">
        <f>X129/درآمدها!$J$6</f>
        <v>0</v>
      </c>
      <c r="AA129" s="47"/>
      <c r="AB129" s="185"/>
    </row>
    <row r="130" spans="2:28" s="179" customFormat="1">
      <c r="B130" s="184" t="s">
        <v>272</v>
      </c>
      <c r="C130" s="68"/>
      <c r="D130" s="57">
        <v>1861950</v>
      </c>
      <c r="E130" s="55"/>
      <c r="F130" s="55">
        <v>27225273436</v>
      </c>
      <c r="G130" s="55"/>
      <c r="H130" s="58">
        <v>28855085089</v>
      </c>
      <c r="I130" s="50"/>
      <c r="J130" s="50">
        <v>0</v>
      </c>
      <c r="K130" s="50"/>
      <c r="L130" s="50">
        <v>0</v>
      </c>
      <c r="M130" s="70"/>
      <c r="N130" s="50">
        <v>66368</v>
      </c>
      <c r="O130" s="50"/>
      <c r="P130" s="50">
        <v>970427212</v>
      </c>
      <c r="Q130" s="50"/>
      <c r="R130" s="50">
        <v>1795582</v>
      </c>
      <c r="S130" s="50"/>
      <c r="T130" s="50">
        <v>12810</v>
      </c>
      <c r="U130" s="50"/>
      <c r="V130" s="50">
        <v>26254846224</v>
      </c>
      <c r="W130" s="50"/>
      <c r="X130" s="51">
        <v>22864547060</v>
      </c>
      <c r="Y130" s="70"/>
      <c r="Z130" s="52">
        <f>X130/درآمدها!$J$6</f>
        <v>2.1037347758120161E-3</v>
      </c>
      <c r="AA130" s="47"/>
      <c r="AB130" s="185"/>
    </row>
    <row r="131" spans="2:28" s="179" customFormat="1">
      <c r="B131" s="184" t="s">
        <v>259</v>
      </c>
      <c r="C131" s="68"/>
      <c r="D131" s="57">
        <v>9668289</v>
      </c>
      <c r="E131" s="55"/>
      <c r="F131" s="55">
        <v>42842527927</v>
      </c>
      <c r="G131" s="55"/>
      <c r="H131" s="58">
        <v>39846222078</v>
      </c>
      <c r="I131" s="50"/>
      <c r="J131" s="50">
        <v>4497976</v>
      </c>
      <c r="K131" s="50"/>
      <c r="L131" s="50">
        <v>20414291736</v>
      </c>
      <c r="M131" s="70"/>
      <c r="N131" s="50">
        <v>504955</v>
      </c>
      <c r="O131" s="50"/>
      <c r="P131" s="50">
        <v>2254782567</v>
      </c>
      <c r="Q131" s="50"/>
      <c r="R131" s="50">
        <v>13661310</v>
      </c>
      <c r="S131" s="50"/>
      <c r="T131" s="50">
        <v>4450</v>
      </c>
      <c r="U131" s="50"/>
      <c r="V131" s="50">
        <v>61002037096</v>
      </c>
      <c r="W131" s="50"/>
      <c r="X131" s="51">
        <v>60431112169</v>
      </c>
      <c r="Y131" s="70"/>
      <c r="Z131" s="52">
        <f>X131/درآمدها!$J$6</f>
        <v>5.560181528079744E-3</v>
      </c>
      <c r="AA131" s="47"/>
      <c r="AB131" s="185"/>
    </row>
    <row r="132" spans="2:28" s="179" customFormat="1">
      <c r="B132" s="184" t="s">
        <v>240</v>
      </c>
      <c r="C132" s="68"/>
      <c r="D132" s="57">
        <v>938568</v>
      </c>
      <c r="E132" s="55"/>
      <c r="F132" s="55">
        <v>9427037001</v>
      </c>
      <c r="G132" s="55"/>
      <c r="H132" s="58">
        <v>11410388458</v>
      </c>
      <c r="I132" s="50"/>
      <c r="J132" s="50">
        <v>159791</v>
      </c>
      <c r="K132" s="50"/>
      <c r="L132" s="50">
        <v>2015970516</v>
      </c>
      <c r="M132" s="70"/>
      <c r="N132" s="50">
        <v>35768</v>
      </c>
      <c r="O132" s="50"/>
      <c r="P132" s="50">
        <v>372640906</v>
      </c>
      <c r="Q132" s="50"/>
      <c r="R132" s="50">
        <v>1062591</v>
      </c>
      <c r="S132" s="50"/>
      <c r="T132" s="50">
        <v>10820</v>
      </c>
      <c r="U132" s="50"/>
      <c r="V132" s="50">
        <v>11070366611</v>
      </c>
      <c r="W132" s="50"/>
      <c r="X132" s="51">
        <v>11428826075</v>
      </c>
      <c r="Y132" s="70"/>
      <c r="Z132" s="52">
        <f>X132/درآمدها!$J$6</f>
        <v>1.0515501924263637E-3</v>
      </c>
      <c r="AA132" s="47"/>
      <c r="AB132" s="185"/>
    </row>
    <row r="133" spans="2:28" s="179" customFormat="1">
      <c r="B133" s="184" t="s">
        <v>140</v>
      </c>
      <c r="C133" s="68"/>
      <c r="D133" s="57">
        <v>7342870</v>
      </c>
      <c r="E133" s="55"/>
      <c r="F133" s="55">
        <v>28162954677</v>
      </c>
      <c r="G133" s="55"/>
      <c r="H133" s="58">
        <v>42919177953</v>
      </c>
      <c r="I133" s="50"/>
      <c r="J133" s="50">
        <v>0</v>
      </c>
      <c r="K133" s="50"/>
      <c r="L133" s="50">
        <v>0</v>
      </c>
      <c r="M133" s="70"/>
      <c r="N133" s="50">
        <v>1050316</v>
      </c>
      <c r="O133" s="50"/>
      <c r="P133" s="50">
        <v>4028397875</v>
      </c>
      <c r="Q133" s="50"/>
      <c r="R133" s="50">
        <v>6292554</v>
      </c>
      <c r="S133" s="50"/>
      <c r="T133" s="50">
        <v>5650</v>
      </c>
      <c r="U133" s="50"/>
      <c r="V133" s="50">
        <v>24134556802</v>
      </c>
      <c r="W133" s="50"/>
      <c r="X133" s="51">
        <v>35341390171</v>
      </c>
      <c r="Y133" s="70"/>
      <c r="Z133" s="52">
        <f>X133/درآمدها!$J$6</f>
        <v>3.2517115398424902E-3</v>
      </c>
      <c r="AA133" s="47"/>
      <c r="AB133" s="185"/>
    </row>
    <row r="134" spans="2:28" s="179" customFormat="1">
      <c r="B134" s="184" t="s">
        <v>139</v>
      </c>
      <c r="C134" s="68"/>
      <c r="D134" s="57">
        <v>3941883</v>
      </c>
      <c r="E134" s="55"/>
      <c r="F134" s="55">
        <v>15072778475</v>
      </c>
      <c r="G134" s="55"/>
      <c r="H134" s="58">
        <v>13459802917</v>
      </c>
      <c r="I134" s="50"/>
      <c r="J134" s="50">
        <v>0</v>
      </c>
      <c r="K134" s="50"/>
      <c r="L134" s="50">
        <v>0</v>
      </c>
      <c r="M134" s="70"/>
      <c r="N134" s="50">
        <v>9520</v>
      </c>
      <c r="O134" s="50"/>
      <c r="P134" s="50">
        <v>36402108</v>
      </c>
      <c r="Q134" s="50"/>
      <c r="R134" s="50">
        <v>3932363</v>
      </c>
      <c r="S134" s="50"/>
      <c r="T134" s="50">
        <v>3856</v>
      </c>
      <c r="U134" s="50"/>
      <c r="V134" s="50">
        <v>15036376367</v>
      </c>
      <c r="W134" s="50"/>
      <c r="X134" s="51">
        <v>15072970741</v>
      </c>
      <c r="Y134" s="70"/>
      <c r="Z134" s="52">
        <f>X134/درآمدها!$J$6</f>
        <v>1.3868428112495798E-3</v>
      </c>
      <c r="AA134" s="47"/>
      <c r="AB134" s="185"/>
    </row>
    <row r="135" spans="2:28" s="179" customFormat="1">
      <c r="B135" s="184" t="s">
        <v>138</v>
      </c>
      <c r="C135" s="68"/>
      <c r="D135" s="57">
        <v>8286157</v>
      </c>
      <c r="E135" s="55"/>
      <c r="F135" s="55">
        <v>71011566277</v>
      </c>
      <c r="G135" s="55"/>
      <c r="H135" s="58">
        <v>70507473374</v>
      </c>
      <c r="I135" s="50"/>
      <c r="J135" s="50">
        <v>13505513</v>
      </c>
      <c r="K135" s="50"/>
      <c r="L135" s="50">
        <v>121563078318</v>
      </c>
      <c r="M135" s="70"/>
      <c r="N135" s="50">
        <v>249983</v>
      </c>
      <c r="O135" s="50"/>
      <c r="P135" s="50">
        <v>2215771838</v>
      </c>
      <c r="Q135" s="50"/>
      <c r="R135" s="50">
        <v>21541687</v>
      </c>
      <c r="S135" s="50"/>
      <c r="T135" s="50">
        <v>8320</v>
      </c>
      <c r="U135" s="50"/>
      <c r="V135" s="50">
        <v>190358872757</v>
      </c>
      <c r="W135" s="50"/>
      <c r="X135" s="51">
        <v>178160436168</v>
      </c>
      <c r="Y135" s="70"/>
      <c r="Z135" s="52">
        <f>X135/درآمدها!$J$6</f>
        <v>1.6392290835979435E-2</v>
      </c>
      <c r="AA135" s="47"/>
      <c r="AB135" s="185"/>
    </row>
    <row r="136" spans="2:28" s="179" customFormat="1">
      <c r="B136" s="68" t="s">
        <v>137</v>
      </c>
      <c r="C136" s="68"/>
      <c r="D136" s="57">
        <v>13301179</v>
      </c>
      <c r="E136" s="55"/>
      <c r="F136" s="55">
        <v>52405812520</v>
      </c>
      <c r="G136" s="55"/>
      <c r="H136" s="58">
        <v>37034925598</v>
      </c>
      <c r="I136" s="50"/>
      <c r="J136" s="50">
        <v>0</v>
      </c>
      <c r="K136" s="50"/>
      <c r="L136" s="50">
        <v>0</v>
      </c>
      <c r="M136" s="70"/>
      <c r="N136" s="50">
        <v>31283</v>
      </c>
      <c r="O136" s="50"/>
      <c r="P136" s="50">
        <v>123253062</v>
      </c>
      <c r="Q136" s="50"/>
      <c r="R136" s="50">
        <v>13269896</v>
      </c>
      <c r="S136" s="50"/>
      <c r="T136" s="50">
        <v>2475</v>
      </c>
      <c r="U136" s="50"/>
      <c r="V136" s="50">
        <v>52282559458</v>
      </c>
      <c r="W136" s="50"/>
      <c r="X136" s="51">
        <v>32647576798</v>
      </c>
      <c r="Y136" s="70"/>
      <c r="Z136" s="52">
        <f>X136/درآمدها!$J$6</f>
        <v>3.0038575649766718E-3</v>
      </c>
      <c r="AA136" s="47"/>
      <c r="AB136" s="185"/>
    </row>
    <row r="137" spans="2:28" s="179" customFormat="1">
      <c r="B137" s="184" t="s">
        <v>135</v>
      </c>
      <c r="C137" s="68"/>
      <c r="D137" s="57">
        <v>18218177</v>
      </c>
      <c r="E137" s="61"/>
      <c r="F137" s="55">
        <v>66138269870</v>
      </c>
      <c r="G137" s="55"/>
      <c r="H137" s="58">
        <v>47085425006</v>
      </c>
      <c r="I137" s="50"/>
      <c r="J137" s="50">
        <v>0</v>
      </c>
      <c r="K137" s="50"/>
      <c r="L137" s="50">
        <v>0</v>
      </c>
      <c r="M137" s="70"/>
      <c r="N137" s="50">
        <v>631986</v>
      </c>
      <c r="O137" s="50"/>
      <c r="P137" s="50">
        <v>2294327288</v>
      </c>
      <c r="Q137" s="50"/>
      <c r="R137" s="50">
        <v>17586191</v>
      </c>
      <c r="S137" s="50"/>
      <c r="T137" s="50">
        <v>2266</v>
      </c>
      <c r="U137" s="50"/>
      <c r="V137" s="50">
        <v>63843942582</v>
      </c>
      <c r="W137" s="50"/>
      <c r="X137" s="51">
        <v>39613199472</v>
      </c>
      <c r="Y137" s="70"/>
      <c r="Z137" s="52">
        <f>X137/درآمدها!$J$6</f>
        <v>3.6447546978183878E-3</v>
      </c>
      <c r="AA137" s="47"/>
      <c r="AB137" s="185"/>
    </row>
    <row r="138" spans="2:28" s="179" customFormat="1">
      <c r="B138" s="184" t="s">
        <v>134</v>
      </c>
      <c r="C138" s="68"/>
      <c r="D138" s="57">
        <v>22175807</v>
      </c>
      <c r="E138" s="55"/>
      <c r="F138" s="55">
        <v>47293238956</v>
      </c>
      <c r="G138" s="55"/>
      <c r="H138" s="58">
        <v>57644696382</v>
      </c>
      <c r="I138" s="50"/>
      <c r="J138" s="50">
        <v>0</v>
      </c>
      <c r="K138" s="50"/>
      <c r="L138" s="50">
        <v>0</v>
      </c>
      <c r="M138" s="70"/>
      <c r="N138" s="50">
        <v>3753284</v>
      </c>
      <c r="O138" s="50"/>
      <c r="P138" s="50">
        <v>8004441826</v>
      </c>
      <c r="Q138" s="50"/>
      <c r="R138" s="50">
        <v>18422523</v>
      </c>
      <c r="S138" s="50"/>
      <c r="T138" s="50">
        <v>2630</v>
      </c>
      <c r="U138" s="50"/>
      <c r="V138" s="50">
        <v>39288797130</v>
      </c>
      <c r="W138" s="50"/>
      <c r="X138" s="51">
        <v>48162950641</v>
      </c>
      <c r="Y138" s="70"/>
      <c r="Z138" s="52">
        <f>X138/درآمدها!$J$6</f>
        <v>4.4314052626236167E-3</v>
      </c>
      <c r="AA138" s="47"/>
      <c r="AB138" s="185"/>
    </row>
    <row r="139" spans="2:28" s="179" customFormat="1">
      <c r="B139" s="184" t="s">
        <v>133</v>
      </c>
      <c r="C139" s="68"/>
      <c r="D139" s="57">
        <v>7334864</v>
      </c>
      <c r="E139" s="55"/>
      <c r="F139" s="55">
        <v>36343944406</v>
      </c>
      <c r="G139" s="55"/>
      <c r="H139" s="58">
        <v>35770732973</v>
      </c>
      <c r="I139" s="50"/>
      <c r="J139" s="50">
        <v>0</v>
      </c>
      <c r="K139" s="50"/>
      <c r="L139" s="50">
        <v>0</v>
      </c>
      <c r="M139" s="70"/>
      <c r="N139" s="50">
        <v>1040905</v>
      </c>
      <c r="O139" s="50"/>
      <c r="P139" s="50">
        <v>5157640748</v>
      </c>
      <c r="Q139" s="50"/>
      <c r="R139" s="50">
        <v>6293959</v>
      </c>
      <c r="S139" s="50"/>
      <c r="T139" s="50">
        <v>4790</v>
      </c>
      <c r="U139" s="50"/>
      <c r="V139" s="50">
        <v>31186303658</v>
      </c>
      <c r="W139" s="50"/>
      <c r="X139" s="51">
        <v>29968682635</v>
      </c>
      <c r="Y139" s="70"/>
      <c r="Z139" s="52">
        <f>X139/درآمدها!$J$6</f>
        <v>2.7573762856128578E-3</v>
      </c>
      <c r="AA139" s="47"/>
      <c r="AB139" s="185"/>
    </row>
    <row r="140" spans="2:28" s="179" customFormat="1">
      <c r="B140" s="184" t="s">
        <v>132</v>
      </c>
      <c r="C140" s="68"/>
      <c r="D140" s="57">
        <v>6370955</v>
      </c>
      <c r="E140" s="55"/>
      <c r="F140" s="55">
        <v>34125505319</v>
      </c>
      <c r="G140" s="55"/>
      <c r="H140" s="58">
        <v>31095264789</v>
      </c>
      <c r="I140" s="50"/>
      <c r="J140" s="50">
        <v>0</v>
      </c>
      <c r="K140" s="50"/>
      <c r="L140" s="51">
        <v>0</v>
      </c>
      <c r="M140" s="70"/>
      <c r="N140" s="50">
        <v>221878</v>
      </c>
      <c r="O140" s="50"/>
      <c r="P140" s="50">
        <v>1188471567</v>
      </c>
      <c r="Q140" s="50"/>
      <c r="R140" s="50">
        <v>6149077</v>
      </c>
      <c r="S140" s="50"/>
      <c r="T140" s="50">
        <v>5520</v>
      </c>
      <c r="U140" s="50"/>
      <c r="V140" s="50">
        <v>32937033752</v>
      </c>
      <c r="W140" s="50"/>
      <c r="X140" s="51">
        <v>33740944758</v>
      </c>
      <c r="Y140" s="70"/>
      <c r="Z140" s="52">
        <f>X140/درآمدها!$J$6</f>
        <v>3.1044568112322253E-3</v>
      </c>
      <c r="AA140" s="47"/>
      <c r="AB140" s="185"/>
    </row>
    <row r="141" spans="2:28" s="179" customFormat="1">
      <c r="B141" s="184" t="s">
        <v>131</v>
      </c>
      <c r="C141" s="68"/>
      <c r="D141" s="57">
        <v>20368943</v>
      </c>
      <c r="E141" s="55"/>
      <c r="F141" s="55">
        <v>40903055154</v>
      </c>
      <c r="G141" s="55"/>
      <c r="H141" s="58">
        <v>45233468564</v>
      </c>
      <c r="I141" s="50"/>
      <c r="J141" s="50">
        <v>0</v>
      </c>
      <c r="K141" s="50"/>
      <c r="L141" s="50">
        <v>0</v>
      </c>
      <c r="M141" s="70"/>
      <c r="N141" s="50">
        <v>619884</v>
      </c>
      <c r="O141" s="50"/>
      <c r="P141" s="50">
        <v>1244794560</v>
      </c>
      <c r="Q141" s="50"/>
      <c r="R141" s="50">
        <v>19749059</v>
      </c>
      <c r="S141" s="50"/>
      <c r="T141" s="50">
        <v>2110</v>
      </c>
      <c r="U141" s="50"/>
      <c r="V141" s="50">
        <v>39658260594</v>
      </c>
      <c r="W141" s="50"/>
      <c r="X141" s="51">
        <v>41422574932</v>
      </c>
      <c r="Y141" s="70"/>
      <c r="Z141" s="52">
        <f>X141/درآمدها!$J$6</f>
        <v>3.8112327858257368E-3</v>
      </c>
      <c r="AA141" s="47"/>
      <c r="AB141" s="185"/>
    </row>
    <row r="142" spans="2:28" s="179" customFormat="1">
      <c r="B142" s="68" t="s">
        <v>130</v>
      </c>
      <c r="C142" s="68"/>
      <c r="D142" s="57">
        <v>7582457</v>
      </c>
      <c r="E142" s="186"/>
      <c r="F142" s="186">
        <v>33890604730</v>
      </c>
      <c r="G142" s="186"/>
      <c r="H142" s="186">
        <v>33028629936</v>
      </c>
      <c r="I142" s="50"/>
      <c r="J142" s="50">
        <v>0</v>
      </c>
      <c r="K142" s="50"/>
      <c r="L142" s="50">
        <v>0</v>
      </c>
      <c r="M142" s="70"/>
      <c r="N142" s="50">
        <v>31365</v>
      </c>
      <c r="O142" s="50"/>
      <c r="P142" s="50">
        <v>140189231</v>
      </c>
      <c r="Q142" s="50"/>
      <c r="R142" s="50">
        <v>7551092</v>
      </c>
      <c r="S142" s="50"/>
      <c r="T142" s="50">
        <v>4130</v>
      </c>
      <c r="U142" s="50"/>
      <c r="V142" s="50">
        <v>33750415499</v>
      </c>
      <c r="W142" s="50"/>
      <c r="X142" s="51">
        <v>31000453204</v>
      </c>
      <c r="Y142" s="70"/>
      <c r="Z142" s="52">
        <f>X142/درآمدها!$J$6</f>
        <v>2.8523080426675132E-3</v>
      </c>
      <c r="AA142" s="47"/>
      <c r="AB142" s="185"/>
    </row>
    <row r="143" spans="2:28" s="179" customFormat="1">
      <c r="B143" s="68" t="s">
        <v>129</v>
      </c>
      <c r="C143" s="68"/>
      <c r="D143" s="57">
        <v>1627589</v>
      </c>
      <c r="E143" s="55"/>
      <c r="F143" s="55">
        <v>48282849750</v>
      </c>
      <c r="G143" s="55"/>
      <c r="H143" s="58">
        <v>46838345278</v>
      </c>
      <c r="I143" s="50"/>
      <c r="J143" s="50">
        <v>0</v>
      </c>
      <c r="K143" s="50"/>
      <c r="L143" s="50">
        <v>0</v>
      </c>
      <c r="M143" s="70"/>
      <c r="N143" s="50">
        <v>55866</v>
      </c>
      <c r="O143" s="50"/>
      <c r="P143" s="50">
        <v>1657279378</v>
      </c>
      <c r="Q143" s="50"/>
      <c r="R143" s="50">
        <v>1571723</v>
      </c>
      <c r="S143" s="50"/>
      <c r="T143" s="50">
        <v>25500</v>
      </c>
      <c r="U143" s="50"/>
      <c r="V143" s="50">
        <v>46625570372</v>
      </c>
      <c r="W143" s="50"/>
      <c r="X143" s="51">
        <v>39840466831</v>
      </c>
      <c r="Y143" s="70"/>
      <c r="Z143" s="52">
        <f>X143/درآمدها!$J$6</f>
        <v>3.6656652474689284E-3</v>
      </c>
      <c r="AA143" s="47"/>
      <c r="AB143" s="185"/>
    </row>
    <row r="144" spans="2:28" s="179" customFormat="1">
      <c r="B144" s="184" t="s">
        <v>128</v>
      </c>
      <c r="C144" s="68"/>
      <c r="D144" s="57">
        <v>10985648</v>
      </c>
      <c r="E144" s="55"/>
      <c r="F144" s="55">
        <v>51648605775</v>
      </c>
      <c r="G144" s="55"/>
      <c r="H144" s="58">
        <v>48966550744</v>
      </c>
      <c r="I144" s="50"/>
      <c r="J144" s="50">
        <v>0</v>
      </c>
      <c r="K144" s="50"/>
      <c r="L144" s="50">
        <v>0</v>
      </c>
      <c r="M144" s="70"/>
      <c r="N144" s="50">
        <v>391578</v>
      </c>
      <c r="O144" s="50"/>
      <c r="P144" s="50">
        <v>1840989057</v>
      </c>
      <c r="Q144" s="50"/>
      <c r="R144" s="50">
        <v>10594070</v>
      </c>
      <c r="S144" s="50"/>
      <c r="T144" s="50">
        <v>4100</v>
      </c>
      <c r="U144" s="50"/>
      <c r="V144" s="50">
        <v>49807616718</v>
      </c>
      <c r="W144" s="50"/>
      <c r="X144" s="51">
        <v>43177244665</v>
      </c>
      <c r="Y144" s="70"/>
      <c r="Z144" s="52">
        <f>X144/درآمدها!$J$6</f>
        <v>3.972677476931588E-3</v>
      </c>
      <c r="AA144" s="47"/>
      <c r="AB144" s="185"/>
    </row>
    <row r="145" spans="2:28" s="179" customFormat="1">
      <c r="B145" s="184" t="s">
        <v>127</v>
      </c>
      <c r="C145" s="68"/>
      <c r="D145" s="57">
        <v>3066835</v>
      </c>
      <c r="E145" s="55"/>
      <c r="F145" s="55">
        <v>41154632141</v>
      </c>
      <c r="G145" s="55"/>
      <c r="H145" s="58">
        <v>35577014167</v>
      </c>
      <c r="I145" s="50"/>
      <c r="J145" s="51">
        <v>0</v>
      </c>
      <c r="K145" s="51"/>
      <c r="L145" s="50">
        <v>0</v>
      </c>
      <c r="M145" s="70"/>
      <c r="N145" s="50">
        <v>109316</v>
      </c>
      <c r="O145" s="50"/>
      <c r="P145" s="50">
        <v>1466938967</v>
      </c>
      <c r="Q145" s="50"/>
      <c r="R145" s="50">
        <v>2957519</v>
      </c>
      <c r="S145" s="50"/>
      <c r="T145" s="50">
        <v>10630</v>
      </c>
      <c r="U145" s="50"/>
      <c r="V145" s="50">
        <v>39687693174</v>
      </c>
      <c r="W145" s="50"/>
      <c r="X145" s="51">
        <v>31251368334</v>
      </c>
      <c r="Y145" s="70"/>
      <c r="Z145" s="52">
        <f>X145/درآمدها!$J$6</f>
        <v>2.875394390425604E-3</v>
      </c>
      <c r="AA145" s="47"/>
      <c r="AB145" s="185"/>
    </row>
    <row r="146" spans="2:28" s="179" customFormat="1">
      <c r="B146" s="184" t="s">
        <v>126</v>
      </c>
      <c r="C146" s="68"/>
      <c r="D146" s="57">
        <v>5916577</v>
      </c>
      <c r="E146" s="55"/>
      <c r="F146" s="55">
        <v>29629385238</v>
      </c>
      <c r="G146" s="55"/>
      <c r="H146" s="58">
        <v>35699936341</v>
      </c>
      <c r="I146" s="50"/>
      <c r="J146" s="50">
        <v>0</v>
      </c>
      <c r="K146" s="50"/>
      <c r="L146" s="50">
        <v>0</v>
      </c>
      <c r="M146" s="70"/>
      <c r="N146" s="50">
        <v>190130</v>
      </c>
      <c r="O146" s="50"/>
      <c r="P146" s="50">
        <v>952144291</v>
      </c>
      <c r="Q146" s="50"/>
      <c r="R146" s="50">
        <v>5726447</v>
      </c>
      <c r="S146" s="50"/>
      <c r="T146" s="50">
        <v>5180</v>
      </c>
      <c r="U146" s="50"/>
      <c r="V146" s="50">
        <v>28677240947</v>
      </c>
      <c r="W146" s="50"/>
      <c r="X146" s="51">
        <v>29486500642</v>
      </c>
      <c r="Y146" s="70"/>
      <c r="Z146" s="52">
        <f>X146/درآمدها!$J$6</f>
        <v>2.7130113994735193E-3</v>
      </c>
      <c r="AA146" s="47"/>
      <c r="AB146" s="185"/>
    </row>
    <row r="147" spans="2:28" s="179" customFormat="1">
      <c r="B147" s="68" t="s">
        <v>125</v>
      </c>
      <c r="C147" s="68"/>
      <c r="D147" s="57">
        <v>26160753</v>
      </c>
      <c r="E147" s="55"/>
      <c r="F147" s="55">
        <v>45069657364</v>
      </c>
      <c r="G147" s="55"/>
      <c r="H147" s="58">
        <v>61918134816</v>
      </c>
      <c r="I147" s="50"/>
      <c r="J147" s="50">
        <v>0</v>
      </c>
      <c r="K147" s="50"/>
      <c r="L147" s="50">
        <v>0</v>
      </c>
      <c r="M147" s="70"/>
      <c r="N147" s="50">
        <v>11361113</v>
      </c>
      <c r="O147" s="50"/>
      <c r="P147" s="50">
        <v>19572887301</v>
      </c>
      <c r="Q147" s="50"/>
      <c r="R147" s="50">
        <v>14799640</v>
      </c>
      <c r="S147" s="50"/>
      <c r="T147" s="50">
        <v>2160</v>
      </c>
      <c r="U147" s="50"/>
      <c r="V147" s="50">
        <v>25496770063</v>
      </c>
      <c r="W147" s="50"/>
      <c r="X147" s="51">
        <v>31777017429</v>
      </c>
      <c r="Y147" s="70"/>
      <c r="Z147" s="52">
        <f>X147/درآمدها!$J$6</f>
        <v>2.9237586234070736E-3</v>
      </c>
      <c r="AA147" s="47"/>
      <c r="AB147" s="185"/>
    </row>
    <row r="148" spans="2:28" s="179" customFormat="1">
      <c r="B148" s="184" t="s">
        <v>479</v>
      </c>
      <c r="C148" s="68"/>
      <c r="D148" s="57">
        <v>0</v>
      </c>
      <c r="E148" s="55"/>
      <c r="F148" s="55">
        <v>0</v>
      </c>
      <c r="G148" s="55"/>
      <c r="H148" s="58">
        <v>0</v>
      </c>
      <c r="I148" s="50"/>
      <c r="J148" s="50">
        <v>625000</v>
      </c>
      <c r="K148" s="50"/>
      <c r="L148" s="50">
        <v>6099283125</v>
      </c>
      <c r="M148" s="70"/>
      <c r="N148" s="50">
        <v>9887</v>
      </c>
      <c r="O148" s="50"/>
      <c r="P148" s="50">
        <v>96485780</v>
      </c>
      <c r="Q148" s="50"/>
      <c r="R148" s="50">
        <v>615113</v>
      </c>
      <c r="S148" s="50"/>
      <c r="T148" s="50">
        <v>9350</v>
      </c>
      <c r="U148" s="50"/>
      <c r="V148" s="50">
        <v>6002797345</v>
      </c>
      <c r="W148" s="50"/>
      <c r="X148" s="51">
        <v>5717086280</v>
      </c>
      <c r="Y148" s="70"/>
      <c r="Z148" s="52">
        <f>X148/درآمدها!$J$6</f>
        <v>5.2602105749099211E-4</v>
      </c>
      <c r="AA148" s="47"/>
      <c r="AB148" s="185"/>
    </row>
    <row r="149" spans="2:28" s="179" customFormat="1">
      <c r="B149" s="184" t="s">
        <v>432</v>
      </c>
      <c r="C149" s="68"/>
      <c r="D149" s="57">
        <v>870505</v>
      </c>
      <c r="E149" s="55"/>
      <c r="F149" s="55">
        <v>9788320043</v>
      </c>
      <c r="G149" s="55"/>
      <c r="H149" s="58">
        <v>9406088138</v>
      </c>
      <c r="I149" s="50"/>
      <c r="J149" s="50">
        <v>0</v>
      </c>
      <c r="K149" s="50"/>
      <c r="L149" s="50">
        <v>0</v>
      </c>
      <c r="M149" s="70"/>
      <c r="N149" s="50">
        <v>20791</v>
      </c>
      <c r="O149" s="50"/>
      <c r="P149" s="50">
        <v>233782645</v>
      </c>
      <c r="Q149" s="50"/>
      <c r="R149" s="50">
        <v>849714</v>
      </c>
      <c r="S149" s="50"/>
      <c r="T149" s="50">
        <v>8520</v>
      </c>
      <c r="U149" s="50"/>
      <c r="V149" s="50">
        <v>9554537398</v>
      </c>
      <c r="W149" s="50"/>
      <c r="X149" s="51">
        <v>7196487882</v>
      </c>
      <c r="Y149" s="70"/>
      <c r="Z149" s="52">
        <f>X149/درآمدها!$J$6</f>
        <v>6.6213871551204745E-4</v>
      </c>
      <c r="AA149" s="47"/>
      <c r="AB149" s="185"/>
    </row>
    <row r="150" spans="2:28" s="179" customFormat="1">
      <c r="B150" s="68" t="s">
        <v>433</v>
      </c>
      <c r="C150" s="68"/>
      <c r="D150" s="57">
        <v>6067548</v>
      </c>
      <c r="E150" s="55"/>
      <c r="F150" s="55">
        <v>38939570154</v>
      </c>
      <c r="G150" s="55"/>
      <c r="H150" s="58">
        <v>37696538060</v>
      </c>
      <c r="I150" s="50"/>
      <c r="J150" s="50">
        <v>0</v>
      </c>
      <c r="K150" s="50"/>
      <c r="L150" s="50">
        <v>0</v>
      </c>
      <c r="M150" s="70"/>
      <c r="N150" s="50">
        <v>25098</v>
      </c>
      <c r="O150" s="50"/>
      <c r="P150" s="50">
        <v>161070886</v>
      </c>
      <c r="Q150" s="50"/>
      <c r="R150" s="50">
        <v>6042450</v>
      </c>
      <c r="S150" s="50"/>
      <c r="T150" s="50">
        <v>6370</v>
      </c>
      <c r="U150" s="50"/>
      <c r="V150" s="50">
        <v>38778499268</v>
      </c>
      <c r="W150" s="50"/>
      <c r="X150" s="51">
        <v>38261388584</v>
      </c>
      <c r="Y150" s="70"/>
      <c r="Z150" s="52">
        <f>X150/درآمدها!$J$6</f>
        <v>3.5203764817118436E-3</v>
      </c>
      <c r="AA150" s="47"/>
      <c r="AB150" s="185"/>
    </row>
    <row r="151" spans="2:28" s="179" customFormat="1">
      <c r="B151" s="184" t="s">
        <v>434</v>
      </c>
      <c r="C151" s="68"/>
      <c r="D151" s="57">
        <v>8722168</v>
      </c>
      <c r="E151" s="55"/>
      <c r="F151" s="57">
        <v>25692774925</v>
      </c>
      <c r="G151" s="55"/>
      <c r="H151" s="58">
        <v>19230661302</v>
      </c>
      <c r="I151" s="50"/>
      <c r="J151" s="50">
        <v>0</v>
      </c>
      <c r="K151" s="50"/>
      <c r="L151" s="50">
        <v>0</v>
      </c>
      <c r="M151" s="70"/>
      <c r="N151" s="50">
        <v>6398451</v>
      </c>
      <c r="O151" s="50"/>
      <c r="P151" s="50">
        <v>18847832490</v>
      </c>
      <c r="Q151" s="50"/>
      <c r="R151" s="50">
        <v>2323717</v>
      </c>
      <c r="S151" s="50"/>
      <c r="T151" s="50">
        <v>2244</v>
      </c>
      <c r="U151" s="50"/>
      <c r="V151" s="50">
        <v>6844942435</v>
      </c>
      <c r="W151" s="50"/>
      <c r="X151" s="51">
        <v>5183395148</v>
      </c>
      <c r="Y151" s="70"/>
      <c r="Z151" s="52">
        <f>X151/درآمدها!$J$6</f>
        <v>4.7691688801041452E-4</v>
      </c>
      <c r="AA151" s="47"/>
      <c r="AB151" s="185"/>
    </row>
    <row r="152" spans="2:28" s="179" customFormat="1">
      <c r="B152" s="184" t="s">
        <v>407</v>
      </c>
      <c r="C152" s="68"/>
      <c r="D152" s="57">
        <v>418517</v>
      </c>
      <c r="E152" s="55"/>
      <c r="F152" s="55">
        <v>34567205530</v>
      </c>
      <c r="G152" s="55"/>
      <c r="H152" s="58">
        <v>37192798055</v>
      </c>
      <c r="I152" s="50"/>
      <c r="J152" s="50">
        <v>0</v>
      </c>
      <c r="K152" s="50"/>
      <c r="L152" s="50">
        <v>0</v>
      </c>
      <c r="M152" s="70"/>
      <c r="N152" s="50">
        <v>14862</v>
      </c>
      <c r="O152" s="50"/>
      <c r="P152" s="50">
        <v>1227519572</v>
      </c>
      <c r="Q152" s="50"/>
      <c r="R152" s="50">
        <v>403655</v>
      </c>
      <c r="S152" s="50"/>
      <c r="T152" s="50">
        <v>65000</v>
      </c>
      <c r="U152" s="50"/>
      <c r="V152" s="50">
        <v>33339685958</v>
      </c>
      <c r="W152" s="50"/>
      <c r="X152" s="51">
        <v>26081461431</v>
      </c>
      <c r="Y152" s="70"/>
      <c r="Z152" s="52">
        <f>X152/درآمدها!$J$6</f>
        <v>2.3997185368427121E-3</v>
      </c>
      <c r="AA152" s="47"/>
      <c r="AB152" s="185"/>
    </row>
    <row r="153" spans="2:28" s="179" customFormat="1">
      <c r="B153" s="68" t="s">
        <v>398</v>
      </c>
      <c r="C153" s="68"/>
      <c r="D153" s="57">
        <v>4548148</v>
      </c>
      <c r="E153" s="55"/>
      <c r="F153" s="55">
        <v>22097162725</v>
      </c>
      <c r="G153" s="55"/>
      <c r="H153" s="58">
        <v>24006969423</v>
      </c>
      <c r="I153" s="50"/>
      <c r="J153" s="50">
        <v>0</v>
      </c>
      <c r="K153" s="50"/>
      <c r="L153" s="50">
        <v>0</v>
      </c>
      <c r="M153" s="70"/>
      <c r="N153" s="50">
        <v>102747</v>
      </c>
      <c r="O153" s="50"/>
      <c r="P153" s="50">
        <v>499195976</v>
      </c>
      <c r="Q153" s="50"/>
      <c r="R153" s="50">
        <v>4445401</v>
      </c>
      <c r="S153" s="50"/>
      <c r="T153" s="50">
        <v>4562</v>
      </c>
      <c r="U153" s="50"/>
      <c r="V153" s="50">
        <v>21597966749</v>
      </c>
      <c r="W153" s="50"/>
      <c r="X153" s="51">
        <v>20159253846</v>
      </c>
      <c r="Y153" s="70"/>
      <c r="Z153" s="52">
        <f>X153/درآمدها!$J$6</f>
        <v>1.8548245569423643E-3</v>
      </c>
      <c r="AA153" s="47"/>
      <c r="AB153" s="185"/>
    </row>
    <row r="154" spans="2:28" s="179" customFormat="1">
      <c r="B154" s="184" t="s">
        <v>401</v>
      </c>
      <c r="C154" s="68"/>
      <c r="D154" s="57">
        <v>3763396</v>
      </c>
      <c r="E154" s="55"/>
      <c r="F154" s="55">
        <v>29119749134</v>
      </c>
      <c r="G154" s="55"/>
      <c r="H154" s="58">
        <v>27010047394</v>
      </c>
      <c r="I154" s="50"/>
      <c r="J154" s="50">
        <v>0</v>
      </c>
      <c r="K154" s="50"/>
      <c r="L154" s="50">
        <v>0</v>
      </c>
      <c r="M154" s="70"/>
      <c r="N154" s="50">
        <v>134145</v>
      </c>
      <c r="O154" s="50"/>
      <c r="P154" s="50">
        <v>1037963782</v>
      </c>
      <c r="Q154" s="50"/>
      <c r="R154" s="50">
        <v>3629251</v>
      </c>
      <c r="S154" s="50"/>
      <c r="T154" s="50">
        <v>6420</v>
      </c>
      <c r="U154" s="50"/>
      <c r="V154" s="50">
        <v>28081785352</v>
      </c>
      <c r="W154" s="50"/>
      <c r="X154" s="51">
        <v>23161157665</v>
      </c>
      <c r="Y154" s="70"/>
      <c r="Z154" s="52">
        <f>X154/درآمدها!$J$6</f>
        <v>2.1310254998738445E-3</v>
      </c>
      <c r="AA154" s="47"/>
      <c r="AB154" s="185"/>
    </row>
    <row r="155" spans="2:28" s="179" customFormat="1">
      <c r="B155" s="68" t="s">
        <v>380</v>
      </c>
      <c r="C155" s="68"/>
      <c r="D155" s="57">
        <v>1177674</v>
      </c>
      <c r="E155" s="55"/>
      <c r="F155" s="55">
        <v>31144051685</v>
      </c>
      <c r="G155" s="55"/>
      <c r="H155" s="58">
        <v>31350457970</v>
      </c>
      <c r="I155" s="50"/>
      <c r="J155" s="50">
        <v>0</v>
      </c>
      <c r="K155" s="50"/>
      <c r="L155" s="50">
        <v>0</v>
      </c>
      <c r="M155" s="70"/>
      <c r="N155" s="50">
        <v>41977</v>
      </c>
      <c r="O155" s="50"/>
      <c r="P155" s="50">
        <v>1110098259</v>
      </c>
      <c r="Q155" s="50"/>
      <c r="R155" s="50">
        <v>1135697</v>
      </c>
      <c r="S155" s="50"/>
      <c r="T155" s="50">
        <v>29500</v>
      </c>
      <c r="U155" s="50"/>
      <c r="V155" s="50">
        <v>30033953426</v>
      </c>
      <c r="W155" s="50"/>
      <c r="X155" s="51">
        <v>33303718289</v>
      </c>
      <c r="Y155" s="70"/>
      <c r="Z155" s="52">
        <f>X155/درآمدها!$J$6</f>
        <v>3.0642282195471561E-3</v>
      </c>
      <c r="AA155" s="47"/>
      <c r="AB155" s="185"/>
    </row>
    <row r="156" spans="2:28" s="179" customFormat="1">
      <c r="B156" s="184" t="s">
        <v>374</v>
      </c>
      <c r="C156" s="68"/>
      <c r="D156" s="57">
        <v>774910</v>
      </c>
      <c r="E156" s="55"/>
      <c r="F156" s="55">
        <v>33860308075</v>
      </c>
      <c r="G156" s="55"/>
      <c r="H156" s="58">
        <v>26043818845</v>
      </c>
      <c r="I156" s="50"/>
      <c r="J156" s="50">
        <v>0</v>
      </c>
      <c r="K156" s="50"/>
      <c r="L156" s="50">
        <v>0</v>
      </c>
      <c r="M156" s="70"/>
      <c r="N156" s="50">
        <v>1506</v>
      </c>
      <c r="O156" s="50"/>
      <c r="P156" s="50">
        <v>65805867</v>
      </c>
      <c r="Q156" s="50"/>
      <c r="R156" s="50">
        <v>773404</v>
      </c>
      <c r="S156" s="50"/>
      <c r="T156" s="50">
        <v>33740</v>
      </c>
      <c r="U156" s="50"/>
      <c r="V156" s="50">
        <v>33794502208</v>
      </c>
      <c r="W156" s="50"/>
      <c r="X156" s="51">
        <v>25939387791</v>
      </c>
      <c r="Y156" s="70"/>
      <c r="Z156" s="52">
        <f>X156/درآمدها!$J$6</f>
        <v>2.3866465413026352E-3</v>
      </c>
      <c r="AA156" s="47"/>
      <c r="AB156" s="185"/>
    </row>
    <row r="157" spans="2:28" s="179" customFormat="1">
      <c r="B157" s="68" t="s">
        <v>368</v>
      </c>
      <c r="C157" s="68"/>
      <c r="D157" s="57">
        <v>5320066</v>
      </c>
      <c r="E157" s="55"/>
      <c r="F157" s="55">
        <v>54152736830</v>
      </c>
      <c r="G157" s="55"/>
      <c r="H157" s="58">
        <v>56956193013</v>
      </c>
      <c r="I157" s="50"/>
      <c r="J157" s="50">
        <v>0</v>
      </c>
      <c r="K157" s="50"/>
      <c r="L157" s="50">
        <v>0</v>
      </c>
      <c r="M157" s="70"/>
      <c r="N157" s="50">
        <v>22006</v>
      </c>
      <c r="O157" s="50"/>
      <c r="P157" s="50">
        <v>223998185</v>
      </c>
      <c r="Q157" s="50"/>
      <c r="R157" s="50">
        <v>5298060</v>
      </c>
      <c r="S157" s="50"/>
      <c r="T157" s="50">
        <v>10250</v>
      </c>
      <c r="U157" s="50"/>
      <c r="V157" s="50">
        <v>53928738645</v>
      </c>
      <c r="W157" s="50"/>
      <c r="X157" s="51">
        <v>53981999569</v>
      </c>
      <c r="Y157" s="70"/>
      <c r="Z157" s="52">
        <f>X157/درآمدها!$J$6</f>
        <v>4.9668077597673863E-3</v>
      </c>
      <c r="AA157" s="47"/>
      <c r="AB157" s="185"/>
    </row>
    <row r="158" spans="2:28" s="179" customFormat="1">
      <c r="B158" s="184" t="s">
        <v>377</v>
      </c>
      <c r="C158" s="68"/>
      <c r="D158" s="57">
        <v>20188394</v>
      </c>
      <c r="E158" s="55"/>
      <c r="F158" s="55">
        <v>62873772949</v>
      </c>
      <c r="G158" s="55"/>
      <c r="H158" s="58">
        <v>65944345265</v>
      </c>
      <c r="I158" s="50"/>
      <c r="J158" s="50">
        <v>12535805</v>
      </c>
      <c r="K158" s="50"/>
      <c r="L158" s="50">
        <v>40110294400</v>
      </c>
      <c r="M158" s="70"/>
      <c r="N158" s="50">
        <v>0</v>
      </c>
      <c r="O158" s="50"/>
      <c r="P158" s="50">
        <v>0</v>
      </c>
      <c r="Q158" s="50"/>
      <c r="R158" s="50">
        <v>32724199</v>
      </c>
      <c r="S158" s="50"/>
      <c r="T158" s="50">
        <v>3020</v>
      </c>
      <c r="U158" s="50"/>
      <c r="V158" s="50">
        <v>102984067349</v>
      </c>
      <c r="W158" s="50"/>
      <c r="X158" s="51">
        <v>98239059852</v>
      </c>
      <c r="Y158" s="70"/>
      <c r="Z158" s="52">
        <f>X158/درآمدها!$J$6</f>
        <v>9.0388375510523002E-3</v>
      </c>
      <c r="AA158" s="47"/>
      <c r="AB158" s="185"/>
    </row>
    <row r="159" spans="2:28" s="179" customFormat="1">
      <c r="B159" s="184" t="s">
        <v>323</v>
      </c>
      <c r="C159" s="68"/>
      <c r="D159" s="57">
        <v>20809604</v>
      </c>
      <c r="E159" s="55"/>
      <c r="F159" s="55">
        <v>26097668006</v>
      </c>
      <c r="G159" s="55"/>
      <c r="H159" s="58">
        <v>18844751829</v>
      </c>
      <c r="I159" s="50"/>
      <c r="J159" s="50">
        <v>0</v>
      </c>
      <c r="K159" s="50"/>
      <c r="L159" s="50">
        <v>0</v>
      </c>
      <c r="M159" s="70"/>
      <c r="N159" s="50">
        <v>741759</v>
      </c>
      <c r="O159" s="50"/>
      <c r="P159" s="50">
        <v>930252210</v>
      </c>
      <c r="Q159" s="50"/>
      <c r="R159" s="50">
        <v>20067845</v>
      </c>
      <c r="S159" s="50"/>
      <c r="T159" s="50">
        <v>860</v>
      </c>
      <c r="U159" s="50"/>
      <c r="V159" s="50">
        <v>25167415796</v>
      </c>
      <c r="W159" s="50"/>
      <c r="X159" s="51">
        <v>17155659540</v>
      </c>
      <c r="Y159" s="70"/>
      <c r="Z159" s="52">
        <f>X159/درآمدها!$J$6</f>
        <v>1.5784680746826559E-3</v>
      </c>
      <c r="AA159" s="47"/>
      <c r="AB159" s="185"/>
    </row>
    <row r="160" spans="2:28" s="179" customFormat="1">
      <c r="B160" s="184" t="s">
        <v>281</v>
      </c>
      <c r="C160" s="68"/>
      <c r="D160" s="57">
        <v>1172679</v>
      </c>
      <c r="E160" s="55"/>
      <c r="F160" s="55">
        <v>38276513407</v>
      </c>
      <c r="G160" s="55"/>
      <c r="H160" s="58">
        <v>35787037894</v>
      </c>
      <c r="I160" s="50"/>
      <c r="J160" s="50">
        <v>0</v>
      </c>
      <c r="K160" s="50"/>
      <c r="L160" s="50">
        <v>0</v>
      </c>
      <c r="M160" s="70"/>
      <c r="N160" s="50">
        <v>37693</v>
      </c>
      <c r="O160" s="50"/>
      <c r="P160" s="50">
        <v>1230308226</v>
      </c>
      <c r="Q160" s="50"/>
      <c r="R160" s="50">
        <v>1134986</v>
      </c>
      <c r="S160" s="50"/>
      <c r="T160" s="50">
        <v>29500</v>
      </c>
      <c r="U160" s="50"/>
      <c r="V160" s="50">
        <v>37046205181</v>
      </c>
      <c r="W160" s="50"/>
      <c r="X160" s="51">
        <v>33282868585</v>
      </c>
      <c r="Y160" s="70"/>
      <c r="Z160" s="52">
        <f>X160/درآمدها!$J$6</f>
        <v>3.0623098676438761E-3</v>
      </c>
      <c r="AA160" s="47"/>
      <c r="AB160" s="185"/>
    </row>
    <row r="161" spans="2:28" s="179" customFormat="1">
      <c r="B161" s="68" t="s">
        <v>273</v>
      </c>
      <c r="C161" s="68"/>
      <c r="D161" s="57">
        <v>3624875</v>
      </c>
      <c r="E161" s="55"/>
      <c r="F161" s="55">
        <v>63962640761</v>
      </c>
      <c r="G161" s="55"/>
      <c r="H161" s="58">
        <v>67958369905</v>
      </c>
      <c r="I161" s="50"/>
      <c r="J161" s="50">
        <v>0</v>
      </c>
      <c r="K161" s="50"/>
      <c r="L161" s="50">
        <v>0</v>
      </c>
      <c r="M161" s="70"/>
      <c r="N161" s="50">
        <v>266703</v>
      </c>
      <c r="O161" s="50"/>
      <c r="P161" s="50">
        <v>4706101087</v>
      </c>
      <c r="Q161" s="50"/>
      <c r="R161" s="50">
        <v>3358172</v>
      </c>
      <c r="S161" s="50"/>
      <c r="T161" s="50">
        <v>14700</v>
      </c>
      <c r="U161" s="50"/>
      <c r="V161" s="50">
        <v>59256539674</v>
      </c>
      <c r="W161" s="50"/>
      <c r="X161" s="51">
        <v>49071405890</v>
      </c>
      <c r="Y161" s="70"/>
      <c r="Z161" s="52">
        <f>X161/درآمدها!$J$6</f>
        <v>4.5149909507448431E-3</v>
      </c>
      <c r="AA161" s="47"/>
      <c r="AB161" s="185"/>
    </row>
    <row r="162" spans="2:28" s="179" customFormat="1">
      <c r="B162" s="184" t="s">
        <v>262</v>
      </c>
      <c r="C162" s="68"/>
      <c r="D162" s="57">
        <v>7383310</v>
      </c>
      <c r="E162" s="55"/>
      <c r="F162" s="55">
        <v>33197518800</v>
      </c>
      <c r="G162" s="55"/>
      <c r="H162" s="58">
        <v>28462112951</v>
      </c>
      <c r="I162" s="50"/>
      <c r="J162" s="50">
        <v>0</v>
      </c>
      <c r="K162" s="50"/>
      <c r="L162" s="50">
        <v>0</v>
      </c>
      <c r="M162" s="70"/>
      <c r="N162" s="50">
        <v>263177</v>
      </c>
      <c r="O162" s="50"/>
      <c r="P162" s="50">
        <v>1183320680</v>
      </c>
      <c r="Q162" s="50"/>
      <c r="R162" s="50">
        <v>7120133</v>
      </c>
      <c r="S162" s="50"/>
      <c r="T162" s="50">
        <v>3408</v>
      </c>
      <c r="U162" s="50"/>
      <c r="V162" s="50">
        <v>32014198120</v>
      </c>
      <c r="W162" s="50"/>
      <c r="X162" s="51">
        <v>24121034058</v>
      </c>
      <c r="Y162" s="70"/>
      <c r="Z162" s="52">
        <f>X162/درآمدها!$J$6</f>
        <v>2.2193423750402797E-3</v>
      </c>
      <c r="AA162" s="47"/>
      <c r="AB162" s="185"/>
    </row>
    <row r="163" spans="2:28" s="179" customFormat="1" ht="40.200000000000003" customHeight="1">
      <c r="B163" s="184" t="s">
        <v>261</v>
      </c>
      <c r="C163" s="68"/>
      <c r="D163" s="57">
        <v>28071673</v>
      </c>
      <c r="E163" s="55"/>
      <c r="F163" s="55">
        <v>30753233137</v>
      </c>
      <c r="G163" s="55"/>
      <c r="H163" s="58">
        <v>31336918075</v>
      </c>
      <c r="I163" s="50"/>
      <c r="J163" s="50">
        <v>9238557</v>
      </c>
      <c r="K163" s="50"/>
      <c r="L163" s="50">
        <v>9874157453</v>
      </c>
      <c r="M163" s="70"/>
      <c r="N163" s="50">
        <v>116121</v>
      </c>
      <c r="O163" s="50"/>
      <c r="P163" s="50">
        <v>127213514</v>
      </c>
      <c r="Q163" s="50"/>
      <c r="R163" s="50">
        <v>37194109</v>
      </c>
      <c r="S163" s="50"/>
      <c r="T163" s="50">
        <v>1033</v>
      </c>
      <c r="U163" s="50"/>
      <c r="V163" s="50">
        <v>40500177076</v>
      </c>
      <c r="W163" s="50"/>
      <c r="X163" s="51">
        <v>38192906589</v>
      </c>
      <c r="Y163" s="70"/>
      <c r="Z163" s="52">
        <f>X163/درآمدها!$J$6</f>
        <v>3.5140755497922028E-3</v>
      </c>
      <c r="AA163" s="47"/>
      <c r="AB163" s="185"/>
    </row>
    <row r="164" spans="2:28" s="179" customFormat="1">
      <c r="B164" s="184" t="s">
        <v>253</v>
      </c>
      <c r="C164" s="68"/>
      <c r="D164" s="57">
        <v>1232181</v>
      </c>
      <c r="E164" s="55"/>
      <c r="F164" s="55">
        <v>22792408054</v>
      </c>
      <c r="G164" s="55"/>
      <c r="H164" s="58">
        <v>37186431524</v>
      </c>
      <c r="I164" s="50"/>
      <c r="J164" s="50">
        <v>0</v>
      </c>
      <c r="K164" s="50"/>
      <c r="L164" s="50">
        <v>0</v>
      </c>
      <c r="M164" s="70"/>
      <c r="N164" s="50">
        <v>41978</v>
      </c>
      <c r="O164" s="50"/>
      <c r="P164" s="50">
        <v>776492825</v>
      </c>
      <c r="Q164" s="50"/>
      <c r="R164" s="50">
        <v>1190203</v>
      </c>
      <c r="S164" s="50"/>
      <c r="T164" s="50">
        <v>25350</v>
      </c>
      <c r="U164" s="50"/>
      <c r="V164" s="50">
        <v>22015915229</v>
      </c>
      <c r="W164" s="50"/>
      <c r="X164" s="51">
        <v>29992124760</v>
      </c>
      <c r="Y164" s="70"/>
      <c r="Z164" s="52">
        <f>X164/درآمدها!$J$6</f>
        <v>2.7595331625215507E-3</v>
      </c>
      <c r="AA164" s="47"/>
      <c r="AB164" s="185"/>
    </row>
    <row r="165" spans="2:28" s="179" customFormat="1">
      <c r="B165" s="184" t="s">
        <v>241</v>
      </c>
      <c r="C165" s="68"/>
      <c r="D165" s="57">
        <v>15095386</v>
      </c>
      <c r="E165" s="55"/>
      <c r="F165" s="55">
        <v>30477225942</v>
      </c>
      <c r="G165" s="55"/>
      <c r="H165" s="58">
        <v>37153787493</v>
      </c>
      <c r="I165" s="50"/>
      <c r="J165" s="50">
        <v>0</v>
      </c>
      <c r="K165" s="50"/>
      <c r="L165" s="50">
        <v>0</v>
      </c>
      <c r="M165" s="70"/>
      <c r="N165" s="50">
        <v>538047</v>
      </c>
      <c r="O165" s="50"/>
      <c r="P165" s="50">
        <v>1086304119</v>
      </c>
      <c r="Q165" s="50"/>
      <c r="R165" s="51">
        <v>14557339</v>
      </c>
      <c r="S165" s="50"/>
      <c r="T165" s="50">
        <v>2180</v>
      </c>
      <c r="U165" s="50"/>
      <c r="V165" s="50">
        <v>29390921823</v>
      </c>
      <c r="W165" s="50"/>
      <c r="X165" s="51">
        <v>31546175781</v>
      </c>
      <c r="Y165" s="70"/>
      <c r="Z165" s="52">
        <f>X165/درآمدها!$J$6</f>
        <v>2.9025192084591637E-3</v>
      </c>
      <c r="AA165" s="47"/>
      <c r="AB165" s="185"/>
    </row>
    <row r="166" spans="2:28" s="179" customFormat="1">
      <c r="B166" s="184" t="s">
        <v>249</v>
      </c>
      <c r="C166" s="68"/>
      <c r="D166" s="57">
        <v>555903</v>
      </c>
      <c r="E166" s="55"/>
      <c r="F166" s="55">
        <v>8912911107</v>
      </c>
      <c r="G166" s="55"/>
      <c r="H166" s="58">
        <v>8438131412</v>
      </c>
      <c r="I166" s="50"/>
      <c r="J166" s="50">
        <v>0</v>
      </c>
      <c r="K166" s="50"/>
      <c r="L166" s="50">
        <v>0</v>
      </c>
      <c r="M166" s="70"/>
      <c r="N166" s="50">
        <v>19814</v>
      </c>
      <c r="O166" s="50"/>
      <c r="P166" s="50">
        <v>317682079</v>
      </c>
      <c r="Q166" s="50"/>
      <c r="R166" s="50">
        <v>536089</v>
      </c>
      <c r="S166" s="50"/>
      <c r="T166" s="50">
        <v>14690</v>
      </c>
      <c r="U166" s="50"/>
      <c r="V166" s="50">
        <v>8595229028</v>
      </c>
      <c r="W166" s="50"/>
      <c r="X166" s="51">
        <v>7828290286</v>
      </c>
      <c r="Y166" s="70"/>
      <c r="Z166" s="52">
        <f>X166/درآمدها!$J$6</f>
        <v>7.2026996496337304E-4</v>
      </c>
      <c r="AA166" s="47"/>
      <c r="AB166" s="185"/>
    </row>
    <row r="167" spans="2:28" s="179" customFormat="1">
      <c r="B167" s="184" t="s">
        <v>215</v>
      </c>
      <c r="C167" s="68"/>
      <c r="D167" s="57">
        <v>1005027</v>
      </c>
      <c r="E167" s="55"/>
      <c r="F167" s="55">
        <v>7300539382</v>
      </c>
      <c r="G167" s="55"/>
      <c r="H167" s="58">
        <v>10090375605</v>
      </c>
      <c r="I167" s="50"/>
      <c r="J167" s="50">
        <v>0</v>
      </c>
      <c r="K167" s="50"/>
      <c r="L167" s="50">
        <v>0</v>
      </c>
      <c r="M167" s="70"/>
      <c r="N167" s="50">
        <v>0</v>
      </c>
      <c r="O167" s="50"/>
      <c r="P167" s="50">
        <v>0</v>
      </c>
      <c r="Q167" s="50"/>
      <c r="R167" s="50">
        <v>1005027</v>
      </c>
      <c r="S167" s="50"/>
      <c r="T167" s="50">
        <v>9930</v>
      </c>
      <c r="U167" s="50"/>
      <c r="V167" s="50">
        <v>7300539382</v>
      </c>
      <c r="W167" s="50"/>
      <c r="X167" s="51">
        <v>9920537601</v>
      </c>
      <c r="Y167" s="70"/>
      <c r="Z167" s="52">
        <f>X167/درآمدها!$J$6</f>
        <v>9.1277469399275355E-4</v>
      </c>
      <c r="AA167" s="47"/>
      <c r="AB167" s="185"/>
    </row>
    <row r="168" spans="2:28" s="179" customFormat="1">
      <c r="B168" s="184" t="s">
        <v>216</v>
      </c>
      <c r="C168" s="68"/>
      <c r="D168" s="57">
        <v>4518592</v>
      </c>
      <c r="E168" s="55"/>
      <c r="F168" s="55">
        <v>51740750168</v>
      </c>
      <c r="G168" s="55"/>
      <c r="H168" s="58">
        <v>49768106670</v>
      </c>
      <c r="I168" s="50"/>
      <c r="J168" s="50">
        <v>1939670</v>
      </c>
      <c r="K168" s="50"/>
      <c r="L168" s="50">
        <v>0</v>
      </c>
      <c r="M168" s="70"/>
      <c r="N168" s="50">
        <v>0</v>
      </c>
      <c r="O168" s="50"/>
      <c r="P168" s="50">
        <v>0</v>
      </c>
      <c r="Q168" s="50"/>
      <c r="R168" s="50">
        <v>6458262</v>
      </c>
      <c r="S168" s="50"/>
      <c r="T168" s="50">
        <v>7490</v>
      </c>
      <c r="U168" s="50"/>
      <c r="V168" s="50">
        <v>51740750168</v>
      </c>
      <c r="W168" s="50"/>
      <c r="X168" s="51">
        <v>48084566709</v>
      </c>
      <c r="Y168" s="70"/>
      <c r="Z168" s="52">
        <f>X168/درآمدها!$J$6</f>
        <v>4.4241932674250863E-3</v>
      </c>
      <c r="AA168" s="47"/>
      <c r="AB168" s="185"/>
    </row>
    <row r="169" spans="2:28" s="179" customFormat="1">
      <c r="B169" s="184" t="s">
        <v>217</v>
      </c>
      <c r="C169" s="68"/>
      <c r="D169" s="57">
        <v>3928965</v>
      </c>
      <c r="E169" s="186"/>
      <c r="F169" s="55">
        <v>30902874652</v>
      </c>
      <c r="G169" s="55"/>
      <c r="H169" s="58">
        <v>27065722476</v>
      </c>
      <c r="I169" s="55"/>
      <c r="J169" s="50">
        <v>535875</v>
      </c>
      <c r="K169" s="50"/>
      <c r="L169" s="50">
        <v>3150484343</v>
      </c>
      <c r="M169" s="70"/>
      <c r="N169" s="50">
        <v>157002</v>
      </c>
      <c r="O169" s="50"/>
      <c r="P169" s="50">
        <v>1201206888</v>
      </c>
      <c r="Q169" s="50"/>
      <c r="R169" s="68">
        <v>4307838</v>
      </c>
      <c r="S169" s="68"/>
      <c r="T169" s="50">
        <v>5500</v>
      </c>
      <c r="U169" s="50"/>
      <c r="V169" s="50">
        <v>32852152107</v>
      </c>
      <c r="W169" s="50"/>
      <c r="X169" s="51">
        <v>23552135005</v>
      </c>
      <c r="Y169" s="70"/>
      <c r="Z169" s="52">
        <f>X169/درآمدها!$J$6</f>
        <v>2.1669987743303241E-3</v>
      </c>
      <c r="AA169" s="47"/>
      <c r="AB169" s="185"/>
    </row>
    <row r="170" spans="2:28" s="179" customFormat="1">
      <c r="B170" s="68" t="s">
        <v>218</v>
      </c>
      <c r="C170" s="68"/>
      <c r="D170" s="57">
        <v>10279062</v>
      </c>
      <c r="E170" s="55"/>
      <c r="F170" s="55">
        <v>35484515302</v>
      </c>
      <c r="G170" s="55"/>
      <c r="H170" s="58">
        <v>30919370187</v>
      </c>
      <c r="I170" s="50"/>
      <c r="J170" s="50">
        <v>0</v>
      </c>
      <c r="K170" s="50"/>
      <c r="L170" s="50">
        <v>0</v>
      </c>
      <c r="M170" s="70"/>
      <c r="N170" s="50">
        <v>330410</v>
      </c>
      <c r="O170" s="50"/>
      <c r="P170" s="50">
        <v>1140613677</v>
      </c>
      <c r="Q170" s="50"/>
      <c r="R170" s="50">
        <v>9948652</v>
      </c>
      <c r="S170" s="50"/>
      <c r="T170" s="50">
        <v>2950</v>
      </c>
      <c r="U170" s="50"/>
      <c r="V170" s="50">
        <v>34343901625</v>
      </c>
      <c r="W170" s="50"/>
      <c r="X170" s="51">
        <v>29173899689</v>
      </c>
      <c r="Y170" s="70"/>
      <c r="Z170" s="52">
        <f>X170/درآمدها!$J$6</f>
        <v>2.684249426010745E-3</v>
      </c>
      <c r="AA170" s="47"/>
      <c r="AB170" s="185"/>
    </row>
    <row r="171" spans="2:28" s="179" customFormat="1">
      <c r="B171" s="184" t="s">
        <v>157</v>
      </c>
      <c r="C171" s="68"/>
      <c r="D171" s="57">
        <v>44948165</v>
      </c>
      <c r="E171" s="55"/>
      <c r="F171" s="55">
        <v>57986458119</v>
      </c>
      <c r="G171" s="55"/>
      <c r="H171" s="58">
        <v>48746669253</v>
      </c>
      <c r="I171" s="50"/>
      <c r="J171" s="50">
        <v>0</v>
      </c>
      <c r="K171" s="50"/>
      <c r="L171" s="50">
        <v>0</v>
      </c>
      <c r="M171" s="70"/>
      <c r="N171" s="50">
        <v>1602162</v>
      </c>
      <c r="O171" s="50"/>
      <c r="P171" s="50">
        <v>2066907508</v>
      </c>
      <c r="Q171" s="50"/>
      <c r="R171" s="50">
        <v>43346003</v>
      </c>
      <c r="S171" s="50"/>
      <c r="T171" s="50">
        <v>1018</v>
      </c>
      <c r="U171" s="50"/>
      <c r="V171" s="50">
        <v>55919550611</v>
      </c>
      <c r="W171" s="50"/>
      <c r="X171" s="51">
        <v>43863679984</v>
      </c>
      <c r="Y171" s="70"/>
      <c r="Z171" s="52">
        <f>X171/درآمدها!$J$6</f>
        <v>4.0358354239548302E-3</v>
      </c>
      <c r="AA171" s="47"/>
      <c r="AB171" s="185"/>
    </row>
    <row r="172" spans="2:28" s="179" customFormat="1">
      <c r="B172" s="184" t="s">
        <v>156</v>
      </c>
      <c r="C172" s="68"/>
      <c r="D172" s="57">
        <v>683823</v>
      </c>
      <c r="E172" s="55"/>
      <c r="F172" s="55">
        <v>6046761281</v>
      </c>
      <c r="G172" s="55"/>
      <c r="H172" s="58">
        <v>5526402083</v>
      </c>
      <c r="I172" s="50"/>
      <c r="J172" s="50">
        <v>0</v>
      </c>
      <c r="K172" s="50"/>
      <c r="L172" s="50">
        <v>0</v>
      </c>
      <c r="M172" s="70"/>
      <c r="N172" s="50">
        <v>683823</v>
      </c>
      <c r="O172" s="50"/>
      <c r="P172" s="50">
        <v>6046761281</v>
      </c>
      <c r="Q172" s="50"/>
      <c r="R172" s="50">
        <v>0</v>
      </c>
      <c r="S172" s="50"/>
      <c r="T172" s="50">
        <v>0</v>
      </c>
      <c r="U172" s="50"/>
      <c r="V172" s="50">
        <v>0</v>
      </c>
      <c r="W172" s="50"/>
      <c r="X172" s="51">
        <v>0</v>
      </c>
      <c r="Y172" s="70"/>
      <c r="Z172" s="52">
        <f>X172/درآمدها!$J$6</f>
        <v>0</v>
      </c>
      <c r="AA172" s="47"/>
      <c r="AB172" s="185"/>
    </row>
    <row r="173" spans="2:28" s="179" customFormat="1">
      <c r="B173" s="184" t="s">
        <v>155</v>
      </c>
      <c r="C173" s="68"/>
      <c r="D173" s="57">
        <v>23967002</v>
      </c>
      <c r="E173" s="55"/>
      <c r="F173" s="55">
        <v>103690380806</v>
      </c>
      <c r="G173" s="55"/>
      <c r="H173" s="58">
        <v>88984127796</v>
      </c>
      <c r="I173" s="50"/>
      <c r="J173" s="50">
        <v>0</v>
      </c>
      <c r="K173" s="50"/>
      <c r="L173" s="50">
        <v>0</v>
      </c>
      <c r="M173" s="70"/>
      <c r="N173" s="50">
        <v>816201</v>
      </c>
      <c r="O173" s="50"/>
      <c r="P173" s="50">
        <v>3531196456</v>
      </c>
      <c r="Q173" s="50"/>
      <c r="R173" s="50">
        <v>23150801</v>
      </c>
      <c r="S173" s="50"/>
      <c r="T173" s="50">
        <v>3222</v>
      </c>
      <c r="U173" s="50"/>
      <c r="V173" s="50">
        <v>100159184350</v>
      </c>
      <c r="W173" s="50"/>
      <c r="X173" s="51">
        <v>74148059134</v>
      </c>
      <c r="Y173" s="70"/>
      <c r="Z173" s="52">
        <f>X173/درآمدها!$J$6</f>
        <v>6.8222585013307333E-3</v>
      </c>
      <c r="AA173" s="47"/>
      <c r="AB173" s="185"/>
    </row>
    <row r="174" spans="2:28" s="179" customFormat="1">
      <c r="B174" s="184" t="s">
        <v>154</v>
      </c>
      <c r="C174" s="68"/>
      <c r="D174" s="57">
        <v>1491582</v>
      </c>
      <c r="E174" s="55"/>
      <c r="F174" s="55">
        <v>8943662114</v>
      </c>
      <c r="G174" s="55"/>
      <c r="H174" s="58">
        <v>6566909692</v>
      </c>
      <c r="I174" s="50"/>
      <c r="J174" s="50">
        <v>1824727</v>
      </c>
      <c r="K174" s="50"/>
      <c r="L174" s="50">
        <v>7635180256</v>
      </c>
      <c r="M174" s="70"/>
      <c r="N174" s="50">
        <v>6163</v>
      </c>
      <c r="O174" s="50"/>
      <c r="P174" s="50">
        <v>36953912</v>
      </c>
      <c r="Q174" s="50"/>
      <c r="R174" s="50">
        <v>3310146</v>
      </c>
      <c r="S174" s="50"/>
      <c r="T174" s="50">
        <v>4036</v>
      </c>
      <c r="U174" s="50"/>
      <c r="V174" s="50">
        <v>16541888458</v>
      </c>
      <c r="W174" s="50"/>
      <c r="X174" s="51">
        <v>13280258752</v>
      </c>
      <c r="Y174" s="70"/>
      <c r="Z174" s="52">
        <f>X174/درآمدها!$J$6</f>
        <v>1.221897905742476E-3</v>
      </c>
      <c r="AA174" s="47"/>
      <c r="AB174" s="185"/>
    </row>
    <row r="175" spans="2:28" s="179" customFormat="1">
      <c r="B175" s="184" t="s">
        <v>153</v>
      </c>
      <c r="C175" s="68"/>
      <c r="D175" s="57">
        <v>20084806</v>
      </c>
      <c r="E175" s="55"/>
      <c r="F175" s="55">
        <v>20475850651</v>
      </c>
      <c r="G175" s="55"/>
      <c r="H175" s="58">
        <v>37335113629</v>
      </c>
      <c r="I175" s="50"/>
      <c r="J175" s="50">
        <v>0</v>
      </c>
      <c r="K175" s="50"/>
      <c r="L175" s="50">
        <v>0</v>
      </c>
      <c r="M175" s="70"/>
      <c r="N175" s="50">
        <v>719664</v>
      </c>
      <c r="O175" s="50"/>
      <c r="P175" s="50">
        <v>733675625</v>
      </c>
      <c r="Q175" s="50"/>
      <c r="R175" s="50">
        <v>19365142</v>
      </c>
      <c r="S175" s="50"/>
      <c r="T175" s="50">
        <v>1800</v>
      </c>
      <c r="U175" s="50"/>
      <c r="V175" s="50">
        <v>19742175026</v>
      </c>
      <c r="W175" s="50"/>
      <c r="X175" s="51">
        <v>34649854932</v>
      </c>
      <c r="Y175" s="70"/>
      <c r="Z175" s="52">
        <f>X175/درآمدها!$J$6</f>
        <v>3.18808435636205E-3</v>
      </c>
      <c r="AA175" s="47"/>
      <c r="AB175" s="185"/>
    </row>
    <row r="176" spans="2:28" s="179" customFormat="1">
      <c r="B176" s="184" t="s">
        <v>152</v>
      </c>
      <c r="C176" s="68"/>
      <c r="D176" s="57">
        <v>16258126</v>
      </c>
      <c r="E176" s="55"/>
      <c r="F176" s="55">
        <v>30274113177</v>
      </c>
      <c r="G176" s="55"/>
      <c r="H176" s="58">
        <v>25389543929</v>
      </c>
      <c r="I176" s="50"/>
      <c r="J176" s="50">
        <v>0</v>
      </c>
      <c r="K176" s="50"/>
      <c r="L176" s="50">
        <v>0</v>
      </c>
      <c r="M176" s="70"/>
      <c r="N176" s="50">
        <v>63764</v>
      </c>
      <c r="O176" s="50"/>
      <c r="P176" s="50">
        <v>118734383</v>
      </c>
      <c r="Q176" s="50"/>
      <c r="R176" s="50">
        <v>16194362</v>
      </c>
      <c r="S176" s="50"/>
      <c r="T176" s="50">
        <v>1297</v>
      </c>
      <c r="U176" s="50"/>
      <c r="V176" s="50">
        <v>30155378794</v>
      </c>
      <c r="W176" s="50"/>
      <c r="X176" s="51">
        <v>20879113197</v>
      </c>
      <c r="Y176" s="70"/>
      <c r="Z176" s="52">
        <f>X176/درآمدها!$J$6</f>
        <v>1.9210578020802704E-3</v>
      </c>
      <c r="AA176" s="47"/>
      <c r="AB176" s="185"/>
    </row>
    <row r="177" spans="2:28" s="179" customFormat="1">
      <c r="B177" s="184" t="s">
        <v>151</v>
      </c>
      <c r="C177" s="68"/>
      <c r="D177" s="57">
        <v>1798600</v>
      </c>
      <c r="E177" s="55"/>
      <c r="F177" s="55">
        <v>10043670060</v>
      </c>
      <c r="G177" s="55"/>
      <c r="H177" s="58">
        <v>17503524655</v>
      </c>
      <c r="I177" s="50"/>
      <c r="J177" s="50">
        <v>0</v>
      </c>
      <c r="K177" s="50"/>
      <c r="L177" s="50">
        <v>0</v>
      </c>
      <c r="M177" s="70"/>
      <c r="N177" s="50">
        <v>7439</v>
      </c>
      <c r="O177" s="50"/>
      <c r="P177" s="50">
        <v>41540565</v>
      </c>
      <c r="Q177" s="50"/>
      <c r="R177" s="50">
        <v>1791161</v>
      </c>
      <c r="S177" s="50"/>
      <c r="T177" s="50">
        <v>7920</v>
      </c>
      <c r="U177" s="50"/>
      <c r="V177" s="50">
        <v>10002129495</v>
      </c>
      <c r="W177" s="50"/>
      <c r="X177" s="51">
        <v>14101588454</v>
      </c>
      <c r="Y177" s="70"/>
      <c r="Z177" s="52">
        <f>X177/درآمدها!$J$6</f>
        <v>1.2974672949794706E-3</v>
      </c>
      <c r="AA177" s="47"/>
      <c r="AB177" s="185"/>
    </row>
    <row r="178" spans="2:28" s="179" customFormat="1">
      <c r="B178" s="68" t="s">
        <v>150</v>
      </c>
      <c r="C178" s="68"/>
      <c r="D178" s="57">
        <v>1807897</v>
      </c>
      <c r="E178" s="55"/>
      <c r="F178" s="55">
        <v>33193243534</v>
      </c>
      <c r="G178" s="55"/>
      <c r="H178" s="58">
        <v>30623265823</v>
      </c>
      <c r="I178" s="50"/>
      <c r="J178" s="50">
        <v>0</v>
      </c>
      <c r="K178" s="50"/>
      <c r="L178" s="50">
        <v>0</v>
      </c>
      <c r="M178" s="70"/>
      <c r="N178" s="50">
        <v>7478</v>
      </c>
      <c r="O178" s="50"/>
      <c r="P178" s="50">
        <v>137297133</v>
      </c>
      <c r="Q178" s="50"/>
      <c r="R178" s="50">
        <v>1800419</v>
      </c>
      <c r="S178" s="50"/>
      <c r="T178" s="50">
        <v>15670</v>
      </c>
      <c r="U178" s="50"/>
      <c r="V178" s="50">
        <v>33055946401</v>
      </c>
      <c r="W178" s="50"/>
      <c r="X178" s="51">
        <v>28044700969</v>
      </c>
      <c r="Y178" s="70"/>
      <c r="Z178" s="52">
        <f>X178/درآمدها!$J$6</f>
        <v>2.5803534419865412E-3</v>
      </c>
      <c r="AA178" s="47"/>
      <c r="AB178" s="185"/>
    </row>
    <row r="179" spans="2:28" s="179" customFormat="1">
      <c r="B179" s="184" t="s">
        <v>149</v>
      </c>
      <c r="C179" s="68"/>
      <c r="D179" s="57">
        <v>8481543</v>
      </c>
      <c r="E179" s="55"/>
      <c r="F179" s="55">
        <v>93755266965</v>
      </c>
      <c r="G179" s="55"/>
      <c r="H179" s="58">
        <v>86840101541</v>
      </c>
      <c r="I179" s="50"/>
      <c r="J179" s="50">
        <v>0</v>
      </c>
      <c r="K179" s="50"/>
      <c r="L179" s="51">
        <v>0</v>
      </c>
      <c r="M179" s="70"/>
      <c r="N179" s="50">
        <v>479961</v>
      </c>
      <c r="O179" s="50"/>
      <c r="P179" s="50">
        <v>5305505341</v>
      </c>
      <c r="Q179" s="50"/>
      <c r="R179" s="50">
        <v>8001582</v>
      </c>
      <c r="S179" s="50"/>
      <c r="T179" s="50">
        <v>10080</v>
      </c>
      <c r="U179" s="50"/>
      <c r="V179" s="50">
        <v>88449761624</v>
      </c>
      <c r="W179" s="50"/>
      <c r="X179" s="51">
        <v>80176043682</v>
      </c>
      <c r="Y179" s="70"/>
      <c r="Z179" s="52">
        <f>X179/درآمدها!$J$6</f>
        <v>7.3768848706354693E-3</v>
      </c>
      <c r="AA179" s="47"/>
      <c r="AB179" s="185"/>
    </row>
    <row r="180" spans="2:28" s="179" customFormat="1">
      <c r="B180" s="68" t="s">
        <v>148</v>
      </c>
      <c r="C180" s="68"/>
      <c r="D180" s="57">
        <v>2966357</v>
      </c>
      <c r="E180" s="55"/>
      <c r="F180" s="55">
        <v>63289791370</v>
      </c>
      <c r="G180" s="55"/>
      <c r="H180" s="58">
        <v>58148505512</v>
      </c>
      <c r="I180" s="50"/>
      <c r="J180" s="50">
        <v>0</v>
      </c>
      <c r="K180" s="50"/>
      <c r="L180" s="50">
        <v>0</v>
      </c>
      <c r="M180" s="70"/>
      <c r="N180" s="50">
        <v>105729</v>
      </c>
      <c r="O180" s="50"/>
      <c r="P180" s="50">
        <v>2255819631</v>
      </c>
      <c r="Q180" s="50"/>
      <c r="R180" s="50">
        <v>2860628</v>
      </c>
      <c r="S180" s="50"/>
      <c r="T180" s="50">
        <v>17990</v>
      </c>
      <c r="U180" s="50"/>
      <c r="V180" s="50">
        <v>61033971739</v>
      </c>
      <c r="W180" s="50"/>
      <c r="X180" s="51">
        <v>51156494673</v>
      </c>
      <c r="Y180" s="70"/>
      <c r="Z180" s="52">
        <f>X180/درآمدها!$J$6</f>
        <v>4.7068370333259628E-3</v>
      </c>
      <c r="AA180" s="47"/>
      <c r="AB180" s="185"/>
    </row>
    <row r="181" spans="2:28" s="179" customFormat="1">
      <c r="B181" s="184" t="s">
        <v>146</v>
      </c>
      <c r="C181" s="68"/>
      <c r="D181" s="57">
        <v>10854294</v>
      </c>
      <c r="E181" s="55"/>
      <c r="F181" s="55">
        <v>46271792791</v>
      </c>
      <c r="G181" s="55"/>
      <c r="H181" s="58">
        <v>50592954651</v>
      </c>
      <c r="I181" s="50"/>
      <c r="J181" s="50">
        <v>0</v>
      </c>
      <c r="K181" s="50"/>
      <c r="L181" s="50">
        <v>0</v>
      </c>
      <c r="M181" s="70"/>
      <c r="N181" s="50">
        <v>1344142</v>
      </c>
      <c r="O181" s="50"/>
      <c r="P181" s="50">
        <v>5730069602</v>
      </c>
      <c r="Q181" s="50"/>
      <c r="R181" s="50">
        <v>9510152</v>
      </c>
      <c r="S181" s="50"/>
      <c r="T181" s="50">
        <v>4707</v>
      </c>
      <c r="U181" s="50"/>
      <c r="V181" s="50">
        <v>40541723189</v>
      </c>
      <c r="W181" s="50"/>
      <c r="X181" s="51">
        <v>44497937969</v>
      </c>
      <c r="Y181" s="70"/>
      <c r="Z181" s="52">
        <f>X181/درآمدها!$J$6</f>
        <v>4.0941926079558748E-3</v>
      </c>
      <c r="AA181" s="47"/>
      <c r="AB181" s="185"/>
    </row>
    <row r="182" spans="2:28" s="179" customFormat="1">
      <c r="B182" s="184" t="s">
        <v>145</v>
      </c>
      <c r="C182" s="68"/>
      <c r="D182" s="57">
        <v>8514806</v>
      </c>
      <c r="E182" s="55"/>
      <c r="F182" s="55">
        <v>41083006651</v>
      </c>
      <c r="G182" s="55"/>
      <c r="H182" s="58">
        <v>39104340221</v>
      </c>
      <c r="I182" s="50"/>
      <c r="J182" s="50">
        <v>1022897</v>
      </c>
      <c r="K182" s="50"/>
      <c r="L182" s="50">
        <v>5006875084</v>
      </c>
      <c r="M182" s="70"/>
      <c r="N182" s="50">
        <v>326280</v>
      </c>
      <c r="O182" s="50"/>
      <c r="P182" s="50">
        <v>1576711563</v>
      </c>
      <c r="Q182" s="50"/>
      <c r="R182" s="50">
        <v>9211423</v>
      </c>
      <c r="S182" s="50"/>
      <c r="T182" s="50">
        <v>4238</v>
      </c>
      <c r="U182" s="50"/>
      <c r="V182" s="168">
        <v>44513170172</v>
      </c>
      <c r="W182" s="50"/>
      <c r="X182" s="66">
        <v>38805734513</v>
      </c>
      <c r="Y182" s="70"/>
      <c r="Z182" s="52">
        <f>X182/درآمدها!$J$6</f>
        <v>3.5704609840596893E-3</v>
      </c>
      <c r="AA182" s="47"/>
      <c r="AB182" s="185"/>
    </row>
    <row r="183" spans="2:28" s="179" customFormat="1">
      <c r="B183" s="184" t="s">
        <v>144</v>
      </c>
      <c r="C183" s="68"/>
      <c r="D183" s="187">
        <v>9700729</v>
      </c>
      <c r="E183" s="55"/>
      <c r="F183" s="55">
        <v>51578409468</v>
      </c>
      <c r="G183" s="55"/>
      <c r="H183" s="58">
        <v>52650832761</v>
      </c>
      <c r="I183" s="50"/>
      <c r="J183" s="50">
        <v>0</v>
      </c>
      <c r="K183" s="50"/>
      <c r="L183" s="50">
        <v>0</v>
      </c>
      <c r="M183" s="70"/>
      <c r="N183" s="50">
        <v>331164</v>
      </c>
      <c r="O183" s="50"/>
      <c r="P183" s="50">
        <v>1760786472</v>
      </c>
      <c r="Q183" s="50"/>
      <c r="R183" s="50">
        <v>9369565</v>
      </c>
      <c r="S183" s="50"/>
      <c r="T183" s="50">
        <v>6000</v>
      </c>
      <c r="U183" s="50"/>
      <c r="V183" s="50">
        <v>49817622996</v>
      </c>
      <c r="W183" s="50"/>
      <c r="X183" s="51">
        <v>55882896533</v>
      </c>
      <c r="Y183" s="70"/>
      <c r="Z183" s="52">
        <f>X183/درآمدها!$J$6</f>
        <v>5.1417066124718963E-3</v>
      </c>
      <c r="AA183" s="47"/>
      <c r="AB183" s="185"/>
    </row>
    <row r="184" spans="2:28" s="179" customFormat="1">
      <c r="B184" s="184" t="s">
        <v>143</v>
      </c>
      <c r="C184" s="68"/>
      <c r="D184" s="57">
        <v>1068068</v>
      </c>
      <c r="E184" s="55"/>
      <c r="F184" s="55">
        <v>31010649228</v>
      </c>
      <c r="G184" s="55"/>
      <c r="H184" s="58">
        <v>29834135173</v>
      </c>
      <c r="I184" s="50"/>
      <c r="J184" s="51">
        <v>0</v>
      </c>
      <c r="K184" s="51"/>
      <c r="L184" s="50">
        <v>0</v>
      </c>
      <c r="M184" s="70"/>
      <c r="N184" s="50">
        <v>32906</v>
      </c>
      <c r="O184" s="50"/>
      <c r="P184" s="50">
        <v>955403985</v>
      </c>
      <c r="Q184" s="50"/>
      <c r="R184" s="50">
        <v>1035162</v>
      </c>
      <c r="S184" s="50"/>
      <c r="T184" s="50">
        <v>26110</v>
      </c>
      <c r="U184" s="50"/>
      <c r="V184" s="50">
        <v>30055245243</v>
      </c>
      <c r="W184" s="50"/>
      <c r="X184" s="51">
        <v>26867262748</v>
      </c>
      <c r="Y184" s="70"/>
      <c r="Z184" s="52">
        <f>X184/درآمدها!$J$6</f>
        <v>2.4720190094089847E-3</v>
      </c>
      <c r="AA184" s="47"/>
      <c r="AB184" s="185"/>
    </row>
    <row r="185" spans="2:28" s="179" customFormat="1">
      <c r="B185" s="184" t="s">
        <v>142</v>
      </c>
      <c r="C185" s="68"/>
      <c r="D185" s="57">
        <v>7478260</v>
      </c>
      <c r="E185" s="55"/>
      <c r="F185" s="55">
        <v>131319328958</v>
      </c>
      <c r="G185" s="55"/>
      <c r="H185" s="58">
        <v>134179446576</v>
      </c>
      <c r="I185" s="50"/>
      <c r="J185" s="50">
        <v>1031022</v>
      </c>
      <c r="K185" s="50"/>
      <c r="L185" s="50">
        <v>19813153790</v>
      </c>
      <c r="M185" s="70"/>
      <c r="N185" s="50">
        <v>23802</v>
      </c>
      <c r="O185" s="50"/>
      <c r="P185" s="50">
        <v>417966568</v>
      </c>
      <c r="Q185" s="50"/>
      <c r="R185" s="50">
        <v>8485480</v>
      </c>
      <c r="S185" s="50"/>
      <c r="T185" s="50">
        <v>17990</v>
      </c>
      <c r="U185" s="50"/>
      <c r="V185" s="50">
        <v>150714516180</v>
      </c>
      <c r="W185" s="50"/>
      <c r="X185" s="51">
        <v>151745495181</v>
      </c>
      <c r="Y185" s="70"/>
      <c r="Z185" s="52">
        <f>X185/درآمدها!$J$6</f>
        <v>1.3961889314814376E-2</v>
      </c>
      <c r="AA185" s="47"/>
      <c r="AB185" s="185"/>
    </row>
    <row r="186" spans="2:28" s="179" customFormat="1">
      <c r="B186" s="184" t="s">
        <v>141</v>
      </c>
      <c r="C186" s="68"/>
      <c r="D186" s="57">
        <v>961948</v>
      </c>
      <c r="E186" s="55"/>
      <c r="F186" s="55">
        <v>19564478170</v>
      </c>
      <c r="G186" s="55"/>
      <c r="H186" s="58">
        <v>20750069686</v>
      </c>
      <c r="I186" s="50"/>
      <c r="J186" s="50">
        <v>0</v>
      </c>
      <c r="K186" s="50"/>
      <c r="L186" s="50">
        <v>0</v>
      </c>
      <c r="M186" s="70"/>
      <c r="N186" s="50">
        <v>32670</v>
      </c>
      <c r="O186" s="50"/>
      <c r="P186" s="50">
        <v>664455357</v>
      </c>
      <c r="Q186" s="50"/>
      <c r="R186" s="50">
        <v>929278</v>
      </c>
      <c r="S186" s="50"/>
      <c r="T186" s="50">
        <v>19320</v>
      </c>
      <c r="U186" s="50"/>
      <c r="V186" s="50">
        <v>18900022813</v>
      </c>
      <c r="W186" s="50"/>
      <c r="X186" s="51">
        <v>17846826741</v>
      </c>
      <c r="Y186" s="70"/>
      <c r="Z186" s="52">
        <f>X186/درآمدها!$J$6</f>
        <v>1.6420613955050083E-3</v>
      </c>
      <c r="AA186" s="47"/>
      <c r="AB186" s="185"/>
    </row>
    <row r="187" spans="2:28" s="179" customFormat="1">
      <c r="B187" s="184" t="s">
        <v>480</v>
      </c>
      <c r="C187" s="68"/>
      <c r="D187" s="57">
        <v>0</v>
      </c>
      <c r="E187" s="55"/>
      <c r="F187" s="55">
        <v>0</v>
      </c>
      <c r="G187" s="55"/>
      <c r="H187" s="58">
        <v>0</v>
      </c>
      <c r="I187" s="50"/>
      <c r="J187" s="50">
        <v>1234480</v>
      </c>
      <c r="K187" s="50"/>
      <c r="L187" s="50">
        <v>3425166363</v>
      </c>
      <c r="M187" s="70"/>
      <c r="N187" s="50">
        <v>0</v>
      </c>
      <c r="O187" s="50"/>
      <c r="P187" s="50">
        <v>0</v>
      </c>
      <c r="Q187" s="50"/>
      <c r="R187" s="50">
        <v>1234480</v>
      </c>
      <c r="S187" s="50"/>
      <c r="T187" s="50">
        <v>2710</v>
      </c>
      <c r="U187" s="50"/>
      <c r="V187" s="50">
        <v>3425166363</v>
      </c>
      <c r="W187" s="50"/>
      <c r="X187" s="51">
        <v>3325535429</v>
      </c>
      <c r="Y187" s="70"/>
      <c r="Z187" s="52">
        <f>X187/درآمدها!$J$6</f>
        <v>3.0597783161081485E-4</v>
      </c>
      <c r="AA187" s="47"/>
      <c r="AB187" s="185"/>
    </row>
    <row r="188" spans="2:28" s="179" customFormat="1">
      <c r="B188" s="184" t="s">
        <v>481</v>
      </c>
      <c r="C188" s="68"/>
      <c r="D188" s="187">
        <v>0</v>
      </c>
      <c r="E188" s="55"/>
      <c r="F188" s="55">
        <v>0</v>
      </c>
      <c r="G188" s="55"/>
      <c r="H188" s="58">
        <v>0</v>
      </c>
      <c r="I188" s="50"/>
      <c r="J188" s="50">
        <v>3199432</v>
      </c>
      <c r="K188" s="50"/>
      <c r="L188" s="50">
        <v>111967608656</v>
      </c>
      <c r="M188" s="70"/>
      <c r="N188" s="50">
        <v>10183</v>
      </c>
      <c r="O188" s="50"/>
      <c r="P188" s="50">
        <v>356365179</v>
      </c>
      <c r="Q188" s="50"/>
      <c r="R188" s="50">
        <v>3189249</v>
      </c>
      <c r="S188" s="50"/>
      <c r="T188" s="50">
        <v>33550</v>
      </c>
      <c r="U188" s="50"/>
      <c r="V188" s="50">
        <v>111611243477</v>
      </c>
      <c r="W188" s="50"/>
      <c r="X188" s="51">
        <v>106362658094</v>
      </c>
      <c r="Y188" s="70"/>
      <c r="Z188" s="52">
        <f>X188/درآمدها!$J$6</f>
        <v>9.7862783851774774E-3</v>
      </c>
      <c r="AA188" s="47"/>
      <c r="AB188" s="185"/>
    </row>
    <row r="189" spans="2:28" s="179" customFormat="1">
      <c r="B189" s="184" t="s">
        <v>458</v>
      </c>
      <c r="C189" s="68"/>
      <c r="D189" s="57">
        <v>16065788</v>
      </c>
      <c r="E189" s="55"/>
      <c r="F189" s="55">
        <v>30034853492</v>
      </c>
      <c r="G189" s="55"/>
      <c r="H189" s="58">
        <v>28171426736</v>
      </c>
      <c r="I189" s="50"/>
      <c r="J189" s="50">
        <v>0</v>
      </c>
      <c r="K189" s="50"/>
      <c r="L189" s="50">
        <v>0</v>
      </c>
      <c r="M189" s="70"/>
      <c r="N189" s="50">
        <v>572664</v>
      </c>
      <c r="O189" s="50"/>
      <c r="P189" s="50">
        <v>1070590458</v>
      </c>
      <c r="Q189" s="50"/>
      <c r="R189" s="50">
        <v>15493124</v>
      </c>
      <c r="S189" s="50"/>
      <c r="T189" s="50">
        <v>1762</v>
      </c>
      <c r="U189" s="50"/>
      <c r="V189" s="50">
        <v>28964263034</v>
      </c>
      <c r="W189" s="50"/>
      <c r="X189" s="51">
        <v>27136456128</v>
      </c>
      <c r="Y189" s="70"/>
      <c r="Z189" s="52">
        <f>X189/درآمدها!$J$6</f>
        <v>2.4967871132090861E-3</v>
      </c>
      <c r="AA189" s="47"/>
      <c r="AB189" s="185"/>
    </row>
    <row r="190" spans="2:28" s="179" customFormat="1">
      <c r="B190" s="68" t="s">
        <v>409</v>
      </c>
      <c r="C190" s="68"/>
      <c r="D190" s="57">
        <v>17736866</v>
      </c>
      <c r="E190" s="55"/>
      <c r="F190" s="55">
        <v>33689298143</v>
      </c>
      <c r="G190" s="55"/>
      <c r="H190" s="58">
        <v>29603005840</v>
      </c>
      <c r="I190" s="50"/>
      <c r="J190" s="50">
        <v>13110076</v>
      </c>
      <c r="K190" s="50"/>
      <c r="L190" s="50">
        <v>23392116065</v>
      </c>
      <c r="M190" s="70"/>
      <c r="N190" s="50">
        <v>1099539</v>
      </c>
      <c r="O190" s="50"/>
      <c r="P190" s="50">
        <v>2034666551</v>
      </c>
      <c r="Q190" s="50"/>
      <c r="R190" s="50">
        <v>29747403</v>
      </c>
      <c r="S190" s="50"/>
      <c r="T190" s="50">
        <v>1480</v>
      </c>
      <c r="U190" s="50"/>
      <c r="V190" s="50">
        <v>55046747657</v>
      </c>
      <c r="W190" s="50"/>
      <c r="X190" s="51">
        <v>43764200813</v>
      </c>
      <c r="Y190" s="70"/>
      <c r="Z190" s="52">
        <f>X190/درآمدها!$J$6</f>
        <v>4.0266824855234463E-3</v>
      </c>
      <c r="AA190" s="47"/>
      <c r="AB190" s="185"/>
    </row>
    <row r="191" spans="2:28" s="179" customFormat="1">
      <c r="B191" s="184" t="s">
        <v>410</v>
      </c>
      <c r="C191" s="68"/>
      <c r="D191" s="57">
        <v>13185816</v>
      </c>
      <c r="E191" s="55"/>
      <c r="F191" s="55">
        <v>32822183869</v>
      </c>
      <c r="G191" s="55"/>
      <c r="H191" s="58">
        <v>34577216725</v>
      </c>
      <c r="I191" s="50"/>
      <c r="J191" s="50">
        <v>0</v>
      </c>
      <c r="K191" s="50"/>
      <c r="L191" s="50">
        <v>0</v>
      </c>
      <c r="M191" s="70"/>
      <c r="N191" s="50">
        <v>427532</v>
      </c>
      <c r="O191" s="50"/>
      <c r="P191" s="50">
        <v>1064214298</v>
      </c>
      <c r="Q191" s="50"/>
      <c r="R191" s="50">
        <v>12758284</v>
      </c>
      <c r="S191" s="50"/>
      <c r="T191" s="50">
        <v>2398</v>
      </c>
      <c r="U191" s="50"/>
      <c r="V191" s="50">
        <v>31757969571</v>
      </c>
      <c r="W191" s="50"/>
      <c r="X191" s="51">
        <v>30412328564</v>
      </c>
      <c r="Y191" s="70"/>
      <c r="Z191" s="52">
        <f>X191/درآمدها!$J$6</f>
        <v>2.7981955227722724E-3</v>
      </c>
      <c r="AA191" s="47"/>
      <c r="AB191" s="185"/>
    </row>
    <row r="192" spans="2:28" s="179" customFormat="1">
      <c r="B192" s="184" t="s">
        <v>395</v>
      </c>
      <c r="C192" s="68"/>
      <c r="D192" s="57">
        <v>579268</v>
      </c>
      <c r="E192" s="55"/>
      <c r="F192" s="55">
        <v>4477342201</v>
      </c>
      <c r="G192" s="55"/>
      <c r="H192" s="58">
        <v>4076815199</v>
      </c>
      <c r="I192" s="50"/>
      <c r="J192" s="50">
        <v>0</v>
      </c>
      <c r="K192" s="50"/>
      <c r="L192" s="50">
        <v>0</v>
      </c>
      <c r="M192" s="70"/>
      <c r="N192" s="50">
        <v>20112</v>
      </c>
      <c r="O192" s="50"/>
      <c r="P192" s="50">
        <v>155451891</v>
      </c>
      <c r="Q192" s="50"/>
      <c r="R192" s="50">
        <v>559156</v>
      </c>
      <c r="S192" s="50"/>
      <c r="T192" s="50">
        <v>6700</v>
      </c>
      <c r="U192" s="50"/>
      <c r="V192" s="50">
        <v>4321890310</v>
      </c>
      <c r="W192" s="50"/>
      <c r="X192" s="51">
        <v>3724054448</v>
      </c>
      <c r="Y192" s="70"/>
      <c r="Z192" s="52">
        <f>X192/درآمدها!$J$6</f>
        <v>3.426450053314558E-4</v>
      </c>
      <c r="AA192" s="47"/>
      <c r="AB192" s="185"/>
    </row>
    <row r="193" spans="2:28" s="179" customFormat="1">
      <c r="B193" s="184" t="s">
        <v>382</v>
      </c>
      <c r="C193" s="68"/>
      <c r="D193" s="57">
        <v>4653925</v>
      </c>
      <c r="E193" s="55"/>
      <c r="F193" s="55">
        <v>41822026463</v>
      </c>
      <c r="G193" s="55"/>
      <c r="H193" s="58">
        <v>41821156686</v>
      </c>
      <c r="I193" s="50"/>
      <c r="J193" s="50">
        <v>0</v>
      </c>
      <c r="K193" s="50"/>
      <c r="L193" s="50">
        <v>0</v>
      </c>
      <c r="M193" s="70"/>
      <c r="N193" s="50">
        <v>18614</v>
      </c>
      <c r="O193" s="50"/>
      <c r="P193" s="50">
        <v>167272829</v>
      </c>
      <c r="Q193" s="50"/>
      <c r="R193" s="50">
        <v>4635311</v>
      </c>
      <c r="S193" s="50"/>
      <c r="T193" s="50">
        <v>7920</v>
      </c>
      <c r="U193" s="50"/>
      <c r="V193" s="50">
        <v>41654753634</v>
      </c>
      <c r="W193" s="50"/>
      <c r="X193" s="51">
        <v>36493228730</v>
      </c>
      <c r="Y193" s="70"/>
      <c r="Z193" s="52">
        <f>X193/درآمدها!$J$6</f>
        <v>3.3576905835703522E-3</v>
      </c>
      <c r="AA193" s="47"/>
      <c r="AB193" s="185"/>
    </row>
    <row r="194" spans="2:28" s="179" customFormat="1">
      <c r="B194" s="184" t="s">
        <v>387</v>
      </c>
      <c r="C194" s="68"/>
      <c r="D194" s="57">
        <v>5381210</v>
      </c>
      <c r="E194" s="55"/>
      <c r="F194" s="55">
        <v>19608521713</v>
      </c>
      <c r="G194" s="55"/>
      <c r="H194" s="58">
        <v>19278487252</v>
      </c>
      <c r="I194" s="50"/>
      <c r="J194" s="50">
        <v>0</v>
      </c>
      <c r="K194" s="50"/>
      <c r="L194" s="50">
        <v>0</v>
      </c>
      <c r="M194" s="70"/>
      <c r="N194" s="50">
        <v>182768</v>
      </c>
      <c r="O194" s="50"/>
      <c r="P194" s="50">
        <v>665985958</v>
      </c>
      <c r="Q194" s="50"/>
      <c r="R194" s="50">
        <v>5198442</v>
      </c>
      <c r="S194" s="50"/>
      <c r="T194" s="50">
        <v>3450</v>
      </c>
      <c r="U194" s="50"/>
      <c r="V194" s="50">
        <v>18942535755</v>
      </c>
      <c r="W194" s="50"/>
      <c r="X194" s="51">
        <v>17827913887</v>
      </c>
      <c r="Y194" s="70"/>
      <c r="Z194" s="52">
        <f>X194/درآمدها!$J$6</f>
        <v>1.640321250442644E-3</v>
      </c>
      <c r="AA194" s="47"/>
      <c r="AB194" s="185"/>
    </row>
    <row r="195" spans="2:28" s="179" customFormat="1">
      <c r="B195" s="68" t="s">
        <v>350</v>
      </c>
      <c r="C195" s="68"/>
      <c r="D195" s="57">
        <v>11946273</v>
      </c>
      <c r="E195" s="55"/>
      <c r="F195" s="55">
        <v>81851210331</v>
      </c>
      <c r="G195" s="55"/>
      <c r="H195" s="58">
        <v>88470185436</v>
      </c>
      <c r="I195" s="50"/>
      <c r="J195" s="50">
        <v>0</v>
      </c>
      <c r="K195" s="50"/>
      <c r="L195" s="50">
        <v>0</v>
      </c>
      <c r="M195" s="70"/>
      <c r="N195" s="50">
        <v>38023</v>
      </c>
      <c r="O195" s="50"/>
      <c r="P195" s="50">
        <v>260518789</v>
      </c>
      <c r="Q195" s="50"/>
      <c r="R195" s="50">
        <v>11908250</v>
      </c>
      <c r="S195" s="50"/>
      <c r="T195" s="50">
        <v>6400</v>
      </c>
      <c r="U195" s="50"/>
      <c r="V195" s="50">
        <v>81590691542</v>
      </c>
      <c r="W195" s="50"/>
      <c r="X195" s="51">
        <v>75759333841</v>
      </c>
      <c r="Y195" s="70"/>
      <c r="Z195" s="52">
        <f>X195/درآمدها!$J$6</f>
        <v>6.970509618031499E-3</v>
      </c>
      <c r="AA195" s="47"/>
      <c r="AB195" s="185"/>
    </row>
    <row r="196" spans="2:28" s="179" customFormat="1">
      <c r="B196" s="184" t="s">
        <v>341</v>
      </c>
      <c r="C196" s="68"/>
      <c r="D196" s="57">
        <v>3935831</v>
      </c>
      <c r="E196" s="55"/>
      <c r="F196" s="55">
        <v>33132482447</v>
      </c>
      <c r="G196" s="55"/>
      <c r="H196" s="58">
        <v>28443241101</v>
      </c>
      <c r="I196" s="50"/>
      <c r="J196" s="50">
        <v>0</v>
      </c>
      <c r="K196" s="50"/>
      <c r="L196" s="50">
        <v>0</v>
      </c>
      <c r="M196" s="70"/>
      <c r="N196" s="50">
        <v>16280</v>
      </c>
      <c r="O196" s="50"/>
      <c r="P196" s="50">
        <v>137047758</v>
      </c>
      <c r="Q196" s="50"/>
      <c r="R196" s="50">
        <v>3919551</v>
      </c>
      <c r="S196" s="50"/>
      <c r="T196" s="50">
        <v>6940</v>
      </c>
      <c r="U196" s="50"/>
      <c r="V196" s="50">
        <v>32995434689</v>
      </c>
      <c r="W196" s="50"/>
      <c r="X196" s="51">
        <v>27039833924</v>
      </c>
      <c r="Y196" s="70"/>
      <c r="Z196" s="52">
        <f>X196/درآمدها!$J$6</f>
        <v>2.4878970402880262E-3</v>
      </c>
      <c r="AA196" s="47"/>
      <c r="AB196" s="185"/>
    </row>
    <row r="197" spans="2:28" s="179" customFormat="1">
      <c r="B197" s="184" t="s">
        <v>342</v>
      </c>
      <c r="C197" s="68"/>
      <c r="D197" s="57">
        <v>220411</v>
      </c>
      <c r="E197" s="55"/>
      <c r="F197" s="55">
        <v>8495103059</v>
      </c>
      <c r="G197" s="55"/>
      <c r="H197" s="58">
        <v>8352075021</v>
      </c>
      <c r="I197" s="50"/>
      <c r="J197" s="50">
        <v>0</v>
      </c>
      <c r="K197" s="50"/>
      <c r="L197" s="50">
        <v>0</v>
      </c>
      <c r="M197" s="70"/>
      <c r="N197" s="50">
        <v>7854</v>
      </c>
      <c r="O197" s="50"/>
      <c r="P197" s="50">
        <v>302709662</v>
      </c>
      <c r="Q197" s="50"/>
      <c r="R197" s="50">
        <v>212557</v>
      </c>
      <c r="S197" s="50"/>
      <c r="T197" s="50">
        <v>35350</v>
      </c>
      <c r="U197" s="50"/>
      <c r="V197" s="50">
        <v>8192393397</v>
      </c>
      <c r="W197" s="50"/>
      <c r="X197" s="51">
        <v>7469182309</v>
      </c>
      <c r="Y197" s="70"/>
      <c r="Z197" s="52">
        <f>X197/درآمدها!$J$6</f>
        <v>6.8722894571624166E-4</v>
      </c>
      <c r="AA197" s="47"/>
      <c r="AB197" s="185"/>
    </row>
    <row r="198" spans="2:28" s="179" customFormat="1">
      <c r="B198" s="184" t="s">
        <v>332</v>
      </c>
      <c r="C198" s="68"/>
      <c r="D198" s="57">
        <v>4436836</v>
      </c>
      <c r="E198" s="55"/>
      <c r="F198" s="55">
        <v>43162528003</v>
      </c>
      <c r="G198" s="55"/>
      <c r="H198" s="58">
        <v>35107077137</v>
      </c>
      <c r="I198" s="50"/>
      <c r="J198" s="50">
        <v>0</v>
      </c>
      <c r="K198" s="50"/>
      <c r="L198" s="50">
        <v>0</v>
      </c>
      <c r="M198" s="70"/>
      <c r="N198" s="50">
        <v>128905</v>
      </c>
      <c r="O198" s="50"/>
      <c r="P198" s="50">
        <v>1254016527</v>
      </c>
      <c r="Q198" s="50"/>
      <c r="R198" s="50">
        <v>4307931</v>
      </c>
      <c r="S198" s="50"/>
      <c r="T198" s="50">
        <v>8190</v>
      </c>
      <c r="U198" s="50"/>
      <c r="V198" s="50">
        <v>41908511476</v>
      </c>
      <c r="W198" s="50"/>
      <c r="X198" s="51">
        <v>35072027262</v>
      </c>
      <c r="Y198" s="70"/>
      <c r="Z198" s="52">
        <f>X198/درآمدها!$J$6</f>
        <v>3.2269278379178394E-3</v>
      </c>
      <c r="AA198" s="47"/>
      <c r="AB198" s="185"/>
    </row>
    <row r="199" spans="2:28" s="179" customFormat="1">
      <c r="B199" s="68" t="s">
        <v>324</v>
      </c>
      <c r="C199" s="68"/>
      <c r="D199" s="57">
        <v>843300</v>
      </c>
      <c r="E199" s="55"/>
      <c r="F199" s="55">
        <v>13049777209</v>
      </c>
      <c r="G199" s="55"/>
      <c r="H199" s="58">
        <v>16849475541</v>
      </c>
      <c r="I199" s="50"/>
      <c r="J199" s="50">
        <v>0</v>
      </c>
      <c r="K199" s="50"/>
      <c r="L199" s="50">
        <v>0</v>
      </c>
      <c r="M199" s="70"/>
      <c r="N199" s="50">
        <v>27461</v>
      </c>
      <c r="O199" s="50"/>
      <c r="P199" s="50">
        <v>424949522</v>
      </c>
      <c r="Q199" s="50"/>
      <c r="R199" s="50">
        <v>815839</v>
      </c>
      <c r="S199" s="50"/>
      <c r="T199" s="50">
        <v>20870</v>
      </c>
      <c r="U199" s="50"/>
      <c r="V199" s="50">
        <v>12624827687</v>
      </c>
      <c r="W199" s="50"/>
      <c r="X199" s="51">
        <v>16925251903</v>
      </c>
      <c r="Y199" s="70"/>
      <c r="Z199" s="52">
        <f>X199/درآمدها!$J$6</f>
        <v>1.5572685924756563E-3</v>
      </c>
      <c r="AA199" s="47"/>
      <c r="AB199" s="185"/>
    </row>
    <row r="200" spans="2:28" s="179" customFormat="1">
      <c r="B200" s="184" t="s">
        <v>317</v>
      </c>
      <c r="C200" s="68"/>
      <c r="D200" s="57">
        <v>2635320</v>
      </c>
      <c r="E200" s="55"/>
      <c r="F200" s="55">
        <v>25766473006</v>
      </c>
      <c r="G200" s="55"/>
      <c r="H200" s="58">
        <v>31514267352</v>
      </c>
      <c r="I200" s="50"/>
      <c r="J200" s="50">
        <v>0</v>
      </c>
      <c r="K200" s="50"/>
      <c r="L200" s="50">
        <v>0</v>
      </c>
      <c r="M200" s="70"/>
      <c r="N200" s="50">
        <v>93934</v>
      </c>
      <c r="O200" s="50"/>
      <c r="P200" s="50">
        <v>918426557</v>
      </c>
      <c r="Q200" s="50"/>
      <c r="R200" s="50">
        <v>2541386</v>
      </c>
      <c r="S200" s="50"/>
      <c r="T200" s="50">
        <v>11140</v>
      </c>
      <c r="U200" s="50"/>
      <c r="V200" s="50">
        <v>24848046449</v>
      </c>
      <c r="W200" s="50"/>
      <c r="X200" s="51">
        <v>28142589354</v>
      </c>
      <c r="Y200" s="70"/>
      <c r="Z200" s="52">
        <f>X200/درآمدها!$J$6</f>
        <v>2.5893600144383014E-3</v>
      </c>
      <c r="AA200" s="47"/>
      <c r="AB200" s="185"/>
    </row>
    <row r="201" spans="2:28" s="179" customFormat="1" ht="37.5" customHeight="1">
      <c r="B201" s="184" t="s">
        <v>320</v>
      </c>
      <c r="C201" s="68"/>
      <c r="D201" s="57">
        <v>4569360</v>
      </c>
      <c r="E201" s="55"/>
      <c r="F201" s="55">
        <v>70401951316</v>
      </c>
      <c r="G201" s="55"/>
      <c r="H201" s="58">
        <v>80578136747</v>
      </c>
      <c r="I201" s="50"/>
      <c r="J201" s="50">
        <v>0</v>
      </c>
      <c r="K201" s="50"/>
      <c r="L201" s="50">
        <v>0</v>
      </c>
      <c r="M201" s="70"/>
      <c r="N201" s="50">
        <v>586962</v>
      </c>
      <c r="O201" s="50"/>
      <c r="P201" s="50">
        <v>9043557554</v>
      </c>
      <c r="Q201" s="50"/>
      <c r="R201" s="50">
        <v>3982398</v>
      </c>
      <c r="S201" s="50"/>
      <c r="T201" s="50">
        <v>15860</v>
      </c>
      <c r="U201" s="50"/>
      <c r="V201" s="54">
        <v>61358393762</v>
      </c>
      <c r="W201" s="50"/>
      <c r="X201" s="63">
        <v>62785025333</v>
      </c>
      <c r="Y201" s="70"/>
      <c r="Z201" s="52">
        <f>X201/درآمدها!$J$6</f>
        <v>5.7767617633826211E-3</v>
      </c>
      <c r="AA201" s="47"/>
      <c r="AB201" s="185"/>
    </row>
    <row r="202" spans="2:28" s="179" customFormat="1">
      <c r="B202" s="184" t="s">
        <v>283</v>
      </c>
      <c r="C202" s="68"/>
      <c r="D202" s="57">
        <v>8851211</v>
      </c>
      <c r="E202" s="55"/>
      <c r="F202" s="55">
        <v>31918607859</v>
      </c>
      <c r="G202" s="55"/>
      <c r="H202" s="58">
        <v>23060989841</v>
      </c>
      <c r="I202" s="50"/>
      <c r="J202" s="50">
        <v>1772148</v>
      </c>
      <c r="K202" s="50"/>
      <c r="L202" s="50">
        <v>4980773320</v>
      </c>
      <c r="M202" s="70"/>
      <c r="N202" s="50">
        <v>10163</v>
      </c>
      <c r="O202" s="50"/>
      <c r="P202" s="50">
        <v>35300361</v>
      </c>
      <c r="Q202" s="50"/>
      <c r="R202" s="50">
        <v>10613196</v>
      </c>
      <c r="S202" s="50"/>
      <c r="T202" s="50">
        <v>2199</v>
      </c>
      <c r="U202" s="50"/>
      <c r="V202" s="50">
        <v>36864080818</v>
      </c>
      <c r="W202" s="50"/>
      <c r="X202" s="51">
        <v>23199554420</v>
      </c>
      <c r="Y202" s="70"/>
      <c r="Z202" s="52">
        <f>X202/درآمدها!$J$6</f>
        <v>2.1345583312288616E-3</v>
      </c>
      <c r="AA202" s="47"/>
      <c r="AB202" s="185"/>
    </row>
    <row r="203" spans="2:28" s="179" customFormat="1">
      <c r="B203" s="184" t="s">
        <v>275</v>
      </c>
      <c r="C203" s="68"/>
      <c r="D203" s="57">
        <v>1773939</v>
      </c>
      <c r="E203" s="55"/>
      <c r="F203" s="55">
        <v>30966107756</v>
      </c>
      <c r="G203" s="55"/>
      <c r="H203" s="58">
        <v>29977529075</v>
      </c>
      <c r="I203" s="50"/>
      <c r="J203" s="50">
        <v>0</v>
      </c>
      <c r="K203" s="50"/>
      <c r="L203" s="50">
        <v>0</v>
      </c>
      <c r="M203" s="70"/>
      <c r="N203" s="50">
        <v>63231</v>
      </c>
      <c r="O203" s="50"/>
      <c r="P203" s="50">
        <v>1103768483</v>
      </c>
      <c r="Q203" s="50"/>
      <c r="R203" s="50">
        <v>1710708</v>
      </c>
      <c r="S203" s="50"/>
      <c r="T203" s="50">
        <v>15030</v>
      </c>
      <c r="U203" s="50"/>
      <c r="V203" s="50">
        <v>29862339273</v>
      </c>
      <c r="W203" s="50"/>
      <c r="X203" s="51">
        <v>25558955192</v>
      </c>
      <c r="Y203" s="70"/>
      <c r="Z203" s="52">
        <f>X203/درآمدها!$J$6</f>
        <v>2.351643473615851E-3</v>
      </c>
      <c r="AA203" s="47"/>
      <c r="AB203" s="185"/>
    </row>
    <row r="204" spans="2:28" s="179" customFormat="1">
      <c r="B204" s="68" t="s">
        <v>264</v>
      </c>
      <c r="C204" s="68"/>
      <c r="D204" s="57">
        <v>5871192</v>
      </c>
      <c r="E204" s="55"/>
      <c r="F204" s="55">
        <v>47496704373</v>
      </c>
      <c r="G204" s="55"/>
      <c r="H204" s="58">
        <v>43246674805</v>
      </c>
      <c r="I204" s="50"/>
      <c r="J204" s="50">
        <v>0</v>
      </c>
      <c r="K204" s="50"/>
      <c r="L204" s="50">
        <v>0</v>
      </c>
      <c r="M204" s="70"/>
      <c r="N204" s="50">
        <v>254127</v>
      </c>
      <c r="O204" s="50"/>
      <c r="P204" s="50">
        <v>2055833805</v>
      </c>
      <c r="Q204" s="50"/>
      <c r="R204" s="50">
        <v>5617065</v>
      </c>
      <c r="S204" s="50"/>
      <c r="T204" s="50">
        <v>7200</v>
      </c>
      <c r="U204" s="50"/>
      <c r="V204" s="50">
        <v>45440870568</v>
      </c>
      <c r="W204" s="50"/>
      <c r="X204" s="51">
        <v>40202232937</v>
      </c>
      <c r="Y204" s="70"/>
      <c r="Z204" s="52">
        <f>X204/درآمدها!$J$6</f>
        <v>3.6989508374220183E-3</v>
      </c>
      <c r="AA204" s="47"/>
      <c r="AB204" s="185"/>
    </row>
    <row r="205" spans="2:28" s="179" customFormat="1">
      <c r="B205" s="184" t="s">
        <v>237</v>
      </c>
      <c r="C205" s="68"/>
      <c r="D205" s="57">
        <v>1585586</v>
      </c>
      <c r="E205" s="55"/>
      <c r="F205" s="55">
        <v>19676207538</v>
      </c>
      <c r="G205" s="55"/>
      <c r="H205" s="58">
        <v>16202840131</v>
      </c>
      <c r="I205" s="50"/>
      <c r="J205" s="50">
        <v>0</v>
      </c>
      <c r="K205" s="50"/>
      <c r="L205" s="50">
        <v>0</v>
      </c>
      <c r="M205" s="70"/>
      <c r="N205" s="51">
        <v>56517</v>
      </c>
      <c r="O205" s="51"/>
      <c r="P205" s="51">
        <v>701343366</v>
      </c>
      <c r="Q205" s="50"/>
      <c r="R205" s="50">
        <v>1529069</v>
      </c>
      <c r="S205" s="50"/>
      <c r="T205" s="50">
        <v>10270</v>
      </c>
      <c r="U205" s="50"/>
      <c r="V205" s="50">
        <v>18974864172</v>
      </c>
      <c r="W205" s="50"/>
      <c r="X205" s="51">
        <v>15610102577</v>
      </c>
      <c r="Y205" s="70"/>
      <c r="Z205" s="52">
        <f>X205/درآمدها!$J$6</f>
        <v>1.4362635550597988E-3</v>
      </c>
      <c r="AA205" s="47"/>
      <c r="AB205" s="185"/>
    </row>
    <row r="206" spans="2:28" s="179" customFormat="1">
      <c r="B206" s="184" t="s">
        <v>219</v>
      </c>
      <c r="C206" s="68"/>
      <c r="D206" s="57">
        <v>17606288</v>
      </c>
      <c r="E206" s="55"/>
      <c r="F206" s="55">
        <v>50806708917</v>
      </c>
      <c r="G206" s="55"/>
      <c r="H206" s="58">
        <v>39028413211</v>
      </c>
      <c r="I206" s="50"/>
      <c r="J206" s="50">
        <v>0</v>
      </c>
      <c r="K206" s="50"/>
      <c r="L206" s="50">
        <v>0</v>
      </c>
      <c r="M206" s="70"/>
      <c r="N206" s="50">
        <v>619789</v>
      </c>
      <c r="O206" s="50"/>
      <c r="P206" s="50">
        <v>1788533694</v>
      </c>
      <c r="Q206" s="50"/>
      <c r="R206" s="68">
        <v>16986499</v>
      </c>
      <c r="S206" s="68"/>
      <c r="T206" s="50">
        <v>2104</v>
      </c>
      <c r="U206" s="50"/>
      <c r="V206" s="50">
        <v>49018175223</v>
      </c>
      <c r="W206" s="50"/>
      <c r="X206" s="51">
        <v>35526943316</v>
      </c>
      <c r="Y206" s="70"/>
      <c r="Z206" s="52">
        <f>X206/درآمدها!$J$6</f>
        <v>3.2687840234072616E-3</v>
      </c>
      <c r="AA206" s="47"/>
      <c r="AB206" s="185"/>
    </row>
    <row r="207" spans="2:28" s="179" customFormat="1">
      <c r="B207" s="184" t="s">
        <v>220</v>
      </c>
      <c r="C207" s="68"/>
      <c r="D207" s="57">
        <v>19850172</v>
      </c>
      <c r="E207" s="55"/>
      <c r="F207" s="55">
        <v>55297949769</v>
      </c>
      <c r="G207" s="55"/>
      <c r="H207" s="58">
        <v>84058590416</v>
      </c>
      <c r="I207" s="50"/>
      <c r="J207" s="50">
        <v>0</v>
      </c>
      <c r="K207" s="50"/>
      <c r="L207" s="50">
        <v>0</v>
      </c>
      <c r="M207" s="70"/>
      <c r="N207" s="50">
        <v>4041301</v>
      </c>
      <c r="O207" s="50"/>
      <c r="P207" s="50">
        <v>11258122081</v>
      </c>
      <c r="Q207" s="50"/>
      <c r="R207" s="50">
        <v>15808871</v>
      </c>
      <c r="S207" s="50"/>
      <c r="T207" s="50">
        <v>4300</v>
      </c>
      <c r="U207" s="50"/>
      <c r="V207" s="50">
        <v>44039827688</v>
      </c>
      <c r="W207" s="50"/>
      <c r="X207" s="51">
        <v>67573675339</v>
      </c>
      <c r="Y207" s="70"/>
      <c r="Z207" s="52">
        <f>X207/درآمدها!$J$6</f>
        <v>6.2173587067805725E-3</v>
      </c>
      <c r="AA207" s="47"/>
      <c r="AB207" s="185"/>
    </row>
    <row r="208" spans="2:28" s="179" customFormat="1">
      <c r="B208" s="184" t="s">
        <v>221</v>
      </c>
      <c r="C208" s="68"/>
      <c r="D208" s="57">
        <v>43170</v>
      </c>
      <c r="E208" s="55"/>
      <c r="F208" s="55">
        <v>4407357939</v>
      </c>
      <c r="G208" s="55"/>
      <c r="H208" s="58">
        <v>7048483000</v>
      </c>
      <c r="I208" s="50"/>
      <c r="J208" s="50">
        <v>0</v>
      </c>
      <c r="K208" s="50"/>
      <c r="L208" s="50">
        <v>0</v>
      </c>
      <c r="M208" s="70"/>
      <c r="N208" s="50">
        <v>329</v>
      </c>
      <c r="O208" s="50"/>
      <c r="P208" s="50">
        <v>33588621</v>
      </c>
      <c r="Q208" s="50"/>
      <c r="R208" s="50">
        <v>42841</v>
      </c>
      <c r="S208" s="50"/>
      <c r="T208" s="50">
        <v>147500</v>
      </c>
      <c r="U208" s="50"/>
      <c r="V208" s="50">
        <v>4373769318</v>
      </c>
      <c r="W208" s="50"/>
      <c r="X208" s="51">
        <v>6281449170</v>
      </c>
      <c r="Y208" s="70"/>
      <c r="Z208" s="52">
        <f>X208/درآمدها!$J$6</f>
        <v>5.7794729223140475E-4</v>
      </c>
      <c r="AA208" s="47"/>
      <c r="AB208" s="185"/>
    </row>
    <row r="209" spans="2:28" s="179" customFormat="1">
      <c r="B209" s="184" t="s">
        <v>167</v>
      </c>
      <c r="C209" s="68"/>
      <c r="D209" s="57">
        <v>2631564</v>
      </c>
      <c r="E209" s="55"/>
      <c r="F209" s="55">
        <v>75490348460</v>
      </c>
      <c r="G209" s="55"/>
      <c r="H209" s="58">
        <v>75495052767</v>
      </c>
      <c r="I209" s="50"/>
      <c r="J209" s="50">
        <v>0</v>
      </c>
      <c r="K209" s="50"/>
      <c r="L209" s="50">
        <v>0</v>
      </c>
      <c r="M209" s="70"/>
      <c r="N209" s="50">
        <v>84588</v>
      </c>
      <c r="O209" s="50"/>
      <c r="P209" s="50">
        <v>2426533269</v>
      </c>
      <c r="Q209" s="50"/>
      <c r="R209" s="50">
        <v>2546976</v>
      </c>
      <c r="S209" s="50"/>
      <c r="T209" s="50">
        <v>26700</v>
      </c>
      <c r="U209" s="50"/>
      <c r="V209" s="50">
        <v>73063815191</v>
      </c>
      <c r="W209" s="50"/>
      <c r="X209" s="51">
        <v>67599633862</v>
      </c>
      <c r="Y209" s="70"/>
      <c r="Z209" s="52">
        <f>X209/درآمدها!$J$6</f>
        <v>6.2197471139255082E-3</v>
      </c>
      <c r="AA209" s="47"/>
      <c r="AB209" s="185"/>
    </row>
    <row r="210" spans="2:28" s="179" customFormat="1">
      <c r="B210" s="68" t="s">
        <v>166</v>
      </c>
      <c r="C210" s="68"/>
      <c r="D210" s="57">
        <v>34459313</v>
      </c>
      <c r="E210" s="186"/>
      <c r="F210" s="186">
        <v>39018646300</v>
      </c>
      <c r="G210" s="186"/>
      <c r="H210" s="51">
        <v>35692959854</v>
      </c>
      <c r="I210" s="50"/>
      <c r="J210" s="50">
        <v>0</v>
      </c>
      <c r="K210" s="50"/>
      <c r="L210" s="50">
        <v>0</v>
      </c>
      <c r="M210" s="70"/>
      <c r="N210" s="51">
        <v>1149918</v>
      </c>
      <c r="O210" s="51"/>
      <c r="P210" s="51">
        <v>1302064372</v>
      </c>
      <c r="Q210" s="50"/>
      <c r="R210" s="50">
        <v>33309395</v>
      </c>
      <c r="S210" s="50"/>
      <c r="T210" s="50">
        <v>1015</v>
      </c>
      <c r="U210" s="50"/>
      <c r="V210" s="50">
        <v>37716581928</v>
      </c>
      <c r="W210" s="50"/>
      <c r="X210" s="51">
        <v>33607872163</v>
      </c>
      <c r="Y210" s="70"/>
      <c r="Z210" s="52">
        <f>X210/درآمدها!$J$6</f>
        <v>3.0922129891668062E-3</v>
      </c>
      <c r="AA210" s="47"/>
      <c r="AB210" s="185"/>
    </row>
    <row r="211" spans="2:28" s="179" customFormat="1">
      <c r="B211" s="68" t="s">
        <v>165</v>
      </c>
      <c r="C211" s="68"/>
      <c r="D211" s="57">
        <v>2371902</v>
      </c>
      <c r="E211" s="186"/>
      <c r="F211" s="186">
        <v>16890022814</v>
      </c>
      <c r="G211" s="186"/>
      <c r="H211" s="51">
        <v>10376630198</v>
      </c>
      <c r="I211" s="50"/>
      <c r="J211" s="50">
        <v>0</v>
      </c>
      <c r="K211" s="50"/>
      <c r="L211" s="50">
        <v>0</v>
      </c>
      <c r="M211" s="70"/>
      <c r="N211" s="51">
        <v>84545</v>
      </c>
      <c r="O211" s="51"/>
      <c r="P211" s="51">
        <v>602034561</v>
      </c>
      <c r="Q211" s="50"/>
      <c r="R211" s="50">
        <v>2287357</v>
      </c>
      <c r="S211" s="50"/>
      <c r="T211" s="50">
        <v>4078</v>
      </c>
      <c r="U211" s="50"/>
      <c r="V211" s="50">
        <v>16287988253</v>
      </c>
      <c r="W211" s="50"/>
      <c r="X211" s="51">
        <v>9272341190</v>
      </c>
      <c r="Y211" s="70"/>
      <c r="Z211" s="52">
        <f>X211/درآمدها!$J$6</f>
        <v>8.5313505504434753E-4</v>
      </c>
      <c r="AA211" s="47"/>
      <c r="AB211" s="185"/>
    </row>
    <row r="212" spans="2:28" s="179" customFormat="1">
      <c r="B212" s="68" t="s">
        <v>163</v>
      </c>
      <c r="C212" s="68"/>
      <c r="D212" s="57">
        <v>2535477</v>
      </c>
      <c r="E212" s="186"/>
      <c r="F212" s="186">
        <v>40685016310</v>
      </c>
      <c r="G212" s="186"/>
      <c r="H212" s="63">
        <v>42166139960</v>
      </c>
      <c r="I212" s="50"/>
      <c r="J212" s="50">
        <v>0</v>
      </c>
      <c r="K212" s="50"/>
      <c r="L212" s="54">
        <v>0</v>
      </c>
      <c r="M212" s="70"/>
      <c r="N212" s="51">
        <v>82569</v>
      </c>
      <c r="O212" s="51"/>
      <c r="P212" s="51">
        <v>1324926676</v>
      </c>
      <c r="Q212" s="50"/>
      <c r="R212" s="50">
        <v>2452908</v>
      </c>
      <c r="S212" s="50"/>
      <c r="T212" s="50">
        <v>15000</v>
      </c>
      <c r="U212" s="50"/>
      <c r="V212" s="54">
        <v>39360089634</v>
      </c>
      <c r="W212" s="50"/>
      <c r="X212" s="63">
        <v>36574697964</v>
      </c>
      <c r="Y212" s="70"/>
      <c r="Z212" s="52">
        <f>X212/درآمدها!$J$6</f>
        <v>3.3651864530610015E-3</v>
      </c>
      <c r="AA212" s="47"/>
      <c r="AB212" s="185"/>
    </row>
    <row r="213" spans="2:28" s="179" customFormat="1">
      <c r="B213" s="184" t="s">
        <v>161</v>
      </c>
      <c r="C213" s="68"/>
      <c r="D213" s="57">
        <v>4901288</v>
      </c>
      <c r="E213" s="55"/>
      <c r="F213" s="55">
        <v>27778122299</v>
      </c>
      <c r="G213" s="55"/>
      <c r="H213" s="58">
        <v>27381344393</v>
      </c>
      <c r="I213" s="50"/>
      <c r="J213" s="50">
        <v>0</v>
      </c>
      <c r="K213" s="50"/>
      <c r="L213" s="50">
        <v>0</v>
      </c>
      <c r="M213" s="70"/>
      <c r="N213" s="50">
        <v>173732</v>
      </c>
      <c r="O213" s="50"/>
      <c r="P213" s="50">
        <v>984628682</v>
      </c>
      <c r="Q213" s="50"/>
      <c r="R213" s="50">
        <v>4727556</v>
      </c>
      <c r="S213" s="50"/>
      <c r="T213" s="50">
        <v>5320</v>
      </c>
      <c r="U213" s="50"/>
      <c r="V213" s="50">
        <v>26793493617</v>
      </c>
      <c r="W213" s="50"/>
      <c r="X213" s="51">
        <v>25000951867</v>
      </c>
      <c r="Y213" s="70"/>
      <c r="Z213" s="52">
        <f>X213/درآمدها!$J$6</f>
        <v>2.3003023734951807E-3</v>
      </c>
      <c r="AA213" s="47"/>
      <c r="AB213" s="185"/>
    </row>
    <row r="214" spans="2:28" s="179" customFormat="1">
      <c r="B214" s="68" t="s">
        <v>160</v>
      </c>
      <c r="C214" s="68"/>
      <c r="D214" s="57">
        <v>3576634</v>
      </c>
      <c r="E214" s="55"/>
      <c r="F214" s="55">
        <v>24102376798</v>
      </c>
      <c r="G214" s="55"/>
      <c r="H214" s="58">
        <v>22932027033</v>
      </c>
      <c r="I214" s="50"/>
      <c r="J214" s="50">
        <v>0</v>
      </c>
      <c r="K214" s="50"/>
      <c r="L214" s="50">
        <v>0</v>
      </c>
      <c r="M214" s="70"/>
      <c r="N214" s="50">
        <v>127489</v>
      </c>
      <c r="O214" s="50"/>
      <c r="P214" s="50">
        <v>859128419</v>
      </c>
      <c r="Q214" s="50"/>
      <c r="R214" s="50">
        <v>3449145</v>
      </c>
      <c r="S214" s="50"/>
      <c r="T214" s="50">
        <v>6140</v>
      </c>
      <c r="U214" s="50"/>
      <c r="V214" s="50">
        <v>23243248379</v>
      </c>
      <c r="W214" s="50"/>
      <c r="X214" s="51">
        <v>21051742688</v>
      </c>
      <c r="Y214" s="70"/>
      <c r="Z214" s="52">
        <f>X214/درآمدها!$J$6</f>
        <v>1.9369411984403392E-3</v>
      </c>
      <c r="AA214" s="47"/>
      <c r="AB214" s="185"/>
    </row>
    <row r="215" spans="2:28" s="179" customFormat="1">
      <c r="B215" s="184" t="s">
        <v>159</v>
      </c>
      <c r="C215" s="68"/>
      <c r="D215" s="57">
        <v>2578912</v>
      </c>
      <c r="E215" s="55"/>
      <c r="F215" s="55">
        <v>36501065825</v>
      </c>
      <c r="G215" s="55"/>
      <c r="H215" s="58">
        <v>32582942592</v>
      </c>
      <c r="I215" s="50"/>
      <c r="J215" s="50">
        <v>0</v>
      </c>
      <c r="K215" s="50"/>
      <c r="L215" s="50">
        <v>0</v>
      </c>
      <c r="M215" s="70"/>
      <c r="N215" s="50">
        <v>91924</v>
      </c>
      <c r="O215" s="50"/>
      <c r="P215" s="50">
        <v>1301061833</v>
      </c>
      <c r="Q215" s="50"/>
      <c r="R215" s="50">
        <v>2486988</v>
      </c>
      <c r="S215" s="50"/>
      <c r="T215" s="50">
        <v>12030</v>
      </c>
      <c r="U215" s="50"/>
      <c r="V215" s="50">
        <v>35200003992</v>
      </c>
      <c r="W215" s="50"/>
      <c r="X215" s="51">
        <v>29740450775</v>
      </c>
      <c r="Y215" s="70"/>
      <c r="Z215" s="52">
        <f>X215/درآمدها!$J$6</f>
        <v>2.7363769935835735E-3</v>
      </c>
      <c r="AA215" s="47"/>
      <c r="AB215" s="185"/>
    </row>
    <row r="216" spans="2:28" s="179" customFormat="1">
      <c r="B216" s="184" t="s">
        <v>388</v>
      </c>
      <c r="C216" s="68"/>
      <c r="D216" s="57">
        <v>1202141</v>
      </c>
      <c r="E216" s="55"/>
      <c r="F216" s="55">
        <v>20655168417</v>
      </c>
      <c r="G216" s="55"/>
      <c r="H216" s="58">
        <v>14710305497</v>
      </c>
      <c r="I216" s="50"/>
      <c r="J216" s="50">
        <v>670154</v>
      </c>
      <c r="K216" s="50"/>
      <c r="L216" s="50">
        <v>8145825160</v>
      </c>
      <c r="M216" s="70"/>
      <c r="N216" s="50">
        <v>1150</v>
      </c>
      <c r="O216" s="50"/>
      <c r="P216" s="50">
        <v>19759283</v>
      </c>
      <c r="Q216" s="50"/>
      <c r="R216" s="50">
        <v>1871145</v>
      </c>
      <c r="S216" s="50"/>
      <c r="T216" s="50">
        <v>11870</v>
      </c>
      <c r="U216" s="50"/>
      <c r="V216" s="50">
        <v>28781234294</v>
      </c>
      <c r="W216" s="50"/>
      <c r="X216" s="51">
        <v>22078338732</v>
      </c>
      <c r="Y216" s="70"/>
      <c r="Z216" s="52">
        <f>X216/درآمدها!$J$6</f>
        <v>2.03139685473681E-3</v>
      </c>
      <c r="AA216" s="47"/>
      <c r="AB216" s="185"/>
    </row>
    <row r="217" spans="2:28" s="179" customFormat="1">
      <c r="B217" s="68" t="s">
        <v>376</v>
      </c>
      <c r="C217" s="68"/>
      <c r="D217" s="57">
        <v>13722797</v>
      </c>
      <c r="E217" s="55"/>
      <c r="F217" s="55">
        <v>16708708319</v>
      </c>
      <c r="G217" s="55"/>
      <c r="H217" s="58">
        <v>19670533051</v>
      </c>
      <c r="I217" s="50"/>
      <c r="J217" s="50">
        <v>0</v>
      </c>
      <c r="K217" s="50"/>
      <c r="L217" s="50">
        <v>0</v>
      </c>
      <c r="M217" s="70"/>
      <c r="N217" s="50">
        <v>3005567</v>
      </c>
      <c r="O217" s="50"/>
      <c r="P217" s="50">
        <v>3659541298</v>
      </c>
      <c r="Q217" s="50"/>
      <c r="R217" s="50">
        <v>10717230</v>
      </c>
      <c r="S217" s="50"/>
      <c r="T217" s="50">
        <v>1522</v>
      </c>
      <c r="U217" s="50"/>
      <c r="V217" s="50">
        <v>13049167021</v>
      </c>
      <c r="W217" s="50"/>
      <c r="X217" s="51">
        <v>16214569901</v>
      </c>
      <c r="Y217" s="70"/>
      <c r="Z217" s="52">
        <f>X217/درآمدها!$J$6</f>
        <v>1.4918797422951663E-3</v>
      </c>
      <c r="AA217" s="47"/>
      <c r="AB217" s="185"/>
    </row>
    <row r="218" spans="2:28" s="179" customFormat="1">
      <c r="B218" s="184" t="s">
        <v>397</v>
      </c>
      <c r="C218" s="68"/>
      <c r="D218" s="57">
        <v>3298941</v>
      </c>
      <c r="E218" s="55"/>
      <c r="F218" s="55">
        <v>4978565453</v>
      </c>
      <c r="G218" s="55"/>
      <c r="H218" s="58">
        <v>4853382211</v>
      </c>
      <c r="I218" s="50"/>
      <c r="J218" s="50">
        <v>16184238</v>
      </c>
      <c r="K218" s="50"/>
      <c r="L218" s="50">
        <v>25060250276</v>
      </c>
      <c r="M218" s="70"/>
      <c r="N218" s="50">
        <v>690518</v>
      </c>
      <c r="O218" s="50"/>
      <c r="P218" s="50">
        <v>1064628260</v>
      </c>
      <c r="Q218" s="50"/>
      <c r="R218" s="50">
        <v>18792661</v>
      </c>
      <c r="S218" s="50"/>
      <c r="T218" s="50">
        <v>1172</v>
      </c>
      <c r="U218" s="50"/>
      <c r="V218" s="50">
        <v>28974187469</v>
      </c>
      <c r="W218" s="50"/>
      <c r="X218" s="51">
        <v>21893949955</v>
      </c>
      <c r="Y218" s="70"/>
      <c r="Z218" s="52">
        <f>X218/درآمدها!$J$6</f>
        <v>2.0144315030319881E-3</v>
      </c>
      <c r="AA218" s="47"/>
      <c r="AB218" s="185"/>
    </row>
    <row r="219" spans="2:28" s="179" customFormat="1">
      <c r="B219" s="184" t="s">
        <v>361</v>
      </c>
      <c r="C219" s="68"/>
      <c r="D219" s="57">
        <v>1497806</v>
      </c>
      <c r="E219" s="55"/>
      <c r="F219" s="55">
        <v>13275742787</v>
      </c>
      <c r="G219" s="55"/>
      <c r="H219" s="58">
        <v>13727603183</v>
      </c>
      <c r="I219" s="50"/>
      <c r="J219" s="50">
        <v>588830</v>
      </c>
      <c r="K219" s="50"/>
      <c r="L219" s="50">
        <v>5183560315</v>
      </c>
      <c r="M219" s="70"/>
      <c r="N219" s="50">
        <v>6195</v>
      </c>
      <c r="O219" s="50"/>
      <c r="P219" s="50">
        <v>54909131</v>
      </c>
      <c r="Q219" s="50"/>
      <c r="R219" s="50">
        <v>2080441</v>
      </c>
      <c r="S219" s="50"/>
      <c r="T219" s="50">
        <v>9100</v>
      </c>
      <c r="U219" s="50"/>
      <c r="V219" s="50">
        <v>18404393971</v>
      </c>
      <c r="W219" s="50"/>
      <c r="X219" s="51">
        <v>18819367626</v>
      </c>
      <c r="Y219" s="70"/>
      <c r="Z219" s="52">
        <f>X219/درآمدها!$J$6</f>
        <v>1.7315435127454927E-3</v>
      </c>
      <c r="AA219" s="47"/>
      <c r="AB219" s="185"/>
    </row>
    <row r="220" spans="2:28" s="179" customFormat="1">
      <c r="B220" s="184" t="s">
        <v>378</v>
      </c>
      <c r="C220" s="68"/>
      <c r="D220" s="57">
        <v>2192135</v>
      </c>
      <c r="E220" s="55"/>
      <c r="F220" s="55">
        <v>44744456832</v>
      </c>
      <c r="G220" s="55"/>
      <c r="H220" s="58">
        <v>41816771582</v>
      </c>
      <c r="I220" s="50"/>
      <c r="J220" s="50">
        <v>0</v>
      </c>
      <c r="K220" s="50"/>
      <c r="L220" s="50">
        <v>0</v>
      </c>
      <c r="M220" s="70"/>
      <c r="N220" s="50">
        <v>1007417</v>
      </c>
      <c r="O220" s="50"/>
      <c r="P220" s="50">
        <v>20562751139</v>
      </c>
      <c r="Q220" s="50"/>
      <c r="R220" s="50">
        <v>1184718</v>
      </c>
      <c r="S220" s="50"/>
      <c r="T220" s="50">
        <v>29350</v>
      </c>
      <c r="U220" s="50"/>
      <c r="V220" s="50">
        <v>24181705693</v>
      </c>
      <c r="W220" s="50"/>
      <c r="X220" s="51">
        <v>34564583037</v>
      </c>
      <c r="Y220" s="70"/>
      <c r="Z220" s="52">
        <f>X220/درآمدها!$J$6</f>
        <v>3.1802386093879183E-3</v>
      </c>
      <c r="AA220" s="47"/>
      <c r="AB220" s="185"/>
    </row>
    <row r="221" spans="2:28" s="179" customFormat="1">
      <c r="B221" s="184" t="s">
        <v>362</v>
      </c>
      <c r="C221" s="68"/>
      <c r="D221" s="57">
        <v>17868522</v>
      </c>
      <c r="E221" s="55"/>
      <c r="F221" s="55">
        <v>149977070830</v>
      </c>
      <c r="G221" s="55"/>
      <c r="H221" s="58">
        <v>157550752093</v>
      </c>
      <c r="I221" s="50"/>
      <c r="J221" s="50">
        <v>0</v>
      </c>
      <c r="K221" s="50"/>
      <c r="L221" s="50">
        <v>0</v>
      </c>
      <c r="M221" s="70"/>
      <c r="N221" s="50">
        <v>822461</v>
      </c>
      <c r="O221" s="50"/>
      <c r="P221" s="50">
        <v>6903217382</v>
      </c>
      <c r="Q221" s="50"/>
      <c r="R221" s="50">
        <v>17046061</v>
      </c>
      <c r="S221" s="50"/>
      <c r="T221" s="50">
        <v>8930</v>
      </c>
      <c r="U221" s="50"/>
      <c r="V221" s="50">
        <v>143073853448</v>
      </c>
      <c r="W221" s="50"/>
      <c r="X221" s="51">
        <v>151315607853</v>
      </c>
      <c r="Y221" s="70"/>
      <c r="Z221" s="52">
        <f>X221/درآمدها!$J$6</f>
        <v>1.3922335987157312E-2</v>
      </c>
      <c r="AA221" s="47"/>
      <c r="AB221" s="185"/>
    </row>
    <row r="222" spans="2:28" s="179" customFormat="1">
      <c r="B222" s="184" t="s">
        <v>335</v>
      </c>
      <c r="C222" s="68"/>
      <c r="D222" s="57">
        <v>16304851</v>
      </c>
      <c r="E222" s="55"/>
      <c r="F222" s="55">
        <v>30534774862</v>
      </c>
      <c r="G222" s="55"/>
      <c r="H222" s="58">
        <v>26791554790</v>
      </c>
      <c r="I222" s="50"/>
      <c r="J222" s="50">
        <v>13007662</v>
      </c>
      <c r="K222" s="50"/>
      <c r="L222" s="50">
        <v>23339585549</v>
      </c>
      <c r="M222" s="70"/>
      <c r="N222" s="50">
        <v>955234</v>
      </c>
      <c r="O222" s="50"/>
      <c r="P222" s="50">
        <v>1755653662</v>
      </c>
      <c r="Q222" s="50"/>
      <c r="R222" s="50">
        <v>28357279</v>
      </c>
      <c r="S222" s="50"/>
      <c r="T222" s="50">
        <v>1600</v>
      </c>
      <c r="U222" s="50"/>
      <c r="V222" s="50">
        <v>52118706749</v>
      </c>
      <c r="W222" s="50"/>
      <c r="X222" s="51">
        <v>45101685107</v>
      </c>
      <c r="Y222" s="70"/>
      <c r="Z222" s="52">
        <f>X222/درآمدها!$J$6</f>
        <v>4.1497425318915895E-3</v>
      </c>
      <c r="AA222" s="47"/>
      <c r="AB222" s="185"/>
    </row>
    <row r="223" spans="2:28" s="179" customFormat="1">
      <c r="B223" s="184" t="s">
        <v>338</v>
      </c>
      <c r="C223" s="68"/>
      <c r="D223" s="57">
        <v>572527</v>
      </c>
      <c r="E223" s="55"/>
      <c r="F223" s="55">
        <v>27474816971</v>
      </c>
      <c r="G223" s="55"/>
      <c r="H223" s="58">
        <v>26862485920</v>
      </c>
      <c r="I223" s="50"/>
      <c r="J223" s="50">
        <v>0</v>
      </c>
      <c r="K223" s="50"/>
      <c r="L223" s="50">
        <v>0</v>
      </c>
      <c r="M223" s="70"/>
      <c r="N223" s="50">
        <v>20407</v>
      </c>
      <c r="O223" s="50"/>
      <c r="P223" s="50">
        <v>979305063</v>
      </c>
      <c r="Q223" s="50"/>
      <c r="R223" s="50">
        <v>552120</v>
      </c>
      <c r="S223" s="50"/>
      <c r="T223" s="50">
        <v>43600</v>
      </c>
      <c r="U223" s="50"/>
      <c r="V223" s="50">
        <v>26495511908</v>
      </c>
      <c r="W223" s="50"/>
      <c r="X223" s="51">
        <v>23929201034</v>
      </c>
      <c r="Y223" s="70"/>
      <c r="Z223" s="52">
        <f>X223/درآمدها!$J$6</f>
        <v>2.2016920886524073E-3</v>
      </c>
      <c r="AA223" s="47"/>
      <c r="AB223" s="185"/>
    </row>
    <row r="224" spans="2:28" s="179" customFormat="1">
      <c r="B224" s="184" t="s">
        <v>287</v>
      </c>
      <c r="C224" s="68"/>
      <c r="D224" s="57">
        <v>1977206</v>
      </c>
      <c r="E224" s="55"/>
      <c r="F224" s="55">
        <v>101880712694</v>
      </c>
      <c r="G224" s="55"/>
      <c r="H224" s="58">
        <v>87658696447</v>
      </c>
      <c r="I224" s="50"/>
      <c r="J224" s="50">
        <v>0</v>
      </c>
      <c r="K224" s="50"/>
      <c r="L224" s="50">
        <v>0</v>
      </c>
      <c r="M224" s="70"/>
      <c r="N224" s="50">
        <v>62557</v>
      </c>
      <c r="O224" s="50"/>
      <c r="P224" s="50">
        <v>3223413111</v>
      </c>
      <c r="Q224" s="68"/>
      <c r="R224" s="68">
        <v>1914649</v>
      </c>
      <c r="S224" s="68"/>
      <c r="T224" s="50">
        <v>37650</v>
      </c>
      <c r="U224" s="68"/>
      <c r="V224" s="51">
        <v>98657299583</v>
      </c>
      <c r="W224" s="51"/>
      <c r="X224" s="51">
        <v>71657619969</v>
      </c>
      <c r="Y224" s="70"/>
      <c r="Z224" s="52">
        <f>X224/درآمدها!$J$6</f>
        <v>6.5931167009396635E-3</v>
      </c>
      <c r="AA224" s="47"/>
      <c r="AB224" s="185"/>
    </row>
    <row r="225" spans="2:28" s="179" customFormat="1">
      <c r="B225" s="184" t="s">
        <v>245</v>
      </c>
      <c r="C225" s="68"/>
      <c r="D225" s="57">
        <v>1413100</v>
      </c>
      <c r="E225" s="55"/>
      <c r="F225" s="55">
        <v>38921444790</v>
      </c>
      <c r="G225" s="55"/>
      <c r="H225" s="58">
        <v>45512022584</v>
      </c>
      <c r="I225" s="50"/>
      <c r="J225" s="50">
        <v>0</v>
      </c>
      <c r="K225" s="50"/>
      <c r="L225" s="50">
        <v>0</v>
      </c>
      <c r="M225" s="70"/>
      <c r="N225" s="50">
        <v>5844</v>
      </c>
      <c r="O225" s="50"/>
      <c r="P225" s="50">
        <v>160963076</v>
      </c>
      <c r="Q225" s="50"/>
      <c r="R225" s="50">
        <v>1407256</v>
      </c>
      <c r="S225" s="50"/>
      <c r="T225" s="50">
        <v>30970</v>
      </c>
      <c r="U225" s="50"/>
      <c r="V225" s="50">
        <v>38760481714</v>
      </c>
      <c r="W225" s="50"/>
      <c r="X225" s="51">
        <v>43323401150</v>
      </c>
      <c r="Y225" s="70"/>
      <c r="Z225" s="52">
        <f>X225/درآمدها!$J$6</f>
        <v>3.9861251292904161E-3</v>
      </c>
      <c r="AA225" s="47"/>
      <c r="AB225" s="185"/>
    </row>
    <row r="226" spans="2:28" s="179" customFormat="1">
      <c r="B226" s="184" t="s">
        <v>243</v>
      </c>
      <c r="C226" s="68"/>
      <c r="D226" s="57">
        <v>15206560</v>
      </c>
      <c r="E226" s="55"/>
      <c r="F226" s="55">
        <v>58720724356</v>
      </c>
      <c r="G226" s="55"/>
      <c r="H226" s="58">
        <v>62595691293</v>
      </c>
      <c r="I226" s="50"/>
      <c r="J226" s="50">
        <v>1050951</v>
      </c>
      <c r="K226" s="50"/>
      <c r="L226" s="50">
        <v>4997799589</v>
      </c>
      <c r="M226" s="70"/>
      <c r="N226" s="50">
        <v>51746</v>
      </c>
      <c r="O226" s="50"/>
      <c r="P226" s="50">
        <v>202809565</v>
      </c>
      <c r="Q226" s="50"/>
      <c r="R226" s="50">
        <v>16205765</v>
      </c>
      <c r="S226" s="50"/>
      <c r="T226" s="50">
        <v>4355</v>
      </c>
      <c r="U226" s="50"/>
      <c r="V226" s="50">
        <v>63515714380</v>
      </c>
      <c r="W226" s="50"/>
      <c r="X226" s="51">
        <v>70156178745</v>
      </c>
      <c r="Y226" s="70"/>
      <c r="Z226" s="52">
        <f>X226/درآمدها!$J$6</f>
        <v>6.4549712083358593E-3</v>
      </c>
      <c r="AA226" s="47"/>
      <c r="AB226" s="185"/>
    </row>
    <row r="227" spans="2:28" s="179" customFormat="1">
      <c r="B227" s="184" t="s">
        <v>239</v>
      </c>
      <c r="C227" s="68"/>
      <c r="D227" s="57">
        <v>4464097</v>
      </c>
      <c r="E227" s="55"/>
      <c r="F227" s="55">
        <v>57046176494</v>
      </c>
      <c r="G227" s="55"/>
      <c r="H227" s="58">
        <v>35145282137</v>
      </c>
      <c r="I227" s="50"/>
      <c r="J227" s="50">
        <v>182028</v>
      </c>
      <c r="K227" s="50"/>
      <c r="L227" s="50">
        <v>1501207829</v>
      </c>
      <c r="M227" s="70"/>
      <c r="N227" s="50">
        <v>143668</v>
      </c>
      <c r="O227" s="50"/>
      <c r="P227" s="50">
        <v>1810408806</v>
      </c>
      <c r="Q227" s="50"/>
      <c r="R227" s="50">
        <v>4502457</v>
      </c>
      <c r="S227" s="50"/>
      <c r="T227" s="50">
        <v>7370</v>
      </c>
      <c r="U227" s="50"/>
      <c r="V227" s="50">
        <v>56736975517</v>
      </c>
      <c r="W227" s="50"/>
      <c r="X227" s="51">
        <v>32985668600</v>
      </c>
      <c r="Y227" s="70"/>
      <c r="Z227" s="52">
        <f>X227/درآمدها!$J$6</f>
        <v>3.0349649155582471E-3</v>
      </c>
      <c r="AA227" s="47"/>
      <c r="AB227" s="185"/>
    </row>
    <row r="228" spans="2:28" s="179" customFormat="1">
      <c r="B228" s="184" t="s">
        <v>226</v>
      </c>
      <c r="C228" s="68"/>
      <c r="D228" s="57">
        <v>13263200</v>
      </c>
      <c r="E228" s="55"/>
      <c r="F228" s="55">
        <v>41081275297</v>
      </c>
      <c r="G228" s="55"/>
      <c r="H228" s="58">
        <v>38524477733</v>
      </c>
      <c r="I228" s="50"/>
      <c r="J228" s="50">
        <v>0</v>
      </c>
      <c r="K228" s="50"/>
      <c r="L228" s="50">
        <v>0</v>
      </c>
      <c r="M228" s="70"/>
      <c r="N228" s="59">
        <v>419638</v>
      </c>
      <c r="O228" s="59"/>
      <c r="P228" s="50">
        <v>1299781667</v>
      </c>
      <c r="Q228" s="50"/>
      <c r="R228" s="50">
        <v>12843562</v>
      </c>
      <c r="S228" s="50"/>
      <c r="T228" s="50">
        <v>2800</v>
      </c>
      <c r="U228" s="50"/>
      <c r="V228" s="50">
        <v>39781493630</v>
      </c>
      <c r="W228" s="50"/>
      <c r="X228" s="51">
        <v>35747999860</v>
      </c>
      <c r="Y228" s="70"/>
      <c r="Z228" s="52">
        <f>X228/درآمدها!$J$6</f>
        <v>3.2891231247160813E-3</v>
      </c>
      <c r="AA228" s="47"/>
      <c r="AB228" s="185"/>
    </row>
    <row r="229" spans="2:28" s="179" customFormat="1">
      <c r="B229" s="184" t="s">
        <v>222</v>
      </c>
      <c r="C229" s="68"/>
      <c r="D229" s="57">
        <v>18280287</v>
      </c>
      <c r="E229" s="55"/>
      <c r="F229" s="55">
        <v>61527630566</v>
      </c>
      <c r="G229" s="55"/>
      <c r="H229" s="58">
        <v>54514557880</v>
      </c>
      <c r="I229" s="50"/>
      <c r="J229" s="50">
        <v>0</v>
      </c>
      <c r="K229" s="50"/>
      <c r="L229" s="50">
        <v>0</v>
      </c>
      <c r="M229" s="70"/>
      <c r="N229" s="59">
        <v>2180763</v>
      </c>
      <c r="O229" s="59"/>
      <c r="P229" s="50">
        <v>7339993088</v>
      </c>
      <c r="Q229" s="50"/>
      <c r="R229" s="50">
        <v>16099524</v>
      </c>
      <c r="S229" s="50"/>
      <c r="T229" s="50">
        <v>2933</v>
      </c>
      <c r="U229" s="50"/>
      <c r="V229" s="50">
        <v>54187637478</v>
      </c>
      <c r="W229" s="50"/>
      <c r="X229" s="51">
        <v>46938945467</v>
      </c>
      <c r="Y229" s="70"/>
      <c r="Z229" s="52">
        <f>X229/درآمدها!$J$6</f>
        <v>4.3187862702788087E-3</v>
      </c>
      <c r="AA229" s="47"/>
      <c r="AB229" s="185"/>
    </row>
    <row r="230" spans="2:28" s="179" customFormat="1">
      <c r="B230" s="184" t="s">
        <v>223</v>
      </c>
      <c r="C230" s="68"/>
      <c r="D230" s="57">
        <v>10744522</v>
      </c>
      <c r="E230" s="55"/>
      <c r="F230" s="55">
        <v>65903377872</v>
      </c>
      <c r="G230" s="55"/>
      <c r="H230" s="58">
        <v>58956868364</v>
      </c>
      <c r="I230" s="50"/>
      <c r="J230" s="51">
        <v>0</v>
      </c>
      <c r="K230" s="51"/>
      <c r="L230" s="51">
        <v>0</v>
      </c>
      <c r="M230" s="70"/>
      <c r="N230" s="50">
        <v>44445</v>
      </c>
      <c r="O230" s="50"/>
      <c r="P230" s="50">
        <v>272611069</v>
      </c>
      <c r="Q230" s="50"/>
      <c r="R230" s="50">
        <v>10700077</v>
      </c>
      <c r="S230" s="50"/>
      <c r="T230" s="50">
        <v>5100</v>
      </c>
      <c r="U230" s="50"/>
      <c r="V230" s="50">
        <v>65630766803</v>
      </c>
      <c r="W230" s="50"/>
      <c r="X230" s="51">
        <v>54245698867</v>
      </c>
      <c r="Y230" s="70"/>
      <c r="Z230" s="52">
        <f>X230/درآمدها!$J$6</f>
        <v>4.9910703608197519E-3</v>
      </c>
      <c r="AA230" s="47"/>
      <c r="AB230" s="185"/>
    </row>
    <row r="231" spans="2:28" s="179" customFormat="1">
      <c r="B231" s="184" t="s">
        <v>191</v>
      </c>
      <c r="C231" s="68"/>
      <c r="D231" s="57">
        <v>1032373</v>
      </c>
      <c r="E231" s="55"/>
      <c r="F231" s="55">
        <v>8110315317</v>
      </c>
      <c r="G231" s="55"/>
      <c r="H231" s="58">
        <v>6403677578</v>
      </c>
      <c r="I231" s="50"/>
      <c r="J231" s="50">
        <v>1894689</v>
      </c>
      <c r="K231" s="50"/>
      <c r="L231" s="54">
        <v>5038439429</v>
      </c>
      <c r="M231" s="70"/>
      <c r="N231" s="50">
        <v>0</v>
      </c>
      <c r="O231" s="50"/>
      <c r="P231" s="54">
        <v>0</v>
      </c>
      <c r="Q231" s="50"/>
      <c r="R231" s="50">
        <v>2927062</v>
      </c>
      <c r="S231" s="50"/>
      <c r="T231" s="50">
        <v>3868.7499998291796</v>
      </c>
      <c r="U231" s="50"/>
      <c r="V231" s="50">
        <v>13148754746</v>
      </c>
      <c r="W231" s="50"/>
      <c r="X231" s="51">
        <v>11256692891</v>
      </c>
      <c r="Y231" s="70"/>
      <c r="Z231" s="52">
        <f>X231/درآمدها!$J$6</f>
        <v>1.0357124605744367E-3</v>
      </c>
      <c r="AA231" s="47"/>
      <c r="AB231" s="185"/>
    </row>
    <row r="232" spans="2:28" s="179" customFormat="1">
      <c r="B232" s="68" t="s">
        <v>190</v>
      </c>
      <c r="C232" s="68"/>
      <c r="D232" s="57">
        <v>4719452</v>
      </c>
      <c r="E232" s="55"/>
      <c r="F232" s="55">
        <v>35638389162</v>
      </c>
      <c r="G232" s="55"/>
      <c r="H232" s="58">
        <v>34903802182</v>
      </c>
      <c r="I232" s="50"/>
      <c r="J232" s="50">
        <v>0</v>
      </c>
      <c r="K232" s="50"/>
      <c r="L232" s="50">
        <v>0</v>
      </c>
      <c r="M232" s="70"/>
      <c r="N232" s="50">
        <v>163865</v>
      </c>
      <c r="O232" s="50"/>
      <c r="P232" s="50">
        <v>1237407360</v>
      </c>
      <c r="Q232" s="50"/>
      <c r="R232" s="50">
        <v>4555587</v>
      </c>
      <c r="S232" s="50"/>
      <c r="T232" s="50">
        <v>7520</v>
      </c>
      <c r="U232" s="50"/>
      <c r="V232" s="50">
        <v>34400981802</v>
      </c>
      <c r="W232" s="50"/>
      <c r="X232" s="51">
        <v>34054179059</v>
      </c>
      <c r="Y232" s="70"/>
      <c r="Z232" s="52">
        <f>X232/درآمدها!$J$6</f>
        <v>3.1332770581525625E-3</v>
      </c>
      <c r="AA232" s="47"/>
      <c r="AB232" s="185"/>
    </row>
    <row r="233" spans="2:28" s="179" customFormat="1">
      <c r="B233" s="68" t="s">
        <v>189</v>
      </c>
      <c r="C233" s="68"/>
      <c r="D233" s="57">
        <v>4562169</v>
      </c>
      <c r="E233" s="55"/>
      <c r="F233" s="55">
        <v>60912037428</v>
      </c>
      <c r="G233" s="55"/>
      <c r="H233" s="58">
        <v>50792269862</v>
      </c>
      <c r="I233" s="50"/>
      <c r="J233" s="50">
        <v>0</v>
      </c>
      <c r="K233" s="50"/>
      <c r="L233" s="50">
        <v>0</v>
      </c>
      <c r="M233" s="70"/>
      <c r="N233" s="50">
        <v>161154</v>
      </c>
      <c r="O233" s="50"/>
      <c r="P233" s="50">
        <v>2151656039</v>
      </c>
      <c r="Q233" s="50"/>
      <c r="R233" s="50">
        <v>4401015</v>
      </c>
      <c r="S233" s="50"/>
      <c r="T233" s="50">
        <v>10100</v>
      </c>
      <c r="U233" s="50"/>
      <c r="V233" s="50">
        <v>58760381389</v>
      </c>
      <c r="W233" s="50"/>
      <c r="X233" s="51">
        <v>44185772506</v>
      </c>
      <c r="Y233" s="70"/>
      <c r="Z233" s="52">
        <f>X233/درآمدها!$J$6</f>
        <v>4.0654707033147179E-3</v>
      </c>
      <c r="AA233" s="47"/>
      <c r="AB233" s="185"/>
    </row>
    <row r="234" spans="2:28" s="179" customFormat="1">
      <c r="B234" s="68" t="s">
        <v>188</v>
      </c>
      <c r="C234" s="68"/>
      <c r="D234" s="57">
        <v>4812577</v>
      </c>
      <c r="E234" s="55"/>
      <c r="F234" s="55">
        <v>44390586500</v>
      </c>
      <c r="G234" s="55"/>
      <c r="H234" s="58">
        <v>54345583019</v>
      </c>
      <c r="I234" s="50"/>
      <c r="J234" s="50">
        <v>0</v>
      </c>
      <c r="K234" s="50"/>
      <c r="L234" s="50">
        <v>0</v>
      </c>
      <c r="M234" s="70"/>
      <c r="N234" s="50">
        <v>403638</v>
      </c>
      <c r="O234" s="50"/>
      <c r="P234" s="50">
        <v>3723104597</v>
      </c>
      <c r="Q234" s="50"/>
      <c r="R234" s="50">
        <v>4408939</v>
      </c>
      <c r="S234" s="50"/>
      <c r="T234" s="50">
        <v>11490</v>
      </c>
      <c r="U234" s="50"/>
      <c r="V234" s="50">
        <v>40667481903</v>
      </c>
      <c r="W234" s="50"/>
      <c r="X234" s="51">
        <v>50357289794</v>
      </c>
      <c r="Y234" s="70"/>
      <c r="Z234" s="52">
        <f>X234/درآمدها!$J$6</f>
        <v>4.6333033178957419E-3</v>
      </c>
      <c r="AA234" s="47"/>
      <c r="AB234" s="185"/>
    </row>
    <row r="235" spans="2:28" s="179" customFormat="1">
      <c r="B235" s="68" t="s">
        <v>187</v>
      </c>
      <c r="C235" s="68"/>
      <c r="D235" s="57">
        <v>5796154</v>
      </c>
      <c r="E235" s="55"/>
      <c r="F235" s="55">
        <v>19340645457</v>
      </c>
      <c r="G235" s="55"/>
      <c r="H235" s="58">
        <v>30824917831</v>
      </c>
      <c r="I235" s="50"/>
      <c r="J235" s="50">
        <v>0</v>
      </c>
      <c r="K235" s="50"/>
      <c r="L235" s="50">
        <v>0</v>
      </c>
      <c r="M235" s="70"/>
      <c r="N235" s="50">
        <v>23975</v>
      </c>
      <c r="O235" s="50"/>
      <c r="P235" s="50">
        <v>79999941</v>
      </c>
      <c r="Q235" s="50"/>
      <c r="R235" s="50">
        <v>5772179</v>
      </c>
      <c r="S235" s="50"/>
      <c r="T235" s="50">
        <v>4750</v>
      </c>
      <c r="U235" s="50"/>
      <c r="V235" s="50">
        <v>19260645516</v>
      </c>
      <c r="W235" s="50"/>
      <c r="X235" s="51">
        <v>27254714043</v>
      </c>
      <c r="Y235" s="70"/>
      <c r="Z235" s="52">
        <f>X235/درآمدها!$J$6</f>
        <v>2.5076678574305952E-3</v>
      </c>
      <c r="AA235" s="47"/>
      <c r="AB235" s="185"/>
    </row>
    <row r="236" spans="2:28" s="179" customFormat="1">
      <c r="B236" s="68" t="s">
        <v>186</v>
      </c>
      <c r="C236" s="68"/>
      <c r="D236" s="57">
        <v>12055145</v>
      </c>
      <c r="E236" s="55"/>
      <c r="F236" s="55">
        <v>52938405059</v>
      </c>
      <c r="G236" s="55"/>
      <c r="H236" s="58">
        <v>52918768977</v>
      </c>
      <c r="I236" s="50"/>
      <c r="J236" s="50">
        <v>0</v>
      </c>
      <c r="K236" s="50"/>
      <c r="L236" s="50">
        <v>0</v>
      </c>
      <c r="M236" s="70"/>
      <c r="N236" s="50">
        <v>394809</v>
      </c>
      <c r="O236" s="50"/>
      <c r="P236" s="50">
        <v>1733745945</v>
      </c>
      <c r="Q236" s="50"/>
      <c r="R236" s="50">
        <v>11660336</v>
      </c>
      <c r="S236" s="50"/>
      <c r="T236" s="50">
        <v>4199</v>
      </c>
      <c r="U236" s="50"/>
      <c r="V236" s="50">
        <v>51204659114</v>
      </c>
      <c r="W236" s="50"/>
      <c r="X236" s="51">
        <v>48670428449</v>
      </c>
      <c r="Y236" s="70"/>
      <c r="Z236" s="52">
        <f>X236/درآمدها!$J$6</f>
        <v>4.478097581078074E-3</v>
      </c>
      <c r="AA236" s="47"/>
      <c r="AB236" s="185"/>
    </row>
    <row r="237" spans="2:28" s="179" customFormat="1">
      <c r="B237" s="68" t="s">
        <v>185</v>
      </c>
      <c r="C237" s="68"/>
      <c r="D237" s="57">
        <v>4056293</v>
      </c>
      <c r="E237" s="55"/>
      <c r="F237" s="55">
        <v>23894740664</v>
      </c>
      <c r="G237" s="55"/>
      <c r="H237" s="58">
        <v>28829930110</v>
      </c>
      <c r="I237" s="50"/>
      <c r="J237" s="50">
        <v>0</v>
      </c>
      <c r="K237" s="50"/>
      <c r="L237" s="50">
        <v>0</v>
      </c>
      <c r="M237" s="70"/>
      <c r="N237" s="50">
        <v>4056293</v>
      </c>
      <c r="O237" s="50"/>
      <c r="P237" s="50">
        <v>23894740664</v>
      </c>
      <c r="Q237" s="50"/>
      <c r="R237" s="50">
        <v>0</v>
      </c>
      <c r="S237" s="50"/>
      <c r="T237" s="50">
        <v>0</v>
      </c>
      <c r="U237" s="50"/>
      <c r="V237" s="50">
        <v>0</v>
      </c>
      <c r="W237" s="50"/>
      <c r="X237" s="51">
        <v>0</v>
      </c>
      <c r="Y237" s="70"/>
      <c r="Z237" s="52">
        <f>X237/درآمدها!$J$6</f>
        <v>0</v>
      </c>
      <c r="AA237" s="47"/>
      <c r="AB237" s="185"/>
    </row>
    <row r="238" spans="2:28" s="179" customFormat="1">
      <c r="B238" s="68" t="s">
        <v>184</v>
      </c>
      <c r="C238" s="68"/>
      <c r="D238" s="57">
        <v>15197393</v>
      </c>
      <c r="E238" s="55"/>
      <c r="F238" s="55">
        <v>49281949751</v>
      </c>
      <c r="G238" s="55"/>
      <c r="H238" s="58">
        <v>41816088843</v>
      </c>
      <c r="I238" s="50"/>
      <c r="J238" s="50">
        <v>0</v>
      </c>
      <c r="K238" s="50"/>
      <c r="L238" s="50">
        <v>0</v>
      </c>
      <c r="M238" s="70"/>
      <c r="N238" s="50">
        <v>7355739</v>
      </c>
      <c r="O238" s="50"/>
      <c r="P238" s="50">
        <v>23853114793</v>
      </c>
      <c r="Q238" s="50"/>
      <c r="R238" s="50">
        <v>7841654</v>
      </c>
      <c r="S238" s="50"/>
      <c r="T238" s="50">
        <v>4194</v>
      </c>
      <c r="U238" s="50"/>
      <c r="V238" s="50">
        <v>25428834958</v>
      </c>
      <c r="W238" s="50"/>
      <c r="X238" s="51">
        <v>32692213894</v>
      </c>
      <c r="Y238" s="70"/>
      <c r="Z238" s="52">
        <f>X238/درآمدها!$J$6</f>
        <v>3.0079645613190894E-3</v>
      </c>
      <c r="AA238" s="47"/>
      <c r="AB238" s="185"/>
    </row>
    <row r="239" spans="2:28" s="179" customFormat="1">
      <c r="B239" s="68" t="s">
        <v>183</v>
      </c>
      <c r="C239" s="68"/>
      <c r="D239" s="57">
        <v>552746</v>
      </c>
      <c r="E239" s="55"/>
      <c r="F239" s="55">
        <v>25637430548</v>
      </c>
      <c r="G239" s="55"/>
      <c r="H239" s="58">
        <v>36374064081</v>
      </c>
      <c r="I239" s="50"/>
      <c r="J239" s="50">
        <v>0</v>
      </c>
      <c r="K239" s="50"/>
      <c r="L239" s="50">
        <v>0</v>
      </c>
      <c r="M239" s="70"/>
      <c r="N239" s="50">
        <v>16233</v>
      </c>
      <c r="O239" s="50"/>
      <c r="P239" s="50">
        <v>752917995</v>
      </c>
      <c r="Q239" s="50"/>
      <c r="R239" s="50">
        <v>536513</v>
      </c>
      <c r="S239" s="50"/>
      <c r="T239" s="50">
        <v>60000</v>
      </c>
      <c r="U239" s="50"/>
      <c r="V239" s="50">
        <v>24884512553</v>
      </c>
      <c r="W239" s="50"/>
      <c r="X239" s="51">
        <v>31999244863</v>
      </c>
      <c r="Y239" s="70"/>
      <c r="Z239" s="52">
        <f>X239/درآمدها!$J$6</f>
        <v>2.9442054566558781E-3</v>
      </c>
      <c r="AA239" s="47"/>
      <c r="AB239" s="185"/>
    </row>
    <row r="240" spans="2:28" s="179" customFormat="1">
      <c r="B240" s="68" t="s">
        <v>182</v>
      </c>
      <c r="C240" s="68"/>
      <c r="D240" s="57">
        <v>4813697</v>
      </c>
      <c r="E240" s="55"/>
      <c r="F240" s="55">
        <v>14058858439</v>
      </c>
      <c r="G240" s="55"/>
      <c r="H240" s="58">
        <v>15627991273</v>
      </c>
      <c r="I240" s="50"/>
      <c r="J240" s="50">
        <v>3176547</v>
      </c>
      <c r="K240" s="50"/>
      <c r="L240" s="50">
        <v>0</v>
      </c>
      <c r="M240" s="70"/>
      <c r="N240" s="50">
        <v>3338348</v>
      </c>
      <c r="O240" s="50"/>
      <c r="P240" s="50">
        <v>472555160</v>
      </c>
      <c r="Q240" s="50"/>
      <c r="R240" s="50">
        <v>4651896</v>
      </c>
      <c r="S240" s="50"/>
      <c r="T240" s="50">
        <v>3031</v>
      </c>
      <c r="U240" s="50"/>
      <c r="V240" s="50">
        <v>13586303279</v>
      </c>
      <c r="W240" s="50"/>
      <c r="X240" s="51">
        <v>14016002395</v>
      </c>
      <c r="Y240" s="70"/>
      <c r="Z240" s="52">
        <f>X240/درآمدها!$J$6</f>
        <v>1.2895926422181226E-3</v>
      </c>
      <c r="AA240" s="47"/>
      <c r="AB240" s="185"/>
    </row>
    <row r="241" spans="2:28" s="179" customFormat="1">
      <c r="B241" s="68" t="s">
        <v>181</v>
      </c>
      <c r="C241" s="68"/>
      <c r="D241" s="57">
        <v>6528232</v>
      </c>
      <c r="E241" s="55"/>
      <c r="F241" s="55">
        <v>23382511592</v>
      </c>
      <c r="G241" s="55"/>
      <c r="H241" s="58">
        <v>25840747079</v>
      </c>
      <c r="I241" s="50"/>
      <c r="J241" s="50">
        <v>0</v>
      </c>
      <c r="K241" s="50"/>
      <c r="L241" s="50">
        <v>0</v>
      </c>
      <c r="M241" s="70"/>
      <c r="N241" s="50">
        <v>27004</v>
      </c>
      <c r="O241" s="50"/>
      <c r="P241" s="50">
        <v>96721645</v>
      </c>
      <c r="Q241" s="50"/>
      <c r="R241" s="50">
        <v>6501228</v>
      </c>
      <c r="S241" s="50"/>
      <c r="T241" s="50">
        <v>3720</v>
      </c>
      <c r="U241" s="50"/>
      <c r="V241" s="50">
        <v>23285789947</v>
      </c>
      <c r="W241" s="50"/>
      <c r="X241" s="51">
        <v>24040669982</v>
      </c>
      <c r="Y241" s="70"/>
      <c r="Z241" s="52">
        <f>X241/درآمدها!$J$6</f>
        <v>2.2119481895808628E-3</v>
      </c>
      <c r="AA241" s="47"/>
      <c r="AB241" s="185"/>
    </row>
    <row r="242" spans="2:28" s="179" customFormat="1">
      <c r="B242" s="68" t="s">
        <v>180</v>
      </c>
      <c r="C242" s="68"/>
      <c r="D242" s="57">
        <v>37908307</v>
      </c>
      <c r="E242" s="55"/>
      <c r="F242" s="55">
        <v>105389494943</v>
      </c>
      <c r="G242" s="55"/>
      <c r="H242" s="58">
        <v>69562361252</v>
      </c>
      <c r="I242" s="50"/>
      <c r="J242" s="50">
        <v>0</v>
      </c>
      <c r="K242" s="50"/>
      <c r="L242" s="50">
        <v>0</v>
      </c>
      <c r="M242" s="70"/>
      <c r="N242" s="50">
        <v>96211</v>
      </c>
      <c r="O242" s="50"/>
      <c r="P242" s="50">
        <v>267477751</v>
      </c>
      <c r="Q242" s="50"/>
      <c r="R242" s="50">
        <v>37812096</v>
      </c>
      <c r="S242" s="50"/>
      <c r="T242" s="50">
        <v>1550</v>
      </c>
      <c r="U242" s="50"/>
      <c r="V242" s="50">
        <v>105122017192</v>
      </c>
      <c r="W242" s="50"/>
      <c r="X242" s="51">
        <v>58260026748</v>
      </c>
      <c r="Y242" s="70"/>
      <c r="Z242" s="52">
        <f>X242/درآمدها!$J$6</f>
        <v>5.3604230159416877E-3</v>
      </c>
      <c r="AA242" s="47"/>
      <c r="AB242" s="185"/>
    </row>
    <row r="243" spans="2:28" s="179" customFormat="1">
      <c r="B243" s="68" t="s">
        <v>179</v>
      </c>
      <c r="C243" s="68"/>
      <c r="D243" s="57">
        <v>15360925</v>
      </c>
      <c r="E243" s="55"/>
      <c r="F243" s="55">
        <v>52447022390</v>
      </c>
      <c r="G243" s="55"/>
      <c r="H243" s="58">
        <v>45900199657</v>
      </c>
      <c r="I243" s="50"/>
      <c r="J243" s="50">
        <v>0</v>
      </c>
      <c r="K243" s="50"/>
      <c r="L243" s="50">
        <v>0</v>
      </c>
      <c r="M243" s="70"/>
      <c r="N243" s="50">
        <v>41435</v>
      </c>
      <c r="O243" s="50"/>
      <c r="P243" s="50">
        <v>141472104</v>
      </c>
      <c r="Q243" s="50"/>
      <c r="R243" s="50">
        <v>15319490</v>
      </c>
      <c r="S243" s="50"/>
      <c r="T243" s="50">
        <v>3059</v>
      </c>
      <c r="U243" s="50"/>
      <c r="V243" s="50">
        <v>52305550286</v>
      </c>
      <c r="W243" s="50"/>
      <c r="X243" s="51">
        <v>46583489110</v>
      </c>
      <c r="Y243" s="70"/>
      <c r="Z243" s="52">
        <f>X243/درآمدها!$J$6</f>
        <v>4.2860812314454546E-3</v>
      </c>
      <c r="AA243" s="47"/>
      <c r="AB243" s="185"/>
    </row>
    <row r="244" spans="2:28" s="179" customFormat="1">
      <c r="B244" s="68" t="s">
        <v>178</v>
      </c>
      <c r="C244" s="68"/>
      <c r="D244" s="55">
        <v>1293854</v>
      </c>
      <c r="E244" s="55"/>
      <c r="F244" s="55">
        <v>26696464453</v>
      </c>
      <c r="G244" s="55"/>
      <c r="H244" s="58">
        <v>38481774619</v>
      </c>
      <c r="I244" s="50"/>
      <c r="J244" s="50">
        <v>0</v>
      </c>
      <c r="K244" s="50"/>
      <c r="L244" s="50">
        <v>0</v>
      </c>
      <c r="M244" s="70"/>
      <c r="N244" s="50">
        <v>5174</v>
      </c>
      <c r="O244" s="50"/>
      <c r="P244" s="50">
        <v>106756641</v>
      </c>
      <c r="Q244" s="50"/>
      <c r="R244" s="50">
        <v>1288680</v>
      </c>
      <c r="S244" s="50"/>
      <c r="T244" s="50">
        <v>23490</v>
      </c>
      <c r="U244" s="50"/>
      <c r="V244" s="50">
        <v>26589707812</v>
      </c>
      <c r="W244" s="50"/>
      <c r="X244" s="51">
        <v>30090980200</v>
      </c>
      <c r="Y244" s="70"/>
      <c r="Z244" s="52">
        <f>X244/درآمدها!$J$6</f>
        <v>2.7686287123419983E-3</v>
      </c>
      <c r="AA244" s="47"/>
      <c r="AB244" s="185"/>
    </row>
    <row r="245" spans="2:28" s="179" customFormat="1">
      <c r="B245" s="68" t="s">
        <v>177</v>
      </c>
      <c r="C245" s="68"/>
      <c r="D245" s="55">
        <v>4537229</v>
      </c>
      <c r="E245" s="55"/>
      <c r="F245" s="55">
        <v>88385002791</v>
      </c>
      <c r="G245" s="55"/>
      <c r="H245" s="58">
        <v>70269422158</v>
      </c>
      <c r="I245" s="50"/>
      <c r="J245" s="50">
        <v>0</v>
      </c>
      <c r="K245" s="50"/>
      <c r="L245" s="50">
        <v>0</v>
      </c>
      <c r="M245" s="70"/>
      <c r="N245" s="50">
        <v>142502</v>
      </c>
      <c r="O245" s="50"/>
      <c r="P245" s="50">
        <v>2775932109</v>
      </c>
      <c r="Q245" s="50"/>
      <c r="R245" s="50">
        <v>4394727</v>
      </c>
      <c r="S245" s="50"/>
      <c r="T245" s="50">
        <v>13500</v>
      </c>
      <c r="U245" s="50"/>
      <c r="V245" s="50">
        <v>85609070682</v>
      </c>
      <c r="W245" s="50"/>
      <c r="X245" s="51">
        <v>58975808057</v>
      </c>
      <c r="Y245" s="70"/>
      <c r="Z245" s="52">
        <f>X245/درآمدها!$J$6</f>
        <v>5.4262810461781089E-3</v>
      </c>
      <c r="AA245" s="47"/>
      <c r="AB245" s="185"/>
    </row>
    <row r="246" spans="2:28" s="179" customFormat="1">
      <c r="B246" s="68" t="s">
        <v>176</v>
      </c>
      <c r="C246" s="68"/>
      <c r="D246" s="55">
        <v>26178750</v>
      </c>
      <c r="E246" s="55"/>
      <c r="F246" s="55">
        <v>120578880843</v>
      </c>
      <c r="G246" s="55"/>
      <c r="H246" s="58">
        <v>129074012731</v>
      </c>
      <c r="I246" s="50"/>
      <c r="J246" s="50">
        <v>0</v>
      </c>
      <c r="K246" s="50"/>
      <c r="L246" s="50">
        <v>0</v>
      </c>
      <c r="M246" s="70"/>
      <c r="N246" s="50">
        <v>83324</v>
      </c>
      <c r="O246" s="50"/>
      <c r="P246" s="50">
        <v>383788938</v>
      </c>
      <c r="Q246" s="50"/>
      <c r="R246" s="50">
        <v>26095426</v>
      </c>
      <c r="S246" s="50"/>
      <c r="T246" s="50">
        <v>4890</v>
      </c>
      <c r="U246" s="50"/>
      <c r="V246" s="50">
        <v>120195091905</v>
      </c>
      <c r="W246" s="50"/>
      <c r="X246" s="51">
        <v>126847373678</v>
      </c>
      <c r="Y246" s="70"/>
      <c r="Z246" s="52">
        <f>X246/درآمدها!$J$6</f>
        <v>1.1671048218299163E-2</v>
      </c>
      <c r="AA246" s="47"/>
      <c r="AB246" s="185"/>
    </row>
    <row r="247" spans="2:28" s="179" customFormat="1">
      <c r="B247" s="68" t="s">
        <v>175</v>
      </c>
      <c r="C247" s="68"/>
      <c r="D247" s="55">
        <v>1053817</v>
      </c>
      <c r="E247" s="55"/>
      <c r="F247" s="55">
        <v>34614284665</v>
      </c>
      <c r="G247" s="55"/>
      <c r="H247" s="58">
        <v>27602857890</v>
      </c>
      <c r="I247" s="50"/>
      <c r="J247" s="50">
        <v>0</v>
      </c>
      <c r="K247" s="50"/>
      <c r="L247" s="50">
        <v>0</v>
      </c>
      <c r="M247" s="70"/>
      <c r="N247" s="50">
        <v>15828</v>
      </c>
      <c r="O247" s="50"/>
      <c r="P247" s="50">
        <v>519895673</v>
      </c>
      <c r="Q247" s="50"/>
      <c r="R247" s="50">
        <v>1037989</v>
      </c>
      <c r="S247" s="50"/>
      <c r="T247" s="50">
        <v>24930</v>
      </c>
      <c r="U247" s="50"/>
      <c r="V247" s="50">
        <v>34094388992</v>
      </c>
      <c r="W247" s="50"/>
      <c r="X247" s="51">
        <v>25723097234</v>
      </c>
      <c r="Y247" s="70"/>
      <c r="Z247" s="52">
        <f>X247/درآمدها!$J$6</f>
        <v>2.3667459517459468E-3</v>
      </c>
      <c r="AA247" s="47"/>
      <c r="AB247" s="185"/>
    </row>
    <row r="248" spans="2:28" s="179" customFormat="1">
      <c r="B248" s="68" t="s">
        <v>174</v>
      </c>
      <c r="C248" s="68"/>
      <c r="D248" s="55">
        <v>5213644</v>
      </c>
      <c r="E248" s="55"/>
      <c r="F248" s="55">
        <v>22165773167</v>
      </c>
      <c r="G248" s="55"/>
      <c r="H248" s="58">
        <v>26275897690</v>
      </c>
      <c r="I248" s="50"/>
      <c r="J248" s="50">
        <v>0</v>
      </c>
      <c r="K248" s="50"/>
      <c r="L248" s="50">
        <v>0</v>
      </c>
      <c r="M248" s="70"/>
      <c r="N248" s="50">
        <v>705336</v>
      </c>
      <c r="O248" s="50"/>
      <c r="P248" s="50">
        <v>2998731363</v>
      </c>
      <c r="Q248" s="50"/>
      <c r="R248" s="50">
        <v>4508308</v>
      </c>
      <c r="S248" s="50"/>
      <c r="T248" s="50">
        <v>4830</v>
      </c>
      <c r="U248" s="50"/>
      <c r="V248" s="50">
        <v>19167041804</v>
      </c>
      <c r="W248" s="50"/>
      <c r="X248" s="51">
        <v>21645565634</v>
      </c>
      <c r="Y248" s="70"/>
      <c r="Z248" s="52">
        <f>X248/درآمدها!$J$6</f>
        <v>1.9915780114459557E-3</v>
      </c>
      <c r="AA248" s="47"/>
      <c r="AB248" s="185"/>
    </row>
    <row r="249" spans="2:28" s="179" customFormat="1">
      <c r="B249" s="68" t="s">
        <v>173</v>
      </c>
      <c r="C249" s="68"/>
      <c r="D249" s="55">
        <v>11737289</v>
      </c>
      <c r="E249" s="55"/>
      <c r="F249" s="55">
        <v>22764589174</v>
      </c>
      <c r="G249" s="55"/>
      <c r="H249" s="58">
        <v>22459845355</v>
      </c>
      <c r="I249" s="50"/>
      <c r="J249" s="50">
        <v>4613911</v>
      </c>
      <c r="K249" s="50"/>
      <c r="L249" s="50">
        <v>8422472655</v>
      </c>
      <c r="M249" s="70"/>
      <c r="N249" s="50">
        <v>48551</v>
      </c>
      <c r="O249" s="50"/>
      <c r="P249" s="50">
        <v>94165149</v>
      </c>
      <c r="Q249" s="50"/>
      <c r="R249" s="50">
        <v>16302649</v>
      </c>
      <c r="S249" s="50"/>
      <c r="T249" s="50">
        <v>1723</v>
      </c>
      <c r="U249" s="50"/>
      <c r="V249" s="50">
        <v>31092896680</v>
      </c>
      <c r="W249" s="50"/>
      <c r="X249" s="51">
        <v>27922331920</v>
      </c>
      <c r="Y249" s="70"/>
      <c r="Z249" s="52">
        <f>X249/درآمدها!$J$6</f>
        <v>2.5690944381152286E-3</v>
      </c>
      <c r="AA249" s="47"/>
      <c r="AB249" s="185"/>
    </row>
    <row r="250" spans="2:28" s="179" customFormat="1">
      <c r="B250" s="68" t="s">
        <v>172</v>
      </c>
      <c r="C250" s="68"/>
      <c r="D250" s="55">
        <v>24881469</v>
      </c>
      <c r="E250" s="55"/>
      <c r="F250" s="55">
        <v>247371747301</v>
      </c>
      <c r="G250" s="55"/>
      <c r="H250" s="58">
        <v>210976108938</v>
      </c>
      <c r="I250" s="50"/>
      <c r="J250" s="50">
        <v>0</v>
      </c>
      <c r="K250" s="50"/>
      <c r="L250" s="50">
        <v>0</v>
      </c>
      <c r="M250" s="70"/>
      <c r="N250" s="50">
        <v>0</v>
      </c>
      <c r="O250" s="50"/>
      <c r="P250" s="50">
        <v>0</v>
      </c>
      <c r="Q250" s="50"/>
      <c r="R250" s="50">
        <v>24881469</v>
      </c>
      <c r="S250" s="50"/>
      <c r="T250" s="50">
        <v>8460</v>
      </c>
      <c r="U250" s="50"/>
      <c r="V250" s="50">
        <v>247371747301</v>
      </c>
      <c r="W250" s="50"/>
      <c r="X250" s="51">
        <v>209244769239</v>
      </c>
      <c r="Y250" s="70"/>
      <c r="Z250" s="52">
        <f>X250/درآمدها!$J$6</f>
        <v>1.9252316547085133E-2</v>
      </c>
      <c r="AA250" s="47"/>
      <c r="AB250" s="185"/>
    </row>
    <row r="251" spans="2:28" s="179" customFormat="1">
      <c r="B251" s="68" t="s">
        <v>171</v>
      </c>
      <c r="C251" s="68"/>
      <c r="D251" s="55">
        <v>434786</v>
      </c>
      <c r="E251" s="55"/>
      <c r="F251" s="55">
        <v>21345365271</v>
      </c>
      <c r="G251" s="55"/>
      <c r="H251" s="58">
        <v>30426811242</v>
      </c>
      <c r="I251" s="50"/>
      <c r="J251" s="50">
        <v>0</v>
      </c>
      <c r="K251" s="50"/>
      <c r="L251" s="50">
        <v>0</v>
      </c>
      <c r="M251" s="70"/>
      <c r="N251" s="50">
        <v>15496</v>
      </c>
      <c r="O251" s="50"/>
      <c r="P251" s="50">
        <v>760759961</v>
      </c>
      <c r="Q251" s="50"/>
      <c r="R251" s="50">
        <v>419290</v>
      </c>
      <c r="S251" s="50"/>
      <c r="T251" s="50">
        <v>54160</v>
      </c>
      <c r="U251" s="50"/>
      <c r="V251" s="50">
        <v>20584605310</v>
      </c>
      <c r="W251" s="50"/>
      <c r="X251" s="51">
        <v>22573629362</v>
      </c>
      <c r="Y251" s="70"/>
      <c r="Z251" s="52">
        <f>X251/درآمدها!$J$6</f>
        <v>2.0769678481061772E-3</v>
      </c>
      <c r="AA251" s="47"/>
      <c r="AB251" s="185"/>
    </row>
    <row r="252" spans="2:28" s="179" customFormat="1">
      <c r="B252" s="68" t="s">
        <v>170</v>
      </c>
      <c r="C252" s="68"/>
      <c r="D252" s="55">
        <v>1099115</v>
      </c>
      <c r="E252" s="55"/>
      <c r="F252" s="55">
        <v>54769012341</v>
      </c>
      <c r="G252" s="55"/>
      <c r="H252" s="58">
        <v>56125591404</v>
      </c>
      <c r="I252" s="50"/>
      <c r="J252" s="50">
        <v>0</v>
      </c>
      <c r="K252" s="50"/>
      <c r="L252" s="50">
        <v>0</v>
      </c>
      <c r="M252" s="70"/>
      <c r="N252" s="50">
        <v>398032</v>
      </c>
      <c r="O252" s="50"/>
      <c r="P252" s="50">
        <v>19833975080</v>
      </c>
      <c r="Q252" s="50"/>
      <c r="R252" s="50">
        <v>701083</v>
      </c>
      <c r="S252" s="50"/>
      <c r="T252" s="50">
        <v>50000</v>
      </c>
      <c r="U252" s="50"/>
      <c r="V252" s="50">
        <v>34935037261</v>
      </c>
      <c r="W252" s="50"/>
      <c r="X252" s="51">
        <v>34845577810</v>
      </c>
      <c r="Y252" s="70"/>
      <c r="Z252" s="52">
        <f>X252/درآمدها!$J$6</f>
        <v>3.2060925427385449E-3</v>
      </c>
      <c r="AA252" s="47"/>
      <c r="AB252" s="185"/>
    </row>
    <row r="253" spans="2:28" s="179" customFormat="1">
      <c r="B253" s="68" t="s">
        <v>169</v>
      </c>
      <c r="C253" s="68"/>
      <c r="D253" s="55">
        <v>4981302</v>
      </c>
      <c r="E253" s="55"/>
      <c r="F253" s="55">
        <v>99753108582</v>
      </c>
      <c r="G253" s="55"/>
      <c r="H253" s="58">
        <v>112749372277</v>
      </c>
      <c r="I253" s="50"/>
      <c r="J253" s="50">
        <v>0</v>
      </c>
      <c r="K253" s="50"/>
      <c r="L253" s="50">
        <v>0</v>
      </c>
      <c r="M253" s="70"/>
      <c r="N253" s="50">
        <v>158089</v>
      </c>
      <c r="O253" s="50"/>
      <c r="P253" s="50">
        <v>3165812710</v>
      </c>
      <c r="Q253" s="50"/>
      <c r="R253" s="50">
        <v>4823213</v>
      </c>
      <c r="S253" s="50"/>
      <c r="T253" s="50">
        <v>21000</v>
      </c>
      <c r="U253" s="50"/>
      <c r="V253" s="50">
        <v>96587295872</v>
      </c>
      <c r="W253" s="50"/>
      <c r="X253" s="51">
        <v>100684812538</v>
      </c>
      <c r="Y253" s="70"/>
      <c r="Z253" s="52">
        <f>X253/درآمدها!$J$6</f>
        <v>9.2638678114406667E-3</v>
      </c>
      <c r="AA253" s="47"/>
      <c r="AB253" s="185"/>
    </row>
    <row r="254" spans="2:28" s="179" customFormat="1">
      <c r="B254" s="68" t="s">
        <v>168</v>
      </c>
      <c r="C254" s="68"/>
      <c r="D254" s="55">
        <v>6977178</v>
      </c>
      <c r="E254" s="55"/>
      <c r="F254" s="55">
        <v>59821014872</v>
      </c>
      <c r="G254" s="55"/>
      <c r="H254" s="58">
        <v>78234287563</v>
      </c>
      <c r="I254" s="50"/>
      <c r="J254" s="50">
        <v>0</v>
      </c>
      <c r="K254" s="50"/>
      <c r="L254" s="50">
        <v>0</v>
      </c>
      <c r="M254" s="70"/>
      <c r="N254" s="50">
        <v>224274</v>
      </c>
      <c r="O254" s="50"/>
      <c r="P254" s="50">
        <v>1922883190</v>
      </c>
      <c r="Q254" s="50"/>
      <c r="R254" s="50">
        <v>6752904</v>
      </c>
      <c r="S254" s="50"/>
      <c r="T254" s="50">
        <v>10500</v>
      </c>
      <c r="U254" s="50"/>
      <c r="V254" s="50">
        <v>57898131682</v>
      </c>
      <c r="W254" s="50"/>
      <c r="X254" s="51">
        <v>70483604327</v>
      </c>
      <c r="Y254" s="70"/>
      <c r="Z254" s="52">
        <f>X254/درآمدها!$J$6</f>
        <v>6.4850971750360234E-3</v>
      </c>
      <c r="AA254" s="47"/>
      <c r="AB254" s="185"/>
    </row>
    <row r="255" spans="2:28" s="179" customFormat="1">
      <c r="B255" s="68" t="s">
        <v>435</v>
      </c>
      <c r="C255" s="68"/>
      <c r="D255" s="55">
        <v>1140317</v>
      </c>
      <c r="E255" s="55"/>
      <c r="F255" s="55">
        <v>20333656879</v>
      </c>
      <c r="G255" s="55"/>
      <c r="H255" s="58">
        <v>19882153282</v>
      </c>
      <c r="I255" s="50"/>
      <c r="J255" s="50">
        <v>434575</v>
      </c>
      <c r="K255" s="50"/>
      <c r="L255" s="50">
        <v>8032900508</v>
      </c>
      <c r="M255" s="70"/>
      <c r="N255" s="50">
        <v>6513</v>
      </c>
      <c r="O255" s="50"/>
      <c r="P255" s="50">
        <v>117310513</v>
      </c>
      <c r="Q255" s="50"/>
      <c r="R255" s="50">
        <v>1568379</v>
      </c>
      <c r="S255" s="50"/>
      <c r="T255" s="50">
        <v>14820</v>
      </c>
      <c r="U255" s="50"/>
      <c r="V255" s="50">
        <v>28249246874</v>
      </c>
      <c r="W255" s="50"/>
      <c r="X255" s="51">
        <v>23105078691</v>
      </c>
      <c r="Y255" s="70"/>
      <c r="Z255" s="52">
        <f>X255/درآمدها!$J$6</f>
        <v>2.1258657524497616E-3</v>
      </c>
      <c r="AA255" s="47"/>
      <c r="AB255" s="185"/>
    </row>
    <row r="256" spans="2:28" s="179" customFormat="1">
      <c r="B256" s="68" t="s">
        <v>436</v>
      </c>
      <c r="C256" s="68"/>
      <c r="D256" s="55">
        <v>611745</v>
      </c>
      <c r="E256" s="55"/>
      <c r="F256" s="55">
        <v>28596053234</v>
      </c>
      <c r="G256" s="55"/>
      <c r="H256" s="58">
        <v>29791069698</v>
      </c>
      <c r="I256" s="50"/>
      <c r="J256" s="50">
        <v>0</v>
      </c>
      <c r="K256" s="50"/>
      <c r="L256" s="50">
        <v>0</v>
      </c>
      <c r="M256" s="70"/>
      <c r="N256" s="50">
        <v>2530</v>
      </c>
      <c r="O256" s="50"/>
      <c r="P256" s="50">
        <v>118264988</v>
      </c>
      <c r="Q256" s="50"/>
      <c r="R256" s="50">
        <v>609215</v>
      </c>
      <c r="S256" s="50"/>
      <c r="T256" s="50">
        <v>51740</v>
      </c>
      <c r="U256" s="50"/>
      <c r="V256" s="50">
        <v>28477788246</v>
      </c>
      <c r="W256" s="50"/>
      <c r="X256" s="51">
        <v>31333235438</v>
      </c>
      <c r="Y256" s="70"/>
      <c r="Z256" s="52">
        <f>X256/درآمدها!$J$6</f>
        <v>2.8829268673746496E-3</v>
      </c>
      <c r="AA256" s="47"/>
      <c r="AB256" s="185"/>
    </row>
    <row r="257" spans="2:28" s="179" customFormat="1">
      <c r="B257" s="68" t="s">
        <v>437</v>
      </c>
      <c r="C257" s="68"/>
      <c r="D257" s="55">
        <v>9915877</v>
      </c>
      <c r="E257" s="55"/>
      <c r="F257" s="55">
        <v>34057484531</v>
      </c>
      <c r="G257" s="55"/>
      <c r="H257" s="58">
        <v>29866338925</v>
      </c>
      <c r="I257" s="50"/>
      <c r="J257" s="50">
        <v>0</v>
      </c>
      <c r="K257" s="50"/>
      <c r="L257" s="50">
        <v>0</v>
      </c>
      <c r="M257" s="70"/>
      <c r="N257" s="50">
        <v>353450</v>
      </c>
      <c r="O257" s="50"/>
      <c r="P257" s="50">
        <v>1213974105</v>
      </c>
      <c r="Q257" s="50"/>
      <c r="R257" s="50">
        <v>9562427</v>
      </c>
      <c r="S257" s="50"/>
      <c r="T257" s="50">
        <v>2870</v>
      </c>
      <c r="U257" s="50"/>
      <c r="V257" s="50">
        <v>32843510426</v>
      </c>
      <c r="W257" s="50"/>
      <c r="X257" s="51">
        <v>27280872711</v>
      </c>
      <c r="Y257" s="70"/>
      <c r="Z257" s="52">
        <f>X257/درآمدها!$J$6</f>
        <v>2.5100746796351248E-3</v>
      </c>
      <c r="AA257" s="47"/>
      <c r="AB257" s="185"/>
    </row>
    <row r="258" spans="2:28" s="179" customFormat="1">
      <c r="B258" s="68" t="s">
        <v>438</v>
      </c>
      <c r="C258" s="68"/>
      <c r="D258" s="55">
        <v>2087055</v>
      </c>
      <c r="E258" s="55"/>
      <c r="F258" s="55">
        <v>30428296154</v>
      </c>
      <c r="G258" s="55"/>
      <c r="H258" s="58">
        <v>32447323038</v>
      </c>
      <c r="I258" s="50"/>
      <c r="J258" s="50">
        <v>0</v>
      </c>
      <c r="K258" s="50"/>
      <c r="L258" s="50">
        <v>0</v>
      </c>
      <c r="M258" s="70"/>
      <c r="N258" s="50">
        <v>1996</v>
      </c>
      <c r="O258" s="50"/>
      <c r="P258" s="50">
        <v>29100756</v>
      </c>
      <c r="Q258" s="50"/>
      <c r="R258" s="50">
        <v>2085059</v>
      </c>
      <c r="S258" s="50"/>
      <c r="T258" s="50">
        <v>15100</v>
      </c>
      <c r="U258" s="50"/>
      <c r="V258" s="50">
        <v>30399195398</v>
      </c>
      <c r="W258" s="50"/>
      <c r="X258" s="51">
        <v>31297058777</v>
      </c>
      <c r="Y258" s="70"/>
      <c r="Z258" s="52">
        <f>X258/درآمدها!$J$6</f>
        <v>2.8795983037421076E-3</v>
      </c>
      <c r="AA258" s="47"/>
      <c r="AB258" s="185"/>
    </row>
    <row r="259" spans="2:28" s="179" customFormat="1">
      <c r="B259" s="68" t="s">
        <v>366</v>
      </c>
      <c r="C259" s="68"/>
      <c r="D259" s="55">
        <v>224576</v>
      </c>
      <c r="E259" s="55"/>
      <c r="F259" s="55">
        <v>19084252878</v>
      </c>
      <c r="G259" s="55"/>
      <c r="H259" s="58">
        <v>14191352362</v>
      </c>
      <c r="I259" s="50"/>
      <c r="J259" s="50">
        <v>0</v>
      </c>
      <c r="K259" s="50"/>
      <c r="L259" s="50">
        <v>0</v>
      </c>
      <c r="M259" s="70"/>
      <c r="N259" s="50">
        <v>928</v>
      </c>
      <c r="O259" s="50"/>
      <c r="P259" s="50">
        <v>78860550</v>
      </c>
      <c r="Q259" s="50"/>
      <c r="R259" s="50">
        <v>223648</v>
      </c>
      <c r="S259" s="50"/>
      <c r="T259" s="50">
        <v>59850</v>
      </c>
      <c r="U259" s="50"/>
      <c r="V259" s="50">
        <v>19005392328</v>
      </c>
      <c r="W259" s="50"/>
      <c r="X259" s="51">
        <v>13305690075</v>
      </c>
      <c r="Y259" s="70"/>
      <c r="Z259" s="52">
        <f>X259/درآمدها!$J$6</f>
        <v>1.2242378059578449E-3</v>
      </c>
      <c r="AA259" s="47"/>
      <c r="AB259" s="185"/>
    </row>
    <row r="260" spans="2:28" s="179" customFormat="1">
      <c r="B260" s="68" t="s">
        <v>369</v>
      </c>
      <c r="C260" s="68"/>
      <c r="D260" s="55">
        <v>1244980</v>
      </c>
      <c r="E260" s="55"/>
      <c r="F260" s="55">
        <v>35825541094</v>
      </c>
      <c r="G260" s="55"/>
      <c r="H260" s="58">
        <v>33290696730</v>
      </c>
      <c r="I260" s="50"/>
      <c r="J260" s="50">
        <v>0</v>
      </c>
      <c r="K260" s="50"/>
      <c r="L260" s="50">
        <v>0</v>
      </c>
      <c r="M260" s="70"/>
      <c r="N260" s="50">
        <v>0</v>
      </c>
      <c r="O260" s="50"/>
      <c r="P260" s="50">
        <v>0</v>
      </c>
      <c r="Q260" s="50"/>
      <c r="R260" s="50">
        <v>1244980</v>
      </c>
      <c r="S260" s="50"/>
      <c r="T260" s="50">
        <v>20450</v>
      </c>
      <c r="U260" s="50"/>
      <c r="V260" s="50">
        <v>35825541094</v>
      </c>
      <c r="W260" s="50"/>
      <c r="X260" s="51">
        <v>25308354948</v>
      </c>
      <c r="Y260" s="70"/>
      <c r="Z260" s="52">
        <f>X260/درآمدها!$J$6</f>
        <v>2.3285860980751792E-3</v>
      </c>
      <c r="AA260" s="47"/>
      <c r="AB260" s="185"/>
    </row>
    <row r="261" spans="2:28" s="179" customFormat="1">
      <c r="B261" s="68" t="s">
        <v>357</v>
      </c>
      <c r="C261" s="68"/>
      <c r="D261" s="55">
        <v>10121417</v>
      </c>
      <c r="E261" s="55"/>
      <c r="F261" s="55">
        <v>85405872621</v>
      </c>
      <c r="G261" s="55"/>
      <c r="H261" s="58">
        <v>79584049042</v>
      </c>
      <c r="I261" s="50"/>
      <c r="J261" s="50">
        <v>0</v>
      </c>
      <c r="K261" s="50"/>
      <c r="L261" s="50">
        <v>0</v>
      </c>
      <c r="M261" s="70"/>
      <c r="N261" s="50">
        <v>360777</v>
      </c>
      <c r="O261" s="50"/>
      <c r="P261" s="50">
        <v>3044284660</v>
      </c>
      <c r="Q261" s="50"/>
      <c r="R261" s="50">
        <v>9760640</v>
      </c>
      <c r="S261" s="50"/>
      <c r="T261" s="50">
        <v>7280</v>
      </c>
      <c r="U261" s="50"/>
      <c r="V261" s="50">
        <v>82361587961</v>
      </c>
      <c r="W261" s="50"/>
      <c r="X261" s="51">
        <v>70634667322</v>
      </c>
      <c r="Y261" s="70"/>
      <c r="Z261" s="52">
        <f>X261/درآمدها!$J$6</f>
        <v>6.4989962684703197E-3</v>
      </c>
      <c r="AA261" s="47"/>
      <c r="AB261" s="185"/>
    </row>
    <row r="262" spans="2:28" s="179" customFormat="1">
      <c r="B262" s="68" t="s">
        <v>358</v>
      </c>
      <c r="C262" s="68"/>
      <c r="D262" s="55">
        <v>3697465</v>
      </c>
      <c r="E262" s="55"/>
      <c r="F262" s="55">
        <v>166052012200</v>
      </c>
      <c r="G262" s="55"/>
      <c r="H262" s="58">
        <v>190095054109</v>
      </c>
      <c r="I262" s="50"/>
      <c r="J262" s="50">
        <v>0</v>
      </c>
      <c r="K262" s="50"/>
      <c r="L262" s="50">
        <v>0</v>
      </c>
      <c r="M262" s="70"/>
      <c r="N262" s="50">
        <v>48343</v>
      </c>
      <c r="O262" s="50"/>
      <c r="P262" s="50">
        <v>2171069212</v>
      </c>
      <c r="Q262" s="50"/>
      <c r="R262" s="50">
        <v>3649122</v>
      </c>
      <c r="S262" s="50"/>
      <c r="T262" s="50">
        <v>46690</v>
      </c>
      <c r="U262" s="50"/>
      <c r="V262" s="50">
        <v>163880942988</v>
      </c>
      <c r="W262" s="50"/>
      <c r="X262" s="51">
        <v>169363760021</v>
      </c>
      <c r="Y262" s="70"/>
      <c r="Z262" s="52">
        <f>X262/درآمدها!$J$6</f>
        <v>1.5582921051682472E-2</v>
      </c>
      <c r="AA262" s="47"/>
      <c r="AB262" s="185"/>
    </row>
    <row r="263" spans="2:28" s="179" customFormat="1">
      <c r="B263" s="68" t="s">
        <v>339</v>
      </c>
      <c r="C263" s="68"/>
      <c r="D263" s="55">
        <v>635206</v>
      </c>
      <c r="E263" s="55"/>
      <c r="F263" s="55">
        <v>23901694624</v>
      </c>
      <c r="G263" s="55"/>
      <c r="H263" s="58">
        <v>27315511445</v>
      </c>
      <c r="I263" s="50"/>
      <c r="J263" s="50">
        <v>0</v>
      </c>
      <c r="K263" s="50"/>
      <c r="L263" s="50">
        <v>0</v>
      </c>
      <c r="M263" s="70"/>
      <c r="N263" s="50">
        <v>2626</v>
      </c>
      <c r="O263" s="50"/>
      <c r="P263" s="50">
        <v>98811802</v>
      </c>
      <c r="Q263" s="50"/>
      <c r="R263" s="50">
        <v>632580</v>
      </c>
      <c r="S263" s="50"/>
      <c r="T263" s="50">
        <v>40830</v>
      </c>
      <c r="U263" s="50"/>
      <c r="V263" s="50">
        <v>23802882822</v>
      </c>
      <c r="W263" s="50"/>
      <c r="X263" s="51">
        <v>25674563366</v>
      </c>
      <c r="Y263" s="70"/>
      <c r="Z263" s="52">
        <f>X263/درآمدها!$J$6</f>
        <v>2.3622804188994685E-3</v>
      </c>
      <c r="AA263" s="47"/>
      <c r="AB263" s="185"/>
    </row>
    <row r="264" spans="2:28" s="179" customFormat="1">
      <c r="B264" s="68" t="s">
        <v>318</v>
      </c>
      <c r="C264" s="68"/>
      <c r="D264" s="55">
        <v>17769560</v>
      </c>
      <c r="E264" s="55"/>
      <c r="F264" s="55">
        <v>61689006869</v>
      </c>
      <c r="G264" s="55"/>
      <c r="H264" s="58">
        <v>46879807790</v>
      </c>
      <c r="I264" s="50"/>
      <c r="J264" s="50">
        <v>0</v>
      </c>
      <c r="K264" s="50"/>
      <c r="L264" s="50">
        <v>0</v>
      </c>
      <c r="M264" s="70"/>
      <c r="N264" s="50">
        <v>7957278</v>
      </c>
      <c r="O264" s="50"/>
      <c r="P264" s="50">
        <v>27624576928</v>
      </c>
      <c r="Q264" s="50"/>
      <c r="R264" s="50">
        <v>9812282</v>
      </c>
      <c r="S264" s="50"/>
      <c r="T264" s="50">
        <v>3254</v>
      </c>
      <c r="U264" s="50"/>
      <c r="V264" s="50">
        <v>34064429941</v>
      </c>
      <c r="W264" s="50"/>
      <c r="X264" s="51">
        <v>31739187098</v>
      </c>
      <c r="Y264" s="70"/>
      <c r="Z264" s="52">
        <f>X264/درآمدها!$J$6</f>
        <v>2.9202779079266251E-3</v>
      </c>
      <c r="AA264" s="47"/>
      <c r="AB264" s="185"/>
    </row>
    <row r="265" spans="2:28" s="179" customFormat="1">
      <c r="B265" s="68" t="s">
        <v>327</v>
      </c>
      <c r="C265" s="68"/>
      <c r="D265" s="55">
        <v>9481284</v>
      </c>
      <c r="E265" s="55"/>
      <c r="F265" s="55">
        <v>25321919952</v>
      </c>
      <c r="G265" s="55"/>
      <c r="H265" s="58">
        <v>22657388348</v>
      </c>
      <c r="I265" s="50"/>
      <c r="J265" s="50">
        <v>1391958</v>
      </c>
      <c r="K265" s="50"/>
      <c r="L265" s="50">
        <v>3389063592</v>
      </c>
      <c r="M265" s="70"/>
      <c r="N265" s="50">
        <v>353358</v>
      </c>
      <c r="O265" s="50"/>
      <c r="P265" s="50">
        <v>933257291</v>
      </c>
      <c r="Q265" s="50"/>
      <c r="R265" s="50">
        <v>10519884</v>
      </c>
      <c r="S265" s="50"/>
      <c r="T265" s="50">
        <v>2096</v>
      </c>
      <c r="U265" s="50"/>
      <c r="V265" s="50">
        <v>27777726253</v>
      </c>
      <c r="W265" s="50"/>
      <c r="X265" s="51">
        <v>21918481289</v>
      </c>
      <c r="Y265" s="70"/>
      <c r="Z265" s="52">
        <f>X265/درآمدها!$J$6</f>
        <v>2.0166885965268839E-3</v>
      </c>
      <c r="AA265" s="47"/>
      <c r="AB265" s="185"/>
    </row>
    <row r="266" spans="2:28" s="179" customFormat="1">
      <c r="B266" s="68" t="s">
        <v>289</v>
      </c>
      <c r="C266" s="68"/>
      <c r="D266" s="55">
        <v>3379434</v>
      </c>
      <c r="E266" s="55"/>
      <c r="F266" s="55">
        <v>40559476713</v>
      </c>
      <c r="G266" s="55"/>
      <c r="H266" s="58">
        <v>43100157300</v>
      </c>
      <c r="I266" s="50"/>
      <c r="J266" s="50">
        <v>0</v>
      </c>
      <c r="K266" s="50"/>
      <c r="L266" s="50">
        <v>0</v>
      </c>
      <c r="M266" s="70"/>
      <c r="N266" s="50">
        <v>120459</v>
      </c>
      <c r="O266" s="50"/>
      <c r="P266" s="50">
        <v>1445731447</v>
      </c>
      <c r="Q266" s="50"/>
      <c r="R266" s="50">
        <v>3258975</v>
      </c>
      <c r="S266" s="50"/>
      <c r="T266" s="50">
        <v>12160</v>
      </c>
      <c r="U266" s="50"/>
      <c r="V266" s="50">
        <v>39113745266</v>
      </c>
      <c r="W266" s="50"/>
      <c r="X266" s="51">
        <v>39393342643</v>
      </c>
      <c r="Y266" s="70"/>
      <c r="Z266" s="52">
        <f>X266/درآمدها!$J$6</f>
        <v>3.6245259805972097E-3</v>
      </c>
      <c r="AA266" s="47"/>
      <c r="AB266" s="185"/>
    </row>
    <row r="267" spans="2:28" s="179" customFormat="1">
      <c r="B267" s="68" t="s">
        <v>254</v>
      </c>
      <c r="C267" s="68"/>
      <c r="D267" s="55">
        <v>9756503</v>
      </c>
      <c r="E267" s="55"/>
      <c r="F267" s="55">
        <v>68328134051</v>
      </c>
      <c r="G267" s="55"/>
      <c r="H267" s="58">
        <v>49559088739</v>
      </c>
      <c r="I267" s="50"/>
      <c r="J267" s="50">
        <v>0</v>
      </c>
      <c r="K267" s="50"/>
      <c r="L267" s="50">
        <v>0</v>
      </c>
      <c r="M267" s="70"/>
      <c r="N267" s="50">
        <v>2201823</v>
      </c>
      <c r="O267" s="50"/>
      <c r="P267" s="50">
        <v>15420121030</v>
      </c>
      <c r="Q267" s="50"/>
      <c r="R267" s="50">
        <v>7554680</v>
      </c>
      <c r="S267" s="50"/>
      <c r="T267" s="50">
        <v>4900</v>
      </c>
      <c r="U267" s="50"/>
      <c r="V267" s="50">
        <v>52908013021</v>
      </c>
      <c r="W267" s="50"/>
      <c r="X267" s="51">
        <v>36797675309</v>
      </c>
      <c r="Y267" s="70"/>
      <c r="Z267" s="52">
        <f>X267/درآمدها!$J$6</f>
        <v>3.3857022845648482E-3</v>
      </c>
      <c r="AA267" s="47"/>
      <c r="AB267" s="185"/>
    </row>
    <row r="268" spans="2:28" s="179" customFormat="1">
      <c r="B268" s="68" t="s">
        <v>205</v>
      </c>
      <c r="C268" s="68"/>
      <c r="D268" s="55">
        <v>9600972</v>
      </c>
      <c r="E268" s="55"/>
      <c r="F268" s="55">
        <v>34053809712</v>
      </c>
      <c r="G268" s="55"/>
      <c r="H268" s="58">
        <v>28049364034</v>
      </c>
      <c r="I268" s="50"/>
      <c r="J268" s="50">
        <v>0</v>
      </c>
      <c r="K268" s="50"/>
      <c r="L268" s="50">
        <v>0</v>
      </c>
      <c r="M268" s="70"/>
      <c r="N268" s="50">
        <v>9185</v>
      </c>
      <c r="O268" s="50"/>
      <c r="P268" s="50">
        <v>32578393</v>
      </c>
      <c r="Q268" s="50"/>
      <c r="R268" s="50">
        <v>9591787</v>
      </c>
      <c r="S268" s="50"/>
      <c r="T268" s="50">
        <v>2793</v>
      </c>
      <c r="U268" s="50"/>
      <c r="V268" s="50">
        <v>34021231319</v>
      </c>
      <c r="W268" s="50"/>
      <c r="X268" s="51">
        <v>26630461421</v>
      </c>
      <c r="Y268" s="70"/>
      <c r="Z268" s="52">
        <f>X268/درآمدها!$J$6</f>
        <v>2.4502312527890499E-3</v>
      </c>
      <c r="AA268" s="47"/>
      <c r="AB268" s="185"/>
    </row>
    <row r="269" spans="2:28" s="179" customFormat="1">
      <c r="B269" s="68" t="s">
        <v>204</v>
      </c>
      <c r="C269" s="68"/>
      <c r="D269" s="55">
        <v>5702006</v>
      </c>
      <c r="E269" s="55"/>
      <c r="F269" s="55">
        <v>36460073783</v>
      </c>
      <c r="G269" s="55"/>
      <c r="H269" s="58">
        <v>40470084523</v>
      </c>
      <c r="I269" s="50"/>
      <c r="J269" s="50">
        <v>0</v>
      </c>
      <c r="K269" s="50"/>
      <c r="L269" s="50">
        <v>0</v>
      </c>
      <c r="M269" s="70"/>
      <c r="N269" s="50">
        <v>203247</v>
      </c>
      <c r="O269" s="50"/>
      <c r="P269" s="50">
        <v>1299612911</v>
      </c>
      <c r="Q269" s="50"/>
      <c r="R269" s="50">
        <v>5498759</v>
      </c>
      <c r="S269" s="50"/>
      <c r="T269" s="50">
        <v>6450</v>
      </c>
      <c r="U269" s="50"/>
      <c r="V269" s="50">
        <v>35160460872</v>
      </c>
      <c r="W269" s="50"/>
      <c r="X269" s="51">
        <v>35255966932</v>
      </c>
      <c r="Y269" s="70"/>
      <c r="Z269" s="52">
        <f>X269/درآمدها!$J$6</f>
        <v>3.2438518679200495E-3</v>
      </c>
      <c r="AA269" s="47"/>
      <c r="AB269" s="185"/>
    </row>
    <row r="270" spans="2:28" s="179" customFormat="1">
      <c r="B270" s="68" t="s">
        <v>203</v>
      </c>
      <c r="C270" s="68"/>
      <c r="D270" s="55">
        <v>34037536</v>
      </c>
      <c r="E270" s="55"/>
      <c r="F270" s="55">
        <v>70504789618</v>
      </c>
      <c r="G270" s="55"/>
      <c r="H270" s="58">
        <v>64692544209</v>
      </c>
      <c r="I270" s="50"/>
      <c r="J270" s="50">
        <v>0</v>
      </c>
      <c r="K270" s="50"/>
      <c r="L270" s="50">
        <v>0</v>
      </c>
      <c r="M270" s="70"/>
      <c r="N270" s="50">
        <v>1094104</v>
      </c>
      <c r="O270" s="50"/>
      <c r="P270" s="50">
        <v>2266308946</v>
      </c>
      <c r="Q270" s="50"/>
      <c r="R270" s="50">
        <v>32943432</v>
      </c>
      <c r="S270" s="50"/>
      <c r="T270" s="50">
        <v>1927</v>
      </c>
      <c r="U270" s="50"/>
      <c r="V270" s="50">
        <v>68238480672</v>
      </c>
      <c r="W270" s="50"/>
      <c r="X270" s="51">
        <v>63104275607</v>
      </c>
      <c r="Y270" s="70"/>
      <c r="Z270" s="52">
        <f>X270/درآمدها!$J$6</f>
        <v>5.8061355315066464E-3</v>
      </c>
      <c r="AA270" s="47"/>
      <c r="AB270" s="185"/>
    </row>
    <row r="271" spans="2:28" s="179" customFormat="1">
      <c r="B271" s="68" t="s">
        <v>201</v>
      </c>
      <c r="C271" s="68"/>
      <c r="D271" s="55">
        <v>9809909</v>
      </c>
      <c r="E271" s="55"/>
      <c r="F271" s="55">
        <v>71723725038</v>
      </c>
      <c r="G271" s="55"/>
      <c r="H271" s="58">
        <v>80937782348</v>
      </c>
      <c r="I271" s="50"/>
      <c r="J271" s="50">
        <v>0</v>
      </c>
      <c r="K271" s="50"/>
      <c r="L271" s="50">
        <v>0</v>
      </c>
      <c r="M271" s="70"/>
      <c r="N271" s="50">
        <v>319522</v>
      </c>
      <c r="O271" s="50"/>
      <c r="P271" s="50">
        <v>2336138701</v>
      </c>
      <c r="Q271" s="50"/>
      <c r="R271" s="50">
        <v>9490387</v>
      </c>
      <c r="S271" s="50"/>
      <c r="T271" s="50">
        <v>7440</v>
      </c>
      <c r="U271" s="50"/>
      <c r="V271" s="50">
        <v>69387586337</v>
      </c>
      <c r="W271" s="50"/>
      <c r="X271" s="51">
        <v>70188358832</v>
      </c>
      <c r="Y271" s="70"/>
      <c r="Z271" s="52">
        <f>X271/درآمدها!$J$6</f>
        <v>6.457932052822868E-3</v>
      </c>
      <c r="AA271" s="47"/>
      <c r="AB271" s="185"/>
    </row>
    <row r="272" spans="2:28" s="179" customFormat="1">
      <c r="B272" s="68" t="s">
        <v>200</v>
      </c>
      <c r="C272" s="68"/>
      <c r="D272" s="55">
        <v>3483710</v>
      </c>
      <c r="E272" s="55"/>
      <c r="F272" s="55">
        <v>41604313461</v>
      </c>
      <c r="G272" s="55"/>
      <c r="H272" s="58">
        <v>24587171673</v>
      </c>
      <c r="I272" s="50"/>
      <c r="J272" s="50">
        <v>751358</v>
      </c>
      <c r="K272" s="50"/>
      <c r="L272" s="50">
        <v>5003693780</v>
      </c>
      <c r="M272" s="70"/>
      <c r="N272" s="50">
        <v>137917</v>
      </c>
      <c r="O272" s="50"/>
      <c r="P272" s="50">
        <v>1517811883</v>
      </c>
      <c r="Q272" s="50"/>
      <c r="R272" s="50">
        <v>4097151</v>
      </c>
      <c r="S272" s="50"/>
      <c r="T272" s="50">
        <v>5920</v>
      </c>
      <c r="U272" s="50"/>
      <c r="V272" s="50">
        <v>45090195358</v>
      </c>
      <c r="W272" s="50"/>
      <c r="X272" s="51">
        <v>24110815876</v>
      </c>
      <c r="Y272" s="70"/>
      <c r="Z272" s="52">
        <f>X272/درآمدها!$J$6</f>
        <v>2.2184022145042949E-3</v>
      </c>
      <c r="AA272" s="47"/>
      <c r="AB272" s="185"/>
    </row>
    <row r="273" spans="2:28" s="179" customFormat="1">
      <c r="B273" s="68" t="s">
        <v>199</v>
      </c>
      <c r="C273" s="68"/>
      <c r="D273" s="55">
        <v>788560</v>
      </c>
      <c r="E273" s="55"/>
      <c r="F273" s="55">
        <v>39769290569</v>
      </c>
      <c r="G273" s="55"/>
      <c r="H273" s="58">
        <v>39146371319</v>
      </c>
      <c r="I273" s="50"/>
      <c r="J273" s="50">
        <v>0</v>
      </c>
      <c r="K273" s="50"/>
      <c r="L273" s="50">
        <v>0</v>
      </c>
      <c r="M273" s="70"/>
      <c r="N273" s="50">
        <v>179063</v>
      </c>
      <c r="O273" s="50"/>
      <c r="P273" s="50">
        <v>9030648875</v>
      </c>
      <c r="Q273" s="50"/>
      <c r="R273" s="50">
        <v>609497</v>
      </c>
      <c r="S273" s="50"/>
      <c r="T273" s="50">
        <v>51600</v>
      </c>
      <c r="U273" s="50"/>
      <c r="V273" s="50">
        <v>30738641694</v>
      </c>
      <c r="W273" s="50"/>
      <c r="X273" s="51">
        <v>31262917434</v>
      </c>
      <c r="Y273" s="70"/>
      <c r="Z273" s="52">
        <f>X273/درآمدها!$J$6</f>
        <v>2.8764570068524928E-3</v>
      </c>
      <c r="AA273" s="47"/>
      <c r="AB273" s="185"/>
    </row>
    <row r="274" spans="2:28" s="179" customFormat="1">
      <c r="B274" s="68" t="s">
        <v>198</v>
      </c>
      <c r="C274" s="68"/>
      <c r="D274" s="55">
        <v>13136571</v>
      </c>
      <c r="E274" s="55"/>
      <c r="F274" s="55">
        <v>42262904913</v>
      </c>
      <c r="G274" s="55"/>
      <c r="H274" s="58">
        <v>38261136623</v>
      </c>
      <c r="I274" s="50"/>
      <c r="J274" s="50">
        <v>0</v>
      </c>
      <c r="K274" s="50"/>
      <c r="L274" s="50">
        <v>0</v>
      </c>
      <c r="M274" s="70"/>
      <c r="N274" s="50">
        <v>419732</v>
      </c>
      <c r="O274" s="50"/>
      <c r="P274" s="50">
        <v>1350359513</v>
      </c>
      <c r="Q274" s="50"/>
      <c r="R274" s="50">
        <v>12716839</v>
      </c>
      <c r="S274" s="50"/>
      <c r="T274" s="50">
        <v>2667</v>
      </c>
      <c r="U274" s="50"/>
      <c r="V274" s="50">
        <v>40912545400</v>
      </c>
      <c r="W274" s="50"/>
      <c r="X274" s="51">
        <v>33714010549</v>
      </c>
      <c r="Y274" s="70"/>
      <c r="Z274" s="52">
        <f>X274/درآمدها!$J$6</f>
        <v>3.1019786325924476E-3</v>
      </c>
      <c r="AA274" s="47"/>
      <c r="AB274" s="185"/>
    </row>
    <row r="275" spans="2:28" s="179" customFormat="1">
      <c r="B275" s="68" t="s">
        <v>197</v>
      </c>
      <c r="C275" s="68"/>
      <c r="D275" s="55">
        <v>5533467</v>
      </c>
      <c r="E275" s="55"/>
      <c r="F275" s="55">
        <v>23983371414</v>
      </c>
      <c r="G275" s="55"/>
      <c r="H275" s="58">
        <v>29097871792</v>
      </c>
      <c r="I275" s="50"/>
      <c r="J275" s="50">
        <v>0</v>
      </c>
      <c r="K275" s="50"/>
      <c r="L275" s="50">
        <v>0</v>
      </c>
      <c r="M275" s="70"/>
      <c r="N275" s="50">
        <v>197239</v>
      </c>
      <c r="O275" s="50"/>
      <c r="P275" s="50">
        <v>854881071</v>
      </c>
      <c r="Q275" s="50"/>
      <c r="R275" s="50">
        <v>5336228</v>
      </c>
      <c r="S275" s="50"/>
      <c r="T275" s="50">
        <v>4738</v>
      </c>
      <c r="U275" s="50"/>
      <c r="V275" s="50">
        <v>23128490343</v>
      </c>
      <c r="W275" s="50"/>
      <c r="X275" s="51">
        <v>25132614130</v>
      </c>
      <c r="Y275" s="70"/>
      <c r="Z275" s="52">
        <f>X275/درآمدها!$J$6</f>
        <v>2.3124164328993911E-3</v>
      </c>
      <c r="AA275" s="47"/>
      <c r="AB275" s="185"/>
    </row>
    <row r="276" spans="2:28" s="179" customFormat="1">
      <c r="B276" s="68" t="s">
        <v>196</v>
      </c>
      <c r="C276" s="68"/>
      <c r="D276" s="55">
        <v>8031181</v>
      </c>
      <c r="E276" s="55"/>
      <c r="F276" s="55">
        <v>27647869903</v>
      </c>
      <c r="G276" s="55"/>
      <c r="H276" s="58">
        <v>32707971258</v>
      </c>
      <c r="I276" s="50"/>
      <c r="J276" s="50">
        <v>0</v>
      </c>
      <c r="K276" s="50"/>
      <c r="L276" s="50">
        <v>0</v>
      </c>
      <c r="M276" s="70"/>
      <c r="N276" s="50">
        <v>258153</v>
      </c>
      <c r="O276" s="50"/>
      <c r="P276" s="50">
        <v>888708717</v>
      </c>
      <c r="Q276" s="50"/>
      <c r="R276" s="50">
        <v>7773028</v>
      </c>
      <c r="S276" s="50"/>
      <c r="T276" s="50">
        <v>3900</v>
      </c>
      <c r="U276" s="50"/>
      <c r="V276" s="50">
        <v>26759161186</v>
      </c>
      <c r="W276" s="50"/>
      <c r="X276" s="51">
        <v>30134436089</v>
      </c>
      <c r="Y276" s="70"/>
      <c r="Z276" s="52">
        <f>X276/درآمدها!$J$6</f>
        <v>2.7726270274917903E-3</v>
      </c>
      <c r="AA276" s="47"/>
      <c r="AB276" s="185"/>
    </row>
    <row r="277" spans="2:28" s="179" customFormat="1">
      <c r="B277" s="68" t="s">
        <v>195</v>
      </c>
      <c r="C277" s="68"/>
      <c r="D277" s="55">
        <v>22405925</v>
      </c>
      <c r="E277" s="55"/>
      <c r="F277" s="55">
        <v>53631797110</v>
      </c>
      <c r="G277" s="55"/>
      <c r="H277" s="58">
        <v>38375706596</v>
      </c>
      <c r="I277" s="50"/>
      <c r="J277" s="50">
        <v>0</v>
      </c>
      <c r="K277" s="50"/>
      <c r="L277" s="50">
        <v>0</v>
      </c>
      <c r="M277" s="70"/>
      <c r="N277" s="50">
        <v>764928</v>
      </c>
      <c r="O277" s="50"/>
      <c r="P277" s="50">
        <v>1830964948</v>
      </c>
      <c r="Q277" s="50"/>
      <c r="R277" s="50">
        <v>21640997</v>
      </c>
      <c r="S277" s="50"/>
      <c r="T277" s="50">
        <v>1566</v>
      </c>
      <c r="U277" s="50"/>
      <c r="V277" s="50">
        <v>51800832162</v>
      </c>
      <c r="W277" s="50"/>
      <c r="X277" s="51">
        <v>33688156987</v>
      </c>
      <c r="Y277" s="70"/>
      <c r="Z277" s="52">
        <f>X277/درآمدها!$J$6</f>
        <v>3.09959988276131E-3</v>
      </c>
      <c r="AA277" s="47"/>
      <c r="AB277" s="185"/>
    </row>
    <row r="278" spans="2:28" s="179" customFormat="1">
      <c r="B278" s="68" t="s">
        <v>194</v>
      </c>
      <c r="C278" s="68"/>
      <c r="D278" s="55">
        <v>9412136</v>
      </c>
      <c r="E278" s="55"/>
      <c r="F278" s="55">
        <v>68126943220</v>
      </c>
      <c r="G278" s="55"/>
      <c r="H278" s="58">
        <v>74007018291</v>
      </c>
      <c r="I278" s="50"/>
      <c r="J278" s="50">
        <v>12866558</v>
      </c>
      <c r="K278" s="50"/>
      <c r="L278" s="50">
        <v>93130748038</v>
      </c>
      <c r="M278" s="70"/>
      <c r="N278" s="50">
        <v>1143743</v>
      </c>
      <c r="O278" s="50"/>
      <c r="P278" s="50">
        <v>8278643065</v>
      </c>
      <c r="Q278" s="50"/>
      <c r="R278" s="50">
        <v>21134951</v>
      </c>
      <c r="S278" s="50"/>
      <c r="T278" s="50">
        <v>7700</v>
      </c>
      <c r="U278" s="50"/>
      <c r="V278" s="50">
        <v>152979048193</v>
      </c>
      <c r="W278" s="50"/>
      <c r="X278" s="51">
        <v>161770824924</v>
      </c>
      <c r="Y278" s="70"/>
      <c r="Z278" s="52">
        <f>X278/درآمدها!$J$6</f>
        <v>1.4884305786218188E-2</v>
      </c>
      <c r="AA278" s="47"/>
      <c r="AB278" s="185"/>
    </row>
    <row r="279" spans="2:28" s="179" customFormat="1">
      <c r="B279" s="68" t="s">
        <v>193</v>
      </c>
      <c r="C279" s="68"/>
      <c r="D279" s="55">
        <v>5896658</v>
      </c>
      <c r="E279" s="55"/>
      <c r="F279" s="55">
        <v>48916519476</v>
      </c>
      <c r="G279" s="55"/>
      <c r="H279" s="58">
        <v>44547953927</v>
      </c>
      <c r="I279" s="50"/>
      <c r="J279" s="50">
        <v>0</v>
      </c>
      <c r="K279" s="50"/>
      <c r="L279" s="50">
        <v>0</v>
      </c>
      <c r="M279" s="70"/>
      <c r="N279" s="50">
        <v>210185</v>
      </c>
      <c r="O279" s="50"/>
      <c r="P279" s="50">
        <v>1743617935</v>
      </c>
      <c r="Q279" s="50"/>
      <c r="R279" s="50">
        <v>5686473</v>
      </c>
      <c r="S279" s="50"/>
      <c r="T279" s="50">
        <v>7020</v>
      </c>
      <c r="U279" s="50"/>
      <c r="V279" s="50">
        <v>47172901541</v>
      </c>
      <c r="W279" s="50"/>
      <c r="X279" s="51">
        <v>39681522172</v>
      </c>
      <c r="Y279" s="70"/>
      <c r="Z279" s="52">
        <f>X279/درآمدها!$J$6</f>
        <v>3.6510409732294067E-3</v>
      </c>
      <c r="AA279" s="47"/>
      <c r="AB279" s="185"/>
    </row>
    <row r="280" spans="2:28" s="179" customFormat="1">
      <c r="B280" s="68" t="s">
        <v>192</v>
      </c>
      <c r="C280" s="68"/>
      <c r="D280" s="55">
        <v>25323206</v>
      </c>
      <c r="E280" s="55"/>
      <c r="F280" s="55">
        <v>88901705352</v>
      </c>
      <c r="G280" s="55"/>
      <c r="H280" s="58">
        <v>85586611944</v>
      </c>
      <c r="I280" s="50"/>
      <c r="J280" s="50">
        <v>8896225</v>
      </c>
      <c r="K280" s="50"/>
      <c r="L280" s="50">
        <v>30198023656</v>
      </c>
      <c r="M280" s="70"/>
      <c r="N280" s="50">
        <v>116732</v>
      </c>
      <c r="O280" s="50"/>
      <c r="P280" s="50">
        <v>409120420</v>
      </c>
      <c r="Q280" s="50"/>
      <c r="R280" s="50">
        <v>34102699</v>
      </c>
      <c r="S280" s="50"/>
      <c r="T280" s="50">
        <v>3183</v>
      </c>
      <c r="U280" s="50"/>
      <c r="V280" s="50">
        <v>118690608588</v>
      </c>
      <c r="W280" s="50"/>
      <c r="X280" s="51">
        <v>107903025019</v>
      </c>
      <c r="Y280" s="70"/>
      <c r="Z280" s="52">
        <f>X280/درآمدها!$J$6</f>
        <v>9.9280053767128659E-3</v>
      </c>
      <c r="AA280" s="47"/>
      <c r="AB280" s="185"/>
    </row>
    <row r="281" spans="2:28" s="179" customFormat="1">
      <c r="B281" s="68" t="s">
        <v>439</v>
      </c>
      <c r="C281" s="68"/>
      <c r="D281" s="55">
        <v>5113618</v>
      </c>
      <c r="E281" s="55"/>
      <c r="F281" s="55">
        <v>36254472573</v>
      </c>
      <c r="G281" s="55"/>
      <c r="H281" s="58">
        <v>23423348614</v>
      </c>
      <c r="I281" s="50"/>
      <c r="J281" s="50">
        <v>0</v>
      </c>
      <c r="K281" s="50"/>
      <c r="L281" s="50">
        <v>0</v>
      </c>
      <c r="M281" s="70"/>
      <c r="N281" s="50">
        <v>17976</v>
      </c>
      <c r="O281" s="50"/>
      <c r="P281" s="50">
        <v>127446047</v>
      </c>
      <c r="Q281" s="50"/>
      <c r="R281" s="50">
        <v>5095642</v>
      </c>
      <c r="S281" s="50"/>
      <c r="T281" s="50">
        <v>4680</v>
      </c>
      <c r="U281" s="50"/>
      <c r="V281" s="50">
        <v>36127026526</v>
      </c>
      <c r="W281" s="50"/>
      <c r="X281" s="51">
        <v>23705711316</v>
      </c>
      <c r="Y281" s="70"/>
      <c r="Z281" s="52">
        <f>X281/درآمدها!$J$6</f>
        <v>2.181129114430384E-3</v>
      </c>
      <c r="AA281" s="47"/>
      <c r="AB281" s="185"/>
    </row>
    <row r="282" spans="2:28" s="179" customFormat="1">
      <c r="B282" s="68" t="s">
        <v>440</v>
      </c>
      <c r="C282" s="68"/>
      <c r="D282" s="55">
        <v>2074675</v>
      </c>
      <c r="E282" s="55"/>
      <c r="F282" s="55">
        <v>5858365296</v>
      </c>
      <c r="G282" s="55"/>
      <c r="H282" s="58">
        <v>3901929657</v>
      </c>
      <c r="I282" s="50"/>
      <c r="J282" s="50">
        <v>2074675</v>
      </c>
      <c r="K282" s="50"/>
      <c r="L282" s="50">
        <v>-93130748038</v>
      </c>
      <c r="M282" s="70"/>
      <c r="N282" s="50">
        <v>2074675</v>
      </c>
      <c r="O282" s="50"/>
      <c r="P282" s="50">
        <v>768355255</v>
      </c>
      <c r="Q282" s="50"/>
      <c r="R282" s="50">
        <v>2074675</v>
      </c>
      <c r="S282" s="50"/>
      <c r="T282" s="50">
        <v>2308</v>
      </c>
      <c r="U282" s="50"/>
      <c r="V282" s="50">
        <v>5858365296</v>
      </c>
      <c r="W282" s="50"/>
      <c r="X282" s="51">
        <v>4759859222</v>
      </c>
      <c r="Y282" s="70"/>
      <c r="Z282" s="52">
        <f>X282/درآمدها!$J$6</f>
        <v>4.3794794390696003E-4</v>
      </c>
      <c r="AA282" s="47"/>
      <c r="AB282" s="185"/>
    </row>
    <row r="283" spans="2:28" s="179" customFormat="1">
      <c r="B283" s="68" t="s">
        <v>441</v>
      </c>
      <c r="C283" s="68"/>
      <c r="D283" s="55">
        <v>6977734</v>
      </c>
      <c r="E283" s="55"/>
      <c r="F283" s="55">
        <v>13576484762</v>
      </c>
      <c r="G283" s="55"/>
      <c r="H283" s="58">
        <v>8448311679</v>
      </c>
      <c r="I283" s="50"/>
      <c r="J283" s="50">
        <v>18212347</v>
      </c>
      <c r="K283" s="50"/>
      <c r="L283" s="50">
        <v>19081563238</v>
      </c>
      <c r="M283" s="70"/>
      <c r="N283" s="50">
        <v>0</v>
      </c>
      <c r="O283" s="50"/>
      <c r="P283" s="50">
        <v>0</v>
      </c>
      <c r="Q283" s="50"/>
      <c r="R283" s="50">
        <v>25190081</v>
      </c>
      <c r="S283" s="50"/>
      <c r="T283" s="50">
        <v>1053</v>
      </c>
      <c r="U283" s="50"/>
      <c r="V283" s="50">
        <v>32658048000</v>
      </c>
      <c r="W283" s="50"/>
      <c r="X283" s="51">
        <v>26367330623</v>
      </c>
      <c r="Y283" s="70"/>
      <c r="Z283" s="52">
        <f>X283/درآمدها!$J$6</f>
        <v>2.4260209586210897E-3</v>
      </c>
      <c r="AA283" s="47"/>
      <c r="AB283" s="185"/>
    </row>
    <row r="284" spans="2:28" s="179" customFormat="1" ht="30" thickBot="1">
      <c r="B284" s="68" t="s">
        <v>421</v>
      </c>
      <c r="C284" s="68"/>
      <c r="D284" s="55">
        <v>12866558</v>
      </c>
      <c r="E284" s="55"/>
      <c r="F284" s="55">
        <v>80264190038</v>
      </c>
      <c r="G284" s="55"/>
      <c r="H284" s="58">
        <v>57145728851</v>
      </c>
      <c r="I284" s="50"/>
      <c r="J284" s="50">
        <v>0</v>
      </c>
      <c r="K284" s="50"/>
      <c r="L284" s="50">
        <v>0</v>
      </c>
      <c r="M284" s="70"/>
      <c r="N284" s="50">
        <v>12866558</v>
      </c>
      <c r="O284" s="50"/>
      <c r="P284" s="50">
        <v>80264190038</v>
      </c>
      <c r="Q284" s="50"/>
      <c r="R284" s="50">
        <v>0</v>
      </c>
      <c r="S284" s="50"/>
      <c r="T284" s="50">
        <v>0</v>
      </c>
      <c r="U284" s="50"/>
      <c r="V284" s="50">
        <v>0</v>
      </c>
      <c r="W284" s="50"/>
      <c r="X284" s="51">
        <v>0</v>
      </c>
      <c r="Y284" s="70"/>
      <c r="Z284" s="52">
        <f>X284/درآمدها!$J$6</f>
        <v>0</v>
      </c>
      <c r="AA284" s="47"/>
      <c r="AB284" s="185"/>
    </row>
    <row r="285" spans="2:28" s="179" customFormat="1" ht="30" thickBot="1">
      <c r="B285" s="184" t="s">
        <v>2</v>
      </c>
      <c r="C285" s="68"/>
      <c r="D285" s="188"/>
      <c r="E285" s="50"/>
      <c r="F285" s="189">
        <f>SUM(F10:F284)</f>
        <v>11500097816684</v>
      </c>
      <c r="G285" s="50"/>
      <c r="H285" s="189">
        <f>SUM(H10:H284)</f>
        <v>11075469257811</v>
      </c>
      <c r="I285" s="50"/>
      <c r="J285" s="188"/>
      <c r="K285" s="51"/>
      <c r="L285" s="189">
        <f>SUM(L10:L284)</f>
        <v>926242738423</v>
      </c>
      <c r="M285" s="70"/>
      <c r="N285" s="188"/>
      <c r="O285" s="51"/>
      <c r="P285" s="189">
        <f>SUM(P10:P284)</f>
        <v>839561275533</v>
      </c>
      <c r="Q285" s="50"/>
      <c r="R285" s="188"/>
      <c r="S285" s="50"/>
      <c r="T285" s="67"/>
      <c r="U285" s="50"/>
      <c r="V285" s="189">
        <f>SUM(V10:V284)</f>
        <v>11680678382867</v>
      </c>
      <c r="W285" s="50"/>
      <c r="X285" s="189">
        <f>SUM(X10:X284)</f>
        <v>10522822192176</v>
      </c>
      <c r="Y285" s="70"/>
      <c r="Z285" s="190">
        <f>SUM(Z10:Z284)</f>
        <v>0.96819005105483502</v>
      </c>
    </row>
    <row r="286" spans="2:28" s="179" customFormat="1" ht="30" thickTop="1">
      <c r="B286" s="184"/>
      <c r="C286" s="68"/>
      <c r="D286" s="50"/>
      <c r="E286" s="50"/>
      <c r="F286" s="61"/>
      <c r="G286" s="50"/>
      <c r="H286" s="54"/>
      <c r="I286" s="50"/>
      <c r="J286" s="51"/>
      <c r="K286" s="51"/>
      <c r="L286" s="54"/>
      <c r="M286" s="70"/>
      <c r="N286" s="51"/>
      <c r="O286" s="51"/>
      <c r="P286" s="54"/>
      <c r="Q286" s="50"/>
      <c r="R286" s="50"/>
      <c r="S286" s="50"/>
      <c r="T286" s="67"/>
      <c r="U286" s="50"/>
      <c r="V286" s="54"/>
      <c r="W286" s="50"/>
      <c r="X286" s="54"/>
      <c r="Y286" s="70"/>
      <c r="Z286" s="191"/>
    </row>
    <row r="287" spans="2:28" s="179" customFormat="1">
      <c r="B287" s="68"/>
      <c r="C287" s="68"/>
      <c r="D287" s="50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0"/>
      <c r="Y287" s="68"/>
      <c r="Z287" s="52"/>
    </row>
    <row r="288" spans="2:28" s="179" customFormat="1">
      <c r="B288" s="68"/>
      <c r="C288" s="68"/>
      <c r="D288" s="50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0"/>
      <c r="Y288" s="68"/>
      <c r="Z288" s="52"/>
    </row>
    <row r="289" spans="2:26" s="192" customFormat="1">
      <c r="D289" s="158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8"/>
      <c r="Z289" s="160"/>
    </row>
    <row r="290" spans="2:26" s="179" customFormat="1">
      <c r="B290" s="68"/>
      <c r="C290" s="68"/>
      <c r="D290" s="50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0"/>
      <c r="Y290" s="68"/>
      <c r="Z290" s="52"/>
    </row>
    <row r="291" spans="2:26" s="179" customFormat="1">
      <c r="B291" s="68"/>
      <c r="C291" s="68"/>
      <c r="D291" s="50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0"/>
      <c r="Y291" s="68"/>
      <c r="Z291" s="52"/>
    </row>
    <row r="293" spans="2:26">
      <c r="X293" s="51"/>
    </row>
    <row r="294" spans="2:26">
      <c r="X294" s="51"/>
    </row>
    <row r="295" spans="2:26">
      <c r="X295" s="51"/>
    </row>
    <row r="296" spans="2:26">
      <c r="X296" s="51"/>
    </row>
    <row r="297" spans="2:26">
      <c r="X297" s="51"/>
    </row>
  </sheetData>
  <mergeCells count="23">
    <mergeCell ref="B1:Z1"/>
    <mergeCell ref="B2:Z2"/>
    <mergeCell ref="B3:Z3"/>
    <mergeCell ref="B8:B9"/>
    <mergeCell ref="J8:L8"/>
    <mergeCell ref="N8:P8"/>
    <mergeCell ref="S8:S9"/>
    <mergeCell ref="W8:W9"/>
    <mergeCell ref="V8:V9"/>
    <mergeCell ref="R8:R9"/>
    <mergeCell ref="F8:F9"/>
    <mergeCell ref="D8:D9"/>
    <mergeCell ref="E8:E9"/>
    <mergeCell ref="B5:Z5"/>
    <mergeCell ref="B4:Z4"/>
    <mergeCell ref="J7:P7"/>
    <mergeCell ref="D7:H7"/>
    <mergeCell ref="R7:Z7"/>
    <mergeCell ref="G8:G9"/>
    <mergeCell ref="H8:H9"/>
    <mergeCell ref="X8:X9"/>
    <mergeCell ref="T8:T9"/>
    <mergeCell ref="Z8:Z9"/>
  </mergeCells>
  <phoneticPr fontId="25" type="noConversion"/>
  <conditionalFormatting sqref="B10:B40 B42:B286">
    <cfRule type="duplicateValues" dxfId="1" priority="46"/>
  </conditionalFormatting>
  <conditionalFormatting sqref="B287:B1048576 B1:B9">
    <cfRule type="duplicateValues" dxfId="0" priority="42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5"/>
  <sheetViews>
    <sheetView rightToLeft="1" view="pageBreakPreview" zoomScale="50" zoomScaleNormal="100" zoomScaleSheetLayoutView="50" workbookViewId="0">
      <selection activeCell="I16" sqref="I16"/>
    </sheetView>
  </sheetViews>
  <sheetFormatPr defaultColWidth="9.109375" defaultRowHeight="16.2"/>
  <cols>
    <col min="1" max="1" width="29" style="83" customWidth="1"/>
    <col min="2" max="2" width="0.5546875" style="83" customWidth="1"/>
    <col min="3" max="3" width="12.5546875" style="83" customWidth="1"/>
    <col min="4" max="4" width="0.5546875" style="83" customWidth="1"/>
    <col min="5" max="5" width="29.109375" style="83" customWidth="1"/>
    <col min="6" max="6" width="0.5546875" style="83" customWidth="1"/>
    <col min="7" max="7" width="20.33203125" style="83" bestFit="1" customWidth="1"/>
    <col min="8" max="8" width="0.5546875" style="83" customWidth="1"/>
    <col min="9" max="9" width="16.5546875" style="83" bestFit="1" customWidth="1"/>
    <col min="10" max="10" width="0.44140625" style="83" customWidth="1"/>
    <col min="11" max="11" width="17.33203125" style="83" bestFit="1" customWidth="1"/>
    <col min="12" max="12" width="0.6640625" style="83" customWidth="1"/>
    <col min="13" max="13" width="7.88671875" style="83" bestFit="1" customWidth="1"/>
    <col min="14" max="14" width="1.109375" style="83" customWidth="1"/>
    <col min="15" max="15" width="17.33203125" style="83" bestFit="1" customWidth="1"/>
    <col min="16" max="16" width="0.5546875" style="83" customWidth="1"/>
    <col min="17" max="17" width="22.5546875" style="83" bestFit="1" customWidth="1"/>
    <col min="18" max="18" width="0.5546875" style="83" customWidth="1"/>
    <col min="19" max="19" width="13.6640625" style="83" bestFit="1" customWidth="1"/>
    <col min="20" max="20" width="17.33203125" style="83" bestFit="1" customWidth="1"/>
    <col min="21" max="21" width="0.5546875" style="83" customWidth="1"/>
    <col min="22" max="22" width="7.88671875" style="83" bestFit="1" customWidth="1"/>
    <col min="23" max="23" width="13.109375" style="83" bestFit="1" customWidth="1"/>
    <col min="24" max="24" width="0.5546875" style="83" customWidth="1"/>
    <col min="25" max="25" width="7.88671875" style="83" bestFit="1" customWidth="1"/>
    <col min="26" max="26" width="0.44140625" style="83" customWidth="1"/>
    <col min="27" max="27" width="21" style="83" bestFit="1" customWidth="1"/>
    <col min="28" max="28" width="0.6640625" style="83" customWidth="1"/>
    <col min="29" max="29" width="17.33203125" style="83" bestFit="1" customWidth="1"/>
    <col min="30" max="30" width="0.6640625" style="83" customWidth="1"/>
    <col min="31" max="31" width="22.5546875" style="83" bestFit="1" customWidth="1"/>
    <col min="32" max="32" width="0.6640625" style="83" customWidth="1"/>
    <col min="33" max="33" width="16.5546875" style="83" customWidth="1"/>
    <col min="34" max="34" width="20.44140625" style="5" customWidth="1"/>
    <col min="35" max="35" width="25.44140625" style="5" bestFit="1" customWidth="1"/>
    <col min="36" max="36" width="14.5546875" style="5" bestFit="1" customWidth="1"/>
    <col min="37" max="16384" width="9.109375" style="5"/>
  </cols>
  <sheetData>
    <row r="1" spans="1:36" s="1" customFormat="1" ht="25.2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</row>
    <row r="2" spans="1:36" s="1" customFormat="1" ht="25.2">
      <c r="A2" s="282" t="s">
        <v>43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</row>
    <row r="3" spans="1:36" s="1" customFormat="1" ht="25.2">
      <c r="A3" s="282" t="str">
        <f>' سهام'!B3</f>
        <v>برای ماه منتهی به 1403/02/31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</row>
    <row r="4" spans="1:36" ht="25.2">
      <c r="A4" s="288" t="s">
        <v>56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</row>
    <row r="5" spans="1:36" ht="25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6" ht="27.75" customHeight="1" thickBot="1">
      <c r="A6" s="281" t="s">
        <v>57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 t="str">
        <f>' سهام'!$D$7</f>
        <v>1403/01/31</v>
      </c>
      <c r="N6" s="281"/>
      <c r="O6" s="281"/>
      <c r="P6" s="281"/>
      <c r="Q6" s="281"/>
      <c r="R6" s="74"/>
      <c r="S6" s="289" t="s">
        <v>7</v>
      </c>
      <c r="T6" s="289"/>
      <c r="U6" s="289"/>
      <c r="V6" s="289"/>
      <c r="W6" s="289"/>
      <c r="X6" s="73"/>
      <c r="Y6" s="281" t="str">
        <f>' سهام'!R7</f>
        <v>1403/02/31</v>
      </c>
      <c r="Z6" s="281"/>
      <c r="AA6" s="281"/>
      <c r="AB6" s="281"/>
      <c r="AC6" s="281"/>
      <c r="AD6" s="281"/>
      <c r="AE6" s="281"/>
      <c r="AF6" s="281"/>
      <c r="AG6" s="281"/>
    </row>
    <row r="7" spans="1:36" ht="26.25" customHeight="1">
      <c r="A7" s="279" t="s">
        <v>58</v>
      </c>
      <c r="B7" s="75"/>
      <c r="C7" s="285" t="s">
        <v>59</v>
      </c>
      <c r="D7" s="75"/>
      <c r="E7" s="287" t="s">
        <v>64</v>
      </c>
      <c r="F7" s="75"/>
      <c r="G7" s="280" t="s">
        <v>60</v>
      </c>
      <c r="H7" s="75"/>
      <c r="I7" s="285" t="s">
        <v>20</v>
      </c>
      <c r="J7" s="75"/>
      <c r="K7" s="287" t="s">
        <v>61</v>
      </c>
      <c r="L7" s="76"/>
      <c r="M7" s="283" t="s">
        <v>3</v>
      </c>
      <c r="N7" s="280"/>
      <c r="O7" s="280" t="s">
        <v>0</v>
      </c>
      <c r="P7" s="280"/>
      <c r="Q7" s="280" t="s">
        <v>18</v>
      </c>
      <c r="R7" s="75"/>
      <c r="S7" s="282" t="s">
        <v>4</v>
      </c>
      <c r="T7" s="282"/>
      <c r="U7" s="73"/>
      <c r="V7" s="282" t="s">
        <v>5</v>
      </c>
      <c r="W7" s="282"/>
      <c r="X7" s="73"/>
      <c r="Y7" s="283" t="s">
        <v>3</v>
      </c>
      <c r="Z7" s="279"/>
      <c r="AA7" s="280" t="s">
        <v>62</v>
      </c>
      <c r="AB7" s="75"/>
      <c r="AC7" s="280" t="s">
        <v>0</v>
      </c>
      <c r="AD7" s="279"/>
      <c r="AE7" s="280" t="s">
        <v>18</v>
      </c>
      <c r="AF7" s="77"/>
      <c r="AG7" s="280" t="s">
        <v>19</v>
      </c>
    </row>
    <row r="8" spans="1:36" s="7" customFormat="1" ht="55.5" customHeight="1" thickBot="1">
      <c r="A8" s="281"/>
      <c r="B8" s="75"/>
      <c r="C8" s="286"/>
      <c r="D8" s="75"/>
      <c r="E8" s="286"/>
      <c r="F8" s="75"/>
      <c r="G8" s="281"/>
      <c r="H8" s="75"/>
      <c r="I8" s="286"/>
      <c r="J8" s="75"/>
      <c r="K8" s="286"/>
      <c r="L8" s="74"/>
      <c r="M8" s="284"/>
      <c r="N8" s="279"/>
      <c r="O8" s="281"/>
      <c r="P8" s="279"/>
      <c r="Q8" s="281"/>
      <c r="R8" s="75"/>
      <c r="S8" s="78" t="s">
        <v>3</v>
      </c>
      <c r="T8" s="78" t="s">
        <v>0</v>
      </c>
      <c r="U8" s="79"/>
      <c r="V8" s="78" t="s">
        <v>3</v>
      </c>
      <c r="W8" s="78" t="s">
        <v>42</v>
      </c>
      <c r="X8" s="79"/>
      <c r="Y8" s="284"/>
      <c r="Z8" s="279"/>
      <c r="AA8" s="281"/>
      <c r="AB8" s="75"/>
      <c r="AC8" s="281"/>
      <c r="AD8" s="279"/>
      <c r="AE8" s="281"/>
      <c r="AF8" s="77"/>
      <c r="AG8" s="281"/>
      <c r="AH8" s="6"/>
      <c r="AJ8" s="6"/>
    </row>
    <row r="9" spans="1:36" s="7" customFormat="1" ht="55.5" customHeight="1" thickBot="1">
      <c r="A9" s="80" t="s">
        <v>74</v>
      </c>
      <c r="B9" s="75"/>
      <c r="C9" s="71" t="s">
        <v>224</v>
      </c>
      <c r="D9" s="68"/>
      <c r="E9" s="71" t="s">
        <v>207</v>
      </c>
      <c r="F9" s="68"/>
      <c r="G9" s="71" t="s">
        <v>74</v>
      </c>
      <c r="H9" s="68"/>
      <c r="I9" s="71" t="s">
        <v>74</v>
      </c>
      <c r="J9" s="71"/>
      <c r="K9" s="50">
        <v>0</v>
      </c>
      <c r="L9" s="74"/>
      <c r="M9" s="51">
        <v>0</v>
      </c>
      <c r="N9" s="70"/>
      <c r="O9" s="51">
        <v>0</v>
      </c>
      <c r="P9" s="51"/>
      <c r="Q9" s="51">
        <v>0</v>
      </c>
      <c r="R9" s="51"/>
      <c r="S9" s="51">
        <v>0</v>
      </c>
      <c r="T9" s="51">
        <v>0</v>
      </c>
      <c r="U9" s="51"/>
      <c r="V9" s="51">
        <v>0</v>
      </c>
      <c r="W9" s="51">
        <v>0</v>
      </c>
      <c r="X9" s="51"/>
      <c r="Y9" s="51">
        <v>0</v>
      </c>
      <c r="Z9" s="51"/>
      <c r="AA9" s="51">
        <v>0</v>
      </c>
      <c r="AB9" s="51"/>
      <c r="AC9" s="51">
        <v>0</v>
      </c>
      <c r="AD9" s="51"/>
      <c r="AE9" s="51">
        <v>0</v>
      </c>
      <c r="AF9" s="81"/>
      <c r="AG9" s="52">
        <f>AE9/درآمدها!$J$6</f>
        <v>0</v>
      </c>
      <c r="AH9" s="6"/>
      <c r="AI9" s="3"/>
      <c r="AJ9" s="6"/>
    </row>
    <row r="10" spans="1:36" s="7" customFormat="1" ht="55.5" customHeight="1" thickBot="1">
      <c r="A10" s="69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3"/>
      <c r="N10" s="83"/>
      <c r="O10" s="84">
        <f>SUM(O9:O9)</f>
        <v>0</v>
      </c>
      <c r="P10" s="83"/>
      <c r="Q10" s="84">
        <f>SUM(Q9:Q9)</f>
        <v>0</v>
      </c>
      <c r="R10" s="83"/>
      <c r="S10" s="83"/>
      <c r="T10" s="84">
        <f>SUM(T9:T9)</f>
        <v>0</v>
      </c>
      <c r="U10" s="83"/>
      <c r="V10" s="83"/>
      <c r="W10" s="84">
        <f>SUM(W9:W9)</f>
        <v>0</v>
      </c>
      <c r="X10" s="83"/>
      <c r="Y10" s="83"/>
      <c r="Z10" s="83"/>
      <c r="AA10" s="83"/>
      <c r="AB10" s="83"/>
      <c r="AC10" s="84">
        <f>SUM(AC9:AC9)</f>
        <v>0</v>
      </c>
      <c r="AD10" s="83"/>
      <c r="AE10" s="84">
        <f>SUM(AE9:AE9)</f>
        <v>0</v>
      </c>
      <c r="AF10" s="83"/>
      <c r="AG10" s="85">
        <f>SUM(AG9:AG9)</f>
        <v>0</v>
      </c>
      <c r="AH10" s="6"/>
      <c r="AI10" s="3"/>
      <c r="AJ10" s="6"/>
    </row>
    <row r="11" spans="1:36" s="7" customFormat="1" ht="55.5" customHeight="1" thickTop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3"/>
      <c r="N11" s="83"/>
      <c r="O11" s="86"/>
      <c r="P11" s="83"/>
      <c r="Q11" s="86"/>
      <c r="R11" s="83"/>
      <c r="S11" s="83"/>
      <c r="T11" s="86"/>
      <c r="U11" s="83"/>
      <c r="V11" s="83"/>
      <c r="W11" s="86"/>
      <c r="X11" s="83"/>
      <c r="Y11" s="83"/>
      <c r="Z11" s="83"/>
      <c r="AA11" s="83"/>
      <c r="AB11" s="83"/>
      <c r="AC11" s="86"/>
      <c r="AD11" s="83"/>
      <c r="AE11" s="86"/>
      <c r="AF11" s="83"/>
      <c r="AG11" s="86"/>
      <c r="AH11" s="6"/>
      <c r="AJ11" s="6"/>
    </row>
    <row r="12" spans="1:36" s="7" customFormat="1" ht="55.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6"/>
      <c r="AI12" s="3"/>
      <c r="AJ12" s="6"/>
    </row>
    <row r="13" spans="1:36" s="8" customFormat="1" ht="29.4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2"/>
      <c r="AJ13" s="6"/>
    </row>
    <row r="14" spans="1:36" s="9" customFormat="1" ht="30.6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51"/>
      <c r="AE14" s="51"/>
      <c r="AF14" s="51"/>
      <c r="AG14" s="52"/>
    </row>
    <row r="15" spans="1:36" s="3" customFormat="1" ht="29.4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2"/>
      <c r="AD15" s="51"/>
      <c r="AE15" s="51"/>
      <c r="AF15" s="51"/>
      <c r="AG15" s="52"/>
    </row>
    <row r="16" spans="1:36" s="3" customFormat="1" ht="29.4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2"/>
      <c r="AD16" s="51"/>
      <c r="AE16" s="51"/>
      <c r="AF16" s="51"/>
      <c r="AG16" s="72"/>
    </row>
    <row r="17" spans="1:33" s="3" customFormat="1" ht="29.4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1:33" s="3" customFormat="1" ht="29.4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3" s="3" customFormat="1" ht="29.4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</row>
    <row r="20" spans="1:33" s="3" customFormat="1" ht="29.4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</row>
    <row r="21" spans="1:33" s="3" customFormat="1" ht="29.4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1:33" s="3" customFormat="1" ht="29.4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3" s="3" customFormat="1" ht="29.4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</row>
    <row r="24" spans="1:33" s="3" customFormat="1" ht="29.4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</row>
    <row r="25" spans="1:33" s="3" customFormat="1" ht="29.4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K23"/>
  <sheetViews>
    <sheetView rightToLeft="1" view="pageBreakPreview" zoomScale="90" zoomScaleNormal="100" zoomScaleSheetLayoutView="90" workbookViewId="0">
      <selection activeCell="A4" sqref="A4"/>
    </sheetView>
  </sheetViews>
  <sheetFormatPr defaultColWidth="9.109375" defaultRowHeight="15.6"/>
  <cols>
    <col min="1" max="1" width="34.6640625" style="200" bestFit="1" customWidth="1"/>
    <col min="2" max="2" width="0.6640625" style="200" customWidth="1"/>
    <col min="3" max="3" width="22.88671875" style="157" bestFit="1" customWidth="1"/>
    <col min="4" max="4" width="0.6640625" style="200" customWidth="1"/>
    <col min="5" max="5" width="21.88671875" style="200" customWidth="1"/>
    <col min="6" max="6" width="0.44140625" style="200" customWidth="1"/>
    <col min="7" max="7" width="22.109375" style="200" customWidth="1"/>
    <col min="8" max="8" width="0.44140625" style="200" customWidth="1"/>
    <col min="9" max="9" width="22.6640625" style="200" bestFit="1" customWidth="1"/>
    <col min="10" max="10" width="0.5546875" style="200" customWidth="1"/>
    <col min="11" max="11" width="12.109375" style="200" customWidth="1"/>
    <col min="12" max="16384" width="9.109375" style="195"/>
  </cols>
  <sheetData>
    <row r="1" spans="1:11" ht="18.600000000000001">
      <c r="A1" s="293" t="s">
        <v>77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8.600000000000001">
      <c r="A2" s="293" t="s">
        <v>43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1" ht="18.600000000000001">
      <c r="A3" s="293" t="str">
        <f>' سهام'!B3</f>
        <v>برای ماه منتهی به 1403/02/31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</row>
    <row r="4" spans="1:11" ht="18.60000000000000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ht="18.600000000000001">
      <c r="A5" s="296" t="s">
        <v>44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</row>
    <row r="6" spans="1:11" ht="18.600000000000001" thickBot="1">
      <c r="A6" s="107"/>
      <c r="B6" s="107"/>
      <c r="C6" s="147"/>
      <c r="D6" s="196"/>
      <c r="E6" s="196"/>
      <c r="F6" s="196"/>
      <c r="G6" s="196"/>
      <c r="H6" s="196"/>
      <c r="I6" s="196"/>
      <c r="J6" s="196"/>
      <c r="K6" s="196"/>
    </row>
    <row r="7" spans="1:11" ht="18.75" customHeight="1" thickBot="1">
      <c r="A7" s="139"/>
      <c r="B7" s="107"/>
      <c r="C7" s="152" t="str">
        <f>اوراق!M6</f>
        <v>1403/01/31</v>
      </c>
      <c r="D7" s="138"/>
      <c r="E7" s="292" t="s">
        <v>7</v>
      </c>
      <c r="F7" s="292"/>
      <c r="G7" s="292"/>
      <c r="H7" s="107"/>
      <c r="I7" s="297" t="str">
        <f>اوراق!Y6</f>
        <v>1403/02/31</v>
      </c>
      <c r="J7" s="297"/>
      <c r="K7" s="297"/>
    </row>
    <row r="8" spans="1:11" ht="24" customHeight="1">
      <c r="A8" s="300" t="s">
        <v>8</v>
      </c>
      <c r="B8" s="197"/>
      <c r="C8" s="302" t="s">
        <v>6</v>
      </c>
      <c r="D8" s="197"/>
      <c r="E8" s="290" t="s">
        <v>31</v>
      </c>
      <c r="F8" s="198"/>
      <c r="G8" s="290" t="s">
        <v>32</v>
      </c>
      <c r="H8" s="107"/>
      <c r="I8" s="298" t="s">
        <v>6</v>
      </c>
      <c r="J8" s="300"/>
      <c r="K8" s="294" t="s">
        <v>19</v>
      </c>
    </row>
    <row r="9" spans="1:11" ht="18.600000000000001" thickBot="1">
      <c r="A9" s="301"/>
      <c r="B9" s="197"/>
      <c r="C9" s="303"/>
      <c r="D9" s="197"/>
      <c r="E9" s="291"/>
      <c r="F9" s="107"/>
      <c r="G9" s="291"/>
      <c r="H9" s="107"/>
      <c r="I9" s="299"/>
      <c r="J9" s="300"/>
      <c r="K9" s="295"/>
    </row>
    <row r="10" spans="1:11" ht="18">
      <c r="A10" s="141" t="s">
        <v>500</v>
      </c>
      <c r="B10" s="197"/>
      <c r="C10" s="170">
        <v>407994</v>
      </c>
      <c r="D10" s="197"/>
      <c r="E10" s="153">
        <v>1726</v>
      </c>
      <c r="F10" s="154"/>
      <c r="G10" s="153">
        <v>0</v>
      </c>
      <c r="H10" s="108"/>
      <c r="I10" s="170">
        <v>409720</v>
      </c>
      <c r="J10" s="141"/>
      <c r="K10" s="155">
        <f>I10/درآمدها!$J$6</f>
        <v>3.7697760208581156E-8</v>
      </c>
    </row>
    <row r="11" spans="1:11" ht="18">
      <c r="A11" s="141" t="s">
        <v>501</v>
      </c>
      <c r="B11" s="197"/>
      <c r="C11" s="170">
        <v>1021937</v>
      </c>
      <c r="D11" s="197"/>
      <c r="E11" s="153">
        <v>4328</v>
      </c>
      <c r="F11" s="154"/>
      <c r="G11" s="153">
        <v>0</v>
      </c>
      <c r="H11" s="108"/>
      <c r="I11" s="170">
        <v>1026265</v>
      </c>
      <c r="J11" s="141"/>
      <c r="K11" s="155">
        <f>I11/درآمدها!$J$6</f>
        <v>9.4425197404226159E-8</v>
      </c>
    </row>
    <row r="12" spans="1:11" s="2" customFormat="1" ht="18">
      <c r="A12" s="103" t="s">
        <v>502</v>
      </c>
      <c r="B12" s="107"/>
      <c r="C12" s="88">
        <v>156087908789</v>
      </c>
      <c r="D12" s="88"/>
      <c r="E12" s="153">
        <v>535899236002</v>
      </c>
      <c r="F12" s="88"/>
      <c r="G12" s="153">
        <v>691985233030</v>
      </c>
      <c r="H12" s="88"/>
      <c r="I12" s="170">
        <v>1911761</v>
      </c>
      <c r="J12" s="107"/>
      <c r="K12" s="155">
        <f>I12/درآمدها!$J$6</f>
        <v>1.7589843735750593E-7</v>
      </c>
    </row>
    <row r="13" spans="1:11" s="2" customFormat="1" ht="18.600000000000001" thickBot="1">
      <c r="A13" s="103" t="s">
        <v>503</v>
      </c>
      <c r="B13" s="107"/>
      <c r="C13" s="88">
        <v>15737324098</v>
      </c>
      <c r="D13" s="88"/>
      <c r="E13" s="153">
        <v>263698070086</v>
      </c>
      <c r="F13" s="88"/>
      <c r="G13" s="153">
        <v>277492832171</v>
      </c>
      <c r="H13" s="88"/>
      <c r="I13" s="170">
        <v>1942562013</v>
      </c>
      <c r="J13" s="107"/>
      <c r="K13" s="155">
        <f>I13/درآمدها!$J$6</f>
        <v>1.7873239518786664E-4</v>
      </c>
    </row>
    <row r="14" spans="1:11" s="2" customFormat="1" ht="18.600000000000001" thickBot="1">
      <c r="A14" s="141" t="s">
        <v>2</v>
      </c>
      <c r="B14" s="197"/>
      <c r="C14" s="199">
        <f>SUM(C10:C13)</f>
        <v>171826662818</v>
      </c>
      <c r="D14" s="107"/>
      <c r="E14" s="199">
        <f>SUM(E10:E13)</f>
        <v>799597312142</v>
      </c>
      <c r="F14" s="107"/>
      <c r="G14" s="199">
        <f>SUM(G10:G13)</f>
        <v>969478065201</v>
      </c>
      <c r="H14" s="107"/>
      <c r="I14" s="199">
        <f>SUM(I10:I13)</f>
        <v>1945909759</v>
      </c>
      <c r="J14" s="107"/>
      <c r="K14" s="156">
        <f>SUM(K10:K13)</f>
        <v>1.7904041658283696E-4</v>
      </c>
    </row>
    <row r="15" spans="1:11" s="2" customFormat="1" ht="18.600000000000001" thickTop="1">
      <c r="A15" s="200"/>
      <c r="B15" s="200"/>
      <c r="C15" s="157"/>
      <c r="D15" s="107"/>
      <c r="E15" s="200"/>
      <c r="F15" s="107"/>
      <c r="G15" s="200"/>
      <c r="H15" s="107"/>
      <c r="I15" s="200"/>
      <c r="J15" s="107"/>
      <c r="K15" s="200"/>
    </row>
    <row r="16" spans="1:11" s="2" customFormat="1" ht="24" customHeight="1">
      <c r="A16" s="200"/>
      <c r="B16" s="200"/>
      <c r="C16" s="157"/>
      <c r="D16" s="107"/>
      <c r="E16" s="200"/>
      <c r="F16" s="107"/>
      <c r="G16" s="200"/>
      <c r="H16" s="107"/>
      <c r="I16" s="200"/>
      <c r="J16" s="107"/>
      <c r="K16" s="200"/>
    </row>
    <row r="17" spans="1:11" s="45" customFormat="1" ht="2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s="45" customFormat="1" ht="2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s="45" customFormat="1" ht="21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s="45" customFormat="1" ht="21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1" s="45" customFormat="1" ht="21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s="45" customFormat="1" ht="2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</row>
    <row r="23" spans="1:11" s="45" customFormat="1" ht="2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</sheetData>
  <autoFilter ref="A9:K9" xr:uid="{00000000-0009-0000-0000-000003000000}">
    <sortState xmlns:xlrd2="http://schemas.microsoft.com/office/spreadsheetml/2017/richdata2" ref="A13:K14">
      <sortCondition descending="1" ref="I9"/>
    </sortState>
  </autoFilter>
  <mergeCells count="13">
    <mergeCell ref="G8:G9"/>
    <mergeCell ref="E7:G7"/>
    <mergeCell ref="A1:K1"/>
    <mergeCell ref="A2:K2"/>
    <mergeCell ref="A3:K3"/>
    <mergeCell ref="K8:K9"/>
    <mergeCell ref="A5:K5"/>
    <mergeCell ref="I7:K7"/>
    <mergeCell ref="I8:I9"/>
    <mergeCell ref="J8:J9"/>
    <mergeCell ref="A8:A9"/>
    <mergeCell ref="C8:C9"/>
    <mergeCell ref="E8:E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9"/>
  <sheetViews>
    <sheetView rightToLeft="1" view="pageBreakPreview" zoomScaleNormal="100" zoomScaleSheetLayoutView="100" workbookViewId="0">
      <selection activeCell="A4" sqref="A4"/>
    </sheetView>
  </sheetViews>
  <sheetFormatPr defaultColWidth="9.109375" defaultRowHeight="16.8"/>
  <cols>
    <col min="1" max="1" width="60.109375" style="41" customWidth="1"/>
    <col min="2" max="2" width="1" style="41" customWidth="1"/>
    <col min="3" max="3" width="9.109375" style="42"/>
    <col min="4" max="4" width="1.109375" style="42" customWidth="1"/>
    <col min="5" max="5" width="25.33203125" style="43" bestFit="1" customWidth="1"/>
    <col min="6" max="6" width="1" style="42" customWidth="1"/>
    <col min="7" max="7" width="19.6640625" style="42" customWidth="1"/>
    <col min="8" max="8" width="0.44140625" style="42" customWidth="1"/>
    <col min="9" max="9" width="24.5546875" style="42" customWidth="1"/>
    <col min="10" max="10" width="25.5546875" style="21" bestFit="1" customWidth="1"/>
    <col min="11" max="11" width="24" style="21" bestFit="1" customWidth="1"/>
    <col min="12" max="12" width="17.33203125" style="11" bestFit="1" customWidth="1"/>
    <col min="13" max="13" width="14.88671875" style="11" bestFit="1" customWidth="1"/>
    <col min="14" max="16384" width="9.109375" style="11"/>
  </cols>
  <sheetData>
    <row r="1" spans="1:11" ht="20.399999999999999">
      <c r="A1" s="305" t="s">
        <v>77</v>
      </c>
      <c r="B1" s="305"/>
      <c r="C1" s="305"/>
      <c r="D1" s="305"/>
      <c r="E1" s="305"/>
      <c r="F1" s="305"/>
      <c r="G1" s="305"/>
      <c r="H1" s="305"/>
      <c r="I1" s="305"/>
      <c r="J1" s="16"/>
      <c r="K1" s="16"/>
    </row>
    <row r="2" spans="1:11" ht="20.399999999999999">
      <c r="A2" s="305" t="s">
        <v>43</v>
      </c>
      <c r="B2" s="305"/>
      <c r="C2" s="305"/>
      <c r="D2" s="305"/>
      <c r="E2" s="305"/>
      <c r="F2" s="305"/>
      <c r="G2" s="305"/>
      <c r="H2" s="305"/>
      <c r="I2" s="305"/>
      <c r="J2" s="17"/>
      <c r="K2" s="16"/>
    </row>
    <row r="3" spans="1:11" ht="20.399999999999999">
      <c r="A3" s="305" t="str">
        <f>سپرده!A3</f>
        <v>برای ماه منتهی به 1403/02/31</v>
      </c>
      <c r="B3" s="305"/>
      <c r="C3" s="305"/>
      <c r="D3" s="305"/>
      <c r="E3" s="305"/>
      <c r="F3" s="305"/>
      <c r="G3" s="305"/>
      <c r="H3" s="305"/>
      <c r="I3" s="305"/>
      <c r="J3" s="16"/>
      <c r="K3" s="16"/>
    </row>
    <row r="4" spans="1:11" ht="21" thickBot="1">
      <c r="A4" s="171"/>
      <c r="B4" s="171"/>
      <c r="C4" s="171"/>
      <c r="D4" s="171"/>
      <c r="E4" s="171"/>
      <c r="F4" s="171"/>
      <c r="G4" s="171"/>
      <c r="H4" s="171"/>
      <c r="I4" s="171"/>
      <c r="J4" s="16"/>
      <c r="K4" s="16"/>
    </row>
    <row r="5" spans="1:11" ht="21" thickBot="1">
      <c r="A5" s="22" t="s">
        <v>24</v>
      </c>
      <c r="B5" s="27"/>
      <c r="C5" s="27"/>
      <c r="D5" s="27"/>
      <c r="E5" s="27"/>
      <c r="F5" s="27"/>
      <c r="G5" s="27"/>
      <c r="H5" s="27"/>
      <c r="I5" s="27"/>
      <c r="J5" s="4">
        <v>-853386499362</v>
      </c>
      <c r="K5" s="18" t="s">
        <v>73</v>
      </c>
    </row>
    <row r="6" spans="1:11" ht="21.75" customHeight="1" thickBot="1">
      <c r="A6" s="22"/>
      <c r="B6" s="22"/>
      <c r="C6" s="22"/>
      <c r="D6" s="22"/>
      <c r="E6" s="304" t="str">
        <f>اوراق!Y6</f>
        <v>1403/02/31</v>
      </c>
      <c r="F6" s="304"/>
      <c r="G6" s="304"/>
      <c r="H6" s="304"/>
      <c r="I6" s="304"/>
      <c r="J6" s="4">
        <v>10868550219775</v>
      </c>
      <c r="K6" s="18" t="s">
        <v>316</v>
      </c>
    </row>
    <row r="7" spans="1:11" ht="21.75" customHeight="1" thickBot="1">
      <c r="A7" s="25" t="s">
        <v>33</v>
      </c>
      <c r="B7" s="26"/>
      <c r="C7" s="28" t="s">
        <v>34</v>
      </c>
      <c r="D7" s="24"/>
      <c r="E7" s="29" t="s">
        <v>6</v>
      </c>
      <c r="F7" s="24"/>
      <c r="G7" s="28" t="s">
        <v>16</v>
      </c>
      <c r="H7" s="24"/>
      <c r="I7" s="28" t="s">
        <v>72</v>
      </c>
      <c r="J7" s="19"/>
      <c r="K7" s="19"/>
    </row>
    <row r="8" spans="1:11" ht="21" customHeight="1">
      <c r="A8" s="22" t="s">
        <v>39</v>
      </c>
      <c r="B8" s="22"/>
      <c r="C8" s="30" t="s">
        <v>45</v>
      </c>
      <c r="D8" s="27"/>
      <c r="E8" s="31">
        <f>'درآمد سرمایه گذاری در سهام '!T327</f>
        <v>-941256440891</v>
      </c>
      <c r="F8" s="27"/>
      <c r="G8" s="32">
        <f>E8/$E$12</f>
        <v>1.0296522489969675</v>
      </c>
      <c r="H8" s="33"/>
      <c r="I8" s="32">
        <f>E8/$J$6</f>
        <v>-8.660367959458036E-2</v>
      </c>
      <c r="J8" s="46"/>
      <c r="K8" s="20"/>
    </row>
    <row r="9" spans="1:11" ht="18.75" customHeight="1">
      <c r="A9" s="22" t="s">
        <v>40</v>
      </c>
      <c r="B9" s="22"/>
      <c r="C9" s="30" t="s">
        <v>46</v>
      </c>
      <c r="D9" s="27"/>
      <c r="E9" s="34">
        <f>'درآمد سرمایه گذاری در اوراق بها'!Q12</f>
        <v>0</v>
      </c>
      <c r="F9" s="27"/>
      <c r="G9" s="32">
        <f t="shared" ref="G9:G11" si="0">E9/$E$12</f>
        <v>0</v>
      </c>
      <c r="H9" s="35"/>
      <c r="I9" s="32">
        <f t="shared" ref="I9:I11" si="1">E9/$J$6</f>
        <v>0</v>
      </c>
      <c r="J9" s="46"/>
      <c r="K9" s="11"/>
    </row>
    <row r="10" spans="1:11" ht="18.75" customHeight="1">
      <c r="A10" s="22" t="s">
        <v>41</v>
      </c>
      <c r="B10" s="22"/>
      <c r="C10" s="30" t="s">
        <v>47</v>
      </c>
      <c r="D10" s="27"/>
      <c r="E10" s="34">
        <f>'درآمد سپرده بانکی'!G13</f>
        <v>528498958</v>
      </c>
      <c r="F10" s="27"/>
      <c r="G10" s="32">
        <f t="shared" si="0"/>
        <v>-5.781316515424198E-4</v>
      </c>
      <c r="H10" s="35"/>
      <c r="I10" s="32">
        <f t="shared" si="1"/>
        <v>4.8626444862757504E-5</v>
      </c>
      <c r="J10" s="46"/>
      <c r="K10" s="12"/>
    </row>
    <row r="11" spans="1:11" ht="19.5" customHeight="1" thickBot="1">
      <c r="A11" s="22" t="s">
        <v>29</v>
      </c>
      <c r="B11" s="22"/>
      <c r="C11" s="30" t="s">
        <v>48</v>
      </c>
      <c r="D11" s="27"/>
      <c r="E11" s="36">
        <f>'سایر درآمدها'!E11</f>
        <v>26578099782</v>
      </c>
      <c r="F11" s="27"/>
      <c r="G11" s="32">
        <f t="shared" si="0"/>
        <v>-2.9074117345425095E-2</v>
      </c>
      <c r="H11" s="35"/>
      <c r="I11" s="32">
        <f t="shared" si="1"/>
        <v>2.4454135321233506E-3</v>
      </c>
      <c r="J11" s="46"/>
      <c r="K11" s="12"/>
    </row>
    <row r="12" spans="1:11" ht="19.5" customHeight="1" thickBot="1">
      <c r="A12" s="22"/>
      <c r="B12" s="37"/>
      <c r="C12" s="23"/>
      <c r="D12" s="23"/>
      <c r="E12" s="38">
        <f>SUM(E8:E11)</f>
        <v>-914149842151</v>
      </c>
      <c r="F12" s="23"/>
      <c r="G12" s="39">
        <f>SUM(G8:G11)</f>
        <v>0.99999999999999989</v>
      </c>
      <c r="H12" s="33"/>
      <c r="I12" s="40">
        <f>SUM(I8:I11)</f>
        <v>-8.4109639617594253E-2</v>
      </c>
      <c r="J12" s="19"/>
      <c r="K12" s="19"/>
    </row>
    <row r="13" spans="1:11" ht="17.399999999999999" thickTop="1"/>
    <row r="18" ht="18.75" customHeight="1"/>
    <row r="27" ht="18.75" customHeight="1"/>
    <row r="28" ht="17.399999999999999" customHeight="1"/>
    <row r="29" ht="17.399999999999999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DA331"/>
  <sheetViews>
    <sheetView rightToLeft="1" view="pageBreakPreview" zoomScale="60" zoomScaleNormal="100" workbookViewId="0">
      <selection activeCell="B4" sqref="B4"/>
    </sheetView>
  </sheetViews>
  <sheetFormatPr defaultColWidth="9.109375" defaultRowHeight="29.4"/>
  <cols>
    <col min="1" max="1" width="2.44140625" style="68" customWidth="1"/>
    <col min="2" max="2" width="55.33203125" style="68" customWidth="1"/>
    <col min="3" max="3" width="1.33203125" style="68" customWidth="1"/>
    <col min="4" max="4" width="25.44140625" style="51" bestFit="1" customWidth="1"/>
    <col min="5" max="5" width="0.88671875" style="51" customWidth="1"/>
    <col min="6" max="6" width="35.109375" style="126" bestFit="1" customWidth="1"/>
    <col min="7" max="7" width="1.33203125" style="126" customWidth="1"/>
    <col min="8" max="8" width="31.88671875" style="126" bestFit="1" customWidth="1"/>
    <col min="9" max="9" width="1.33203125" style="126" customWidth="1"/>
    <col min="10" max="10" width="35.109375" style="201" bestFit="1" customWidth="1"/>
    <col min="11" max="11" width="1.6640625" style="201" customWidth="1"/>
    <col min="12" max="12" width="21.44140625" style="202" customWidth="1"/>
    <col min="13" max="13" width="1" style="202" customWidth="1"/>
    <col min="14" max="14" width="26.33203125" style="51" bestFit="1" customWidth="1"/>
    <col min="15" max="15" width="3" style="51" customWidth="1"/>
    <col min="16" max="16" width="33.6640625" style="126" customWidth="1"/>
    <col min="17" max="17" width="1.5546875" style="126" customWidth="1"/>
    <col min="18" max="18" width="31" style="126" bestFit="1" customWidth="1"/>
    <col min="19" max="19" width="1.88671875" style="126" customWidth="1"/>
    <col min="20" max="20" width="35.109375" style="126" bestFit="1" customWidth="1"/>
    <col min="21" max="21" width="1.44140625" style="126" customWidth="1"/>
    <col min="22" max="22" width="19" style="202" customWidth="1"/>
    <col min="23" max="16328" width="9.109375" style="193"/>
    <col min="16329" max="16329" width="22.88671875" style="193" bestFit="1" customWidth="1"/>
    <col min="16330" max="16384" width="9.109375" style="193"/>
  </cols>
  <sheetData>
    <row r="1" spans="1:22" ht="30.6">
      <c r="B1" s="270" t="s">
        <v>77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</row>
    <row r="2" spans="1:22" ht="30.6">
      <c r="B2" s="270" t="s">
        <v>49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</row>
    <row r="3" spans="1:22" ht="30.6">
      <c r="B3" s="270" t="str">
        <f>' سهام'!B3</f>
        <v>برای ماه منتهی به 1403/02/31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</row>
    <row r="5" spans="1:22" ht="30.6">
      <c r="B5" s="277" t="s">
        <v>25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</row>
    <row r="6" spans="1:22" ht="9.75" customHeight="1"/>
    <row r="7" spans="1:22" ht="31.2" thickBot="1">
      <c r="B7" s="203"/>
      <c r="C7" s="180"/>
      <c r="D7" s="306" t="str">
        <f>'درآمد سود سهام'!$I$7</f>
        <v>طی  اردیبهشت ماه</v>
      </c>
      <c r="E7" s="263"/>
      <c r="F7" s="263"/>
      <c r="G7" s="263"/>
      <c r="H7" s="263"/>
      <c r="I7" s="263"/>
      <c r="J7" s="263"/>
      <c r="K7" s="263"/>
      <c r="L7" s="263"/>
      <c r="M7" s="181"/>
      <c r="N7" s="306" t="str">
        <f>'درآمد سود سهام'!$O$7</f>
        <v>از ابتدای سال مالی تا پایان اردیبهشت ماه</v>
      </c>
      <c r="O7" s="306"/>
      <c r="P7" s="263"/>
      <c r="Q7" s="263"/>
      <c r="R7" s="263"/>
      <c r="S7" s="263"/>
      <c r="T7" s="263"/>
      <c r="U7" s="263"/>
      <c r="V7" s="263"/>
    </row>
    <row r="8" spans="1:22" s="206" customFormat="1" ht="24.75" customHeight="1">
      <c r="A8" s="71"/>
      <c r="B8" s="307" t="s">
        <v>21</v>
      </c>
      <c r="C8" s="308"/>
      <c r="D8" s="310" t="s">
        <v>9</v>
      </c>
      <c r="E8" s="172"/>
      <c r="F8" s="312" t="s">
        <v>10</v>
      </c>
      <c r="G8" s="174"/>
      <c r="H8" s="312" t="s">
        <v>11</v>
      </c>
      <c r="I8" s="174"/>
      <c r="J8" s="314" t="s">
        <v>2</v>
      </c>
      <c r="K8" s="314"/>
      <c r="L8" s="314"/>
      <c r="M8" s="205"/>
      <c r="N8" s="310" t="s">
        <v>9</v>
      </c>
      <c r="O8" s="172"/>
      <c r="P8" s="312" t="s">
        <v>10</v>
      </c>
      <c r="Q8" s="174"/>
      <c r="R8" s="312" t="s">
        <v>11</v>
      </c>
      <c r="S8" s="174"/>
      <c r="T8" s="314" t="s">
        <v>2</v>
      </c>
      <c r="U8" s="314"/>
      <c r="V8" s="314"/>
    </row>
    <row r="9" spans="1:22" s="206" customFormat="1" ht="6" customHeight="1" thickBot="1">
      <c r="A9" s="71"/>
      <c r="B9" s="308"/>
      <c r="C9" s="308"/>
      <c r="D9" s="311"/>
      <c r="E9" s="173"/>
      <c r="F9" s="313"/>
      <c r="G9" s="175"/>
      <c r="H9" s="313"/>
      <c r="I9" s="175"/>
      <c r="J9" s="263"/>
      <c r="K9" s="263"/>
      <c r="L9" s="263"/>
      <c r="M9" s="69"/>
      <c r="N9" s="311"/>
      <c r="O9" s="173"/>
      <c r="P9" s="313"/>
      <c r="Q9" s="175"/>
      <c r="R9" s="313"/>
      <c r="S9" s="175"/>
      <c r="T9" s="263"/>
      <c r="U9" s="263"/>
      <c r="V9" s="263"/>
    </row>
    <row r="10" spans="1:22" s="206" customFormat="1" ht="61.8" thickBot="1">
      <c r="A10" s="71"/>
      <c r="B10" s="309"/>
      <c r="C10" s="308"/>
      <c r="D10" s="167" t="s">
        <v>52</v>
      </c>
      <c r="E10" s="167"/>
      <c r="F10" s="127" t="s">
        <v>53</v>
      </c>
      <c r="G10" s="127"/>
      <c r="H10" s="127" t="s">
        <v>54</v>
      </c>
      <c r="I10" s="127"/>
      <c r="J10" s="207" t="s">
        <v>6</v>
      </c>
      <c r="K10" s="207"/>
      <c r="L10" s="208" t="s">
        <v>16</v>
      </c>
      <c r="M10" s="181"/>
      <c r="N10" s="167" t="s">
        <v>52</v>
      </c>
      <c r="O10" s="167"/>
      <c r="P10" s="127" t="s">
        <v>53</v>
      </c>
      <c r="Q10" s="127"/>
      <c r="R10" s="127" t="s">
        <v>54</v>
      </c>
      <c r="S10" s="127"/>
      <c r="T10" s="128" t="s">
        <v>6</v>
      </c>
      <c r="U10" s="128"/>
      <c r="V10" s="208" t="s">
        <v>16</v>
      </c>
    </row>
    <row r="11" spans="1:22" s="206" customFormat="1" ht="42.75" customHeight="1">
      <c r="A11" s="71"/>
      <c r="B11" s="209" t="s">
        <v>275</v>
      </c>
      <c r="C11" s="204"/>
      <c r="D11" s="168">
        <v>0</v>
      </c>
      <c r="E11" s="168"/>
      <c r="F11" s="168">
        <v>-3374850915</v>
      </c>
      <c r="G11" s="168"/>
      <c r="H11" s="168">
        <v>-81820214</v>
      </c>
      <c r="I11" s="168"/>
      <c r="J11" s="129">
        <f t="shared" ref="J11:J74" si="0">D11+F11+H11</f>
        <v>-3456671129</v>
      </c>
      <c r="K11" s="129"/>
      <c r="L11" s="191">
        <f>J11/-571905444786</f>
        <v>6.0441304773614177E-3</v>
      </c>
      <c r="M11" s="191"/>
      <c r="N11" s="168">
        <v>2309916000</v>
      </c>
      <c r="O11" s="168"/>
      <c r="P11" s="168">
        <v>-2678859010</v>
      </c>
      <c r="Q11" s="168"/>
      <c r="R11" s="168">
        <v>-396406588</v>
      </c>
      <c r="S11" s="168"/>
      <c r="T11" s="129">
        <f t="shared" ref="T11:T74" si="1">N11+P11+R11</f>
        <v>-765349598</v>
      </c>
      <c r="U11" s="175"/>
      <c r="V11" s="191">
        <f>T11/درآمدها!$J$5</f>
        <v>8.9683818360400912E-4</v>
      </c>
    </row>
    <row r="12" spans="1:22" s="206" customFormat="1" ht="42.75" customHeight="1">
      <c r="A12" s="71"/>
      <c r="B12" s="209" t="s">
        <v>429</v>
      </c>
      <c r="C12" s="204"/>
      <c r="D12" s="168">
        <v>0</v>
      </c>
      <c r="E12" s="168"/>
      <c r="F12" s="168">
        <v>-6000552852</v>
      </c>
      <c r="G12" s="168"/>
      <c r="H12" s="168">
        <v>-16388376</v>
      </c>
      <c r="I12" s="168"/>
      <c r="J12" s="129">
        <f t="shared" si="0"/>
        <v>-6016941228</v>
      </c>
      <c r="K12" s="129"/>
      <c r="L12" s="191">
        <f t="shared" ref="L12:L75" si="2">J12/-571905444786</f>
        <v>1.0520867186797751E-2</v>
      </c>
      <c r="M12" s="191"/>
      <c r="N12" s="168">
        <v>0</v>
      </c>
      <c r="O12" s="168"/>
      <c r="P12" s="168">
        <v>-10761937237</v>
      </c>
      <c r="Q12" s="168"/>
      <c r="R12" s="168">
        <v>-16388376</v>
      </c>
      <c r="S12" s="168"/>
      <c r="T12" s="129">
        <f t="shared" si="1"/>
        <v>-10778325613</v>
      </c>
      <c r="U12" s="175"/>
      <c r="V12" s="191">
        <f>T12/درآمدها!$J$5</f>
        <v>1.2630063425022519E-2</v>
      </c>
    </row>
    <row r="13" spans="1:22" s="206" customFormat="1" ht="42.75" customHeight="1">
      <c r="A13" s="71"/>
      <c r="B13" s="209" t="s">
        <v>251</v>
      </c>
      <c r="C13" s="204"/>
      <c r="D13" s="168">
        <v>0</v>
      </c>
      <c r="E13" s="168"/>
      <c r="F13" s="168">
        <v>-6262546607</v>
      </c>
      <c r="G13" s="168"/>
      <c r="H13" s="168">
        <v>-2075095</v>
      </c>
      <c r="I13" s="168"/>
      <c r="J13" s="129">
        <f t="shared" si="0"/>
        <v>-6264621702</v>
      </c>
      <c r="K13" s="129"/>
      <c r="L13" s="191">
        <f t="shared" si="2"/>
        <v>1.0953946599239223E-2</v>
      </c>
      <c r="M13" s="191"/>
      <c r="N13" s="168">
        <v>0</v>
      </c>
      <c r="O13" s="168"/>
      <c r="P13" s="168">
        <v>-4834208306</v>
      </c>
      <c r="Q13" s="168"/>
      <c r="R13" s="168">
        <v>7838981752</v>
      </c>
      <c r="S13" s="168"/>
      <c r="T13" s="129">
        <f t="shared" si="1"/>
        <v>3004773446</v>
      </c>
      <c r="U13" s="175"/>
      <c r="V13" s="191">
        <f>T13/درآمدها!$J$5</f>
        <v>-3.5209995098895962E-3</v>
      </c>
    </row>
    <row r="14" spans="1:22" s="206" customFormat="1" ht="42.75" customHeight="1">
      <c r="A14" s="71"/>
      <c r="B14" s="209" t="s">
        <v>385</v>
      </c>
      <c r="C14" s="204"/>
      <c r="D14" s="168">
        <v>0</v>
      </c>
      <c r="E14" s="168"/>
      <c r="F14" s="168">
        <v>-5255124289</v>
      </c>
      <c r="G14" s="168"/>
      <c r="H14" s="168">
        <v>3098091381</v>
      </c>
      <c r="I14" s="168"/>
      <c r="J14" s="129">
        <f t="shared" si="0"/>
        <v>-2157032908</v>
      </c>
      <c r="K14" s="129"/>
      <c r="L14" s="191">
        <f t="shared" si="2"/>
        <v>3.7716600316808229E-3</v>
      </c>
      <c r="M14" s="191"/>
      <c r="N14" s="168">
        <v>0</v>
      </c>
      <c r="O14" s="168"/>
      <c r="P14" s="168">
        <v>4448309237</v>
      </c>
      <c r="Q14" s="168"/>
      <c r="R14" s="168">
        <v>3258479137</v>
      </c>
      <c r="S14" s="168"/>
      <c r="T14" s="129">
        <f t="shared" si="1"/>
        <v>7706788374</v>
      </c>
      <c r="U14" s="175"/>
      <c r="V14" s="191">
        <f>T14/درآمدها!$J$5</f>
        <v>-9.0308299694940915E-3</v>
      </c>
    </row>
    <row r="15" spans="1:22" s="206" customFormat="1" ht="42.75" customHeight="1">
      <c r="A15" s="71"/>
      <c r="B15" s="209" t="s">
        <v>262</v>
      </c>
      <c r="C15" s="204"/>
      <c r="D15" s="168">
        <v>0</v>
      </c>
      <c r="E15" s="168"/>
      <c r="F15" s="168">
        <v>-3213412525</v>
      </c>
      <c r="G15" s="168"/>
      <c r="H15" s="168">
        <v>-217688135</v>
      </c>
      <c r="I15" s="168"/>
      <c r="J15" s="129">
        <f t="shared" si="0"/>
        <v>-3431100660</v>
      </c>
      <c r="K15" s="129"/>
      <c r="L15" s="191">
        <f t="shared" si="2"/>
        <v>5.999419469216412E-3</v>
      </c>
      <c r="M15" s="191"/>
      <c r="N15" s="168">
        <v>0</v>
      </c>
      <c r="O15" s="168"/>
      <c r="P15" s="168">
        <v>-6387462212</v>
      </c>
      <c r="Q15" s="168"/>
      <c r="R15" s="168">
        <v>2127889154</v>
      </c>
      <c r="S15" s="168"/>
      <c r="T15" s="129">
        <f t="shared" si="1"/>
        <v>-4259573058</v>
      </c>
      <c r="U15" s="175"/>
      <c r="V15" s="191">
        <f>T15/درآمدها!$J$5</f>
        <v>4.9913761949415625E-3</v>
      </c>
    </row>
    <row r="16" spans="1:22" s="206" customFormat="1" ht="42.75" customHeight="1">
      <c r="A16" s="71"/>
      <c r="B16" s="209" t="s">
        <v>243</v>
      </c>
      <c r="C16" s="204"/>
      <c r="D16" s="168">
        <v>0</v>
      </c>
      <c r="E16" s="168"/>
      <c r="F16" s="168">
        <v>2785167498</v>
      </c>
      <c r="G16" s="168"/>
      <c r="H16" s="168">
        <v>28039876</v>
      </c>
      <c r="I16" s="168"/>
      <c r="J16" s="129">
        <f t="shared" si="0"/>
        <v>2813207374</v>
      </c>
      <c r="K16" s="129"/>
      <c r="L16" s="191">
        <f t="shared" si="2"/>
        <v>-4.919007852867475E-3</v>
      </c>
      <c r="M16" s="191"/>
      <c r="N16" s="168">
        <v>127550390</v>
      </c>
      <c r="O16" s="168"/>
      <c r="P16" s="168">
        <v>480209862</v>
      </c>
      <c r="Q16" s="168"/>
      <c r="R16" s="168">
        <v>738046356</v>
      </c>
      <c r="S16" s="168"/>
      <c r="T16" s="129">
        <f t="shared" si="1"/>
        <v>1345806608</v>
      </c>
      <c r="U16" s="175"/>
      <c r="V16" s="191">
        <f>T16/درآمدها!$J$5</f>
        <v>-1.5770188642615485E-3</v>
      </c>
    </row>
    <row r="17" spans="1:22" s="206" customFormat="1" ht="42.75" customHeight="1">
      <c r="A17" s="71"/>
      <c r="B17" s="209" t="s">
        <v>278</v>
      </c>
      <c r="C17" s="204"/>
      <c r="D17" s="168">
        <v>0</v>
      </c>
      <c r="E17" s="168"/>
      <c r="F17" s="168">
        <v>0</v>
      </c>
      <c r="G17" s="168"/>
      <c r="H17" s="168">
        <v>0</v>
      </c>
      <c r="I17" s="168"/>
      <c r="J17" s="129">
        <f t="shared" si="0"/>
        <v>0</v>
      </c>
      <c r="K17" s="129"/>
      <c r="L17" s="191">
        <f t="shared" si="2"/>
        <v>0</v>
      </c>
      <c r="M17" s="191"/>
      <c r="N17" s="168">
        <v>0</v>
      </c>
      <c r="O17" s="168"/>
      <c r="P17" s="168">
        <v>0</v>
      </c>
      <c r="Q17" s="168"/>
      <c r="R17" s="168">
        <v>-8292006323</v>
      </c>
      <c r="S17" s="168"/>
      <c r="T17" s="129">
        <f t="shared" si="1"/>
        <v>-8292006323</v>
      </c>
      <c r="U17" s="175"/>
      <c r="V17" s="191">
        <f>T17/درآمدها!$J$5</f>
        <v>9.7165895279561886E-3</v>
      </c>
    </row>
    <row r="18" spans="1:22" s="206" customFormat="1" ht="42.75" customHeight="1">
      <c r="A18" s="71"/>
      <c r="B18" s="209" t="s">
        <v>140</v>
      </c>
      <c r="C18" s="204"/>
      <c r="D18" s="168">
        <v>0</v>
      </c>
      <c r="E18" s="168"/>
      <c r="F18" s="168">
        <v>-3260261422</v>
      </c>
      <c r="G18" s="168"/>
      <c r="H18" s="168">
        <v>1629872930</v>
      </c>
      <c r="I18" s="168"/>
      <c r="J18" s="129">
        <f t="shared" si="0"/>
        <v>-1630388492</v>
      </c>
      <c r="K18" s="129"/>
      <c r="L18" s="191">
        <f t="shared" si="2"/>
        <v>2.8508007868504755E-3</v>
      </c>
      <c r="M18" s="191"/>
      <c r="N18" s="168">
        <v>4104253500</v>
      </c>
      <c r="O18" s="168"/>
      <c r="P18" s="168">
        <v>9474634087</v>
      </c>
      <c r="Q18" s="168"/>
      <c r="R18" s="168">
        <v>10199693067</v>
      </c>
      <c r="S18" s="168"/>
      <c r="T18" s="129">
        <f t="shared" si="1"/>
        <v>23778580654</v>
      </c>
      <c r="U18" s="175"/>
      <c r="V18" s="191">
        <f>T18/درآمدها!$J$5</f>
        <v>-2.7863788180123656E-2</v>
      </c>
    </row>
    <row r="19" spans="1:22" s="206" customFormat="1" ht="42.75" customHeight="1">
      <c r="A19" s="71"/>
      <c r="B19" s="209" t="s">
        <v>321</v>
      </c>
      <c r="C19" s="204"/>
      <c r="D19" s="168">
        <v>0</v>
      </c>
      <c r="E19" s="168"/>
      <c r="F19" s="168">
        <v>0</v>
      </c>
      <c r="G19" s="168"/>
      <c r="H19" s="168">
        <v>0</v>
      </c>
      <c r="I19" s="168"/>
      <c r="J19" s="129">
        <f t="shared" si="0"/>
        <v>0</v>
      </c>
      <c r="K19" s="129"/>
      <c r="L19" s="191">
        <f t="shared" si="2"/>
        <v>0</v>
      </c>
      <c r="M19" s="191"/>
      <c r="N19" s="168">
        <v>0</v>
      </c>
      <c r="O19" s="168"/>
      <c r="P19" s="168">
        <v>0</v>
      </c>
      <c r="Q19" s="168"/>
      <c r="R19" s="168">
        <v>13085860631</v>
      </c>
      <c r="S19" s="168"/>
      <c r="T19" s="129">
        <f t="shared" si="1"/>
        <v>13085860631</v>
      </c>
      <c r="U19" s="175"/>
      <c r="V19" s="191">
        <f>T19/درآمدها!$J$5</f>
        <v>-1.5334037555999673E-2</v>
      </c>
    </row>
    <row r="20" spans="1:22" s="206" customFormat="1" ht="42.75" customHeight="1">
      <c r="A20" s="71"/>
      <c r="B20" s="209" t="s">
        <v>284</v>
      </c>
      <c r="C20" s="204"/>
      <c r="D20" s="168">
        <v>0</v>
      </c>
      <c r="E20" s="168"/>
      <c r="F20" s="168">
        <v>0</v>
      </c>
      <c r="G20" s="168"/>
      <c r="H20" s="168">
        <v>0</v>
      </c>
      <c r="I20" s="168"/>
      <c r="J20" s="129">
        <f t="shared" si="0"/>
        <v>0</v>
      </c>
      <c r="K20" s="129"/>
      <c r="L20" s="191">
        <f t="shared" si="2"/>
        <v>0</v>
      </c>
      <c r="M20" s="191"/>
      <c r="N20" s="168">
        <v>0</v>
      </c>
      <c r="O20" s="168"/>
      <c r="P20" s="168">
        <v>0</v>
      </c>
      <c r="Q20" s="168"/>
      <c r="R20" s="168">
        <v>17812996655</v>
      </c>
      <c r="S20" s="168"/>
      <c r="T20" s="129">
        <f t="shared" si="1"/>
        <v>17812996655</v>
      </c>
      <c r="U20" s="175"/>
      <c r="V20" s="191">
        <f>T20/درآمدها!$J$5</f>
        <v>-2.0873304965941187E-2</v>
      </c>
    </row>
    <row r="21" spans="1:22" s="206" customFormat="1" ht="42.75" customHeight="1">
      <c r="A21" s="71"/>
      <c r="B21" s="209" t="s">
        <v>123</v>
      </c>
      <c r="C21" s="204"/>
      <c r="D21" s="168">
        <v>0</v>
      </c>
      <c r="E21" s="168"/>
      <c r="F21" s="168">
        <v>-125763996</v>
      </c>
      <c r="G21" s="168"/>
      <c r="H21" s="168">
        <v>-24593486</v>
      </c>
      <c r="I21" s="168"/>
      <c r="J21" s="129">
        <f t="shared" si="0"/>
        <v>-150357482</v>
      </c>
      <c r="K21" s="129"/>
      <c r="L21" s="191">
        <f t="shared" si="2"/>
        <v>2.6290619082366306E-4</v>
      </c>
      <c r="M21" s="191"/>
      <c r="N21" s="168">
        <v>133226700</v>
      </c>
      <c r="O21" s="168"/>
      <c r="P21" s="168">
        <v>-115670161</v>
      </c>
      <c r="Q21" s="168"/>
      <c r="R21" s="168">
        <v>-111539115</v>
      </c>
      <c r="S21" s="168"/>
      <c r="T21" s="129">
        <f t="shared" si="1"/>
        <v>-93982576</v>
      </c>
      <c r="U21" s="175"/>
      <c r="V21" s="191">
        <f>T21/درآمدها!$J$5</f>
        <v>1.1012896978129169E-4</v>
      </c>
    </row>
    <row r="22" spans="1:22" s="206" customFormat="1" ht="42.75" customHeight="1">
      <c r="A22" s="71"/>
      <c r="B22" s="209" t="s">
        <v>216</v>
      </c>
      <c r="C22" s="204"/>
      <c r="D22" s="168">
        <v>0</v>
      </c>
      <c r="E22" s="168"/>
      <c r="F22" s="168">
        <v>-1683539961</v>
      </c>
      <c r="G22" s="168"/>
      <c r="H22" s="168">
        <v>0</v>
      </c>
      <c r="I22" s="168"/>
      <c r="J22" s="129">
        <f t="shared" si="0"/>
        <v>-1683539961</v>
      </c>
      <c r="K22" s="129"/>
      <c r="L22" s="191">
        <f t="shared" si="2"/>
        <v>2.9437382986097641E-3</v>
      </c>
      <c r="M22" s="191"/>
      <c r="N22" s="168">
        <v>1025393390</v>
      </c>
      <c r="O22" s="168"/>
      <c r="P22" s="168">
        <v>-4439353351</v>
      </c>
      <c r="Q22" s="168"/>
      <c r="R22" s="168">
        <v>2570642267</v>
      </c>
      <c r="S22" s="168"/>
      <c r="T22" s="129">
        <f t="shared" si="1"/>
        <v>-843317694</v>
      </c>
      <c r="U22" s="175"/>
      <c r="V22" s="191">
        <f>T22/درآمدها!$J$5</f>
        <v>9.8820135381854821E-4</v>
      </c>
    </row>
    <row r="23" spans="1:22" s="206" customFormat="1" ht="42.75" customHeight="1">
      <c r="A23" s="71"/>
      <c r="B23" s="209" t="s">
        <v>394</v>
      </c>
      <c r="C23" s="204"/>
      <c r="D23" s="168">
        <v>0</v>
      </c>
      <c r="E23" s="168"/>
      <c r="F23" s="168">
        <v>-3295394087</v>
      </c>
      <c r="G23" s="168"/>
      <c r="H23" s="168">
        <v>-238294722</v>
      </c>
      <c r="I23" s="168"/>
      <c r="J23" s="129">
        <f t="shared" si="0"/>
        <v>-3533688809</v>
      </c>
      <c r="K23" s="129"/>
      <c r="L23" s="191">
        <f t="shared" si="2"/>
        <v>6.1787990326307579E-3</v>
      </c>
      <c r="M23" s="191"/>
      <c r="N23" s="168">
        <v>1892539564</v>
      </c>
      <c r="O23" s="168"/>
      <c r="P23" s="168">
        <v>-7230124870</v>
      </c>
      <c r="Q23" s="168"/>
      <c r="R23" s="168">
        <v>-329389818</v>
      </c>
      <c r="S23" s="168"/>
      <c r="T23" s="129">
        <f t="shared" si="1"/>
        <v>-5666975124</v>
      </c>
      <c r="U23" s="175"/>
      <c r="V23" s="191">
        <f>T23/درآمدها!$J$5</f>
        <v>6.640572739593004E-3</v>
      </c>
    </row>
    <row r="24" spans="1:22" s="206" customFormat="1" ht="42.6" customHeight="1">
      <c r="A24" s="71"/>
      <c r="B24" s="209" t="s">
        <v>85</v>
      </c>
      <c r="C24" s="204"/>
      <c r="D24" s="168">
        <v>3455572528</v>
      </c>
      <c r="E24" s="168"/>
      <c r="F24" s="168">
        <v>-5321964180</v>
      </c>
      <c r="G24" s="168"/>
      <c r="H24" s="168">
        <v>663972244</v>
      </c>
      <c r="I24" s="168"/>
      <c r="J24" s="129">
        <f t="shared" si="0"/>
        <v>-1202419408</v>
      </c>
      <c r="K24" s="129"/>
      <c r="L24" s="191">
        <f t="shared" si="2"/>
        <v>2.1024793852940683E-3</v>
      </c>
      <c r="M24" s="191"/>
      <c r="N24" s="168">
        <v>3455572528</v>
      </c>
      <c r="O24" s="168"/>
      <c r="P24" s="168">
        <v>3354286518</v>
      </c>
      <c r="Q24" s="168"/>
      <c r="R24" s="168">
        <v>2053968575</v>
      </c>
      <c r="S24" s="168"/>
      <c r="T24" s="129">
        <f t="shared" si="1"/>
        <v>8863827621</v>
      </c>
      <c r="U24" s="175"/>
      <c r="V24" s="191">
        <f>T24/درآمدها!$J$5</f>
        <v>-1.0386650864088761E-2</v>
      </c>
    </row>
    <row r="25" spans="1:22" s="206" customFormat="1" ht="42.75" customHeight="1">
      <c r="A25" s="71"/>
      <c r="B25" s="209" t="s">
        <v>437</v>
      </c>
      <c r="C25" s="204"/>
      <c r="D25" s="168">
        <v>0</v>
      </c>
      <c r="E25" s="168"/>
      <c r="F25" s="168">
        <v>-1371492110</v>
      </c>
      <c r="G25" s="168"/>
      <c r="H25" s="168">
        <v>-207416077</v>
      </c>
      <c r="I25" s="168"/>
      <c r="J25" s="129">
        <f t="shared" si="0"/>
        <v>-1578908187</v>
      </c>
      <c r="K25" s="129"/>
      <c r="L25" s="191">
        <f t="shared" si="2"/>
        <v>2.7607853735171347E-3</v>
      </c>
      <c r="M25" s="191"/>
      <c r="N25" s="168">
        <v>0</v>
      </c>
      <c r="O25" s="168"/>
      <c r="P25" s="168">
        <v>-5562637716</v>
      </c>
      <c r="Q25" s="168"/>
      <c r="R25" s="168">
        <v>-207416077</v>
      </c>
      <c r="S25" s="168"/>
      <c r="T25" s="129">
        <f t="shared" si="1"/>
        <v>-5770053793</v>
      </c>
      <c r="U25" s="175"/>
      <c r="V25" s="191">
        <f>T25/درآمدها!$J$5</f>
        <v>6.7613605292721974E-3</v>
      </c>
    </row>
    <row r="26" spans="1:22" s="206" customFormat="1" ht="42.75" customHeight="1">
      <c r="A26" s="71"/>
      <c r="B26" s="209" t="s">
        <v>113</v>
      </c>
      <c r="C26" s="204"/>
      <c r="D26" s="168">
        <v>0</v>
      </c>
      <c r="E26" s="168"/>
      <c r="F26" s="168">
        <v>-4010113064</v>
      </c>
      <c r="G26" s="168"/>
      <c r="H26" s="168">
        <v>-29233861</v>
      </c>
      <c r="I26" s="168"/>
      <c r="J26" s="129">
        <f t="shared" si="0"/>
        <v>-4039346925</v>
      </c>
      <c r="K26" s="129"/>
      <c r="L26" s="191">
        <f t="shared" si="2"/>
        <v>7.0629628758150289E-3</v>
      </c>
      <c r="M26" s="191"/>
      <c r="N26" s="168">
        <v>5259317400</v>
      </c>
      <c r="O26" s="168"/>
      <c r="P26" s="168">
        <v>-16430123200</v>
      </c>
      <c r="Q26" s="168"/>
      <c r="R26" s="168">
        <v>-1228106599</v>
      </c>
      <c r="S26" s="168"/>
      <c r="T26" s="129">
        <f t="shared" si="1"/>
        <v>-12398912399</v>
      </c>
      <c r="U26" s="175"/>
      <c r="V26" s="191">
        <f>T26/درآمدها!$J$5</f>
        <v>1.452907024925933E-2</v>
      </c>
    </row>
    <row r="27" spans="1:22" s="206" customFormat="1" ht="44.4" customHeight="1">
      <c r="A27" s="71"/>
      <c r="B27" s="209" t="s">
        <v>157</v>
      </c>
      <c r="C27" s="204"/>
      <c r="D27" s="168">
        <v>0</v>
      </c>
      <c r="E27" s="168"/>
      <c r="F27" s="168">
        <v>-2644726892</v>
      </c>
      <c r="G27" s="168"/>
      <c r="H27" s="168">
        <v>-618793224</v>
      </c>
      <c r="I27" s="168"/>
      <c r="J27" s="129">
        <f t="shared" si="0"/>
        <v>-3263520116</v>
      </c>
      <c r="K27" s="129"/>
      <c r="L27" s="191">
        <f t="shared" si="2"/>
        <v>5.7063980519037882E-3</v>
      </c>
      <c r="M27" s="191"/>
      <c r="N27" s="168">
        <v>427393258</v>
      </c>
      <c r="O27" s="168"/>
      <c r="P27" s="168">
        <v>-16691824220</v>
      </c>
      <c r="Q27" s="168"/>
      <c r="R27" s="168">
        <v>-3037487389</v>
      </c>
      <c r="S27" s="168"/>
      <c r="T27" s="129">
        <f t="shared" si="1"/>
        <v>-19301918351</v>
      </c>
      <c r="U27" s="175"/>
      <c r="V27" s="191">
        <f>T27/درآمدها!$J$5</f>
        <v>2.2618026375423445E-2</v>
      </c>
    </row>
    <row r="28" spans="1:22" s="206" customFormat="1" ht="42.75" customHeight="1">
      <c r="A28" s="71"/>
      <c r="B28" s="209" t="s">
        <v>454</v>
      </c>
      <c r="C28" s="204"/>
      <c r="D28" s="168">
        <v>0</v>
      </c>
      <c r="E28" s="168"/>
      <c r="F28" s="168">
        <v>-590026492</v>
      </c>
      <c r="G28" s="168"/>
      <c r="H28" s="168">
        <v>-4643585</v>
      </c>
      <c r="I28" s="168"/>
      <c r="J28" s="129">
        <f t="shared" si="0"/>
        <v>-594670077</v>
      </c>
      <c r="K28" s="129"/>
      <c r="L28" s="191">
        <f t="shared" si="2"/>
        <v>1.0398048880659253E-3</v>
      </c>
      <c r="M28" s="191"/>
      <c r="N28" s="168">
        <v>0</v>
      </c>
      <c r="O28" s="168"/>
      <c r="P28" s="168">
        <v>-2086231583</v>
      </c>
      <c r="Q28" s="168"/>
      <c r="R28" s="168">
        <v>-4643585</v>
      </c>
      <c r="S28" s="168"/>
      <c r="T28" s="129">
        <f t="shared" si="1"/>
        <v>-2090875168</v>
      </c>
      <c r="U28" s="175"/>
      <c r="V28" s="191">
        <f>T28/درآمدها!$J$5</f>
        <v>2.4500916871349129E-3</v>
      </c>
    </row>
    <row r="29" spans="1:22" s="206" customFormat="1" ht="42.75" customHeight="1">
      <c r="A29" s="71"/>
      <c r="B29" s="209" t="s">
        <v>106</v>
      </c>
      <c r="C29" s="204"/>
      <c r="D29" s="168">
        <v>4145885915</v>
      </c>
      <c r="E29" s="168"/>
      <c r="F29" s="168">
        <v>-8265015542</v>
      </c>
      <c r="G29" s="168"/>
      <c r="H29" s="168">
        <v>650028083</v>
      </c>
      <c r="I29" s="168"/>
      <c r="J29" s="129">
        <f t="shared" si="0"/>
        <v>-3469101544</v>
      </c>
      <c r="K29" s="129"/>
      <c r="L29" s="191">
        <f t="shared" si="2"/>
        <v>6.0658655650639853E-3</v>
      </c>
      <c r="M29" s="191"/>
      <c r="N29" s="168">
        <v>4145885915</v>
      </c>
      <c r="O29" s="168"/>
      <c r="P29" s="168">
        <v>1270768428</v>
      </c>
      <c r="Q29" s="168"/>
      <c r="R29" s="168">
        <v>6423808040</v>
      </c>
      <c r="S29" s="168"/>
      <c r="T29" s="129">
        <f t="shared" si="1"/>
        <v>11840462383</v>
      </c>
      <c r="U29" s="175"/>
      <c r="V29" s="191">
        <f>T29/درآمدها!$J$5</f>
        <v>-1.3874677408011545E-2</v>
      </c>
    </row>
    <row r="30" spans="1:22" s="206" customFormat="1" ht="42.75" customHeight="1">
      <c r="A30" s="71"/>
      <c r="B30" s="209" t="s">
        <v>410</v>
      </c>
      <c r="C30" s="204"/>
      <c r="D30" s="168">
        <v>0</v>
      </c>
      <c r="E30" s="168"/>
      <c r="F30" s="168">
        <v>-3100673863</v>
      </c>
      <c r="G30" s="168"/>
      <c r="H30" s="168">
        <v>-74204474</v>
      </c>
      <c r="I30" s="168"/>
      <c r="J30" s="129">
        <f t="shared" si="0"/>
        <v>-3174878337</v>
      </c>
      <c r="K30" s="129"/>
      <c r="L30" s="191">
        <f t="shared" si="2"/>
        <v>5.5514042853500034E-3</v>
      </c>
      <c r="M30" s="191"/>
      <c r="N30" s="168">
        <v>0</v>
      </c>
      <c r="O30" s="168"/>
      <c r="P30" s="168">
        <v>-1345641006</v>
      </c>
      <c r="Q30" s="168"/>
      <c r="R30" s="168">
        <v>202664318</v>
      </c>
      <c r="S30" s="168"/>
      <c r="T30" s="129">
        <f t="shared" si="1"/>
        <v>-1142976688</v>
      </c>
      <c r="U30" s="175"/>
      <c r="V30" s="191">
        <f>T30/درآمدها!$J$5</f>
        <v>1.3393423599441759E-3</v>
      </c>
    </row>
    <row r="31" spans="1:22" s="206" customFormat="1" ht="42.75" customHeight="1">
      <c r="A31" s="71"/>
      <c r="B31" s="209" t="s">
        <v>141</v>
      </c>
      <c r="C31" s="204"/>
      <c r="D31" s="168">
        <v>0</v>
      </c>
      <c r="E31" s="168"/>
      <c r="F31" s="168">
        <v>-2244227033</v>
      </c>
      <c r="G31" s="168"/>
      <c r="H31" s="168">
        <v>-32664750</v>
      </c>
      <c r="I31" s="168"/>
      <c r="J31" s="129">
        <f t="shared" si="0"/>
        <v>-2276891783</v>
      </c>
      <c r="K31" s="129"/>
      <c r="L31" s="191">
        <f t="shared" si="2"/>
        <v>3.9812381640324914E-3</v>
      </c>
      <c r="M31" s="191"/>
      <c r="N31" s="168">
        <v>2885844000</v>
      </c>
      <c r="O31" s="168"/>
      <c r="P31" s="168">
        <v>-898474393</v>
      </c>
      <c r="Q31" s="168"/>
      <c r="R31" s="168">
        <v>-6843745873</v>
      </c>
      <c r="S31" s="168"/>
      <c r="T31" s="129">
        <f t="shared" si="1"/>
        <v>-4856376266</v>
      </c>
      <c r="U31" s="175"/>
      <c r="V31" s="191">
        <f>T31/درآمدها!$J$5</f>
        <v>5.6907113829790766E-3</v>
      </c>
    </row>
    <row r="32" spans="1:22" s="206" customFormat="1" ht="42.75" customHeight="1">
      <c r="A32" s="71"/>
      <c r="B32" s="209" t="s">
        <v>240</v>
      </c>
      <c r="C32" s="204"/>
      <c r="D32" s="168">
        <v>0</v>
      </c>
      <c r="E32" s="168"/>
      <c r="F32" s="168">
        <v>-1491311933</v>
      </c>
      <c r="G32" s="168"/>
      <c r="H32" s="168">
        <v>-122413589</v>
      </c>
      <c r="I32" s="168"/>
      <c r="J32" s="129">
        <f t="shared" si="0"/>
        <v>-1613725522</v>
      </c>
      <c r="K32" s="129"/>
      <c r="L32" s="191">
        <f t="shared" si="2"/>
        <v>2.8216649040714E-3</v>
      </c>
      <c r="M32" s="191"/>
      <c r="N32" s="168">
        <v>27360564</v>
      </c>
      <c r="O32" s="168"/>
      <c r="P32" s="168">
        <v>-3609919268</v>
      </c>
      <c r="Q32" s="168"/>
      <c r="R32" s="168">
        <v>-2753621514</v>
      </c>
      <c r="S32" s="168"/>
      <c r="T32" s="129">
        <f t="shared" si="1"/>
        <v>-6336180218</v>
      </c>
      <c r="U32" s="175"/>
      <c r="V32" s="191">
        <f>T32/درآمدها!$J$5</f>
        <v>7.4247486018785037E-3</v>
      </c>
    </row>
    <row r="33" spans="1:22" s="206" customFormat="1" ht="42.75" customHeight="1">
      <c r="A33" s="71"/>
      <c r="B33" s="209" t="s">
        <v>181</v>
      </c>
      <c r="C33" s="204"/>
      <c r="D33" s="168">
        <v>0</v>
      </c>
      <c r="E33" s="168"/>
      <c r="F33" s="168">
        <v>-1692831029</v>
      </c>
      <c r="G33" s="168"/>
      <c r="H33" s="168">
        <v>2065781</v>
      </c>
      <c r="I33" s="168"/>
      <c r="J33" s="129">
        <f t="shared" si="0"/>
        <v>-1690765248</v>
      </c>
      <c r="K33" s="129"/>
      <c r="L33" s="191">
        <f t="shared" si="2"/>
        <v>2.9563720076710644E-3</v>
      </c>
      <c r="M33" s="191"/>
      <c r="N33" s="168">
        <v>149159205</v>
      </c>
      <c r="O33" s="168"/>
      <c r="P33" s="168">
        <v>-1778880224</v>
      </c>
      <c r="Q33" s="168"/>
      <c r="R33" s="168">
        <v>3033304794</v>
      </c>
      <c r="S33" s="168"/>
      <c r="T33" s="129">
        <f t="shared" si="1"/>
        <v>1403583775</v>
      </c>
      <c r="U33" s="175"/>
      <c r="V33" s="191">
        <f>T33/درآمدها!$J$5</f>
        <v>-1.6447222636511508E-3</v>
      </c>
    </row>
    <row r="34" spans="1:22" s="206" customFormat="1" ht="42.75" customHeight="1">
      <c r="A34" s="71"/>
      <c r="B34" s="209" t="s">
        <v>167</v>
      </c>
      <c r="C34" s="204"/>
      <c r="D34" s="168">
        <v>0</v>
      </c>
      <c r="E34" s="168"/>
      <c r="F34" s="168">
        <v>-5515936965</v>
      </c>
      <c r="G34" s="168"/>
      <c r="H34" s="168">
        <v>-133427756</v>
      </c>
      <c r="I34" s="168"/>
      <c r="J34" s="129">
        <f t="shared" si="0"/>
        <v>-5649364721</v>
      </c>
      <c r="K34" s="129"/>
      <c r="L34" s="191">
        <f t="shared" si="2"/>
        <v>9.8781446697258201E-3</v>
      </c>
      <c r="M34" s="191"/>
      <c r="N34" s="168">
        <v>0</v>
      </c>
      <c r="O34" s="168"/>
      <c r="P34" s="168">
        <v>-4047448448</v>
      </c>
      <c r="Q34" s="168"/>
      <c r="R34" s="168">
        <v>8030328757</v>
      </c>
      <c r="S34" s="168"/>
      <c r="T34" s="129">
        <f t="shared" si="1"/>
        <v>3982880309</v>
      </c>
      <c r="U34" s="175"/>
      <c r="V34" s="191">
        <f>T34/درآمدها!$J$5</f>
        <v>-4.6671470804584324E-3</v>
      </c>
    </row>
    <row r="35" spans="1:22" s="206" customFormat="1" ht="42.75" customHeight="1">
      <c r="A35" s="71"/>
      <c r="B35" s="209" t="s">
        <v>473</v>
      </c>
      <c r="C35" s="204"/>
      <c r="D35" s="168">
        <v>0</v>
      </c>
      <c r="E35" s="168"/>
      <c r="F35" s="168">
        <v>-85063717</v>
      </c>
      <c r="G35" s="168"/>
      <c r="H35" s="168">
        <v>0</v>
      </c>
      <c r="I35" s="168"/>
      <c r="J35" s="129">
        <f t="shared" si="0"/>
        <v>-85063717</v>
      </c>
      <c r="K35" s="129"/>
      <c r="L35" s="191">
        <f t="shared" si="2"/>
        <v>1.487373791865713E-4</v>
      </c>
      <c r="M35" s="191"/>
      <c r="N35" s="168">
        <v>0</v>
      </c>
      <c r="O35" s="168"/>
      <c r="P35" s="168">
        <v>-85063717</v>
      </c>
      <c r="Q35" s="168"/>
      <c r="R35" s="168">
        <v>0</v>
      </c>
      <c r="S35" s="168"/>
      <c r="T35" s="129">
        <f t="shared" si="1"/>
        <v>-85063717</v>
      </c>
      <c r="U35" s="175"/>
      <c r="V35" s="191">
        <f>T35/درآمدها!$J$5</f>
        <v>9.9677833037661667E-5</v>
      </c>
    </row>
    <row r="36" spans="1:22" s="206" customFormat="1" ht="42.75" customHeight="1">
      <c r="A36" s="71"/>
      <c r="B36" s="209" t="s">
        <v>363</v>
      </c>
      <c r="C36" s="204"/>
      <c r="D36" s="168">
        <v>0</v>
      </c>
      <c r="E36" s="168"/>
      <c r="F36" s="168">
        <v>-4316324805</v>
      </c>
      <c r="G36" s="168"/>
      <c r="H36" s="168">
        <v>-319663288</v>
      </c>
      <c r="I36" s="168"/>
      <c r="J36" s="129">
        <f t="shared" si="0"/>
        <v>-4635988093</v>
      </c>
      <c r="K36" s="129"/>
      <c r="L36" s="191">
        <f t="shared" si="2"/>
        <v>8.1062142969013512E-3</v>
      </c>
      <c r="M36" s="191"/>
      <c r="N36" s="168">
        <v>0</v>
      </c>
      <c r="O36" s="168"/>
      <c r="P36" s="168">
        <v>-8783798410</v>
      </c>
      <c r="Q36" s="168"/>
      <c r="R36" s="168">
        <v>-912282327</v>
      </c>
      <c r="S36" s="168"/>
      <c r="T36" s="129">
        <f t="shared" si="1"/>
        <v>-9696080737</v>
      </c>
      <c r="U36" s="175"/>
      <c r="V36" s="191">
        <f>T36/درآمدها!$J$5</f>
        <v>1.1361886723364951E-2</v>
      </c>
    </row>
    <row r="37" spans="1:22" s="206" customFormat="1" ht="42.75" customHeight="1">
      <c r="A37" s="71"/>
      <c r="B37" s="209" t="s">
        <v>146</v>
      </c>
      <c r="C37" s="204"/>
      <c r="D37" s="168">
        <v>0</v>
      </c>
      <c r="E37" s="168"/>
      <c r="F37" s="168">
        <v>161135266</v>
      </c>
      <c r="G37" s="168"/>
      <c r="H37" s="168">
        <v>227862410</v>
      </c>
      <c r="I37" s="168"/>
      <c r="J37" s="129">
        <f t="shared" si="0"/>
        <v>388997676</v>
      </c>
      <c r="K37" s="129"/>
      <c r="L37" s="191">
        <f t="shared" si="2"/>
        <v>-6.8017830490415794E-4</v>
      </c>
      <c r="M37" s="191"/>
      <c r="N37" s="168">
        <v>5801624050</v>
      </c>
      <c r="O37" s="168"/>
      <c r="P37" s="168">
        <v>234046240</v>
      </c>
      <c r="Q37" s="168"/>
      <c r="R37" s="168">
        <v>94474592</v>
      </c>
      <c r="S37" s="168"/>
      <c r="T37" s="129">
        <f t="shared" si="1"/>
        <v>6130144882</v>
      </c>
      <c r="U37" s="175"/>
      <c r="V37" s="191">
        <f>T37/درآمدها!$J$5</f>
        <v>-7.1833159847067606E-3</v>
      </c>
    </row>
    <row r="38" spans="1:22" s="206" customFormat="1" ht="42.75" customHeight="1">
      <c r="A38" s="71"/>
      <c r="B38" s="209" t="s">
        <v>79</v>
      </c>
      <c r="C38" s="204"/>
      <c r="D38" s="168">
        <v>0</v>
      </c>
      <c r="E38" s="168"/>
      <c r="F38" s="168">
        <v>-3581143950</v>
      </c>
      <c r="G38" s="168"/>
      <c r="H38" s="168">
        <v>3389000955</v>
      </c>
      <c r="I38" s="168"/>
      <c r="J38" s="129">
        <f t="shared" si="0"/>
        <v>-192142995</v>
      </c>
      <c r="K38" s="129"/>
      <c r="L38" s="191">
        <f t="shared" si="2"/>
        <v>3.359698648644577E-4</v>
      </c>
      <c r="M38" s="191"/>
      <c r="N38" s="168">
        <v>0</v>
      </c>
      <c r="O38" s="168"/>
      <c r="P38" s="168">
        <v>4152770987</v>
      </c>
      <c r="Q38" s="168"/>
      <c r="R38" s="168">
        <v>7063433989</v>
      </c>
      <c r="S38" s="168"/>
      <c r="T38" s="129">
        <f t="shared" si="1"/>
        <v>11216204976</v>
      </c>
      <c r="U38" s="175"/>
      <c r="V38" s="191">
        <f>T38/درآمدها!$J$5</f>
        <v>-1.3143171334893795E-2</v>
      </c>
    </row>
    <row r="39" spans="1:22" s="206" customFormat="1" ht="42.75" customHeight="1">
      <c r="A39" s="71"/>
      <c r="B39" s="209" t="s">
        <v>332</v>
      </c>
      <c r="C39" s="204"/>
      <c r="D39" s="168">
        <v>0</v>
      </c>
      <c r="E39" s="168"/>
      <c r="F39" s="168">
        <v>1218966653</v>
      </c>
      <c r="G39" s="168"/>
      <c r="H39" s="168">
        <v>-217697270</v>
      </c>
      <c r="I39" s="168"/>
      <c r="J39" s="129">
        <f t="shared" si="0"/>
        <v>1001269383</v>
      </c>
      <c r="K39" s="129"/>
      <c r="L39" s="191">
        <f t="shared" si="2"/>
        <v>-1.7507603610500031E-3</v>
      </c>
      <c r="M39" s="191"/>
      <c r="N39" s="168">
        <v>0</v>
      </c>
      <c r="O39" s="168"/>
      <c r="P39" s="168">
        <v>-6836484211</v>
      </c>
      <c r="Q39" s="168"/>
      <c r="R39" s="168">
        <v>-1407437786</v>
      </c>
      <c r="S39" s="168"/>
      <c r="T39" s="129">
        <f t="shared" si="1"/>
        <v>-8243921997</v>
      </c>
      <c r="U39" s="175"/>
      <c r="V39" s="191">
        <f>T39/درآمدها!$J$5</f>
        <v>9.6602442189596804E-3</v>
      </c>
    </row>
    <row r="40" spans="1:22" s="206" customFormat="1" ht="42.75" customHeight="1">
      <c r="A40" s="71"/>
      <c r="B40" s="209" t="s">
        <v>80</v>
      </c>
      <c r="C40" s="204"/>
      <c r="D40" s="168">
        <v>0</v>
      </c>
      <c r="E40" s="168"/>
      <c r="F40" s="168">
        <v>0</v>
      </c>
      <c r="G40" s="168"/>
      <c r="H40" s="168">
        <v>0</v>
      </c>
      <c r="I40" s="168"/>
      <c r="J40" s="129">
        <f t="shared" si="0"/>
        <v>0</v>
      </c>
      <c r="K40" s="129"/>
      <c r="L40" s="191">
        <f t="shared" si="2"/>
        <v>0</v>
      </c>
      <c r="M40" s="191"/>
      <c r="N40" s="168">
        <v>0</v>
      </c>
      <c r="O40" s="168"/>
      <c r="P40" s="168">
        <v>0</v>
      </c>
      <c r="Q40" s="168"/>
      <c r="R40" s="168">
        <v>-179485186</v>
      </c>
      <c r="S40" s="168"/>
      <c r="T40" s="129">
        <f t="shared" si="1"/>
        <v>-179485186</v>
      </c>
      <c r="U40" s="175"/>
      <c r="V40" s="191">
        <f>T40/درآمدها!$J$5</f>
        <v>2.1032109851068051E-4</v>
      </c>
    </row>
    <row r="41" spans="1:22" s="206" customFormat="1" ht="42.75" customHeight="1">
      <c r="A41" s="71"/>
      <c r="B41" s="209" t="s">
        <v>388</v>
      </c>
      <c r="C41" s="204"/>
      <c r="D41" s="168">
        <v>0</v>
      </c>
      <c r="E41" s="168"/>
      <c r="F41" s="168">
        <v>-758032641</v>
      </c>
      <c r="G41" s="168"/>
      <c r="H41" s="168">
        <v>-4836039</v>
      </c>
      <c r="I41" s="168"/>
      <c r="J41" s="129">
        <f t="shared" si="0"/>
        <v>-762868680</v>
      </c>
      <c r="K41" s="129"/>
      <c r="L41" s="191">
        <f t="shared" si="2"/>
        <v>1.3339070067525866E-3</v>
      </c>
      <c r="M41" s="191"/>
      <c r="N41" s="168">
        <v>0</v>
      </c>
      <c r="O41" s="168"/>
      <c r="P41" s="168">
        <v>-6702895558</v>
      </c>
      <c r="Q41" s="168"/>
      <c r="R41" s="168">
        <v>-546629814</v>
      </c>
      <c r="S41" s="168"/>
      <c r="T41" s="129">
        <f t="shared" si="1"/>
        <v>-7249525372</v>
      </c>
      <c r="U41" s="175"/>
      <c r="V41" s="191">
        <f>T41/درآمدها!$J$5</f>
        <v>8.495008272828097E-3</v>
      </c>
    </row>
    <row r="42" spans="1:22" s="206" customFormat="1" ht="42.75" customHeight="1">
      <c r="A42" s="71"/>
      <c r="B42" s="209" t="s">
        <v>102</v>
      </c>
      <c r="C42" s="204"/>
      <c r="D42" s="168">
        <v>0</v>
      </c>
      <c r="E42" s="168"/>
      <c r="F42" s="168">
        <v>0</v>
      </c>
      <c r="G42" s="168"/>
      <c r="H42" s="168">
        <v>0</v>
      </c>
      <c r="I42" s="168"/>
      <c r="J42" s="129">
        <f t="shared" si="0"/>
        <v>0</v>
      </c>
      <c r="K42" s="129"/>
      <c r="L42" s="191">
        <f t="shared" si="2"/>
        <v>0</v>
      </c>
      <c r="M42" s="191"/>
      <c r="N42" s="168">
        <v>0</v>
      </c>
      <c r="O42" s="168"/>
      <c r="P42" s="168">
        <v>0</v>
      </c>
      <c r="Q42" s="168"/>
      <c r="R42" s="168">
        <v>-2028300375</v>
      </c>
      <c r="S42" s="168"/>
      <c r="T42" s="129">
        <f t="shared" si="1"/>
        <v>-2028300375</v>
      </c>
      <c r="U42" s="175"/>
      <c r="V42" s="191">
        <f>T42/درآمدها!$J$5</f>
        <v>2.3767664200410681E-3</v>
      </c>
    </row>
    <row r="43" spans="1:22" s="206" customFormat="1" ht="42.75" customHeight="1">
      <c r="A43" s="71"/>
      <c r="B43" s="209" t="s">
        <v>418</v>
      </c>
      <c r="C43" s="204"/>
      <c r="D43" s="168">
        <v>0</v>
      </c>
      <c r="E43" s="168"/>
      <c r="F43" s="168">
        <v>-2564284940</v>
      </c>
      <c r="G43" s="168"/>
      <c r="H43" s="168">
        <v>-102815066</v>
      </c>
      <c r="I43" s="168"/>
      <c r="J43" s="129">
        <f t="shared" si="0"/>
        <v>-2667100006</v>
      </c>
      <c r="K43" s="129"/>
      <c r="L43" s="191">
        <f t="shared" si="2"/>
        <v>4.6635331597481055E-3</v>
      </c>
      <c r="M43" s="191"/>
      <c r="N43" s="168">
        <v>446198593</v>
      </c>
      <c r="O43" s="168"/>
      <c r="P43" s="168">
        <v>-3737193248</v>
      </c>
      <c r="Q43" s="168"/>
      <c r="R43" s="168">
        <v>-132103339</v>
      </c>
      <c r="S43" s="168"/>
      <c r="T43" s="129">
        <f t="shared" si="1"/>
        <v>-3423097994</v>
      </c>
      <c r="U43" s="175"/>
      <c r="V43" s="191">
        <f>T43/درآمدها!$J$5</f>
        <v>4.0111930485883492E-3</v>
      </c>
    </row>
    <row r="44" spans="1:22" s="206" customFormat="1" ht="42.75" customHeight="1">
      <c r="A44" s="71"/>
      <c r="B44" s="209" t="s">
        <v>381</v>
      </c>
      <c r="C44" s="204"/>
      <c r="D44" s="168">
        <v>4981538227</v>
      </c>
      <c r="E44" s="168"/>
      <c r="F44" s="168">
        <v>-8394317490</v>
      </c>
      <c r="G44" s="168"/>
      <c r="H44" s="168">
        <v>-427738319</v>
      </c>
      <c r="I44" s="168"/>
      <c r="J44" s="129">
        <f t="shared" si="0"/>
        <v>-3840517582</v>
      </c>
      <c r="K44" s="129"/>
      <c r="L44" s="191">
        <f t="shared" si="2"/>
        <v>6.7153016587157598E-3</v>
      </c>
      <c r="M44" s="191"/>
      <c r="N44" s="168">
        <v>4981538227</v>
      </c>
      <c r="O44" s="168"/>
      <c r="P44" s="168">
        <v>-12622975201</v>
      </c>
      <c r="Q44" s="168"/>
      <c r="R44" s="168">
        <v>-1599293709</v>
      </c>
      <c r="S44" s="168"/>
      <c r="T44" s="129">
        <f t="shared" si="1"/>
        <v>-9240730683</v>
      </c>
      <c r="U44" s="175"/>
      <c r="V44" s="191">
        <f>T44/درآمدها!$J$5</f>
        <v>1.0828306622976177E-2</v>
      </c>
    </row>
    <row r="45" spans="1:22" s="206" customFormat="1" ht="42.75" customHeight="1">
      <c r="A45" s="71"/>
      <c r="B45" s="209" t="s">
        <v>219</v>
      </c>
      <c r="C45" s="204"/>
      <c r="D45" s="168">
        <v>0</v>
      </c>
      <c r="E45" s="168"/>
      <c r="F45" s="168">
        <v>-1741059140</v>
      </c>
      <c r="G45" s="168"/>
      <c r="H45" s="168">
        <v>-474213648</v>
      </c>
      <c r="I45" s="168"/>
      <c r="J45" s="129">
        <f t="shared" si="0"/>
        <v>-2215272788</v>
      </c>
      <c r="K45" s="129"/>
      <c r="L45" s="191">
        <f t="shared" si="2"/>
        <v>3.873494837645632E-3</v>
      </c>
      <c r="M45" s="191"/>
      <c r="N45" s="168">
        <v>5924432760</v>
      </c>
      <c r="O45" s="168"/>
      <c r="P45" s="168">
        <v>-12720469179</v>
      </c>
      <c r="Q45" s="168"/>
      <c r="R45" s="168">
        <v>-1491664777</v>
      </c>
      <c r="S45" s="168"/>
      <c r="T45" s="129">
        <f t="shared" si="1"/>
        <v>-8287701196</v>
      </c>
      <c r="U45" s="175"/>
      <c r="V45" s="191">
        <f>T45/درآمدها!$J$5</f>
        <v>9.7115447715612636E-3</v>
      </c>
    </row>
    <row r="46" spans="1:22" s="206" customFormat="1" ht="42.75" customHeight="1">
      <c r="A46" s="71"/>
      <c r="B46" s="209" t="s">
        <v>380</v>
      </c>
      <c r="C46" s="204"/>
      <c r="D46" s="168">
        <v>0</v>
      </c>
      <c r="E46" s="168"/>
      <c r="F46" s="168">
        <v>3063358577</v>
      </c>
      <c r="G46" s="168"/>
      <c r="H46" s="168">
        <v>94938982</v>
      </c>
      <c r="I46" s="168"/>
      <c r="J46" s="129">
        <f t="shared" si="0"/>
        <v>3158297559</v>
      </c>
      <c r="K46" s="129"/>
      <c r="L46" s="191">
        <f t="shared" si="2"/>
        <v>-5.522412118635793E-3</v>
      </c>
      <c r="M46" s="191"/>
      <c r="N46" s="168">
        <v>0</v>
      </c>
      <c r="O46" s="168"/>
      <c r="P46" s="168">
        <v>3269764861</v>
      </c>
      <c r="Q46" s="168"/>
      <c r="R46" s="168">
        <v>3943346501</v>
      </c>
      <c r="S46" s="168"/>
      <c r="T46" s="129">
        <f t="shared" si="1"/>
        <v>7213111362</v>
      </c>
      <c r="U46" s="175"/>
      <c r="V46" s="191">
        <f>T46/درآمدها!$J$5</f>
        <v>-8.4523382633690507E-3</v>
      </c>
    </row>
    <row r="47" spans="1:22" s="206" customFormat="1" ht="42.75" customHeight="1">
      <c r="A47" s="71"/>
      <c r="B47" s="209" t="s">
        <v>375</v>
      </c>
      <c r="C47" s="204"/>
      <c r="D47" s="168">
        <v>0</v>
      </c>
      <c r="E47" s="168"/>
      <c r="F47" s="168">
        <v>-2672319352</v>
      </c>
      <c r="G47" s="168"/>
      <c r="H47" s="168">
        <v>5948024</v>
      </c>
      <c r="I47" s="168"/>
      <c r="J47" s="129">
        <f t="shared" si="0"/>
        <v>-2666371328</v>
      </c>
      <c r="K47" s="129"/>
      <c r="L47" s="191">
        <f t="shared" si="2"/>
        <v>4.6622590365400758E-3</v>
      </c>
      <c r="M47" s="191"/>
      <c r="N47" s="168">
        <v>0</v>
      </c>
      <c r="O47" s="168"/>
      <c r="P47" s="168">
        <v>-1813203666</v>
      </c>
      <c r="Q47" s="168"/>
      <c r="R47" s="168">
        <v>1290020827</v>
      </c>
      <c r="S47" s="168"/>
      <c r="T47" s="129">
        <f t="shared" si="1"/>
        <v>-523182839</v>
      </c>
      <c r="U47" s="175"/>
      <c r="V47" s="191">
        <f>T47/درآمدها!$J$5</f>
        <v>6.1306669298276525E-4</v>
      </c>
    </row>
    <row r="48" spans="1:22" s="206" customFormat="1" ht="42.75" customHeight="1">
      <c r="A48" s="71"/>
      <c r="B48" s="209" t="s">
        <v>409</v>
      </c>
      <c r="C48" s="204"/>
      <c r="D48" s="168">
        <v>0</v>
      </c>
      <c r="E48" s="168"/>
      <c r="F48" s="168">
        <v>-7196254542</v>
      </c>
      <c r="G48" s="168"/>
      <c r="H48" s="168">
        <v>-419575306</v>
      </c>
      <c r="I48" s="168"/>
      <c r="J48" s="129">
        <f t="shared" si="0"/>
        <v>-7615829848</v>
      </c>
      <c r="K48" s="129"/>
      <c r="L48" s="191">
        <f t="shared" si="2"/>
        <v>1.3316589162479036E-2</v>
      </c>
      <c r="M48" s="191"/>
      <c r="N48" s="168">
        <v>0</v>
      </c>
      <c r="O48" s="168"/>
      <c r="P48" s="168">
        <v>-11282546847</v>
      </c>
      <c r="Q48" s="168"/>
      <c r="R48" s="168">
        <v>-906249804</v>
      </c>
      <c r="S48" s="168"/>
      <c r="T48" s="129">
        <f t="shared" si="1"/>
        <v>-12188796651</v>
      </c>
      <c r="U48" s="175"/>
      <c r="V48" s="191">
        <f>T48/درآمدها!$J$5</f>
        <v>1.428285619717732E-2</v>
      </c>
    </row>
    <row r="49" spans="1:22" s="206" customFormat="1" ht="42.75" customHeight="1">
      <c r="A49" s="71"/>
      <c r="B49" s="209" t="s">
        <v>322</v>
      </c>
      <c r="C49" s="204"/>
      <c r="D49" s="168">
        <v>1996429775</v>
      </c>
      <c r="E49" s="168"/>
      <c r="F49" s="168">
        <v>667781795</v>
      </c>
      <c r="G49" s="168"/>
      <c r="H49" s="168">
        <v>-11498803</v>
      </c>
      <c r="I49" s="168"/>
      <c r="J49" s="129">
        <f t="shared" si="0"/>
        <v>2652712767</v>
      </c>
      <c r="K49" s="129"/>
      <c r="L49" s="191">
        <f t="shared" si="2"/>
        <v>-4.6383764854566346E-3</v>
      </c>
      <c r="M49" s="191"/>
      <c r="N49" s="168">
        <v>1996429775</v>
      </c>
      <c r="O49" s="168"/>
      <c r="P49" s="168">
        <v>-4413037783</v>
      </c>
      <c r="Q49" s="168"/>
      <c r="R49" s="168">
        <v>-454211826</v>
      </c>
      <c r="S49" s="168"/>
      <c r="T49" s="129">
        <f t="shared" si="1"/>
        <v>-2870819834</v>
      </c>
      <c r="U49" s="175"/>
      <c r="V49" s="191">
        <f>T49/درآمدها!$J$5</f>
        <v>3.3640324004964371E-3</v>
      </c>
    </row>
    <row r="50" spans="1:22" s="206" customFormat="1" ht="42.75" customHeight="1">
      <c r="A50" s="71"/>
      <c r="B50" s="209" t="s">
        <v>145</v>
      </c>
      <c r="C50" s="204"/>
      <c r="D50" s="168">
        <v>0</v>
      </c>
      <c r="E50" s="168"/>
      <c r="F50" s="168">
        <v>-3426834651</v>
      </c>
      <c r="G50" s="168"/>
      <c r="H50" s="168">
        <v>-498474180</v>
      </c>
      <c r="I50" s="168"/>
      <c r="J50" s="129">
        <f t="shared" si="0"/>
        <v>-3925308831</v>
      </c>
      <c r="K50" s="129"/>
      <c r="L50" s="191">
        <f t="shared" si="2"/>
        <v>6.8635626164895184E-3</v>
      </c>
      <c r="M50" s="191"/>
      <c r="N50" s="168">
        <v>243557150</v>
      </c>
      <c r="O50" s="168"/>
      <c r="P50" s="168">
        <v>-14231547202</v>
      </c>
      <c r="Q50" s="168"/>
      <c r="R50" s="168">
        <v>-3128257273</v>
      </c>
      <c r="S50" s="168"/>
      <c r="T50" s="129">
        <f t="shared" si="1"/>
        <v>-17116247325</v>
      </c>
      <c r="U50" s="175"/>
      <c r="V50" s="191">
        <f>T50/درآمدها!$J$5</f>
        <v>2.0056852713039485E-2</v>
      </c>
    </row>
    <row r="51" spans="1:22" s="206" customFormat="1" ht="42.75" customHeight="1">
      <c r="A51" s="71"/>
      <c r="B51" s="209" t="s">
        <v>356</v>
      </c>
      <c r="C51" s="204"/>
      <c r="D51" s="168">
        <v>3500845528</v>
      </c>
      <c r="E51" s="168"/>
      <c r="F51" s="168">
        <v>-3891295764</v>
      </c>
      <c r="G51" s="168"/>
      <c r="H51" s="168">
        <v>139957107</v>
      </c>
      <c r="I51" s="168"/>
      <c r="J51" s="129">
        <f t="shared" si="0"/>
        <v>-250493129</v>
      </c>
      <c r="K51" s="129"/>
      <c r="L51" s="191">
        <f t="shared" si="2"/>
        <v>4.3799745444586817E-4</v>
      </c>
      <c r="M51" s="191"/>
      <c r="N51" s="168">
        <v>3500845528</v>
      </c>
      <c r="O51" s="168"/>
      <c r="P51" s="168">
        <v>-9024462463</v>
      </c>
      <c r="Q51" s="168"/>
      <c r="R51" s="168">
        <v>173396232</v>
      </c>
      <c r="S51" s="168"/>
      <c r="T51" s="129">
        <f t="shared" si="1"/>
        <v>-5350220703</v>
      </c>
      <c r="U51" s="175"/>
      <c r="V51" s="191">
        <f>T51/درآمدها!$J$5</f>
        <v>6.2693992780526488E-3</v>
      </c>
    </row>
    <row r="52" spans="1:22" s="206" customFormat="1" ht="42.75" customHeight="1">
      <c r="A52" s="71"/>
      <c r="B52" s="209" t="s">
        <v>199</v>
      </c>
      <c r="C52" s="204"/>
      <c r="D52" s="168">
        <v>0</v>
      </c>
      <c r="E52" s="168"/>
      <c r="F52" s="168">
        <v>691403889</v>
      </c>
      <c r="G52" s="168"/>
      <c r="H52" s="168">
        <v>1090929334</v>
      </c>
      <c r="I52" s="168"/>
      <c r="J52" s="129">
        <f t="shared" si="0"/>
        <v>1782333223</v>
      </c>
      <c r="K52" s="129"/>
      <c r="L52" s="191">
        <f t="shared" si="2"/>
        <v>-3.1164823472994338E-3</v>
      </c>
      <c r="M52" s="191"/>
      <c r="N52" s="168">
        <v>0</v>
      </c>
      <c r="O52" s="168"/>
      <c r="P52" s="168">
        <v>2075703505</v>
      </c>
      <c r="Q52" s="168"/>
      <c r="R52" s="168">
        <v>443468318</v>
      </c>
      <c r="S52" s="168"/>
      <c r="T52" s="129">
        <f t="shared" si="1"/>
        <v>2519171823</v>
      </c>
      <c r="U52" s="175"/>
      <c r="V52" s="191">
        <f>T52/درآمدها!$J$5</f>
        <v>-2.9519705606818919E-3</v>
      </c>
    </row>
    <row r="53" spans="1:22" s="206" customFormat="1" ht="42.75" customHeight="1">
      <c r="A53" s="71"/>
      <c r="B53" s="209" t="s">
        <v>280</v>
      </c>
      <c r="C53" s="204"/>
      <c r="D53" s="168">
        <v>0</v>
      </c>
      <c r="E53" s="168"/>
      <c r="F53" s="168">
        <v>0</v>
      </c>
      <c r="G53" s="168"/>
      <c r="H53" s="168">
        <v>0</v>
      </c>
      <c r="I53" s="168"/>
      <c r="J53" s="129">
        <f t="shared" si="0"/>
        <v>0</v>
      </c>
      <c r="K53" s="129"/>
      <c r="L53" s="191">
        <f t="shared" si="2"/>
        <v>0</v>
      </c>
      <c r="M53" s="191"/>
      <c r="N53" s="168">
        <v>0</v>
      </c>
      <c r="O53" s="168"/>
      <c r="P53" s="168">
        <v>0</v>
      </c>
      <c r="Q53" s="168"/>
      <c r="R53" s="168">
        <v>963886713</v>
      </c>
      <c r="S53" s="168"/>
      <c r="T53" s="129">
        <f t="shared" si="1"/>
        <v>963886713</v>
      </c>
      <c r="U53" s="175"/>
      <c r="V53" s="191">
        <f>T53/درآمدها!$J$5</f>
        <v>-1.1294843704706028E-3</v>
      </c>
    </row>
    <row r="54" spans="1:22" s="206" customFormat="1" ht="42.75" customHeight="1">
      <c r="A54" s="71"/>
      <c r="B54" s="209" t="s">
        <v>372</v>
      </c>
      <c r="C54" s="204"/>
      <c r="D54" s="168">
        <v>0</v>
      </c>
      <c r="E54" s="168"/>
      <c r="F54" s="168">
        <v>6754437098</v>
      </c>
      <c r="G54" s="168"/>
      <c r="H54" s="168">
        <v>-7530731</v>
      </c>
      <c r="I54" s="168"/>
      <c r="J54" s="129">
        <f t="shared" si="0"/>
        <v>6746906367</v>
      </c>
      <c r="K54" s="129"/>
      <c r="L54" s="191">
        <f t="shared" si="2"/>
        <v>-1.1797241009874648E-2</v>
      </c>
      <c r="M54" s="191"/>
      <c r="N54" s="168">
        <v>0</v>
      </c>
      <c r="O54" s="168"/>
      <c r="P54" s="168">
        <v>-2675657096</v>
      </c>
      <c r="Q54" s="168"/>
      <c r="R54" s="168">
        <v>-885980114</v>
      </c>
      <c r="S54" s="168"/>
      <c r="T54" s="129">
        <f t="shared" si="1"/>
        <v>-3561637210</v>
      </c>
      <c r="U54" s="175"/>
      <c r="V54" s="191">
        <f>T54/درآمدها!$J$5</f>
        <v>4.1735335778837774E-3</v>
      </c>
    </row>
    <row r="55" spans="1:22" s="206" customFormat="1" ht="42.75" customHeight="1">
      <c r="A55" s="71"/>
      <c r="B55" s="209" t="s">
        <v>115</v>
      </c>
      <c r="C55" s="204"/>
      <c r="D55" s="168">
        <v>0</v>
      </c>
      <c r="E55" s="168"/>
      <c r="F55" s="168">
        <v>404688796</v>
      </c>
      <c r="G55" s="168"/>
      <c r="H55" s="168">
        <v>15673341</v>
      </c>
      <c r="I55" s="168"/>
      <c r="J55" s="129">
        <f t="shared" si="0"/>
        <v>420362137</v>
      </c>
      <c r="K55" s="129"/>
      <c r="L55" s="191">
        <f t="shared" si="2"/>
        <v>-7.350203444160151E-4</v>
      </c>
      <c r="M55" s="191"/>
      <c r="N55" s="168">
        <v>179285213</v>
      </c>
      <c r="O55" s="168"/>
      <c r="P55" s="168">
        <v>-1319204256</v>
      </c>
      <c r="Q55" s="168"/>
      <c r="R55" s="168">
        <v>-705138400</v>
      </c>
      <c r="S55" s="168"/>
      <c r="T55" s="129">
        <f t="shared" si="1"/>
        <v>-1845057443</v>
      </c>
      <c r="U55" s="175"/>
      <c r="V55" s="191">
        <f>T55/درآمدها!$J$5</f>
        <v>2.1620419872817099E-3</v>
      </c>
    </row>
    <row r="56" spans="1:22" s="206" customFormat="1" ht="42.75" customHeight="1">
      <c r="A56" s="71"/>
      <c r="B56" s="209" t="s">
        <v>128</v>
      </c>
      <c r="C56" s="204"/>
      <c r="D56" s="168">
        <v>0</v>
      </c>
      <c r="E56" s="168"/>
      <c r="F56" s="168">
        <v>-3940208417</v>
      </c>
      <c r="G56" s="168"/>
      <c r="H56" s="168">
        <v>-257372413</v>
      </c>
      <c r="I56" s="168"/>
      <c r="J56" s="129">
        <f t="shared" si="0"/>
        <v>-4197580830</v>
      </c>
      <c r="K56" s="129"/>
      <c r="L56" s="191">
        <f t="shared" si="2"/>
        <v>7.3396413135578438E-3</v>
      </c>
      <c r="M56" s="191"/>
      <c r="N56" s="168">
        <v>0</v>
      </c>
      <c r="O56" s="168"/>
      <c r="P56" s="168">
        <v>-6849748866</v>
      </c>
      <c r="Q56" s="168"/>
      <c r="R56" s="168">
        <v>-1163444811</v>
      </c>
      <c r="S56" s="168"/>
      <c r="T56" s="129">
        <f t="shared" si="1"/>
        <v>-8013193677</v>
      </c>
      <c r="U56" s="175"/>
      <c r="V56" s="191">
        <f>T56/درآمدها!$J$5</f>
        <v>9.3898763139453716E-3</v>
      </c>
    </row>
    <row r="57" spans="1:22" s="206" customFormat="1" ht="42.75" customHeight="1">
      <c r="A57" s="71"/>
      <c r="B57" s="209" t="s">
        <v>324</v>
      </c>
      <c r="C57" s="204"/>
      <c r="D57" s="168">
        <v>0</v>
      </c>
      <c r="E57" s="168"/>
      <c r="F57" s="168">
        <v>500725884</v>
      </c>
      <c r="G57" s="168"/>
      <c r="H57" s="168">
        <v>133518391</v>
      </c>
      <c r="I57" s="168"/>
      <c r="J57" s="129">
        <f t="shared" si="0"/>
        <v>634244275</v>
      </c>
      <c r="K57" s="129"/>
      <c r="L57" s="191">
        <f t="shared" si="2"/>
        <v>-1.1090019876228427E-3</v>
      </c>
      <c r="M57" s="191"/>
      <c r="N57" s="168">
        <v>0</v>
      </c>
      <c r="O57" s="168"/>
      <c r="P57" s="168">
        <v>4300424213</v>
      </c>
      <c r="Q57" s="168"/>
      <c r="R57" s="168">
        <v>5279881016</v>
      </c>
      <c r="S57" s="168"/>
      <c r="T57" s="129">
        <f t="shared" si="1"/>
        <v>9580305229</v>
      </c>
      <c r="U57" s="175"/>
      <c r="V57" s="191">
        <f>T57/درآمدها!$J$5</f>
        <v>-1.1226220752451941E-2</v>
      </c>
    </row>
    <row r="58" spans="1:22" s="206" customFormat="1" ht="42.75" customHeight="1">
      <c r="A58" s="71"/>
      <c r="B58" s="209" t="s">
        <v>226</v>
      </c>
      <c r="C58" s="204"/>
      <c r="D58" s="168">
        <v>2103467246</v>
      </c>
      <c r="E58" s="168"/>
      <c r="F58" s="168">
        <v>-1215810259</v>
      </c>
      <c r="G58" s="168"/>
      <c r="H58" s="168">
        <v>-416585968</v>
      </c>
      <c r="I58" s="168"/>
      <c r="J58" s="129">
        <f t="shared" si="0"/>
        <v>471071019</v>
      </c>
      <c r="K58" s="129"/>
      <c r="L58" s="191">
        <f t="shared" si="2"/>
        <v>-8.2368689316512629E-4</v>
      </c>
      <c r="M58" s="191"/>
      <c r="N58" s="168">
        <v>2103467246</v>
      </c>
      <c r="O58" s="168"/>
      <c r="P58" s="168">
        <v>-12018244501</v>
      </c>
      <c r="Q58" s="168"/>
      <c r="R58" s="168">
        <v>-2742085960</v>
      </c>
      <c r="S58" s="168"/>
      <c r="T58" s="129">
        <f t="shared" si="1"/>
        <v>-12656863215</v>
      </c>
      <c r="U58" s="175"/>
      <c r="V58" s="191">
        <f>T58/درآمدها!$J$5</f>
        <v>1.4831337529316896E-2</v>
      </c>
    </row>
    <row r="59" spans="1:22" s="206" customFormat="1" ht="42.75" customHeight="1">
      <c r="A59" s="71"/>
      <c r="B59" s="209" t="s">
        <v>196</v>
      </c>
      <c r="C59" s="204"/>
      <c r="D59" s="168">
        <v>0</v>
      </c>
      <c r="E59" s="168"/>
      <c r="F59" s="168">
        <v>-1583759149</v>
      </c>
      <c r="G59" s="168"/>
      <c r="H59" s="168">
        <v>12538662</v>
      </c>
      <c r="I59" s="168"/>
      <c r="J59" s="129">
        <f t="shared" si="0"/>
        <v>-1571220487</v>
      </c>
      <c r="K59" s="129"/>
      <c r="L59" s="191">
        <f t="shared" si="2"/>
        <v>2.747343116462078E-3</v>
      </c>
      <c r="M59" s="191"/>
      <c r="N59" s="168">
        <v>0</v>
      </c>
      <c r="O59" s="168"/>
      <c r="P59" s="168">
        <v>332122242</v>
      </c>
      <c r="Q59" s="168"/>
      <c r="R59" s="168">
        <v>1589420442</v>
      </c>
      <c r="S59" s="168"/>
      <c r="T59" s="129">
        <f t="shared" si="1"/>
        <v>1921542684</v>
      </c>
      <c r="U59" s="175"/>
      <c r="V59" s="191">
        <f>T59/درآمدها!$J$5</f>
        <v>-2.2516675450532249E-3</v>
      </c>
    </row>
    <row r="60" spans="1:22" s="206" customFormat="1" ht="42.75" customHeight="1">
      <c r="A60" s="71"/>
      <c r="B60" s="209" t="s">
        <v>379</v>
      </c>
      <c r="C60" s="204"/>
      <c r="D60" s="168">
        <v>0</v>
      </c>
      <c r="E60" s="168"/>
      <c r="F60" s="168">
        <v>-1217953218</v>
      </c>
      <c r="G60" s="168"/>
      <c r="H60" s="168">
        <v>-91566585</v>
      </c>
      <c r="I60" s="168"/>
      <c r="J60" s="129">
        <f t="shared" si="0"/>
        <v>-1309519803</v>
      </c>
      <c r="K60" s="129"/>
      <c r="L60" s="191">
        <f t="shared" si="2"/>
        <v>2.2897487949078824E-3</v>
      </c>
      <c r="M60" s="191"/>
      <c r="N60" s="168">
        <v>317481300</v>
      </c>
      <c r="O60" s="168"/>
      <c r="P60" s="168">
        <v>-2466639841</v>
      </c>
      <c r="Q60" s="168"/>
      <c r="R60" s="168">
        <v>-232165053</v>
      </c>
      <c r="S60" s="168"/>
      <c r="T60" s="129">
        <f t="shared" si="1"/>
        <v>-2381323594</v>
      </c>
      <c r="U60" s="175"/>
      <c r="V60" s="191">
        <f>T60/درآمدها!$J$5</f>
        <v>2.7904397313295915E-3</v>
      </c>
    </row>
    <row r="61" spans="1:22" s="206" customFormat="1" ht="42.75" customHeight="1">
      <c r="A61" s="71"/>
      <c r="B61" s="209" t="s">
        <v>161</v>
      </c>
      <c r="C61" s="204"/>
      <c r="D61" s="168">
        <v>0</v>
      </c>
      <c r="E61" s="168"/>
      <c r="F61" s="168">
        <v>-1325254272</v>
      </c>
      <c r="G61" s="168"/>
      <c r="H61" s="168">
        <v>-136491203</v>
      </c>
      <c r="I61" s="168"/>
      <c r="J61" s="129">
        <f t="shared" si="0"/>
        <v>-1461745475</v>
      </c>
      <c r="K61" s="129"/>
      <c r="L61" s="191">
        <f t="shared" si="2"/>
        <v>2.5559215921557928E-3</v>
      </c>
      <c r="M61" s="191"/>
      <c r="N61" s="168">
        <v>258040610</v>
      </c>
      <c r="O61" s="168"/>
      <c r="P61" s="168">
        <v>-3711232273</v>
      </c>
      <c r="Q61" s="168"/>
      <c r="R61" s="168">
        <v>-1427601396</v>
      </c>
      <c r="S61" s="168"/>
      <c r="T61" s="129">
        <f t="shared" si="1"/>
        <v>-4880793059</v>
      </c>
      <c r="U61" s="175"/>
      <c r="V61" s="191">
        <f>T61/درآمدها!$J$5</f>
        <v>5.7193230296576384E-3</v>
      </c>
    </row>
    <row r="62" spans="1:22" s="206" customFormat="1" ht="42.75" customHeight="1">
      <c r="A62" s="71"/>
      <c r="B62" s="209" t="s">
        <v>327</v>
      </c>
      <c r="C62" s="204"/>
      <c r="D62" s="168">
        <v>0</v>
      </c>
      <c r="E62" s="168"/>
      <c r="F62" s="168">
        <v>-3194713360</v>
      </c>
      <c r="G62" s="168"/>
      <c r="H62" s="168">
        <v>-195505104</v>
      </c>
      <c r="I62" s="168"/>
      <c r="J62" s="129">
        <f t="shared" si="0"/>
        <v>-3390218464</v>
      </c>
      <c r="K62" s="129"/>
      <c r="L62" s="191">
        <f t="shared" si="2"/>
        <v>5.9279352817992112E-3</v>
      </c>
      <c r="M62" s="191"/>
      <c r="N62" s="168">
        <v>0</v>
      </c>
      <c r="O62" s="168"/>
      <c r="P62" s="168">
        <v>-5859244965</v>
      </c>
      <c r="Q62" s="168"/>
      <c r="R62" s="168">
        <v>-439430859</v>
      </c>
      <c r="S62" s="168"/>
      <c r="T62" s="129">
        <f t="shared" si="1"/>
        <v>-6298675824</v>
      </c>
      <c r="U62" s="175"/>
      <c r="V62" s="191">
        <f>T62/درآمدها!$J$5</f>
        <v>7.3808008782760811E-3</v>
      </c>
    </row>
    <row r="63" spans="1:22" s="206" customFormat="1" ht="42.75" customHeight="1">
      <c r="A63" s="71"/>
      <c r="B63" s="209" t="s">
        <v>273</v>
      </c>
      <c r="C63" s="204"/>
      <c r="D63" s="168">
        <v>0</v>
      </c>
      <c r="E63" s="168"/>
      <c r="F63" s="168">
        <v>-14116693437</v>
      </c>
      <c r="G63" s="168"/>
      <c r="H63" s="168">
        <v>-562383977</v>
      </c>
      <c r="I63" s="168"/>
      <c r="J63" s="129">
        <f t="shared" si="0"/>
        <v>-14679077414</v>
      </c>
      <c r="K63" s="129"/>
      <c r="L63" s="191">
        <f t="shared" si="2"/>
        <v>2.5666965663340958E-2</v>
      </c>
      <c r="M63" s="191"/>
      <c r="N63" s="168">
        <v>12266500837</v>
      </c>
      <c r="O63" s="168"/>
      <c r="P63" s="168">
        <v>-10993119397</v>
      </c>
      <c r="Q63" s="168"/>
      <c r="R63" s="168">
        <v>3804750173</v>
      </c>
      <c r="S63" s="168"/>
      <c r="T63" s="129">
        <f t="shared" si="1"/>
        <v>5078131613</v>
      </c>
      <c r="U63" s="175"/>
      <c r="V63" s="191">
        <f>T63/درآمدها!$J$5</f>
        <v>-5.9505647403567553E-3</v>
      </c>
    </row>
    <row r="64" spans="1:22" s="206" customFormat="1" ht="42.75" customHeight="1">
      <c r="A64" s="71"/>
      <c r="B64" s="209" t="s">
        <v>188</v>
      </c>
      <c r="C64" s="204"/>
      <c r="D64" s="168">
        <v>0</v>
      </c>
      <c r="E64" s="168"/>
      <c r="F64" s="168">
        <v>53663710</v>
      </c>
      <c r="G64" s="168"/>
      <c r="H64" s="168">
        <v>536212086</v>
      </c>
      <c r="I64" s="168"/>
      <c r="J64" s="129">
        <f t="shared" si="0"/>
        <v>589875796</v>
      </c>
      <c r="K64" s="129"/>
      <c r="L64" s="191">
        <f t="shared" si="2"/>
        <v>-1.0314218921638773E-3</v>
      </c>
      <c r="M64" s="191"/>
      <c r="N64" s="168">
        <v>5399176000</v>
      </c>
      <c r="O64" s="168"/>
      <c r="P64" s="168">
        <v>6206982912</v>
      </c>
      <c r="Q64" s="168"/>
      <c r="R64" s="168">
        <v>1637299252</v>
      </c>
      <c r="S64" s="168"/>
      <c r="T64" s="129">
        <f t="shared" si="1"/>
        <v>13243458164</v>
      </c>
      <c r="U64" s="175"/>
      <c r="V64" s="191">
        <f>T64/درآمدها!$J$5</f>
        <v>-1.5518710659122142E-2</v>
      </c>
    </row>
    <row r="65" spans="1:22" s="206" customFormat="1" ht="42.75" customHeight="1">
      <c r="A65" s="71"/>
      <c r="B65" s="209" t="s">
        <v>478</v>
      </c>
      <c r="C65" s="204"/>
      <c r="D65" s="168">
        <v>0</v>
      </c>
      <c r="E65" s="168"/>
      <c r="F65" s="168">
        <v>-895928512</v>
      </c>
      <c r="G65" s="168"/>
      <c r="H65" s="168">
        <v>-848939</v>
      </c>
      <c r="I65" s="168"/>
      <c r="J65" s="129">
        <f t="shared" si="0"/>
        <v>-896777451</v>
      </c>
      <c r="K65" s="129"/>
      <c r="L65" s="191">
        <f t="shared" si="2"/>
        <v>1.5680519553989613E-3</v>
      </c>
      <c r="M65" s="191"/>
      <c r="N65" s="168">
        <v>0</v>
      </c>
      <c r="O65" s="168"/>
      <c r="P65" s="168">
        <v>-895928512</v>
      </c>
      <c r="Q65" s="168"/>
      <c r="R65" s="168">
        <v>-848939</v>
      </c>
      <c r="S65" s="168"/>
      <c r="T65" s="129">
        <f t="shared" si="1"/>
        <v>-896777451</v>
      </c>
      <c r="U65" s="175"/>
      <c r="V65" s="191">
        <f>T65/درآمدها!$J$5</f>
        <v>1.0508456035693552E-3</v>
      </c>
    </row>
    <row r="66" spans="1:22" s="206" customFormat="1" ht="42.75" customHeight="1">
      <c r="A66" s="71"/>
      <c r="B66" s="209" t="s">
        <v>143</v>
      </c>
      <c r="C66" s="204"/>
      <c r="D66" s="168">
        <v>0</v>
      </c>
      <c r="E66" s="168"/>
      <c r="F66" s="168">
        <v>-1843105306</v>
      </c>
      <c r="G66" s="168"/>
      <c r="H66" s="168">
        <v>-258024905</v>
      </c>
      <c r="I66" s="168"/>
      <c r="J66" s="129">
        <f t="shared" si="0"/>
        <v>-2101130211</v>
      </c>
      <c r="K66" s="129"/>
      <c r="L66" s="191">
        <f t="shared" si="2"/>
        <v>3.6739118855324366E-3</v>
      </c>
      <c r="M66" s="191"/>
      <c r="N66" s="168">
        <v>7100385080</v>
      </c>
      <c r="O66" s="168"/>
      <c r="P66" s="168">
        <v>-8484375740</v>
      </c>
      <c r="Q66" s="168"/>
      <c r="R66" s="168">
        <v>-5582121993</v>
      </c>
      <c r="S66" s="168"/>
      <c r="T66" s="129">
        <f t="shared" si="1"/>
        <v>-6966112653</v>
      </c>
      <c r="U66" s="175"/>
      <c r="V66" s="191">
        <f>T66/درآمدها!$J$5</f>
        <v>8.1629046841119862E-3</v>
      </c>
    </row>
    <row r="67" spans="1:22" s="206" customFormat="1" ht="42.75" customHeight="1">
      <c r="A67" s="71"/>
      <c r="B67" s="209" t="s">
        <v>436</v>
      </c>
      <c r="C67" s="204"/>
      <c r="D67" s="168">
        <v>0</v>
      </c>
      <c r="E67" s="168"/>
      <c r="F67" s="168">
        <v>1660430729</v>
      </c>
      <c r="G67" s="168"/>
      <c r="H67" s="168">
        <v>21250639</v>
      </c>
      <c r="I67" s="168"/>
      <c r="J67" s="129">
        <f t="shared" si="0"/>
        <v>1681681368</v>
      </c>
      <c r="K67" s="129"/>
      <c r="L67" s="191">
        <f t="shared" si="2"/>
        <v>-2.940488472931508E-3</v>
      </c>
      <c r="M67" s="191"/>
      <c r="N67" s="168">
        <v>0</v>
      </c>
      <c r="O67" s="168"/>
      <c r="P67" s="168">
        <v>2855447193</v>
      </c>
      <c r="Q67" s="168"/>
      <c r="R67" s="168">
        <v>21250639</v>
      </c>
      <c r="S67" s="168"/>
      <c r="T67" s="129">
        <f t="shared" si="1"/>
        <v>2876697832</v>
      </c>
      <c r="U67" s="175"/>
      <c r="V67" s="191">
        <f>T67/درآمدها!$J$5</f>
        <v>-3.3709202502625094E-3</v>
      </c>
    </row>
    <row r="68" spans="1:22" s="206" customFormat="1" ht="42.75" customHeight="1">
      <c r="A68" s="71"/>
      <c r="B68" s="209" t="s">
        <v>82</v>
      </c>
      <c r="C68" s="204"/>
      <c r="D68" s="168">
        <v>0</v>
      </c>
      <c r="E68" s="168"/>
      <c r="F68" s="168">
        <v>-3099971429</v>
      </c>
      <c r="G68" s="168"/>
      <c r="H68" s="168">
        <v>-540772016</v>
      </c>
      <c r="I68" s="168"/>
      <c r="J68" s="129">
        <f t="shared" si="0"/>
        <v>-3640743445</v>
      </c>
      <c r="K68" s="129"/>
      <c r="L68" s="191">
        <f t="shared" si="2"/>
        <v>6.3659884307664203E-3</v>
      </c>
      <c r="M68" s="191"/>
      <c r="N68" s="168">
        <v>338041787</v>
      </c>
      <c r="O68" s="168"/>
      <c r="P68" s="168">
        <v>-14897209170</v>
      </c>
      <c r="Q68" s="168"/>
      <c r="R68" s="168">
        <v>-1590488933</v>
      </c>
      <c r="S68" s="168"/>
      <c r="T68" s="129">
        <f t="shared" si="1"/>
        <v>-16149656316</v>
      </c>
      <c r="U68" s="175"/>
      <c r="V68" s="191">
        <f>T68/درآمدها!$J$5</f>
        <v>1.8924199443128804E-2</v>
      </c>
    </row>
    <row r="69" spans="1:22" s="206" customFormat="1" ht="42.75" customHeight="1">
      <c r="A69" s="71"/>
      <c r="B69" s="209" t="s">
        <v>355</v>
      </c>
      <c r="C69" s="204"/>
      <c r="D69" s="168">
        <v>0</v>
      </c>
      <c r="E69" s="168"/>
      <c r="F69" s="168">
        <v>-1781676993</v>
      </c>
      <c r="G69" s="168"/>
      <c r="H69" s="168">
        <v>122740396</v>
      </c>
      <c r="I69" s="168"/>
      <c r="J69" s="129">
        <f t="shared" si="0"/>
        <v>-1658936597</v>
      </c>
      <c r="K69" s="129"/>
      <c r="L69" s="191">
        <f t="shared" si="2"/>
        <v>2.9007183130084621E-3</v>
      </c>
      <c r="M69" s="191"/>
      <c r="N69" s="168">
        <v>0</v>
      </c>
      <c r="O69" s="168"/>
      <c r="P69" s="168">
        <v>3716851340</v>
      </c>
      <c r="Q69" s="168"/>
      <c r="R69" s="168">
        <v>1563076131</v>
      </c>
      <c r="S69" s="168"/>
      <c r="T69" s="129">
        <f t="shared" si="1"/>
        <v>5279927471</v>
      </c>
      <c r="U69" s="175"/>
      <c r="V69" s="191">
        <f>T69/درآمدها!$J$5</f>
        <v>-6.1870295287625538E-3</v>
      </c>
    </row>
    <row r="70" spans="1:22" s="206" customFormat="1" ht="42.75" customHeight="1">
      <c r="A70" s="71"/>
      <c r="B70" s="209" t="s">
        <v>174</v>
      </c>
      <c r="C70" s="204"/>
      <c r="D70" s="168">
        <v>0</v>
      </c>
      <c r="E70" s="168"/>
      <c r="F70" s="168">
        <v>-1744591595</v>
      </c>
      <c r="G70" s="168"/>
      <c r="H70" s="168">
        <v>870742480</v>
      </c>
      <c r="I70" s="168"/>
      <c r="J70" s="129">
        <f t="shared" si="0"/>
        <v>-873849115</v>
      </c>
      <c r="K70" s="129"/>
      <c r="L70" s="191">
        <f t="shared" si="2"/>
        <v>1.5279608245852313E-3</v>
      </c>
      <c r="M70" s="191"/>
      <c r="N70" s="168">
        <v>1833750500</v>
      </c>
      <c r="O70" s="168"/>
      <c r="P70" s="168">
        <v>3200729705</v>
      </c>
      <c r="Q70" s="168"/>
      <c r="R70" s="168">
        <v>2547490215</v>
      </c>
      <c r="S70" s="168"/>
      <c r="T70" s="129">
        <f t="shared" si="1"/>
        <v>7581970420</v>
      </c>
      <c r="U70" s="175"/>
      <c r="V70" s="191">
        <f>T70/درآمدها!$J$5</f>
        <v>-8.8845680423446528E-3</v>
      </c>
    </row>
    <row r="71" spans="1:22" s="206" customFormat="1" ht="42.75" customHeight="1">
      <c r="A71" s="71"/>
      <c r="B71" s="209" t="s">
        <v>205</v>
      </c>
      <c r="C71" s="204"/>
      <c r="D71" s="168">
        <v>225505456</v>
      </c>
      <c r="E71" s="168"/>
      <c r="F71" s="168">
        <v>-1385979686</v>
      </c>
      <c r="G71" s="168"/>
      <c r="H71" s="168">
        <v>-4909721</v>
      </c>
      <c r="I71" s="168"/>
      <c r="J71" s="129">
        <f t="shared" si="0"/>
        <v>-1165383951</v>
      </c>
      <c r="K71" s="129"/>
      <c r="L71" s="191">
        <f t="shared" si="2"/>
        <v>2.0377213779387473E-3</v>
      </c>
      <c r="M71" s="191"/>
      <c r="N71" s="168">
        <v>225505456</v>
      </c>
      <c r="O71" s="168"/>
      <c r="P71" s="168">
        <v>-7750561645</v>
      </c>
      <c r="Q71" s="168"/>
      <c r="R71" s="168">
        <v>-232282966</v>
      </c>
      <c r="S71" s="168"/>
      <c r="T71" s="129">
        <f t="shared" si="1"/>
        <v>-7757339155</v>
      </c>
      <c r="U71" s="175"/>
      <c r="V71" s="191">
        <f>T71/درآمدها!$J$5</f>
        <v>9.0900654753730721E-3</v>
      </c>
    </row>
    <row r="72" spans="1:22" s="206" customFormat="1" ht="42.75" customHeight="1">
      <c r="A72" s="71"/>
      <c r="B72" s="209" t="s">
        <v>265</v>
      </c>
      <c r="C72" s="204"/>
      <c r="D72" s="168">
        <v>0</v>
      </c>
      <c r="E72" s="168"/>
      <c r="F72" s="168">
        <v>-2517354042</v>
      </c>
      <c r="G72" s="168"/>
      <c r="H72" s="168">
        <v>3787441301</v>
      </c>
      <c r="I72" s="168"/>
      <c r="J72" s="129">
        <f t="shared" si="0"/>
        <v>1270087259</v>
      </c>
      <c r="K72" s="129"/>
      <c r="L72" s="191">
        <f t="shared" si="2"/>
        <v>-2.2207993831484698E-3</v>
      </c>
      <c r="M72" s="191"/>
      <c r="N72" s="168">
        <v>0</v>
      </c>
      <c r="O72" s="168"/>
      <c r="P72" s="168">
        <v>14492151170</v>
      </c>
      <c r="Q72" s="168"/>
      <c r="R72" s="168">
        <v>7116320814</v>
      </c>
      <c r="S72" s="168"/>
      <c r="T72" s="129">
        <f t="shared" si="1"/>
        <v>21608471984</v>
      </c>
      <c r="U72" s="175"/>
      <c r="V72" s="191">
        <f>T72/درآمدها!$J$5</f>
        <v>-2.5320850517502564E-2</v>
      </c>
    </row>
    <row r="73" spans="1:22" s="206" customFormat="1" ht="42.75" customHeight="1">
      <c r="A73" s="71"/>
      <c r="B73" s="209" t="s">
        <v>97</v>
      </c>
      <c r="C73" s="204"/>
      <c r="D73" s="168">
        <v>0</v>
      </c>
      <c r="E73" s="168"/>
      <c r="F73" s="168">
        <v>-2533697776</v>
      </c>
      <c r="G73" s="168"/>
      <c r="H73" s="168">
        <v>-142650785</v>
      </c>
      <c r="I73" s="168"/>
      <c r="J73" s="129">
        <f t="shared" si="0"/>
        <v>-2676348561</v>
      </c>
      <c r="K73" s="129"/>
      <c r="L73" s="191">
        <f t="shared" si="2"/>
        <v>4.6797046354427642E-3</v>
      </c>
      <c r="M73" s="191"/>
      <c r="N73" s="168">
        <v>1304063110</v>
      </c>
      <c r="O73" s="168"/>
      <c r="P73" s="168">
        <v>-3523342770</v>
      </c>
      <c r="Q73" s="168"/>
      <c r="R73" s="168">
        <v>2290896831</v>
      </c>
      <c r="S73" s="168"/>
      <c r="T73" s="129">
        <f t="shared" si="1"/>
        <v>71617171</v>
      </c>
      <c r="U73" s="175"/>
      <c r="V73" s="191">
        <f>T73/درآمدها!$J$5</f>
        <v>-8.3921143647739549E-5</v>
      </c>
    </row>
    <row r="74" spans="1:22" s="206" customFormat="1" ht="42.75" customHeight="1">
      <c r="A74" s="71"/>
      <c r="B74" s="209" t="s">
        <v>130</v>
      </c>
      <c r="C74" s="204"/>
      <c r="D74" s="168">
        <v>0</v>
      </c>
      <c r="E74" s="168"/>
      <c r="F74" s="168">
        <v>-1872320457</v>
      </c>
      <c r="G74" s="168"/>
      <c r="H74" s="168">
        <v>-17144501</v>
      </c>
      <c r="I74" s="168"/>
      <c r="J74" s="129">
        <f t="shared" si="0"/>
        <v>-1889464958</v>
      </c>
      <c r="K74" s="129"/>
      <c r="L74" s="191">
        <f t="shared" si="2"/>
        <v>3.3038065561817034E-3</v>
      </c>
      <c r="M74" s="191"/>
      <c r="N74" s="168">
        <v>3563754790</v>
      </c>
      <c r="O74" s="168"/>
      <c r="P74" s="168">
        <v>-6521787583</v>
      </c>
      <c r="Q74" s="168"/>
      <c r="R74" s="168">
        <v>-533956418</v>
      </c>
      <c r="S74" s="168"/>
      <c r="T74" s="129">
        <f t="shared" si="1"/>
        <v>-3491989211</v>
      </c>
      <c r="U74" s="175"/>
      <c r="V74" s="191">
        <f>T74/درآمدها!$J$5</f>
        <v>4.0919199139084631E-3</v>
      </c>
    </row>
    <row r="75" spans="1:22" s="206" customFormat="1" ht="42.6" customHeight="1">
      <c r="A75" s="71"/>
      <c r="B75" s="209" t="s">
        <v>218</v>
      </c>
      <c r="C75" s="204"/>
      <c r="D75" s="168">
        <v>0</v>
      </c>
      <c r="E75" s="168"/>
      <c r="F75" s="168">
        <v>-618069616</v>
      </c>
      <c r="G75" s="168"/>
      <c r="H75" s="168">
        <v>-144027128</v>
      </c>
      <c r="I75" s="168"/>
      <c r="J75" s="129">
        <f t="shared" ref="J75:J138" si="3">D75+F75+H75</f>
        <v>-762096744</v>
      </c>
      <c r="K75" s="129"/>
      <c r="L75" s="191">
        <f t="shared" si="2"/>
        <v>1.33255724516693E-3</v>
      </c>
      <c r="M75" s="191"/>
      <c r="N75" s="168">
        <v>297379390</v>
      </c>
      <c r="O75" s="168"/>
      <c r="P75" s="168">
        <v>-4772164388</v>
      </c>
      <c r="Q75" s="168"/>
      <c r="R75" s="168">
        <v>-1638942243</v>
      </c>
      <c r="S75" s="168"/>
      <c r="T75" s="129">
        <f t="shared" ref="T75:T138" si="4">N75+P75+R75</f>
        <v>-6113727241</v>
      </c>
      <c r="U75" s="175"/>
      <c r="V75" s="191">
        <f>T75/درآمدها!$J$5</f>
        <v>7.1640777602770631E-3</v>
      </c>
    </row>
    <row r="76" spans="1:22" s="206" customFormat="1" ht="42.75" customHeight="1">
      <c r="A76" s="71"/>
      <c r="B76" s="209" t="s">
        <v>150</v>
      </c>
      <c r="C76" s="204"/>
      <c r="D76" s="168">
        <v>0</v>
      </c>
      <c r="E76" s="168"/>
      <c r="F76" s="168">
        <v>-2439977864</v>
      </c>
      <c r="G76" s="168"/>
      <c r="H76" s="168">
        <v>-15196342</v>
      </c>
      <c r="I76" s="168"/>
      <c r="J76" s="129">
        <f t="shared" si="3"/>
        <v>-2455174206</v>
      </c>
      <c r="K76" s="129"/>
      <c r="L76" s="191">
        <f t="shared" ref="L76:L139" si="5">J76/-571905444786</f>
        <v>4.2929722533393538E-3</v>
      </c>
      <c r="M76" s="191"/>
      <c r="N76" s="168">
        <v>327200276</v>
      </c>
      <c r="O76" s="168"/>
      <c r="P76" s="168">
        <v>-5321794350</v>
      </c>
      <c r="Q76" s="168"/>
      <c r="R76" s="168">
        <v>-165846901</v>
      </c>
      <c r="S76" s="168"/>
      <c r="T76" s="129">
        <f t="shared" si="4"/>
        <v>-5160440975</v>
      </c>
      <c r="U76" s="175"/>
      <c r="V76" s="191">
        <f>T76/درآمدها!$J$5</f>
        <v>6.0470150147184133E-3</v>
      </c>
    </row>
    <row r="77" spans="1:22" s="206" customFormat="1" ht="42.75" customHeight="1">
      <c r="A77" s="71"/>
      <c r="B77" s="209" t="s">
        <v>387</v>
      </c>
      <c r="C77" s="204"/>
      <c r="D77" s="168">
        <v>0</v>
      </c>
      <c r="E77" s="168"/>
      <c r="F77" s="168">
        <v>-784587407</v>
      </c>
      <c r="G77" s="168"/>
      <c r="H77" s="168">
        <v>-52416648</v>
      </c>
      <c r="I77" s="168"/>
      <c r="J77" s="129">
        <f t="shared" si="3"/>
        <v>-837004055</v>
      </c>
      <c r="K77" s="129"/>
      <c r="L77" s="191">
        <f t="shared" si="5"/>
        <v>1.4635357341512925E-3</v>
      </c>
      <c r="M77" s="191"/>
      <c r="N77" s="168">
        <v>0</v>
      </c>
      <c r="O77" s="168"/>
      <c r="P77" s="168">
        <v>-1114621869</v>
      </c>
      <c r="Q77" s="168"/>
      <c r="R77" s="168">
        <v>677519112</v>
      </c>
      <c r="S77" s="168"/>
      <c r="T77" s="129">
        <f t="shared" si="4"/>
        <v>-437102757</v>
      </c>
      <c r="U77" s="175"/>
      <c r="V77" s="191">
        <f>T77/درآمدها!$J$5</f>
        <v>5.121978814133833E-4</v>
      </c>
    </row>
    <row r="78" spans="1:22" s="206" customFormat="1" ht="42.75" customHeight="1">
      <c r="A78" s="71"/>
      <c r="B78" s="209" t="s">
        <v>209</v>
      </c>
      <c r="C78" s="204"/>
      <c r="D78" s="168">
        <v>0</v>
      </c>
      <c r="E78" s="168"/>
      <c r="F78" s="168">
        <v>410823650</v>
      </c>
      <c r="G78" s="168"/>
      <c r="H78" s="168">
        <v>-37683537</v>
      </c>
      <c r="I78" s="168"/>
      <c r="J78" s="129">
        <f t="shared" si="3"/>
        <v>373140113</v>
      </c>
      <c r="K78" s="129"/>
      <c r="L78" s="191">
        <f t="shared" si="5"/>
        <v>-6.5245070911962462E-4</v>
      </c>
      <c r="M78" s="191"/>
      <c r="N78" s="168">
        <v>2954438848</v>
      </c>
      <c r="O78" s="168"/>
      <c r="P78" s="168">
        <v>-19567263921</v>
      </c>
      <c r="Q78" s="168"/>
      <c r="R78" s="168">
        <v>-3782345130</v>
      </c>
      <c r="S78" s="168"/>
      <c r="T78" s="129">
        <f t="shared" si="4"/>
        <v>-20395170203</v>
      </c>
      <c r="U78" s="175"/>
      <c r="V78" s="191">
        <f>T78/درآمدها!$J$5</f>
        <v>2.3899101073485023E-2</v>
      </c>
    </row>
    <row r="79" spans="1:22" s="206" customFormat="1" ht="42.75" customHeight="1">
      <c r="A79" s="71"/>
      <c r="B79" s="209" t="s">
        <v>455</v>
      </c>
      <c r="C79" s="204"/>
      <c r="D79" s="168">
        <v>0</v>
      </c>
      <c r="E79" s="168"/>
      <c r="F79" s="168">
        <v>-503523026</v>
      </c>
      <c r="G79" s="168"/>
      <c r="H79" s="168">
        <v>-179700345</v>
      </c>
      <c r="I79" s="168"/>
      <c r="J79" s="129">
        <f t="shared" si="3"/>
        <v>-683223371</v>
      </c>
      <c r="K79" s="129"/>
      <c r="L79" s="191">
        <f t="shared" si="5"/>
        <v>1.1946439349876338E-3</v>
      </c>
      <c r="M79" s="191"/>
      <c r="N79" s="168">
        <v>0</v>
      </c>
      <c r="O79" s="168"/>
      <c r="P79" s="168">
        <v>-5023083626</v>
      </c>
      <c r="Q79" s="168"/>
      <c r="R79" s="168">
        <v>-179700345</v>
      </c>
      <c r="S79" s="168"/>
      <c r="T79" s="129">
        <f t="shared" si="4"/>
        <v>-5202783971</v>
      </c>
      <c r="U79" s="175"/>
      <c r="V79" s="191">
        <f>T79/درآمدها!$J$5</f>
        <v>6.0966326217835078E-3</v>
      </c>
    </row>
    <row r="80" spans="1:22" s="206" customFormat="1" ht="42.75" customHeight="1">
      <c r="A80" s="71"/>
      <c r="B80" s="209" t="s">
        <v>137</v>
      </c>
      <c r="C80" s="204"/>
      <c r="D80" s="168">
        <v>0</v>
      </c>
      <c r="E80" s="168"/>
      <c r="F80" s="168">
        <v>-4248120952</v>
      </c>
      <c r="G80" s="168"/>
      <c r="H80" s="168">
        <v>-47050031</v>
      </c>
      <c r="I80" s="168"/>
      <c r="J80" s="129">
        <f t="shared" si="3"/>
        <v>-4295170983</v>
      </c>
      <c r="K80" s="129"/>
      <c r="L80" s="191">
        <f t="shared" si="5"/>
        <v>7.5102816770824766E-3</v>
      </c>
      <c r="M80" s="191"/>
      <c r="N80" s="168">
        <v>6485971200</v>
      </c>
      <c r="O80" s="168"/>
      <c r="P80" s="168">
        <v>-26411307831</v>
      </c>
      <c r="Q80" s="168"/>
      <c r="R80" s="168">
        <v>-11331032130</v>
      </c>
      <c r="S80" s="168"/>
      <c r="T80" s="129">
        <f t="shared" si="4"/>
        <v>-31256368761</v>
      </c>
      <c r="U80" s="175"/>
      <c r="V80" s="191">
        <f>T80/درآمدها!$J$5</f>
        <v>3.6626275180551324E-2</v>
      </c>
    </row>
    <row r="81" spans="1:22" s="206" customFormat="1" ht="42.75" customHeight="1">
      <c r="A81" s="71"/>
      <c r="B81" s="209" t="s">
        <v>474</v>
      </c>
      <c r="C81" s="204"/>
      <c r="D81" s="168">
        <v>0</v>
      </c>
      <c r="E81" s="168"/>
      <c r="F81" s="168">
        <v>179757816</v>
      </c>
      <c r="G81" s="168"/>
      <c r="H81" s="168">
        <v>0</v>
      </c>
      <c r="I81" s="168"/>
      <c r="J81" s="129">
        <f t="shared" si="3"/>
        <v>179757816</v>
      </c>
      <c r="K81" s="129"/>
      <c r="L81" s="191">
        <f t="shared" si="5"/>
        <v>-3.1431387415320581E-4</v>
      </c>
      <c r="M81" s="191"/>
      <c r="N81" s="168">
        <v>0</v>
      </c>
      <c r="O81" s="168"/>
      <c r="P81" s="168">
        <v>179757816</v>
      </c>
      <c r="Q81" s="168"/>
      <c r="R81" s="168">
        <v>0</v>
      </c>
      <c r="S81" s="168"/>
      <c r="T81" s="129">
        <f t="shared" si="4"/>
        <v>179757816</v>
      </c>
      <c r="U81" s="175"/>
      <c r="V81" s="191">
        <f>T81/درآمدها!$J$5</f>
        <v>-2.1064056688779197E-4</v>
      </c>
    </row>
    <row r="82" spans="1:22" s="206" customFormat="1" ht="42.75" customHeight="1">
      <c r="A82" s="71"/>
      <c r="B82" s="209" t="s">
        <v>480</v>
      </c>
      <c r="C82" s="204"/>
      <c r="D82" s="168">
        <v>0</v>
      </c>
      <c r="E82" s="168"/>
      <c r="F82" s="168">
        <v>-99630934</v>
      </c>
      <c r="G82" s="168"/>
      <c r="H82" s="168">
        <v>0</v>
      </c>
      <c r="I82" s="168"/>
      <c r="J82" s="129">
        <f t="shared" si="3"/>
        <v>-99630934</v>
      </c>
      <c r="K82" s="129"/>
      <c r="L82" s="191">
        <f t="shared" si="5"/>
        <v>1.7420875235290106E-4</v>
      </c>
      <c r="M82" s="191"/>
      <c r="N82" s="168">
        <v>0</v>
      </c>
      <c r="O82" s="168"/>
      <c r="P82" s="168">
        <v>-99630934</v>
      </c>
      <c r="Q82" s="168"/>
      <c r="R82" s="168">
        <v>0</v>
      </c>
      <c r="S82" s="168"/>
      <c r="T82" s="129">
        <f t="shared" si="4"/>
        <v>-99630934</v>
      </c>
      <c r="U82" s="175"/>
      <c r="V82" s="191">
        <f>T82/درآمدها!$J$5</f>
        <v>1.1674772693789397E-4</v>
      </c>
    </row>
    <row r="83" spans="1:22" s="206" customFormat="1" ht="42.75" customHeight="1">
      <c r="A83" s="71"/>
      <c r="B83" s="209" t="s">
        <v>223</v>
      </c>
      <c r="C83" s="204"/>
      <c r="D83" s="168">
        <v>0</v>
      </c>
      <c r="E83" s="168"/>
      <c r="F83" s="168">
        <v>-4436984866</v>
      </c>
      <c r="G83" s="168"/>
      <c r="H83" s="168">
        <v>-29471263</v>
      </c>
      <c r="I83" s="168"/>
      <c r="J83" s="129">
        <f t="shared" si="3"/>
        <v>-4466456129</v>
      </c>
      <c r="K83" s="129"/>
      <c r="L83" s="191">
        <f t="shared" si="5"/>
        <v>7.8097807421142725E-3</v>
      </c>
      <c r="M83" s="191"/>
      <c r="N83" s="168">
        <v>630802150</v>
      </c>
      <c r="O83" s="168"/>
      <c r="P83" s="168">
        <v>-11763900644</v>
      </c>
      <c r="Q83" s="168"/>
      <c r="R83" s="168">
        <v>-85976365</v>
      </c>
      <c r="S83" s="168"/>
      <c r="T83" s="129">
        <f t="shared" si="4"/>
        <v>-11219074859</v>
      </c>
      <c r="U83" s="175"/>
      <c r="V83" s="191">
        <f>T83/درآمدها!$J$5</f>
        <v>1.3146534269510344E-2</v>
      </c>
    </row>
    <row r="84" spans="1:22" s="206" customFormat="1" ht="42.75" customHeight="1">
      <c r="A84" s="71"/>
      <c r="B84" s="209" t="s">
        <v>162</v>
      </c>
      <c r="C84" s="204"/>
      <c r="D84" s="168">
        <v>0</v>
      </c>
      <c r="E84" s="168"/>
      <c r="F84" s="168">
        <v>0</v>
      </c>
      <c r="G84" s="168"/>
      <c r="H84" s="168">
        <v>0</v>
      </c>
      <c r="I84" s="168"/>
      <c r="J84" s="129">
        <f t="shared" si="3"/>
        <v>0</v>
      </c>
      <c r="K84" s="129"/>
      <c r="L84" s="191">
        <f t="shared" si="5"/>
        <v>0</v>
      </c>
      <c r="M84" s="191"/>
      <c r="N84" s="168">
        <v>0</v>
      </c>
      <c r="O84" s="168"/>
      <c r="P84" s="168">
        <v>0</v>
      </c>
      <c r="Q84" s="168"/>
      <c r="R84" s="168">
        <v>16435559408</v>
      </c>
      <c r="S84" s="168"/>
      <c r="T84" s="129">
        <f t="shared" si="4"/>
        <v>16435559408</v>
      </c>
      <c r="U84" s="175"/>
      <c r="V84" s="191">
        <f>T84/درآمدها!$J$5</f>
        <v>-1.9259221255887436E-2</v>
      </c>
    </row>
    <row r="85" spans="1:22" s="206" customFormat="1" ht="42.75" customHeight="1">
      <c r="A85" s="71"/>
      <c r="B85" s="209" t="s">
        <v>419</v>
      </c>
      <c r="C85" s="204"/>
      <c r="D85" s="168">
        <v>0</v>
      </c>
      <c r="E85" s="168"/>
      <c r="F85" s="168">
        <v>-1069981634</v>
      </c>
      <c r="G85" s="168"/>
      <c r="H85" s="168">
        <v>-110995696</v>
      </c>
      <c r="I85" s="168"/>
      <c r="J85" s="129">
        <f t="shared" si="3"/>
        <v>-1180977330</v>
      </c>
      <c r="K85" s="129"/>
      <c r="L85" s="191">
        <f t="shared" si="5"/>
        <v>2.0649870372223982E-3</v>
      </c>
      <c r="M85" s="191"/>
      <c r="N85" s="168">
        <v>0</v>
      </c>
      <c r="O85" s="168"/>
      <c r="P85" s="168">
        <v>-3349560346</v>
      </c>
      <c r="Q85" s="168"/>
      <c r="R85" s="168">
        <v>-837565472</v>
      </c>
      <c r="S85" s="168"/>
      <c r="T85" s="129">
        <f t="shared" si="4"/>
        <v>-4187125818</v>
      </c>
      <c r="U85" s="175"/>
      <c r="V85" s="191">
        <f>T85/درآمدها!$J$5</f>
        <v>4.9064823747860271E-3</v>
      </c>
    </row>
    <row r="86" spans="1:22" s="206" customFormat="1" ht="42.75" customHeight="1">
      <c r="A86" s="71"/>
      <c r="B86" s="209" t="s">
        <v>401</v>
      </c>
      <c r="C86" s="204"/>
      <c r="D86" s="168">
        <v>0</v>
      </c>
      <c r="E86" s="168"/>
      <c r="F86" s="168">
        <v>-2810925946</v>
      </c>
      <c r="G86" s="168"/>
      <c r="H86" s="168">
        <v>-185136303</v>
      </c>
      <c r="I86" s="168"/>
      <c r="J86" s="129">
        <f t="shared" si="3"/>
        <v>-2996062249</v>
      </c>
      <c r="K86" s="129"/>
      <c r="L86" s="191">
        <f t="shared" si="5"/>
        <v>5.2387370610207946E-3</v>
      </c>
      <c r="M86" s="191"/>
      <c r="N86" s="168">
        <v>0</v>
      </c>
      <c r="O86" s="168"/>
      <c r="P86" s="168">
        <v>-4920627688</v>
      </c>
      <c r="Q86" s="168"/>
      <c r="R86" s="168">
        <v>-392306259</v>
      </c>
      <c r="S86" s="168"/>
      <c r="T86" s="129">
        <f t="shared" si="4"/>
        <v>-5312933947</v>
      </c>
      <c r="U86" s="175"/>
      <c r="V86" s="191">
        <f>T86/درآمدها!$J$5</f>
        <v>6.2257065830921875E-3</v>
      </c>
    </row>
    <row r="87" spans="1:22" s="206" customFormat="1" ht="42.75" customHeight="1">
      <c r="A87" s="71"/>
      <c r="B87" s="209" t="s">
        <v>221</v>
      </c>
      <c r="C87" s="204"/>
      <c r="D87" s="168">
        <v>0</v>
      </c>
      <c r="E87" s="168"/>
      <c r="F87" s="168">
        <v>-718190218</v>
      </c>
      <c r="G87" s="168"/>
      <c r="H87" s="168">
        <v>2084579</v>
      </c>
      <c r="I87" s="168"/>
      <c r="J87" s="129">
        <f t="shared" si="3"/>
        <v>-716105639</v>
      </c>
      <c r="K87" s="129"/>
      <c r="L87" s="191">
        <f t="shared" si="5"/>
        <v>1.2521399219550323E-3</v>
      </c>
      <c r="M87" s="191"/>
      <c r="N87" s="168">
        <v>370406600</v>
      </c>
      <c r="O87" s="168"/>
      <c r="P87" s="168">
        <v>-78761315</v>
      </c>
      <c r="Q87" s="168"/>
      <c r="R87" s="168">
        <v>359533523</v>
      </c>
      <c r="S87" s="168"/>
      <c r="T87" s="129">
        <f t="shared" si="4"/>
        <v>651178808</v>
      </c>
      <c r="U87" s="175"/>
      <c r="V87" s="191">
        <f>T87/درآمدها!$J$5</f>
        <v>-7.6305262444018929E-4</v>
      </c>
    </row>
    <row r="88" spans="1:22" s="206" customFormat="1" ht="42.75" customHeight="1">
      <c r="A88" s="71"/>
      <c r="B88" s="209" t="s">
        <v>108</v>
      </c>
      <c r="C88" s="204"/>
      <c r="D88" s="168">
        <v>0</v>
      </c>
      <c r="E88" s="168"/>
      <c r="F88" s="168">
        <v>0</v>
      </c>
      <c r="G88" s="168"/>
      <c r="H88" s="168">
        <v>0</v>
      </c>
      <c r="I88" s="168"/>
      <c r="J88" s="129">
        <f t="shared" si="3"/>
        <v>0</v>
      </c>
      <c r="K88" s="129"/>
      <c r="L88" s="191">
        <f t="shared" si="5"/>
        <v>0</v>
      </c>
      <c r="M88" s="191"/>
      <c r="N88" s="168">
        <v>0</v>
      </c>
      <c r="O88" s="168"/>
      <c r="P88" s="168">
        <v>0</v>
      </c>
      <c r="Q88" s="168"/>
      <c r="R88" s="168">
        <v>4613175099</v>
      </c>
      <c r="S88" s="168"/>
      <c r="T88" s="129">
        <f t="shared" si="4"/>
        <v>4613175099</v>
      </c>
      <c r="U88" s="175"/>
      <c r="V88" s="191">
        <f>T88/درآمدها!$J$5</f>
        <v>-5.4057277710027685E-3</v>
      </c>
    </row>
    <row r="89" spans="1:22" s="206" customFormat="1" ht="42.75" customHeight="1">
      <c r="A89" s="71"/>
      <c r="B89" s="209" t="s">
        <v>365</v>
      </c>
      <c r="C89" s="204"/>
      <c r="D89" s="168">
        <v>0</v>
      </c>
      <c r="E89" s="168"/>
      <c r="F89" s="168">
        <v>-1281921434</v>
      </c>
      <c r="G89" s="168"/>
      <c r="H89" s="168">
        <v>1243869157</v>
      </c>
      <c r="I89" s="168"/>
      <c r="J89" s="129">
        <f t="shared" si="3"/>
        <v>-38052277</v>
      </c>
      <c r="K89" s="129"/>
      <c r="L89" s="191">
        <f t="shared" si="5"/>
        <v>6.6535958604553401E-5</v>
      </c>
      <c r="M89" s="191"/>
      <c r="N89" s="168">
        <v>0</v>
      </c>
      <c r="O89" s="168"/>
      <c r="P89" s="168">
        <v>5348485838</v>
      </c>
      <c r="Q89" s="168"/>
      <c r="R89" s="168">
        <v>2109891427</v>
      </c>
      <c r="S89" s="168"/>
      <c r="T89" s="129">
        <f t="shared" si="4"/>
        <v>7458377265</v>
      </c>
      <c r="U89" s="175"/>
      <c r="V89" s="191">
        <f>T89/درآمدها!$J$5</f>
        <v>-8.7397413371033579E-3</v>
      </c>
    </row>
    <row r="90" spans="1:22" s="206" customFormat="1" ht="42.75" customHeight="1">
      <c r="A90" s="71"/>
      <c r="B90" s="209" t="s">
        <v>91</v>
      </c>
      <c r="C90" s="204"/>
      <c r="D90" s="168">
        <v>0</v>
      </c>
      <c r="E90" s="168"/>
      <c r="F90" s="168">
        <v>-1100725486</v>
      </c>
      <c r="G90" s="168"/>
      <c r="H90" s="168">
        <v>-112884492</v>
      </c>
      <c r="I90" s="168"/>
      <c r="J90" s="129">
        <f t="shared" si="3"/>
        <v>-1213609978</v>
      </c>
      <c r="K90" s="129"/>
      <c r="L90" s="191">
        <f t="shared" si="5"/>
        <v>2.1220465534370248E-3</v>
      </c>
      <c r="M90" s="191"/>
      <c r="N90" s="168">
        <v>0</v>
      </c>
      <c r="O90" s="168"/>
      <c r="P90" s="168">
        <v>-3451019388</v>
      </c>
      <c r="Q90" s="168"/>
      <c r="R90" s="168">
        <v>717549741</v>
      </c>
      <c r="S90" s="168"/>
      <c r="T90" s="129">
        <f t="shared" si="4"/>
        <v>-2733469647</v>
      </c>
      <c r="U90" s="175"/>
      <c r="V90" s="191">
        <f>T90/درآمدها!$J$5</f>
        <v>3.2030851777518961E-3</v>
      </c>
    </row>
    <row r="91" spans="1:22" s="206" customFormat="1" ht="42.75" customHeight="1">
      <c r="A91" s="71"/>
      <c r="B91" s="209" t="s">
        <v>453</v>
      </c>
      <c r="C91" s="204"/>
      <c r="D91" s="168">
        <v>0</v>
      </c>
      <c r="E91" s="168"/>
      <c r="F91" s="168">
        <v>-4552229206</v>
      </c>
      <c r="G91" s="168"/>
      <c r="H91" s="168">
        <v>-180457395</v>
      </c>
      <c r="I91" s="168"/>
      <c r="J91" s="129">
        <f t="shared" si="3"/>
        <v>-4732686601</v>
      </c>
      <c r="K91" s="129"/>
      <c r="L91" s="191">
        <f t="shared" si="5"/>
        <v>8.2752955827705282E-3</v>
      </c>
      <c r="M91" s="191"/>
      <c r="N91" s="168">
        <v>0</v>
      </c>
      <c r="O91" s="168"/>
      <c r="P91" s="168">
        <v>-5243069889</v>
      </c>
      <c r="Q91" s="168"/>
      <c r="R91" s="168">
        <v>-180457395</v>
      </c>
      <c r="S91" s="168"/>
      <c r="T91" s="129">
        <f t="shared" si="4"/>
        <v>-5423527284</v>
      </c>
      <c r="U91" s="175"/>
      <c r="V91" s="191">
        <f>T91/درآمدها!$J$5</f>
        <v>6.355300075703894E-3</v>
      </c>
    </row>
    <row r="92" spans="1:22" s="206" customFormat="1" ht="52.5" customHeight="1">
      <c r="A92" s="71"/>
      <c r="B92" s="209" t="s">
        <v>254</v>
      </c>
      <c r="C92" s="204"/>
      <c r="D92" s="168">
        <v>0</v>
      </c>
      <c r="E92" s="168"/>
      <c r="F92" s="168">
        <v>1794195614</v>
      </c>
      <c r="G92" s="168"/>
      <c r="H92" s="168">
        <v>-3333417785</v>
      </c>
      <c r="I92" s="168"/>
      <c r="J92" s="129">
        <f t="shared" si="3"/>
        <v>-1539222171</v>
      </c>
      <c r="K92" s="129"/>
      <c r="L92" s="191">
        <f t="shared" si="5"/>
        <v>2.6913927556258153E-3</v>
      </c>
      <c r="M92" s="191"/>
      <c r="N92" s="168">
        <v>6227888400</v>
      </c>
      <c r="O92" s="168"/>
      <c r="P92" s="168">
        <v>-13144108634</v>
      </c>
      <c r="Q92" s="168"/>
      <c r="R92" s="168">
        <v>-6589424168</v>
      </c>
      <c r="S92" s="168"/>
      <c r="T92" s="129">
        <f t="shared" si="4"/>
        <v>-13505644402</v>
      </c>
      <c r="U92" s="175"/>
      <c r="V92" s="191">
        <f>T92/درآمدها!$J$5</f>
        <v>1.5825941015116772E-2</v>
      </c>
    </row>
    <row r="93" spans="1:22" s="206" customFormat="1" ht="42.75" customHeight="1">
      <c r="A93" s="71"/>
      <c r="B93" s="68" t="s">
        <v>400</v>
      </c>
      <c r="C93" s="210"/>
      <c r="D93" s="168">
        <v>0</v>
      </c>
      <c r="E93" s="168"/>
      <c r="F93" s="168">
        <v>-3820202736</v>
      </c>
      <c r="G93" s="168"/>
      <c r="H93" s="168">
        <v>-293286458</v>
      </c>
      <c r="I93" s="168"/>
      <c r="J93" s="129">
        <f t="shared" si="3"/>
        <v>-4113489194</v>
      </c>
      <c r="K93" s="129"/>
      <c r="L93" s="191">
        <f t="shared" si="5"/>
        <v>7.1926036576539631E-3</v>
      </c>
      <c r="M93" s="191"/>
      <c r="N93" s="168">
        <v>0</v>
      </c>
      <c r="O93" s="168"/>
      <c r="P93" s="168">
        <v>-8252612030</v>
      </c>
      <c r="Q93" s="168"/>
      <c r="R93" s="168">
        <v>-752387803</v>
      </c>
      <c r="S93" s="168"/>
      <c r="T93" s="129">
        <f t="shared" si="4"/>
        <v>-9004999833</v>
      </c>
      <c r="U93" s="211"/>
      <c r="V93" s="191">
        <f>T93/درآمدها!$J$5</f>
        <v>1.0552076743342232E-2</v>
      </c>
    </row>
    <row r="94" spans="1:22" s="206" customFormat="1" ht="42.75" customHeight="1">
      <c r="A94" s="71"/>
      <c r="B94" s="209" t="s">
        <v>197</v>
      </c>
      <c r="C94" s="204"/>
      <c r="D94" s="168">
        <v>0</v>
      </c>
      <c r="E94" s="168"/>
      <c r="F94" s="168">
        <v>-3072813236</v>
      </c>
      <c r="G94" s="168"/>
      <c r="H94" s="168">
        <v>43895139</v>
      </c>
      <c r="I94" s="168"/>
      <c r="J94" s="129">
        <f t="shared" si="3"/>
        <v>-3028918097</v>
      </c>
      <c r="K94" s="129"/>
      <c r="L94" s="191">
        <f t="shared" si="5"/>
        <v>5.2961868515404393E-3</v>
      </c>
      <c r="M94" s="191"/>
      <c r="N94" s="168">
        <v>9086646011</v>
      </c>
      <c r="O94" s="168"/>
      <c r="P94" s="168">
        <v>987861128</v>
      </c>
      <c r="Q94" s="168"/>
      <c r="R94" s="168">
        <v>12801418444</v>
      </c>
      <c r="S94" s="168"/>
      <c r="T94" s="129">
        <f t="shared" si="4"/>
        <v>22875925583</v>
      </c>
      <c r="U94" s="175"/>
      <c r="V94" s="191">
        <f>T94/درآمدها!$J$5</f>
        <v>-2.6806055169729382E-2</v>
      </c>
    </row>
    <row r="95" spans="1:22" s="206" customFormat="1" ht="42.75" customHeight="1">
      <c r="A95" s="71"/>
      <c r="B95" s="209" t="s">
        <v>335</v>
      </c>
      <c r="C95" s="204"/>
      <c r="D95" s="168">
        <v>0</v>
      </c>
      <c r="E95" s="168"/>
      <c r="F95" s="168">
        <v>-3273801571</v>
      </c>
      <c r="G95" s="168"/>
      <c r="H95" s="168">
        <v>-248453456</v>
      </c>
      <c r="I95" s="168"/>
      <c r="J95" s="129">
        <f t="shared" si="3"/>
        <v>-3522255027</v>
      </c>
      <c r="K95" s="129"/>
      <c r="L95" s="191">
        <f t="shared" si="5"/>
        <v>6.1588065983844316E-3</v>
      </c>
      <c r="M95" s="191"/>
      <c r="N95" s="168">
        <v>695519308</v>
      </c>
      <c r="O95" s="168"/>
      <c r="P95" s="168">
        <v>-7017021643</v>
      </c>
      <c r="Q95" s="168"/>
      <c r="R95" s="168">
        <v>3710954541</v>
      </c>
      <c r="S95" s="168"/>
      <c r="T95" s="129">
        <f t="shared" si="4"/>
        <v>-2610547794</v>
      </c>
      <c r="U95" s="175"/>
      <c r="V95" s="191">
        <f>T95/درآمدها!$J$5</f>
        <v>3.0590451055315156E-3</v>
      </c>
    </row>
    <row r="96" spans="1:22" s="206" customFormat="1" ht="42.75" customHeight="1">
      <c r="A96" s="71"/>
      <c r="B96" s="68" t="s">
        <v>457</v>
      </c>
      <c r="C96" s="210"/>
      <c r="D96" s="168">
        <v>0</v>
      </c>
      <c r="E96" s="168"/>
      <c r="F96" s="168">
        <v>-1581543152</v>
      </c>
      <c r="G96" s="168"/>
      <c r="H96" s="168">
        <v>-3768800</v>
      </c>
      <c r="I96" s="168"/>
      <c r="J96" s="129">
        <f t="shared" si="3"/>
        <v>-1585311952</v>
      </c>
      <c r="K96" s="129"/>
      <c r="L96" s="191">
        <f t="shared" si="5"/>
        <v>2.7719826178490121E-3</v>
      </c>
      <c r="M96" s="191"/>
      <c r="N96" s="168">
        <v>0</v>
      </c>
      <c r="O96" s="168"/>
      <c r="P96" s="168">
        <v>-3813930999</v>
      </c>
      <c r="Q96" s="168"/>
      <c r="R96" s="168">
        <v>-3768800</v>
      </c>
      <c r="S96" s="168"/>
      <c r="T96" s="129">
        <f t="shared" si="4"/>
        <v>-3817699799</v>
      </c>
      <c r="U96" s="211"/>
      <c r="V96" s="191">
        <f>T96/درآمدها!$J$5</f>
        <v>4.4735882297811712E-3</v>
      </c>
    </row>
    <row r="97" spans="1:22" s="206" customFormat="1" ht="42.75" customHeight="1">
      <c r="A97" s="71"/>
      <c r="B97" s="209" t="s">
        <v>244</v>
      </c>
      <c r="C97" s="204"/>
      <c r="D97" s="168">
        <v>0</v>
      </c>
      <c r="E97" s="168"/>
      <c r="F97" s="168">
        <v>-177865801</v>
      </c>
      <c r="G97" s="168"/>
      <c r="H97" s="168">
        <v>-128340538</v>
      </c>
      <c r="I97" s="168"/>
      <c r="J97" s="129">
        <f t="shared" si="3"/>
        <v>-306206339</v>
      </c>
      <c r="K97" s="129"/>
      <c r="L97" s="191">
        <f t="shared" si="5"/>
        <v>5.354142748449941E-4</v>
      </c>
      <c r="M97" s="191"/>
      <c r="N97" s="168">
        <v>425579553</v>
      </c>
      <c r="O97" s="168"/>
      <c r="P97" s="168">
        <v>-3584780391</v>
      </c>
      <c r="Q97" s="168"/>
      <c r="R97" s="168">
        <v>-278121624</v>
      </c>
      <c r="S97" s="168"/>
      <c r="T97" s="129">
        <f t="shared" si="4"/>
        <v>-3437322462</v>
      </c>
      <c r="U97" s="175"/>
      <c r="V97" s="191">
        <f>T97/درآمدها!$J$5</f>
        <v>4.0278613085275843E-3</v>
      </c>
    </row>
    <row r="98" spans="1:22" s="206" customFormat="1" ht="42.75" customHeight="1">
      <c r="A98" s="71"/>
      <c r="B98" s="209" t="s">
        <v>366</v>
      </c>
      <c r="C98" s="204"/>
      <c r="D98" s="168">
        <v>0</v>
      </c>
      <c r="E98" s="168"/>
      <c r="F98" s="168">
        <v>-806801735</v>
      </c>
      <c r="G98" s="168"/>
      <c r="H98" s="168">
        <v>-20223659</v>
      </c>
      <c r="I98" s="168"/>
      <c r="J98" s="129">
        <f t="shared" si="3"/>
        <v>-827025394</v>
      </c>
      <c r="K98" s="129"/>
      <c r="L98" s="191">
        <f t="shared" si="5"/>
        <v>1.4460876383323518E-3</v>
      </c>
      <c r="M98" s="191"/>
      <c r="N98" s="168">
        <v>0</v>
      </c>
      <c r="O98" s="168"/>
      <c r="P98" s="168">
        <v>-5699702252</v>
      </c>
      <c r="Q98" s="168"/>
      <c r="R98" s="168">
        <v>-724246907</v>
      </c>
      <c r="S98" s="168"/>
      <c r="T98" s="129">
        <f t="shared" si="4"/>
        <v>-6423949159</v>
      </c>
      <c r="U98" s="175"/>
      <c r="V98" s="191">
        <f>T98/درآمدها!$J$5</f>
        <v>7.527596421788494E-3</v>
      </c>
    </row>
    <row r="99" spans="1:22" s="206" customFormat="1" ht="42.75" customHeight="1">
      <c r="A99" s="71"/>
      <c r="B99" s="209" t="s">
        <v>178</v>
      </c>
      <c r="C99" s="204"/>
      <c r="D99" s="168">
        <v>3268754276</v>
      </c>
      <c r="E99" s="168"/>
      <c r="F99" s="168">
        <v>-8242554758</v>
      </c>
      <c r="G99" s="168"/>
      <c r="H99" s="168">
        <v>1770476</v>
      </c>
      <c r="I99" s="168"/>
      <c r="J99" s="129">
        <f t="shared" si="3"/>
        <v>-4972030006</v>
      </c>
      <c r="K99" s="129"/>
      <c r="L99" s="191">
        <f t="shared" si="5"/>
        <v>8.6937972899706738E-3</v>
      </c>
      <c r="M99" s="191"/>
      <c r="N99" s="168">
        <v>3268754276</v>
      </c>
      <c r="O99" s="168"/>
      <c r="P99" s="168">
        <v>-6830837963</v>
      </c>
      <c r="Q99" s="168"/>
      <c r="R99" s="168">
        <v>363800730</v>
      </c>
      <c r="S99" s="168"/>
      <c r="T99" s="129">
        <f t="shared" si="4"/>
        <v>-3198282957</v>
      </c>
      <c r="U99" s="175"/>
      <c r="V99" s="191">
        <f>T99/درآمدها!$J$5</f>
        <v>3.7477543403734033E-3</v>
      </c>
    </row>
    <row r="100" spans="1:22" s="206" customFormat="1" ht="42.75" customHeight="1">
      <c r="A100" s="71"/>
      <c r="B100" s="209" t="s">
        <v>217</v>
      </c>
      <c r="C100" s="204"/>
      <c r="D100" s="168">
        <v>0</v>
      </c>
      <c r="E100" s="168"/>
      <c r="F100" s="168">
        <v>-5447552685</v>
      </c>
      <c r="G100" s="168"/>
      <c r="H100" s="168">
        <v>-345678781</v>
      </c>
      <c r="I100" s="168"/>
      <c r="J100" s="129">
        <f t="shared" si="3"/>
        <v>-5793231466</v>
      </c>
      <c r="K100" s="129"/>
      <c r="L100" s="191">
        <f t="shared" si="5"/>
        <v>1.0129701542127749E-2</v>
      </c>
      <c r="M100" s="191"/>
      <c r="N100" s="168">
        <v>1941183900</v>
      </c>
      <c r="O100" s="168"/>
      <c r="P100" s="168">
        <v>-9714282924</v>
      </c>
      <c r="Q100" s="168"/>
      <c r="R100" s="168">
        <v>-1142211917</v>
      </c>
      <c r="S100" s="168"/>
      <c r="T100" s="129">
        <f t="shared" si="4"/>
        <v>-8915310941</v>
      </c>
      <c r="U100" s="175"/>
      <c r="V100" s="191">
        <f>T100/درآمدها!$J$5</f>
        <v>1.0446979121025669E-2</v>
      </c>
    </row>
    <row r="101" spans="1:22" s="206" customFormat="1" ht="42.75" customHeight="1">
      <c r="A101" s="71"/>
      <c r="B101" s="209" t="s">
        <v>116</v>
      </c>
      <c r="C101" s="204"/>
      <c r="D101" s="168">
        <v>0</v>
      </c>
      <c r="E101" s="168"/>
      <c r="F101" s="168">
        <v>0</v>
      </c>
      <c r="G101" s="168"/>
      <c r="H101" s="168">
        <v>0</v>
      </c>
      <c r="I101" s="168"/>
      <c r="J101" s="129">
        <f t="shared" si="3"/>
        <v>0</v>
      </c>
      <c r="K101" s="129"/>
      <c r="L101" s="191">
        <f t="shared" si="5"/>
        <v>0</v>
      </c>
      <c r="M101" s="191"/>
      <c r="N101" s="168">
        <v>0</v>
      </c>
      <c r="O101" s="168"/>
      <c r="P101" s="168">
        <v>0</v>
      </c>
      <c r="Q101" s="168"/>
      <c r="R101" s="168">
        <v>-349739330</v>
      </c>
      <c r="S101" s="168"/>
      <c r="T101" s="129">
        <f t="shared" si="4"/>
        <v>-349739330</v>
      </c>
      <c r="U101" s="175"/>
      <c r="V101" s="191">
        <f>T101/درآمدها!$J$5</f>
        <v>4.0982524361642526E-4</v>
      </c>
    </row>
    <row r="102" spans="1:22" s="206" customFormat="1" ht="42.75" customHeight="1">
      <c r="A102" s="71"/>
      <c r="B102" s="209" t="s">
        <v>93</v>
      </c>
      <c r="C102" s="204"/>
      <c r="D102" s="168">
        <v>0</v>
      </c>
      <c r="E102" s="168"/>
      <c r="F102" s="168">
        <v>0</v>
      </c>
      <c r="G102" s="168"/>
      <c r="H102" s="168">
        <v>357699821</v>
      </c>
      <c r="I102" s="168"/>
      <c r="J102" s="129">
        <f t="shared" si="3"/>
        <v>357699821</v>
      </c>
      <c r="K102" s="129"/>
      <c r="L102" s="191">
        <f t="shared" si="5"/>
        <v>-6.2545272870036565E-4</v>
      </c>
      <c r="M102" s="191"/>
      <c r="N102" s="168">
        <v>0</v>
      </c>
      <c r="O102" s="168"/>
      <c r="P102" s="168">
        <v>0</v>
      </c>
      <c r="Q102" s="168"/>
      <c r="R102" s="168">
        <v>4639397928</v>
      </c>
      <c r="S102" s="168"/>
      <c r="T102" s="129">
        <f t="shared" si="4"/>
        <v>4639397928</v>
      </c>
      <c r="U102" s="175"/>
      <c r="V102" s="191">
        <f>T102/درآمدها!$J$5</f>
        <v>-5.4364557342639688E-3</v>
      </c>
    </row>
    <row r="103" spans="1:22" s="206" customFormat="1" ht="42.75" customHeight="1">
      <c r="A103" s="71"/>
      <c r="B103" s="209" t="s">
        <v>96</v>
      </c>
      <c r="C103" s="204"/>
      <c r="D103" s="168">
        <v>0</v>
      </c>
      <c r="E103" s="168"/>
      <c r="F103" s="168">
        <v>-5825213862</v>
      </c>
      <c r="G103" s="168"/>
      <c r="H103" s="168">
        <v>-406215201</v>
      </c>
      <c r="I103" s="168"/>
      <c r="J103" s="129">
        <f t="shared" si="3"/>
        <v>-6231429063</v>
      </c>
      <c r="K103" s="129"/>
      <c r="L103" s="191">
        <f t="shared" si="5"/>
        <v>1.0895907915917331E-2</v>
      </c>
      <c r="M103" s="191"/>
      <c r="N103" s="168">
        <v>5670074142</v>
      </c>
      <c r="O103" s="168"/>
      <c r="P103" s="168">
        <v>-10743443160</v>
      </c>
      <c r="Q103" s="168"/>
      <c r="R103" s="168">
        <v>-458685502</v>
      </c>
      <c r="S103" s="168"/>
      <c r="T103" s="129">
        <f t="shared" si="4"/>
        <v>-5532054520</v>
      </c>
      <c r="U103" s="175"/>
      <c r="V103" s="191">
        <f>T103/درآمدها!$J$5</f>
        <v>6.4824725070478824E-3</v>
      </c>
    </row>
    <row r="104" spans="1:22" s="206" customFormat="1" ht="42.75" customHeight="1">
      <c r="A104" s="71"/>
      <c r="B104" s="209" t="s">
        <v>472</v>
      </c>
      <c r="C104" s="204"/>
      <c r="D104" s="168">
        <v>0</v>
      </c>
      <c r="E104" s="168"/>
      <c r="F104" s="168">
        <v>-423161687</v>
      </c>
      <c r="G104" s="168"/>
      <c r="H104" s="168">
        <v>0</v>
      </c>
      <c r="I104" s="168"/>
      <c r="J104" s="129">
        <f t="shared" si="3"/>
        <v>-423161687</v>
      </c>
      <c r="K104" s="129"/>
      <c r="L104" s="191">
        <f t="shared" si="5"/>
        <v>7.3991547179331704E-4</v>
      </c>
      <c r="M104" s="191"/>
      <c r="N104" s="168">
        <v>0</v>
      </c>
      <c r="O104" s="168"/>
      <c r="P104" s="168">
        <v>-423161687</v>
      </c>
      <c r="Q104" s="168"/>
      <c r="R104" s="168">
        <v>0</v>
      </c>
      <c r="S104" s="168"/>
      <c r="T104" s="129">
        <f t="shared" si="4"/>
        <v>-423161687</v>
      </c>
      <c r="U104" s="175"/>
      <c r="V104" s="191">
        <f>T104/درآمدها!$J$5</f>
        <v>4.9586170781511045E-4</v>
      </c>
    </row>
    <row r="105" spans="1:22" s="206" customFormat="1" ht="42.75" customHeight="1">
      <c r="A105" s="71"/>
      <c r="B105" s="209" t="s">
        <v>149</v>
      </c>
      <c r="C105" s="204"/>
      <c r="D105" s="168">
        <v>0</v>
      </c>
      <c r="E105" s="168"/>
      <c r="F105" s="168">
        <v>-1772349721</v>
      </c>
      <c r="G105" s="168"/>
      <c r="H105" s="168">
        <v>82061672</v>
      </c>
      <c r="I105" s="168"/>
      <c r="J105" s="129">
        <f t="shared" si="3"/>
        <v>-1690288049</v>
      </c>
      <c r="K105" s="129"/>
      <c r="L105" s="191">
        <f t="shared" si="5"/>
        <v>2.9555376057531415E-3</v>
      </c>
      <c r="M105" s="191"/>
      <c r="N105" s="168">
        <v>0</v>
      </c>
      <c r="O105" s="168"/>
      <c r="P105" s="168">
        <v>-1375173602</v>
      </c>
      <c r="Q105" s="168"/>
      <c r="R105" s="168">
        <v>1313387086</v>
      </c>
      <c r="S105" s="168"/>
      <c r="T105" s="129">
        <f t="shared" si="4"/>
        <v>-61786516</v>
      </c>
      <c r="U105" s="175"/>
      <c r="V105" s="191">
        <f>T105/درآمدها!$J$5</f>
        <v>7.2401562534903235E-5</v>
      </c>
    </row>
    <row r="106" spans="1:22" s="206" customFormat="1" ht="42.75" customHeight="1">
      <c r="A106" s="71"/>
      <c r="B106" s="209" t="s">
        <v>125</v>
      </c>
      <c r="C106" s="204"/>
      <c r="D106" s="168">
        <v>0</v>
      </c>
      <c r="E106" s="168"/>
      <c r="F106" s="168">
        <v>-1669998676</v>
      </c>
      <c r="G106" s="168"/>
      <c r="H106" s="168">
        <v>-3651831418</v>
      </c>
      <c r="I106" s="168"/>
      <c r="J106" s="129">
        <f t="shared" si="3"/>
        <v>-5321830094</v>
      </c>
      <c r="K106" s="129"/>
      <c r="L106" s="191">
        <f t="shared" si="5"/>
        <v>9.3054370132660009E-3</v>
      </c>
      <c r="M106" s="191"/>
      <c r="N106" s="168">
        <v>0</v>
      </c>
      <c r="O106" s="168"/>
      <c r="P106" s="168">
        <v>-5311101253</v>
      </c>
      <c r="Q106" s="168"/>
      <c r="R106" s="168">
        <v>-17563363124</v>
      </c>
      <c r="S106" s="168"/>
      <c r="T106" s="129">
        <f t="shared" si="4"/>
        <v>-22874464377</v>
      </c>
      <c r="U106" s="175"/>
      <c r="V106" s="191">
        <f>T106/درآمدها!$J$5</f>
        <v>2.6804342925627684E-2</v>
      </c>
    </row>
    <row r="107" spans="1:22" s="206" customFormat="1" ht="42.75" customHeight="1">
      <c r="A107" s="71"/>
      <c r="B107" s="209" t="s">
        <v>127</v>
      </c>
      <c r="C107" s="204"/>
      <c r="D107" s="168">
        <v>0</v>
      </c>
      <c r="E107" s="168"/>
      <c r="F107" s="168">
        <v>-2875420453</v>
      </c>
      <c r="G107" s="168"/>
      <c r="H107" s="168">
        <v>-285541360</v>
      </c>
      <c r="I107" s="168"/>
      <c r="J107" s="129">
        <f t="shared" si="3"/>
        <v>-3160961813</v>
      </c>
      <c r="K107" s="129"/>
      <c r="L107" s="191">
        <f t="shared" si="5"/>
        <v>5.5270706754379532E-3</v>
      </c>
      <c r="M107" s="191"/>
      <c r="N107" s="168">
        <v>1177438150</v>
      </c>
      <c r="O107" s="168"/>
      <c r="P107" s="168">
        <v>-7984142594</v>
      </c>
      <c r="Q107" s="168"/>
      <c r="R107" s="168">
        <v>-1240069836</v>
      </c>
      <c r="S107" s="168"/>
      <c r="T107" s="129">
        <f t="shared" si="4"/>
        <v>-8046774280</v>
      </c>
      <c r="U107" s="175"/>
      <c r="V107" s="191">
        <f>T107/درآمدها!$J$5</f>
        <v>9.4292261314373339E-3</v>
      </c>
    </row>
    <row r="108" spans="1:22" s="206" customFormat="1" ht="42.75" customHeight="1">
      <c r="A108" s="71"/>
      <c r="B108" s="209" t="s">
        <v>368</v>
      </c>
      <c r="C108" s="204"/>
      <c r="D108" s="168">
        <v>0</v>
      </c>
      <c r="E108" s="168"/>
      <c r="F108" s="168">
        <v>-2750195259</v>
      </c>
      <c r="G108" s="168"/>
      <c r="H108" s="168">
        <v>21561442</v>
      </c>
      <c r="I108" s="168"/>
      <c r="J108" s="129">
        <f t="shared" si="3"/>
        <v>-2728633817</v>
      </c>
      <c r="K108" s="129"/>
      <c r="L108" s="191">
        <f t="shared" si="5"/>
        <v>4.7711275384360458E-3</v>
      </c>
      <c r="M108" s="191"/>
      <c r="N108" s="168">
        <v>0</v>
      </c>
      <c r="O108" s="168"/>
      <c r="P108" s="168">
        <v>53260927</v>
      </c>
      <c r="Q108" s="168"/>
      <c r="R108" s="168">
        <v>-256050944</v>
      </c>
      <c r="S108" s="168"/>
      <c r="T108" s="129">
        <f t="shared" si="4"/>
        <v>-202790017</v>
      </c>
      <c r="U108" s="175"/>
      <c r="V108" s="191">
        <f>T108/درآمدها!$J$5</f>
        <v>2.3762974590248122E-4</v>
      </c>
    </row>
    <row r="109" spans="1:22" s="206" customFormat="1" ht="42.6" customHeight="1">
      <c r="A109" s="71"/>
      <c r="B109" s="209" t="s">
        <v>129</v>
      </c>
      <c r="C109" s="204"/>
      <c r="D109" s="168">
        <v>0</v>
      </c>
      <c r="E109" s="168"/>
      <c r="F109" s="168">
        <v>-5243821750</v>
      </c>
      <c r="G109" s="168"/>
      <c r="H109" s="168">
        <v>-334420644</v>
      </c>
      <c r="I109" s="168"/>
      <c r="J109" s="129">
        <f t="shared" si="3"/>
        <v>-5578242394</v>
      </c>
      <c r="K109" s="129"/>
      <c r="L109" s="191">
        <f t="shared" si="5"/>
        <v>9.7537843796666589E-3</v>
      </c>
      <c r="M109" s="191"/>
      <c r="N109" s="168">
        <v>0</v>
      </c>
      <c r="O109" s="168"/>
      <c r="P109" s="168">
        <v>-9507817545</v>
      </c>
      <c r="Q109" s="168"/>
      <c r="R109" s="168">
        <v>-578177633</v>
      </c>
      <c r="S109" s="168"/>
      <c r="T109" s="129">
        <f t="shared" si="4"/>
        <v>-10085995178</v>
      </c>
      <c r="U109" s="175"/>
      <c r="V109" s="191">
        <f>T109/درآمدها!$J$5</f>
        <v>1.1818789242084786E-2</v>
      </c>
    </row>
    <row r="110" spans="1:22" s="206" customFormat="1" ht="42.75" customHeight="1">
      <c r="A110" s="71"/>
      <c r="B110" s="209" t="s">
        <v>386</v>
      </c>
      <c r="C110" s="204"/>
      <c r="D110" s="168">
        <v>0</v>
      </c>
      <c r="E110" s="168"/>
      <c r="F110" s="168">
        <v>-3064905850</v>
      </c>
      <c r="G110" s="168"/>
      <c r="H110" s="168">
        <v>-173883392</v>
      </c>
      <c r="I110" s="168"/>
      <c r="J110" s="129">
        <f t="shared" si="3"/>
        <v>-3238789242</v>
      </c>
      <c r="K110" s="129"/>
      <c r="L110" s="191">
        <f t="shared" si="5"/>
        <v>5.6631551098659588E-3</v>
      </c>
      <c r="M110" s="191"/>
      <c r="N110" s="168">
        <v>0</v>
      </c>
      <c r="O110" s="168"/>
      <c r="P110" s="168">
        <v>-4694373937</v>
      </c>
      <c r="Q110" s="168"/>
      <c r="R110" s="168">
        <v>-1038546915</v>
      </c>
      <c r="S110" s="168"/>
      <c r="T110" s="129">
        <f t="shared" si="4"/>
        <v>-5732920852</v>
      </c>
      <c r="U110" s="175"/>
      <c r="V110" s="191">
        <f>T110/درآمدها!$J$5</f>
        <v>6.7178480750351537E-3</v>
      </c>
    </row>
    <row r="111" spans="1:22" s="206" customFormat="1" ht="42.6" customHeight="1">
      <c r="A111" s="71"/>
      <c r="B111" s="209" t="s">
        <v>160</v>
      </c>
      <c r="C111" s="204"/>
      <c r="D111" s="168">
        <v>0</v>
      </c>
      <c r="E111" s="168"/>
      <c r="F111" s="168">
        <v>-1029199026</v>
      </c>
      <c r="G111" s="168"/>
      <c r="H111" s="168">
        <v>-119358340</v>
      </c>
      <c r="I111" s="168"/>
      <c r="J111" s="129">
        <f t="shared" si="3"/>
        <v>-1148557366</v>
      </c>
      <c r="K111" s="129"/>
      <c r="L111" s="191">
        <f t="shared" si="5"/>
        <v>2.0082994076578097E-3</v>
      </c>
      <c r="M111" s="191"/>
      <c r="N111" s="168">
        <v>536335800</v>
      </c>
      <c r="O111" s="168"/>
      <c r="P111" s="168">
        <v>-2996780124</v>
      </c>
      <c r="Q111" s="168"/>
      <c r="R111" s="168">
        <v>-570116739</v>
      </c>
      <c r="S111" s="168"/>
      <c r="T111" s="129">
        <f t="shared" si="4"/>
        <v>-3030561063</v>
      </c>
      <c r="U111" s="175"/>
      <c r="V111" s="191">
        <f>T111/درآمدها!$J$5</f>
        <v>3.5512174908622022E-3</v>
      </c>
    </row>
    <row r="112" spans="1:22" s="206" customFormat="1" ht="42.75" customHeight="1">
      <c r="A112" s="71"/>
      <c r="B112" s="209" t="s">
        <v>151</v>
      </c>
      <c r="C112" s="204"/>
      <c r="D112" s="168">
        <v>0</v>
      </c>
      <c r="E112" s="168"/>
      <c r="F112" s="168">
        <v>-3344828563</v>
      </c>
      <c r="G112" s="168"/>
      <c r="H112" s="168">
        <v>13686077</v>
      </c>
      <c r="I112" s="168"/>
      <c r="J112" s="129">
        <f t="shared" si="3"/>
        <v>-3331142486</v>
      </c>
      <c r="K112" s="129"/>
      <c r="L112" s="191">
        <f t="shared" si="5"/>
        <v>5.824638524374379E-3</v>
      </c>
      <c r="M112" s="191"/>
      <c r="N112" s="168">
        <v>0</v>
      </c>
      <c r="O112" s="168"/>
      <c r="P112" s="168">
        <v>351222402</v>
      </c>
      <c r="Q112" s="168"/>
      <c r="R112" s="168">
        <v>13326256551</v>
      </c>
      <c r="S112" s="168"/>
      <c r="T112" s="129">
        <f t="shared" si="4"/>
        <v>13677478953</v>
      </c>
      <c r="U112" s="175"/>
      <c r="V112" s="191">
        <f>T112/درآمدها!$J$5</f>
        <v>-1.6027297084293478E-2</v>
      </c>
    </row>
    <row r="113" spans="1:22" s="206" customFormat="1" ht="42.75" customHeight="1">
      <c r="A113" s="71"/>
      <c r="B113" s="209" t="s">
        <v>288</v>
      </c>
      <c r="C113" s="204"/>
      <c r="D113" s="168">
        <v>0</v>
      </c>
      <c r="E113" s="168"/>
      <c r="F113" s="168">
        <v>-2360315485</v>
      </c>
      <c r="G113" s="168"/>
      <c r="H113" s="168">
        <v>-249141404</v>
      </c>
      <c r="I113" s="168"/>
      <c r="J113" s="129">
        <f t="shared" si="3"/>
        <v>-2609456889</v>
      </c>
      <c r="K113" s="129"/>
      <c r="L113" s="191">
        <f t="shared" si="5"/>
        <v>4.5627418182326044E-3</v>
      </c>
      <c r="M113" s="191"/>
      <c r="N113" s="168">
        <v>0</v>
      </c>
      <c r="O113" s="168"/>
      <c r="P113" s="168">
        <v>-6592963984</v>
      </c>
      <c r="Q113" s="168"/>
      <c r="R113" s="168">
        <v>-971320394</v>
      </c>
      <c r="S113" s="168"/>
      <c r="T113" s="129">
        <f t="shared" si="4"/>
        <v>-7564284378</v>
      </c>
      <c r="U113" s="175"/>
      <c r="V113" s="191">
        <f>T113/درآمدها!$J$5</f>
        <v>8.863843503096349E-3</v>
      </c>
    </row>
    <row r="114" spans="1:22" s="206" customFormat="1" ht="42.75" customHeight="1">
      <c r="A114" s="71"/>
      <c r="B114" s="209" t="s">
        <v>357</v>
      </c>
      <c r="C114" s="204"/>
      <c r="D114" s="168">
        <v>0</v>
      </c>
      <c r="E114" s="168"/>
      <c r="F114" s="168">
        <v>-5905097060</v>
      </c>
      <c r="G114" s="168"/>
      <c r="H114" s="168">
        <v>-451122207</v>
      </c>
      <c r="I114" s="168"/>
      <c r="J114" s="129">
        <f t="shared" si="3"/>
        <v>-6356219267</v>
      </c>
      <c r="K114" s="129"/>
      <c r="L114" s="191">
        <f t="shared" si="5"/>
        <v>1.111410867818966E-2</v>
      </c>
      <c r="M114" s="191"/>
      <c r="N114" s="168">
        <v>0</v>
      </c>
      <c r="O114" s="168"/>
      <c r="P114" s="168">
        <v>-11726920642</v>
      </c>
      <c r="Q114" s="168"/>
      <c r="R114" s="168">
        <v>-863410860</v>
      </c>
      <c r="S114" s="168"/>
      <c r="T114" s="129">
        <f t="shared" si="4"/>
        <v>-12590331502</v>
      </c>
      <c r="U114" s="175"/>
      <c r="V114" s="191">
        <f>T114/درآمدها!$J$5</f>
        <v>1.4753375535484396E-2</v>
      </c>
    </row>
    <row r="115" spans="1:22" s="206" customFormat="1" ht="42.75" customHeight="1">
      <c r="A115" s="71"/>
      <c r="B115" s="209" t="s">
        <v>166</v>
      </c>
      <c r="C115" s="204"/>
      <c r="D115" s="168">
        <v>0</v>
      </c>
      <c r="E115" s="168"/>
      <c r="F115" s="168">
        <v>-440281227</v>
      </c>
      <c r="G115" s="168"/>
      <c r="H115" s="168">
        <v>-469544059</v>
      </c>
      <c r="I115" s="168"/>
      <c r="J115" s="129">
        <f t="shared" si="3"/>
        <v>-909825286</v>
      </c>
      <c r="K115" s="129"/>
      <c r="L115" s="191">
        <f t="shared" si="5"/>
        <v>1.5908666271580007E-3</v>
      </c>
      <c r="M115" s="191"/>
      <c r="N115" s="168">
        <v>5730873200</v>
      </c>
      <c r="O115" s="168"/>
      <c r="P115" s="168">
        <v>-14036836569</v>
      </c>
      <c r="Q115" s="168"/>
      <c r="R115" s="168">
        <v>-5539836085</v>
      </c>
      <c r="S115" s="168"/>
      <c r="T115" s="129">
        <f t="shared" si="4"/>
        <v>-13845799454</v>
      </c>
      <c r="U115" s="175"/>
      <c r="V115" s="191">
        <f>T115/درآمدها!$J$5</f>
        <v>1.6224535382679775E-2</v>
      </c>
    </row>
    <row r="116" spans="1:22" s="206" customFormat="1" ht="42.6" customHeight="1">
      <c r="A116" s="71"/>
      <c r="B116" s="209" t="s">
        <v>154</v>
      </c>
      <c r="C116" s="204"/>
      <c r="D116" s="168">
        <v>0</v>
      </c>
      <c r="E116" s="168"/>
      <c r="F116" s="168">
        <v>-885223323</v>
      </c>
      <c r="G116" s="168"/>
      <c r="H116" s="168">
        <v>-10276882</v>
      </c>
      <c r="I116" s="168"/>
      <c r="J116" s="129">
        <f t="shared" si="3"/>
        <v>-895500205</v>
      </c>
      <c r="K116" s="129"/>
      <c r="L116" s="191">
        <f t="shared" si="5"/>
        <v>1.5658186386651471E-3</v>
      </c>
      <c r="M116" s="191"/>
      <c r="N116" s="168">
        <v>601262220</v>
      </c>
      <c r="O116" s="168"/>
      <c r="P116" s="168">
        <v>-3178226425</v>
      </c>
      <c r="Q116" s="168"/>
      <c r="R116" s="168">
        <v>-641620005</v>
      </c>
      <c r="S116" s="168"/>
      <c r="T116" s="129">
        <f t="shared" si="4"/>
        <v>-3218584210</v>
      </c>
      <c r="U116" s="175"/>
      <c r="V116" s="191">
        <f>T116/درآمدها!$J$5</f>
        <v>3.7715433890813184E-3</v>
      </c>
    </row>
    <row r="117" spans="1:22" s="206" customFormat="1" ht="42.75" customHeight="1">
      <c r="A117" s="71"/>
      <c r="B117" s="209" t="s">
        <v>274</v>
      </c>
      <c r="C117" s="204"/>
      <c r="D117" s="168">
        <v>0</v>
      </c>
      <c r="E117" s="168"/>
      <c r="F117" s="168">
        <v>-3552696917</v>
      </c>
      <c r="G117" s="168"/>
      <c r="H117" s="168">
        <v>48563904</v>
      </c>
      <c r="I117" s="168"/>
      <c r="J117" s="129">
        <f t="shared" si="3"/>
        <v>-3504133013</v>
      </c>
      <c r="K117" s="129"/>
      <c r="L117" s="191">
        <f t="shared" si="5"/>
        <v>6.1271195176524395E-3</v>
      </c>
      <c r="M117" s="191"/>
      <c r="N117" s="168">
        <v>5554017360</v>
      </c>
      <c r="O117" s="168"/>
      <c r="P117" s="168">
        <v>-791676229</v>
      </c>
      <c r="Q117" s="168"/>
      <c r="R117" s="168">
        <v>4812594834</v>
      </c>
      <c r="S117" s="168"/>
      <c r="T117" s="129">
        <f t="shared" si="4"/>
        <v>9574935965</v>
      </c>
      <c r="U117" s="175"/>
      <c r="V117" s="191">
        <f>T117/درآمدها!$J$5</f>
        <v>-1.1219929038200528E-2</v>
      </c>
    </row>
    <row r="118" spans="1:22" s="206" customFormat="1" ht="42.75" customHeight="1">
      <c r="A118" s="71"/>
      <c r="B118" s="209" t="s">
        <v>361</v>
      </c>
      <c r="C118" s="204"/>
      <c r="D118" s="168">
        <v>0</v>
      </c>
      <c r="E118" s="168"/>
      <c r="F118" s="168">
        <v>-36886741</v>
      </c>
      <c r="G118" s="168"/>
      <c r="H118" s="168">
        <v>433883</v>
      </c>
      <c r="I118" s="168"/>
      <c r="J118" s="129">
        <f t="shared" si="3"/>
        <v>-36452858</v>
      </c>
      <c r="K118" s="129"/>
      <c r="L118" s="191">
        <f t="shared" si="5"/>
        <v>6.3739309237806281E-5</v>
      </c>
      <c r="M118" s="191"/>
      <c r="N118" s="168">
        <v>1136601000</v>
      </c>
      <c r="O118" s="168"/>
      <c r="P118" s="168">
        <v>414973654</v>
      </c>
      <c r="Q118" s="168"/>
      <c r="R118" s="168">
        <v>1211831637</v>
      </c>
      <c r="S118" s="168"/>
      <c r="T118" s="129">
        <f t="shared" si="4"/>
        <v>2763406291</v>
      </c>
      <c r="U118" s="175"/>
      <c r="V118" s="191">
        <f>T118/درآمدها!$J$5</f>
        <v>-3.2381649968284583E-3</v>
      </c>
    </row>
    <row r="119" spans="1:22" s="206" customFormat="1" ht="42.75" customHeight="1">
      <c r="A119" s="71"/>
      <c r="B119" s="209" t="s">
        <v>399</v>
      </c>
      <c r="C119" s="204"/>
      <c r="D119" s="168">
        <v>0</v>
      </c>
      <c r="E119" s="168"/>
      <c r="F119" s="168">
        <v>-3201227040</v>
      </c>
      <c r="G119" s="168"/>
      <c r="H119" s="168">
        <v>-69496063</v>
      </c>
      <c r="I119" s="168"/>
      <c r="J119" s="129">
        <f t="shared" si="3"/>
        <v>-3270723103</v>
      </c>
      <c r="K119" s="129"/>
      <c r="L119" s="191">
        <f t="shared" si="5"/>
        <v>5.7189927685054025E-3</v>
      </c>
      <c r="M119" s="191"/>
      <c r="N119" s="168">
        <v>0</v>
      </c>
      <c r="O119" s="168"/>
      <c r="P119" s="168">
        <v>-1971798456</v>
      </c>
      <c r="Q119" s="168"/>
      <c r="R119" s="168">
        <v>546101606</v>
      </c>
      <c r="S119" s="168"/>
      <c r="T119" s="129">
        <f t="shared" si="4"/>
        <v>-1425696850</v>
      </c>
      <c r="U119" s="175"/>
      <c r="V119" s="191">
        <f>T119/درآمدها!$J$5</f>
        <v>1.6706344089880314E-3</v>
      </c>
    </row>
    <row r="120" spans="1:22" s="206" customFormat="1" ht="42.75" customHeight="1">
      <c r="A120" s="71"/>
      <c r="B120" s="209" t="s">
        <v>225</v>
      </c>
      <c r="C120" s="204"/>
      <c r="D120" s="168">
        <v>0</v>
      </c>
      <c r="E120" s="168"/>
      <c r="F120" s="168">
        <v>1503486565</v>
      </c>
      <c r="G120" s="168"/>
      <c r="H120" s="168">
        <v>-538706888</v>
      </c>
      <c r="I120" s="168"/>
      <c r="J120" s="129">
        <f t="shared" si="3"/>
        <v>964779677</v>
      </c>
      <c r="K120" s="129"/>
      <c r="L120" s="191">
        <f t="shared" si="5"/>
        <v>-1.686956621581053E-3</v>
      </c>
      <c r="M120" s="191"/>
      <c r="N120" s="168">
        <v>0</v>
      </c>
      <c r="O120" s="168"/>
      <c r="P120" s="168">
        <v>-14985223350</v>
      </c>
      <c r="Q120" s="168"/>
      <c r="R120" s="168">
        <v>-17897661367</v>
      </c>
      <c r="S120" s="168"/>
      <c r="T120" s="129">
        <f t="shared" si="4"/>
        <v>-32882884717</v>
      </c>
      <c r="U120" s="175"/>
      <c r="V120" s="191">
        <f>T120/درآمدها!$J$5</f>
        <v>3.8532229818005748E-2</v>
      </c>
    </row>
    <row r="121" spans="1:22" s="206" customFormat="1" ht="42.75" customHeight="1">
      <c r="A121" s="71"/>
      <c r="B121" s="209" t="s">
        <v>185</v>
      </c>
      <c r="C121" s="204"/>
      <c r="D121" s="168">
        <v>0</v>
      </c>
      <c r="E121" s="168"/>
      <c r="F121" s="168">
        <v>0</v>
      </c>
      <c r="G121" s="168"/>
      <c r="H121" s="168">
        <v>2414581739</v>
      </c>
      <c r="I121" s="168"/>
      <c r="J121" s="129">
        <f t="shared" si="3"/>
        <v>2414581739</v>
      </c>
      <c r="K121" s="129"/>
      <c r="L121" s="191">
        <f t="shared" si="5"/>
        <v>-4.221994668897595E-3</v>
      </c>
      <c r="M121" s="191"/>
      <c r="N121" s="168">
        <v>2918735520</v>
      </c>
      <c r="O121" s="168"/>
      <c r="P121" s="168">
        <v>0</v>
      </c>
      <c r="Q121" s="168"/>
      <c r="R121" s="168">
        <v>8409274179</v>
      </c>
      <c r="S121" s="168"/>
      <c r="T121" s="129">
        <f t="shared" si="4"/>
        <v>11328009699</v>
      </c>
      <c r="U121" s="175"/>
      <c r="V121" s="191">
        <f>T121/درآمدها!$J$5</f>
        <v>-1.3274184332033527E-2</v>
      </c>
    </row>
    <row r="122" spans="1:22" s="206" customFormat="1" ht="42.75" customHeight="1">
      <c r="A122" s="71"/>
      <c r="B122" s="209" t="s">
        <v>215</v>
      </c>
      <c r="C122" s="204"/>
      <c r="D122" s="168">
        <v>0</v>
      </c>
      <c r="E122" s="168"/>
      <c r="F122" s="168">
        <v>-169838004</v>
      </c>
      <c r="G122" s="168"/>
      <c r="H122" s="168">
        <v>0</v>
      </c>
      <c r="I122" s="168"/>
      <c r="J122" s="129">
        <f t="shared" si="3"/>
        <v>-169838004</v>
      </c>
      <c r="K122" s="129"/>
      <c r="L122" s="191">
        <f t="shared" si="5"/>
        <v>2.9696867821139784E-4</v>
      </c>
      <c r="M122" s="191"/>
      <c r="N122" s="168">
        <v>0</v>
      </c>
      <c r="O122" s="168"/>
      <c r="P122" s="168">
        <v>2619998219</v>
      </c>
      <c r="Q122" s="168"/>
      <c r="R122" s="168">
        <v>7917202392</v>
      </c>
      <c r="S122" s="168"/>
      <c r="T122" s="129">
        <f t="shared" si="4"/>
        <v>10537200611</v>
      </c>
      <c r="U122" s="175"/>
      <c r="V122" s="191">
        <f>T122/درآمدها!$J$5</f>
        <v>-1.2347512667329179E-2</v>
      </c>
    </row>
    <row r="123" spans="1:22" s="206" customFormat="1" ht="42.75" customHeight="1">
      <c r="A123" s="71"/>
      <c r="B123" s="209" t="s">
        <v>259</v>
      </c>
      <c r="C123" s="204"/>
      <c r="D123" s="168">
        <v>0</v>
      </c>
      <c r="E123" s="168"/>
      <c r="F123" s="168">
        <v>2416366008</v>
      </c>
      <c r="G123" s="168"/>
      <c r="H123" s="168">
        <v>-84751516</v>
      </c>
      <c r="I123" s="168"/>
      <c r="J123" s="129">
        <f t="shared" si="3"/>
        <v>2331614492</v>
      </c>
      <c r="K123" s="129"/>
      <c r="L123" s="191">
        <f t="shared" si="5"/>
        <v>-4.0769230530275187E-3</v>
      </c>
      <c r="M123" s="191"/>
      <c r="N123" s="168">
        <v>82141970</v>
      </c>
      <c r="O123" s="168"/>
      <c r="P123" s="168">
        <v>-327030806</v>
      </c>
      <c r="Q123" s="168"/>
      <c r="R123" s="168">
        <v>2448059358</v>
      </c>
      <c r="S123" s="168"/>
      <c r="T123" s="129">
        <f t="shared" si="4"/>
        <v>2203170522</v>
      </c>
      <c r="U123" s="175"/>
      <c r="V123" s="191">
        <f>T123/درآمدها!$J$5</f>
        <v>-2.5816796066578411E-3</v>
      </c>
    </row>
    <row r="124" spans="1:22" s="206" customFormat="1" ht="42.75" customHeight="1">
      <c r="A124" s="71"/>
      <c r="B124" s="209" t="s">
        <v>165</v>
      </c>
      <c r="C124" s="204"/>
      <c r="D124" s="168">
        <v>0</v>
      </c>
      <c r="E124" s="168"/>
      <c r="F124" s="168">
        <v>-523708933</v>
      </c>
      <c r="G124" s="168"/>
      <c r="H124" s="168">
        <v>-237322220</v>
      </c>
      <c r="I124" s="168"/>
      <c r="J124" s="129">
        <f t="shared" si="3"/>
        <v>-761031153</v>
      </c>
      <c r="K124" s="129"/>
      <c r="L124" s="191">
        <f t="shared" si="5"/>
        <v>1.3306940158346779E-3</v>
      </c>
      <c r="M124" s="191"/>
      <c r="N124" s="168">
        <v>25586605000</v>
      </c>
      <c r="O124" s="168"/>
      <c r="P124" s="168">
        <v>-6435197956</v>
      </c>
      <c r="Q124" s="168"/>
      <c r="R124" s="168">
        <v>-62051790505</v>
      </c>
      <c r="S124" s="168"/>
      <c r="T124" s="129">
        <f t="shared" si="4"/>
        <v>-42900383461</v>
      </c>
      <c r="U124" s="175"/>
      <c r="V124" s="191">
        <f>T124/درآمدها!$J$5</f>
        <v>5.0270754802276274E-2</v>
      </c>
    </row>
    <row r="125" spans="1:22" s="206" customFormat="1" ht="42.75" customHeight="1">
      <c r="A125" s="71"/>
      <c r="B125" s="209" t="s">
        <v>152</v>
      </c>
      <c r="C125" s="204"/>
      <c r="D125" s="168">
        <v>0</v>
      </c>
      <c r="E125" s="168"/>
      <c r="F125" s="168">
        <v>-4370783853</v>
      </c>
      <c r="G125" s="168"/>
      <c r="H125" s="168">
        <v>-37170412</v>
      </c>
      <c r="I125" s="168"/>
      <c r="J125" s="129">
        <f t="shared" si="3"/>
        <v>-4407954265</v>
      </c>
      <c r="K125" s="129"/>
      <c r="L125" s="191">
        <f t="shared" si="5"/>
        <v>7.7074878464383255E-3</v>
      </c>
      <c r="M125" s="191"/>
      <c r="N125" s="168">
        <v>0</v>
      </c>
      <c r="O125" s="168"/>
      <c r="P125" s="168">
        <v>-14587483889</v>
      </c>
      <c r="Q125" s="168"/>
      <c r="R125" s="168">
        <v>-1987102191</v>
      </c>
      <c r="S125" s="168"/>
      <c r="T125" s="129">
        <f t="shared" si="4"/>
        <v>-16574586080</v>
      </c>
      <c r="U125" s="175"/>
      <c r="V125" s="191">
        <f>T125/درآمدها!$J$5</f>
        <v>1.9422132987094734E-2</v>
      </c>
    </row>
    <row r="126" spans="1:22" s="206" customFormat="1" ht="42.75" customHeight="1">
      <c r="A126" s="71"/>
      <c r="B126" s="209" t="s">
        <v>279</v>
      </c>
      <c r="C126" s="204"/>
      <c r="D126" s="168">
        <v>0</v>
      </c>
      <c r="E126" s="168"/>
      <c r="F126" s="168">
        <v>-7627826252</v>
      </c>
      <c r="G126" s="168"/>
      <c r="H126" s="168">
        <v>-56763065</v>
      </c>
      <c r="I126" s="168"/>
      <c r="J126" s="129">
        <f t="shared" si="3"/>
        <v>-7684589317</v>
      </c>
      <c r="K126" s="129"/>
      <c r="L126" s="191">
        <f t="shared" si="5"/>
        <v>1.3436817898936911E-2</v>
      </c>
      <c r="M126" s="191"/>
      <c r="N126" s="168">
        <v>661213280</v>
      </c>
      <c r="O126" s="168"/>
      <c r="P126" s="168">
        <v>-19183106764</v>
      </c>
      <c r="Q126" s="168"/>
      <c r="R126" s="168">
        <v>-1061446528</v>
      </c>
      <c r="S126" s="168"/>
      <c r="T126" s="129">
        <f t="shared" si="4"/>
        <v>-19583340012</v>
      </c>
      <c r="U126" s="175"/>
      <c r="V126" s="191">
        <f>T126/درآمدها!$J$5</f>
        <v>2.2947796838408734E-2</v>
      </c>
    </row>
    <row r="127" spans="1:22" s="206" customFormat="1" ht="42.75" customHeight="1">
      <c r="A127" s="71"/>
      <c r="B127" s="209" t="s">
        <v>430</v>
      </c>
      <c r="C127" s="204"/>
      <c r="D127" s="168">
        <v>0</v>
      </c>
      <c r="E127" s="168"/>
      <c r="F127" s="168">
        <v>3686403606</v>
      </c>
      <c r="G127" s="168"/>
      <c r="H127" s="168">
        <v>53560245</v>
      </c>
      <c r="I127" s="168"/>
      <c r="J127" s="129">
        <f t="shared" si="3"/>
        <v>3739963851</v>
      </c>
      <c r="K127" s="129"/>
      <c r="L127" s="191">
        <f t="shared" si="5"/>
        <v>-6.5394793581646151E-3</v>
      </c>
      <c r="M127" s="191"/>
      <c r="N127" s="168">
        <v>0</v>
      </c>
      <c r="O127" s="168"/>
      <c r="P127" s="168">
        <v>2072896632</v>
      </c>
      <c r="Q127" s="168"/>
      <c r="R127" s="168">
        <v>53560245</v>
      </c>
      <c r="S127" s="168"/>
      <c r="T127" s="129">
        <f t="shared" si="4"/>
        <v>2126456877</v>
      </c>
      <c r="U127" s="175"/>
      <c r="V127" s="191">
        <f>T127/درآمدها!$J$5</f>
        <v>-2.4917864046241178E-3</v>
      </c>
    </row>
    <row r="128" spans="1:22" s="206" customFormat="1" ht="42.75" customHeight="1">
      <c r="A128" s="71"/>
      <c r="B128" s="209" t="s">
        <v>202</v>
      </c>
      <c r="C128" s="204"/>
      <c r="D128" s="168">
        <v>0</v>
      </c>
      <c r="E128" s="168"/>
      <c r="F128" s="168">
        <v>0</v>
      </c>
      <c r="G128" s="168"/>
      <c r="H128" s="168">
        <v>0</v>
      </c>
      <c r="I128" s="168"/>
      <c r="J128" s="129">
        <f t="shared" si="3"/>
        <v>0</v>
      </c>
      <c r="K128" s="129"/>
      <c r="L128" s="191">
        <f t="shared" si="5"/>
        <v>0</v>
      </c>
      <c r="M128" s="191"/>
      <c r="N128" s="168">
        <v>0</v>
      </c>
      <c r="O128" s="168"/>
      <c r="P128" s="168">
        <v>0</v>
      </c>
      <c r="Q128" s="168"/>
      <c r="R128" s="168">
        <v>-3193782098</v>
      </c>
      <c r="S128" s="168"/>
      <c r="T128" s="129">
        <f t="shared" si="4"/>
        <v>-3193782098</v>
      </c>
      <c r="U128" s="175"/>
      <c r="V128" s="191">
        <f>T128/درآمدها!$J$5</f>
        <v>3.7424802248309558E-3</v>
      </c>
    </row>
    <row r="129" spans="1:22" s="206" customFormat="1" ht="42.75" customHeight="1">
      <c r="A129" s="71"/>
      <c r="B129" s="209" t="s">
        <v>117</v>
      </c>
      <c r="C129" s="204"/>
      <c r="D129" s="168">
        <v>0</v>
      </c>
      <c r="E129" s="168"/>
      <c r="F129" s="168">
        <v>-3591784115</v>
      </c>
      <c r="G129" s="168"/>
      <c r="H129" s="168">
        <v>-27579795</v>
      </c>
      <c r="I129" s="168"/>
      <c r="J129" s="129">
        <f t="shared" si="3"/>
        <v>-3619363910</v>
      </c>
      <c r="K129" s="129"/>
      <c r="L129" s="191">
        <f t="shared" si="5"/>
        <v>6.3286054416815734E-3</v>
      </c>
      <c r="M129" s="191"/>
      <c r="N129" s="168">
        <v>527706740</v>
      </c>
      <c r="O129" s="168"/>
      <c r="P129" s="168">
        <v>-12155546600</v>
      </c>
      <c r="Q129" s="168"/>
      <c r="R129" s="168">
        <v>-1482590398</v>
      </c>
      <c r="S129" s="168"/>
      <c r="T129" s="129">
        <f t="shared" si="4"/>
        <v>-13110430258</v>
      </c>
      <c r="U129" s="175"/>
      <c r="V129" s="191">
        <f>T129/درآمدها!$J$5</f>
        <v>1.5362828293863899E-2</v>
      </c>
    </row>
    <row r="130" spans="1:22" s="206" customFormat="1" ht="42.75" customHeight="1">
      <c r="A130" s="71"/>
      <c r="B130" s="209" t="s">
        <v>211</v>
      </c>
      <c r="C130" s="204"/>
      <c r="D130" s="168">
        <v>0</v>
      </c>
      <c r="E130" s="168"/>
      <c r="F130" s="168">
        <v>-2907720830</v>
      </c>
      <c r="G130" s="168"/>
      <c r="H130" s="168">
        <v>-515038184</v>
      </c>
      <c r="I130" s="168"/>
      <c r="J130" s="129">
        <f t="shared" si="3"/>
        <v>-3422759014</v>
      </c>
      <c r="K130" s="129"/>
      <c r="L130" s="191">
        <f t="shared" si="5"/>
        <v>5.9848337609038757E-3</v>
      </c>
      <c r="M130" s="191"/>
      <c r="N130" s="168">
        <v>702452400</v>
      </c>
      <c r="O130" s="168"/>
      <c r="P130" s="168">
        <v>-14122107022</v>
      </c>
      <c r="Q130" s="168"/>
      <c r="R130" s="168">
        <v>-2217985027</v>
      </c>
      <c r="S130" s="168"/>
      <c r="T130" s="129">
        <f t="shared" si="4"/>
        <v>-15637639649</v>
      </c>
      <c r="U130" s="175"/>
      <c r="V130" s="191">
        <f>T130/درآمدها!$J$5</f>
        <v>1.8324217292739985E-2</v>
      </c>
    </row>
    <row r="131" spans="1:22" s="206" customFormat="1" ht="42.75" customHeight="1">
      <c r="A131" s="71"/>
      <c r="B131" s="209" t="s">
        <v>210</v>
      </c>
      <c r="C131" s="204"/>
      <c r="D131" s="168">
        <v>0</v>
      </c>
      <c r="E131" s="168"/>
      <c r="F131" s="168">
        <v>-3888943423</v>
      </c>
      <c r="G131" s="168"/>
      <c r="H131" s="168">
        <v>-40862655</v>
      </c>
      <c r="I131" s="168"/>
      <c r="J131" s="129">
        <f t="shared" si="3"/>
        <v>-3929806078</v>
      </c>
      <c r="K131" s="129"/>
      <c r="L131" s="191">
        <f t="shared" si="5"/>
        <v>6.8714262363256309E-3</v>
      </c>
      <c r="M131" s="191"/>
      <c r="N131" s="168">
        <v>1240749600</v>
      </c>
      <c r="O131" s="168"/>
      <c r="P131" s="168">
        <v>-15852523202</v>
      </c>
      <c r="Q131" s="168"/>
      <c r="R131" s="168">
        <v>-431751825</v>
      </c>
      <c r="S131" s="168"/>
      <c r="T131" s="129">
        <f t="shared" si="4"/>
        <v>-15043525427</v>
      </c>
      <c r="U131" s="175"/>
      <c r="V131" s="191">
        <f>T131/درآمدها!$J$5</f>
        <v>1.7628033063854052E-2</v>
      </c>
    </row>
    <row r="132" spans="1:22" s="206" customFormat="1" ht="42.75" customHeight="1">
      <c r="A132" s="71"/>
      <c r="B132" s="209" t="s">
        <v>186</v>
      </c>
      <c r="C132" s="204"/>
      <c r="D132" s="168">
        <v>0</v>
      </c>
      <c r="E132" s="168"/>
      <c r="F132" s="168">
        <v>-2210868457</v>
      </c>
      <c r="G132" s="168"/>
      <c r="H132" s="168">
        <v>-422260566</v>
      </c>
      <c r="I132" s="168"/>
      <c r="J132" s="129">
        <f t="shared" si="3"/>
        <v>-2633129023</v>
      </c>
      <c r="K132" s="129"/>
      <c r="L132" s="191">
        <f t="shared" si="5"/>
        <v>4.6041335101911548E-3</v>
      </c>
      <c r="M132" s="191"/>
      <c r="N132" s="168">
        <v>1506023460</v>
      </c>
      <c r="O132" s="168"/>
      <c r="P132" s="168">
        <v>-11504514215</v>
      </c>
      <c r="Q132" s="168"/>
      <c r="R132" s="168">
        <v>-1207965455</v>
      </c>
      <c r="S132" s="168"/>
      <c r="T132" s="129">
        <f t="shared" si="4"/>
        <v>-11206456210</v>
      </c>
      <c r="U132" s="175"/>
      <c r="V132" s="191">
        <f>T132/درآمدها!$J$5</f>
        <v>1.3131747711474292E-2</v>
      </c>
    </row>
    <row r="133" spans="1:22" s="206" customFormat="1" ht="42.75" customHeight="1">
      <c r="A133" s="71"/>
      <c r="B133" s="209" t="s">
        <v>109</v>
      </c>
      <c r="C133" s="204"/>
      <c r="D133" s="168">
        <v>0</v>
      </c>
      <c r="E133" s="168"/>
      <c r="F133" s="168">
        <v>-4144463177</v>
      </c>
      <c r="G133" s="168"/>
      <c r="H133" s="168">
        <v>-121894581</v>
      </c>
      <c r="I133" s="168"/>
      <c r="J133" s="129">
        <f t="shared" si="3"/>
        <v>-4266357758</v>
      </c>
      <c r="K133" s="129"/>
      <c r="L133" s="191">
        <f t="shared" si="5"/>
        <v>7.4599005777894259E-3</v>
      </c>
      <c r="M133" s="191"/>
      <c r="N133" s="168">
        <v>91339140</v>
      </c>
      <c r="O133" s="168"/>
      <c r="P133" s="168">
        <v>-3499041180</v>
      </c>
      <c r="Q133" s="168"/>
      <c r="R133" s="168">
        <v>3304698193</v>
      </c>
      <c r="S133" s="168"/>
      <c r="T133" s="129">
        <f t="shared" si="4"/>
        <v>-103003847</v>
      </c>
      <c r="U133" s="175"/>
      <c r="V133" s="191">
        <f>T133/درآمدها!$J$5</f>
        <v>1.2070011311053863E-4</v>
      </c>
    </row>
    <row r="134" spans="1:22" s="206" customFormat="1" ht="42.75" customHeight="1">
      <c r="A134" s="71"/>
      <c r="B134" s="209" t="s">
        <v>110</v>
      </c>
      <c r="C134" s="204"/>
      <c r="D134" s="168">
        <v>0</v>
      </c>
      <c r="E134" s="168"/>
      <c r="F134" s="168">
        <v>-1230893710</v>
      </c>
      <c r="G134" s="168"/>
      <c r="H134" s="168">
        <v>238596824</v>
      </c>
      <c r="I134" s="168"/>
      <c r="J134" s="129">
        <f t="shared" si="3"/>
        <v>-992296886</v>
      </c>
      <c r="K134" s="129"/>
      <c r="L134" s="191">
        <f t="shared" si="5"/>
        <v>1.7350715840296035E-3</v>
      </c>
      <c r="M134" s="191"/>
      <c r="N134" s="168">
        <v>994992350</v>
      </c>
      <c r="O134" s="168"/>
      <c r="P134" s="168">
        <v>6543070168</v>
      </c>
      <c r="Q134" s="168"/>
      <c r="R134" s="168">
        <v>11435383320</v>
      </c>
      <c r="S134" s="168"/>
      <c r="T134" s="129">
        <f t="shared" si="4"/>
        <v>18973445838</v>
      </c>
      <c r="U134" s="175"/>
      <c r="V134" s="191">
        <f>T134/درآمدها!$J$5</f>
        <v>-2.2233121630333655E-2</v>
      </c>
    </row>
    <row r="135" spans="1:22" s="206" customFormat="1" ht="42.75" customHeight="1">
      <c r="A135" s="71"/>
      <c r="B135" s="209" t="s">
        <v>169</v>
      </c>
      <c r="C135" s="204"/>
      <c r="D135" s="168">
        <v>0</v>
      </c>
      <c r="E135" s="168"/>
      <c r="F135" s="168">
        <v>-8160207947</v>
      </c>
      <c r="G135" s="168"/>
      <c r="H135" s="168">
        <v>-616791782</v>
      </c>
      <c r="I135" s="168"/>
      <c r="J135" s="129">
        <f t="shared" si="3"/>
        <v>-8776999729</v>
      </c>
      <c r="K135" s="129"/>
      <c r="L135" s="191">
        <f t="shared" si="5"/>
        <v>1.5346942067117836E-2</v>
      </c>
      <c r="M135" s="191"/>
      <c r="N135" s="168">
        <v>21302445434</v>
      </c>
      <c r="O135" s="168"/>
      <c r="P135" s="168">
        <v>-18434925793</v>
      </c>
      <c r="Q135" s="168"/>
      <c r="R135" s="168">
        <v>-1877672764</v>
      </c>
      <c r="S135" s="168"/>
      <c r="T135" s="129">
        <f t="shared" si="4"/>
        <v>989846877</v>
      </c>
      <c r="U135" s="175"/>
      <c r="V135" s="191">
        <f>T135/درآمدها!$J$5</f>
        <v>-1.1599045423615433E-3</v>
      </c>
    </row>
    <row r="136" spans="1:22" s="206" customFormat="1" ht="42.75" customHeight="1">
      <c r="A136" s="71"/>
      <c r="B136" s="209" t="s">
        <v>434</v>
      </c>
      <c r="C136" s="204"/>
      <c r="D136" s="168">
        <v>0</v>
      </c>
      <c r="E136" s="168"/>
      <c r="F136" s="168">
        <v>4800566336</v>
      </c>
      <c r="G136" s="168"/>
      <c r="H136" s="168">
        <v>-4612992947</v>
      </c>
      <c r="I136" s="168"/>
      <c r="J136" s="129">
        <f t="shared" si="3"/>
        <v>187573389</v>
      </c>
      <c r="K136" s="129"/>
      <c r="L136" s="191">
        <f t="shared" si="5"/>
        <v>-3.279797223650977E-4</v>
      </c>
      <c r="M136" s="191"/>
      <c r="N136" s="168">
        <v>6426372917</v>
      </c>
      <c r="O136" s="168"/>
      <c r="P136" s="168">
        <v>-1661547287</v>
      </c>
      <c r="Q136" s="168"/>
      <c r="R136" s="168">
        <v>-4612992947</v>
      </c>
      <c r="S136" s="168"/>
      <c r="T136" s="129">
        <f t="shared" si="4"/>
        <v>151832683</v>
      </c>
      <c r="U136" s="175"/>
      <c r="V136" s="191">
        <f>T136/درآمدها!$J$5</f>
        <v>-1.7791784040819907E-4</v>
      </c>
    </row>
    <row r="137" spans="1:22" s="206" customFormat="1" ht="42.75" customHeight="1">
      <c r="A137" s="71"/>
      <c r="B137" s="209" t="s">
        <v>334</v>
      </c>
      <c r="C137" s="204"/>
      <c r="D137" s="168">
        <v>0</v>
      </c>
      <c r="E137" s="168"/>
      <c r="F137" s="168">
        <v>-13757151437</v>
      </c>
      <c r="G137" s="168"/>
      <c r="H137" s="168">
        <v>0</v>
      </c>
      <c r="I137" s="168"/>
      <c r="J137" s="129">
        <f t="shared" si="3"/>
        <v>-13757151437</v>
      </c>
      <c r="K137" s="129"/>
      <c r="L137" s="191">
        <f t="shared" si="5"/>
        <v>2.4054940484344849E-2</v>
      </c>
      <c r="M137" s="191"/>
      <c r="N137" s="168">
        <v>0</v>
      </c>
      <c r="O137" s="168"/>
      <c r="P137" s="168">
        <v>-40724182480</v>
      </c>
      <c r="Q137" s="168"/>
      <c r="R137" s="168">
        <v>-1228331662</v>
      </c>
      <c r="S137" s="168"/>
      <c r="T137" s="129">
        <f t="shared" si="4"/>
        <v>-41952514142</v>
      </c>
      <c r="U137" s="175"/>
      <c r="V137" s="191">
        <f>T137/درآمدها!$J$5</f>
        <v>4.9160039646003427E-2</v>
      </c>
    </row>
    <row r="138" spans="1:22" s="206" customFormat="1" ht="42.75" customHeight="1">
      <c r="A138" s="71"/>
      <c r="B138" s="209" t="s">
        <v>89</v>
      </c>
      <c r="C138" s="204"/>
      <c r="D138" s="168">
        <v>1327410897</v>
      </c>
      <c r="E138" s="168"/>
      <c r="F138" s="168">
        <v>-5040306912</v>
      </c>
      <c r="G138" s="168"/>
      <c r="H138" s="168">
        <v>-9995063</v>
      </c>
      <c r="I138" s="168"/>
      <c r="J138" s="129">
        <f t="shared" si="3"/>
        <v>-3722891078</v>
      </c>
      <c r="K138" s="129"/>
      <c r="L138" s="191">
        <f t="shared" si="5"/>
        <v>6.5096269181229077E-3</v>
      </c>
      <c r="M138" s="191"/>
      <c r="N138" s="168">
        <v>1327410897</v>
      </c>
      <c r="O138" s="168"/>
      <c r="P138" s="168">
        <v>-8548655668</v>
      </c>
      <c r="Q138" s="168"/>
      <c r="R138" s="168">
        <v>-661557306</v>
      </c>
      <c r="S138" s="168"/>
      <c r="T138" s="129">
        <f t="shared" si="4"/>
        <v>-7882802077</v>
      </c>
      <c r="U138" s="175"/>
      <c r="V138" s="191">
        <f>T138/درآمدها!$J$5</f>
        <v>9.2370831773097642E-3</v>
      </c>
    </row>
    <row r="139" spans="1:22" s="206" customFormat="1" ht="42.75" customHeight="1">
      <c r="A139" s="71"/>
      <c r="B139" s="209" t="s">
        <v>407</v>
      </c>
      <c r="C139" s="204"/>
      <c r="D139" s="168">
        <v>5048032349</v>
      </c>
      <c r="E139" s="168"/>
      <c r="F139" s="168">
        <v>-9883817053</v>
      </c>
      <c r="G139" s="168"/>
      <c r="H139" s="168">
        <v>-230990236</v>
      </c>
      <c r="I139" s="168"/>
      <c r="J139" s="129">
        <f t="shared" ref="J139:J202" si="6">D139+F139+H139</f>
        <v>-5066774940</v>
      </c>
      <c r="K139" s="129"/>
      <c r="L139" s="191">
        <f t="shared" si="5"/>
        <v>8.8594626720085255E-3</v>
      </c>
      <c r="M139" s="191"/>
      <c r="N139" s="168">
        <v>5048032349</v>
      </c>
      <c r="O139" s="168"/>
      <c r="P139" s="168">
        <v>-7258224526</v>
      </c>
      <c r="Q139" s="168"/>
      <c r="R139" s="168">
        <v>-287517280</v>
      </c>
      <c r="S139" s="168"/>
      <c r="T139" s="129">
        <f t="shared" ref="T139:T202" si="7">N139+P139+R139</f>
        <v>-2497709457</v>
      </c>
      <c r="U139" s="175"/>
      <c r="V139" s="191">
        <f>T139/درآمدها!$J$5</f>
        <v>2.9268209174475009E-3</v>
      </c>
    </row>
    <row r="140" spans="1:22" s="206" customFormat="1" ht="42.75" customHeight="1">
      <c r="A140" s="71"/>
      <c r="B140" s="209" t="s">
        <v>326</v>
      </c>
      <c r="C140" s="204"/>
      <c r="D140" s="168">
        <v>0</v>
      </c>
      <c r="E140" s="168"/>
      <c r="F140" s="168">
        <v>0</v>
      </c>
      <c r="G140" s="168"/>
      <c r="H140" s="168">
        <v>0</v>
      </c>
      <c r="I140" s="168"/>
      <c r="J140" s="129">
        <f t="shared" si="6"/>
        <v>0</v>
      </c>
      <c r="K140" s="129"/>
      <c r="L140" s="191">
        <f t="shared" ref="L140:L203" si="8">J140/-571905444786</f>
        <v>0</v>
      </c>
      <c r="M140" s="191"/>
      <c r="N140" s="168">
        <v>0</v>
      </c>
      <c r="O140" s="168"/>
      <c r="P140" s="168">
        <v>0</v>
      </c>
      <c r="Q140" s="168"/>
      <c r="R140" s="168">
        <v>-10184005104</v>
      </c>
      <c r="S140" s="168"/>
      <c r="T140" s="129">
        <f t="shared" si="7"/>
        <v>-10184005104</v>
      </c>
      <c r="U140" s="175"/>
      <c r="V140" s="191">
        <f>T140/درآمدها!$J$5</f>
        <v>1.1933637468619038E-2</v>
      </c>
    </row>
    <row r="141" spans="1:22" s="206" customFormat="1" ht="42.75" customHeight="1">
      <c r="A141" s="71"/>
      <c r="B141" s="202" t="s">
        <v>432</v>
      </c>
      <c r="C141" s="204"/>
      <c r="D141" s="168">
        <v>0</v>
      </c>
      <c r="E141" s="168"/>
      <c r="F141" s="168">
        <v>-1975817613</v>
      </c>
      <c r="G141" s="168"/>
      <c r="H141" s="168">
        <v>-55463529</v>
      </c>
      <c r="I141" s="168"/>
      <c r="J141" s="129">
        <f t="shared" si="6"/>
        <v>-2031281142</v>
      </c>
      <c r="K141" s="129"/>
      <c r="L141" s="191">
        <f t="shared" si="8"/>
        <v>3.5517779390264077E-3</v>
      </c>
      <c r="M141" s="191"/>
      <c r="N141" s="168">
        <v>0</v>
      </c>
      <c r="O141" s="168"/>
      <c r="P141" s="168">
        <v>-2358049518</v>
      </c>
      <c r="Q141" s="168"/>
      <c r="R141" s="168">
        <v>-55463529</v>
      </c>
      <c r="S141" s="168"/>
      <c r="T141" s="129">
        <f t="shared" si="7"/>
        <v>-2413513047</v>
      </c>
      <c r="U141" s="175"/>
      <c r="V141" s="191">
        <f>T141/درآمدها!$J$5</f>
        <v>2.8281593964802182E-3</v>
      </c>
    </row>
    <row r="142" spans="1:22" s="206" customFormat="1" ht="42.75" customHeight="1">
      <c r="A142" s="71"/>
      <c r="B142" s="209" t="s">
        <v>122</v>
      </c>
      <c r="C142" s="204"/>
      <c r="D142" s="168">
        <v>0</v>
      </c>
      <c r="E142" s="168"/>
      <c r="F142" s="168">
        <v>0</v>
      </c>
      <c r="G142" s="168"/>
      <c r="H142" s="168">
        <v>0</v>
      </c>
      <c r="I142" s="168"/>
      <c r="J142" s="129">
        <f t="shared" si="6"/>
        <v>0</v>
      </c>
      <c r="K142" s="129"/>
      <c r="L142" s="191">
        <f t="shared" si="8"/>
        <v>0</v>
      </c>
      <c r="M142" s="191"/>
      <c r="N142" s="168">
        <v>0</v>
      </c>
      <c r="O142" s="168"/>
      <c r="P142" s="168">
        <v>0</v>
      </c>
      <c r="Q142" s="168"/>
      <c r="R142" s="168">
        <v>-738510839</v>
      </c>
      <c r="S142" s="168"/>
      <c r="T142" s="129">
        <f t="shared" si="7"/>
        <v>-738510839</v>
      </c>
      <c r="U142" s="175"/>
      <c r="V142" s="191">
        <f>T142/درآمدها!$J$5</f>
        <v>8.6538847234180274E-4</v>
      </c>
    </row>
    <row r="143" spans="1:22" s="206" customFormat="1" ht="42.75" customHeight="1">
      <c r="A143" s="71"/>
      <c r="B143" s="209" t="s">
        <v>260</v>
      </c>
      <c r="C143" s="204"/>
      <c r="D143" s="168">
        <v>0</v>
      </c>
      <c r="E143" s="168"/>
      <c r="F143" s="168">
        <v>-2097176370</v>
      </c>
      <c r="G143" s="168"/>
      <c r="H143" s="168">
        <v>-40942109</v>
      </c>
      <c r="I143" s="168"/>
      <c r="J143" s="129">
        <f t="shared" si="6"/>
        <v>-2138118479</v>
      </c>
      <c r="K143" s="129"/>
      <c r="L143" s="191">
        <f t="shared" si="8"/>
        <v>3.7385873809962725E-3</v>
      </c>
      <c r="M143" s="191"/>
      <c r="N143" s="168">
        <v>0</v>
      </c>
      <c r="O143" s="168"/>
      <c r="P143" s="168">
        <v>-12366639613</v>
      </c>
      <c r="Q143" s="168"/>
      <c r="R143" s="168">
        <v>-1755527249</v>
      </c>
      <c r="S143" s="168"/>
      <c r="T143" s="129">
        <f t="shared" si="7"/>
        <v>-14122166862</v>
      </c>
      <c r="U143" s="175"/>
      <c r="V143" s="191">
        <f>T143/درآمدها!$J$5</f>
        <v>1.6548383261930987E-2</v>
      </c>
    </row>
    <row r="144" spans="1:22" s="206" customFormat="1" ht="42.75" customHeight="1">
      <c r="A144" s="71"/>
      <c r="B144" s="209" t="s">
        <v>354</v>
      </c>
      <c r="C144" s="204"/>
      <c r="D144" s="168">
        <v>0</v>
      </c>
      <c r="E144" s="168"/>
      <c r="F144" s="168">
        <v>-1452572526</v>
      </c>
      <c r="G144" s="168"/>
      <c r="H144" s="168">
        <v>-61470009</v>
      </c>
      <c r="I144" s="168"/>
      <c r="J144" s="129">
        <f t="shared" si="6"/>
        <v>-1514042535</v>
      </c>
      <c r="K144" s="129"/>
      <c r="L144" s="191">
        <f t="shared" si="8"/>
        <v>2.6473651349245958E-3</v>
      </c>
      <c r="M144" s="191"/>
      <c r="N144" s="168">
        <v>0</v>
      </c>
      <c r="O144" s="168"/>
      <c r="P144" s="168">
        <v>-1919871139</v>
      </c>
      <c r="Q144" s="168"/>
      <c r="R144" s="168">
        <v>-372613878</v>
      </c>
      <c r="S144" s="168"/>
      <c r="T144" s="129">
        <f t="shared" si="7"/>
        <v>-2292485017</v>
      </c>
      <c r="U144" s="175"/>
      <c r="V144" s="191">
        <f>T144/درآمدها!$J$5</f>
        <v>2.686338509823959E-3</v>
      </c>
    </row>
    <row r="145" spans="1:22" s="206" customFormat="1" ht="42.75" customHeight="1">
      <c r="A145" s="71"/>
      <c r="B145" s="209" t="s">
        <v>204</v>
      </c>
      <c r="C145" s="204"/>
      <c r="D145" s="168">
        <v>0</v>
      </c>
      <c r="E145" s="168"/>
      <c r="F145" s="168">
        <v>-3503800424</v>
      </c>
      <c r="G145" s="168"/>
      <c r="H145" s="168">
        <v>-392931591</v>
      </c>
      <c r="I145" s="168"/>
      <c r="J145" s="129">
        <f t="shared" si="6"/>
        <v>-3896732015</v>
      </c>
      <c r="K145" s="129"/>
      <c r="L145" s="191">
        <f t="shared" si="8"/>
        <v>6.8135948879768215E-3</v>
      </c>
      <c r="M145" s="191"/>
      <c r="N145" s="168">
        <v>3918221400</v>
      </c>
      <c r="O145" s="168"/>
      <c r="P145" s="168">
        <v>-11015918554</v>
      </c>
      <c r="Q145" s="168"/>
      <c r="R145" s="168">
        <v>-3197219672</v>
      </c>
      <c r="S145" s="168"/>
      <c r="T145" s="129">
        <f t="shared" si="7"/>
        <v>-10294916826</v>
      </c>
      <c r="U145" s="175"/>
      <c r="V145" s="191">
        <f>T145/درآمدها!$J$5</f>
        <v>1.2063604045408006E-2</v>
      </c>
    </row>
    <row r="146" spans="1:22" s="206" customFormat="1" ht="42.75" customHeight="1">
      <c r="A146" s="71"/>
      <c r="B146" s="209" t="s">
        <v>338</v>
      </c>
      <c r="C146" s="204"/>
      <c r="D146" s="168">
        <v>0</v>
      </c>
      <c r="E146" s="168"/>
      <c r="F146" s="168">
        <v>-1953979823</v>
      </c>
      <c r="G146" s="168"/>
      <c r="H146" s="168">
        <v>-87270481</v>
      </c>
      <c r="I146" s="168"/>
      <c r="J146" s="129">
        <f t="shared" si="6"/>
        <v>-2041250304</v>
      </c>
      <c r="K146" s="129"/>
      <c r="L146" s="191">
        <f t="shared" si="8"/>
        <v>3.5692094254563544E-3</v>
      </c>
      <c r="M146" s="191"/>
      <c r="N146" s="168">
        <v>0</v>
      </c>
      <c r="O146" s="168"/>
      <c r="P146" s="168">
        <v>-2566310877</v>
      </c>
      <c r="Q146" s="168"/>
      <c r="R146" s="168">
        <v>-515919747</v>
      </c>
      <c r="S146" s="168"/>
      <c r="T146" s="129">
        <f t="shared" si="7"/>
        <v>-3082230624</v>
      </c>
      <c r="U146" s="175"/>
      <c r="V146" s="191">
        <f>T146/درآمدها!$J$5</f>
        <v>3.6117639853739253E-3</v>
      </c>
    </row>
    <row r="147" spans="1:22" s="206" customFormat="1" ht="42.75" customHeight="1">
      <c r="A147" s="71"/>
      <c r="B147" s="209" t="s">
        <v>138</v>
      </c>
      <c r="C147" s="204"/>
      <c r="D147" s="168">
        <v>0</v>
      </c>
      <c r="E147" s="168"/>
      <c r="F147" s="168">
        <v>-11683496471</v>
      </c>
      <c r="G147" s="168"/>
      <c r="H147" s="168">
        <v>-71921690</v>
      </c>
      <c r="I147" s="168"/>
      <c r="J147" s="129">
        <f t="shared" si="6"/>
        <v>-11755418161</v>
      </c>
      <c r="K147" s="129"/>
      <c r="L147" s="191">
        <f t="shared" si="8"/>
        <v>2.0554828194368272E-2</v>
      </c>
      <c r="M147" s="191"/>
      <c r="N147" s="168">
        <v>2715264750</v>
      </c>
      <c r="O147" s="168"/>
      <c r="P147" s="168">
        <v>-13089777525</v>
      </c>
      <c r="Q147" s="168"/>
      <c r="R147" s="168">
        <v>-78152158</v>
      </c>
      <c r="S147" s="168"/>
      <c r="T147" s="129">
        <f t="shared" si="7"/>
        <v>-10452664933</v>
      </c>
      <c r="U147" s="175"/>
      <c r="V147" s="191">
        <f>T147/درآمدها!$J$5</f>
        <v>1.2248453591443635E-2</v>
      </c>
    </row>
    <row r="148" spans="1:22" s="206" customFormat="1" ht="42.75" customHeight="1">
      <c r="A148" s="71"/>
      <c r="B148" s="209" t="s">
        <v>118</v>
      </c>
      <c r="C148" s="204"/>
      <c r="D148" s="168">
        <v>0</v>
      </c>
      <c r="E148" s="168"/>
      <c r="F148" s="168">
        <v>-1111093462</v>
      </c>
      <c r="G148" s="168"/>
      <c r="H148" s="168">
        <v>-171373995</v>
      </c>
      <c r="I148" s="168"/>
      <c r="J148" s="129">
        <f t="shared" si="6"/>
        <v>-1282467457</v>
      </c>
      <c r="K148" s="129"/>
      <c r="L148" s="191">
        <f t="shared" si="8"/>
        <v>2.2424466643780313E-3</v>
      </c>
      <c r="M148" s="191"/>
      <c r="N148" s="168">
        <v>0</v>
      </c>
      <c r="O148" s="168"/>
      <c r="P148" s="168">
        <v>-4470625457</v>
      </c>
      <c r="Q148" s="168"/>
      <c r="R148" s="168">
        <v>-112025522</v>
      </c>
      <c r="S148" s="168"/>
      <c r="T148" s="129">
        <f t="shared" si="7"/>
        <v>-4582650979</v>
      </c>
      <c r="U148" s="175"/>
      <c r="V148" s="191">
        <f>T148/درآمدها!$J$5</f>
        <v>5.369959546379084E-3</v>
      </c>
    </row>
    <row r="149" spans="1:22" s="206" customFormat="1" ht="42.75" customHeight="1">
      <c r="A149" s="71"/>
      <c r="B149" s="209" t="s">
        <v>342</v>
      </c>
      <c r="C149" s="204"/>
      <c r="D149" s="168">
        <v>0</v>
      </c>
      <c r="E149" s="168"/>
      <c r="F149" s="168">
        <v>-580183052</v>
      </c>
      <c r="G149" s="168"/>
      <c r="H149" s="168">
        <v>-22630379</v>
      </c>
      <c r="I149" s="168"/>
      <c r="J149" s="129">
        <f t="shared" si="6"/>
        <v>-602813431</v>
      </c>
      <c r="K149" s="129"/>
      <c r="L149" s="191">
        <f t="shared" si="8"/>
        <v>1.054043874727518E-3</v>
      </c>
      <c r="M149" s="191"/>
      <c r="N149" s="168">
        <v>0</v>
      </c>
      <c r="O149" s="168"/>
      <c r="P149" s="168">
        <v>-723211085</v>
      </c>
      <c r="Q149" s="168"/>
      <c r="R149" s="168">
        <v>-69388374</v>
      </c>
      <c r="S149" s="168"/>
      <c r="T149" s="129">
        <f t="shared" si="7"/>
        <v>-792599459</v>
      </c>
      <c r="U149" s="175"/>
      <c r="V149" s="191">
        <f>T149/درآمدها!$J$5</f>
        <v>9.2876962500877973E-4</v>
      </c>
    </row>
    <row r="150" spans="1:22" s="206" customFormat="1" ht="42.75" customHeight="1">
      <c r="A150" s="71"/>
      <c r="B150" s="209" t="s">
        <v>170</v>
      </c>
      <c r="C150" s="204"/>
      <c r="D150" s="168">
        <v>0</v>
      </c>
      <c r="E150" s="168"/>
      <c r="F150" s="168">
        <v>1274250459</v>
      </c>
      <c r="G150" s="168"/>
      <c r="H150" s="168">
        <v>-1433740399</v>
      </c>
      <c r="I150" s="168"/>
      <c r="J150" s="129">
        <f t="shared" si="6"/>
        <v>-159489940</v>
      </c>
      <c r="K150" s="129"/>
      <c r="L150" s="191">
        <f t="shared" si="8"/>
        <v>2.7887466617786648E-4</v>
      </c>
      <c r="M150" s="191"/>
      <c r="N150" s="168">
        <v>17469542000</v>
      </c>
      <c r="O150" s="168"/>
      <c r="P150" s="168">
        <v>-4880904248</v>
      </c>
      <c r="Q150" s="168"/>
      <c r="R150" s="168">
        <v>-29951329171</v>
      </c>
      <c r="S150" s="168"/>
      <c r="T150" s="129">
        <f t="shared" si="7"/>
        <v>-17362691419</v>
      </c>
      <c r="U150" s="175"/>
      <c r="V150" s="191">
        <f>T150/درآمدها!$J$5</f>
        <v>2.0345636393334691E-2</v>
      </c>
    </row>
    <row r="151" spans="1:22" s="206" customFormat="1" ht="42.75" customHeight="1">
      <c r="A151" s="71"/>
      <c r="B151" s="209" t="s">
        <v>189</v>
      </c>
      <c r="C151" s="204"/>
      <c r="D151" s="168">
        <v>0</v>
      </c>
      <c r="E151" s="168"/>
      <c r="F151" s="168">
        <v>-4310612603</v>
      </c>
      <c r="G151" s="168"/>
      <c r="H151" s="168">
        <v>-670741302</v>
      </c>
      <c r="I151" s="168"/>
      <c r="J151" s="129">
        <f t="shared" si="6"/>
        <v>-4981353905</v>
      </c>
      <c r="K151" s="129"/>
      <c r="L151" s="191">
        <f t="shared" si="8"/>
        <v>8.7101005077228483E-3</v>
      </c>
      <c r="M151" s="191"/>
      <c r="N151" s="168">
        <v>2882257300</v>
      </c>
      <c r="O151" s="168"/>
      <c r="P151" s="168">
        <v>-18513404905</v>
      </c>
      <c r="Q151" s="168"/>
      <c r="R151" s="168">
        <v>-3093556530</v>
      </c>
      <c r="S151" s="168"/>
      <c r="T151" s="129">
        <f t="shared" si="7"/>
        <v>-18724704135</v>
      </c>
      <c r="U151" s="175"/>
      <c r="V151" s="191">
        <f>T151/درآمدها!$J$5</f>
        <v>2.194164560723514E-2</v>
      </c>
    </row>
    <row r="152" spans="1:22" s="206" customFormat="1" ht="42.75" customHeight="1">
      <c r="A152" s="71"/>
      <c r="B152" s="209" t="s">
        <v>142</v>
      </c>
      <c r="C152" s="204"/>
      <c r="D152" s="168">
        <v>0</v>
      </c>
      <c r="E152" s="168"/>
      <c r="F152" s="168">
        <v>-1820196697</v>
      </c>
      <c r="G152" s="168"/>
      <c r="H152" s="168">
        <v>27844010</v>
      </c>
      <c r="I152" s="168"/>
      <c r="J152" s="129">
        <f t="shared" si="6"/>
        <v>-1792352687</v>
      </c>
      <c r="K152" s="129"/>
      <c r="L152" s="191">
        <f t="shared" si="8"/>
        <v>3.134001788828355E-3</v>
      </c>
      <c r="M152" s="191"/>
      <c r="N152" s="168">
        <v>14348940200</v>
      </c>
      <c r="O152" s="168"/>
      <c r="P152" s="168">
        <v>-1769506895</v>
      </c>
      <c r="Q152" s="168"/>
      <c r="R152" s="168">
        <v>-2109743631</v>
      </c>
      <c r="S152" s="168"/>
      <c r="T152" s="129">
        <f t="shared" si="7"/>
        <v>10469689674</v>
      </c>
      <c r="U152" s="175"/>
      <c r="V152" s="191">
        <f>T152/درآمدها!$J$5</f>
        <v>-1.2268403216862747E-2</v>
      </c>
    </row>
    <row r="153" spans="1:22" s="206" customFormat="1" ht="42.75" customHeight="1">
      <c r="A153" s="71"/>
      <c r="B153" s="209" t="s">
        <v>220</v>
      </c>
      <c r="C153" s="204"/>
      <c r="D153" s="168">
        <v>12866491444</v>
      </c>
      <c r="E153" s="168"/>
      <c r="F153" s="168">
        <v>-5055519912</v>
      </c>
      <c r="G153" s="168"/>
      <c r="H153" s="168">
        <v>6278690253</v>
      </c>
      <c r="I153" s="168"/>
      <c r="J153" s="129">
        <f t="shared" si="6"/>
        <v>14089661785</v>
      </c>
      <c r="K153" s="129"/>
      <c r="L153" s="191">
        <f t="shared" si="8"/>
        <v>-2.4636348391948216E-2</v>
      </c>
      <c r="M153" s="191"/>
      <c r="N153" s="168">
        <v>12866491444</v>
      </c>
      <c r="O153" s="168"/>
      <c r="P153" s="168">
        <v>22863856959</v>
      </c>
      <c r="Q153" s="168"/>
      <c r="R153" s="168">
        <v>11305720230</v>
      </c>
      <c r="S153" s="168"/>
      <c r="T153" s="129">
        <f t="shared" si="7"/>
        <v>47036068633</v>
      </c>
      <c r="U153" s="175"/>
      <c r="V153" s="191">
        <f>T153/درآمدها!$J$5</f>
        <v>-5.5116958925603601E-2</v>
      </c>
    </row>
    <row r="154" spans="1:22" s="206" customFormat="1" ht="42.75" customHeight="1">
      <c r="A154" s="71"/>
      <c r="B154" s="209" t="s">
        <v>248</v>
      </c>
      <c r="C154" s="204"/>
      <c r="D154" s="168">
        <v>0</v>
      </c>
      <c r="E154" s="168"/>
      <c r="F154" s="168">
        <v>-5120818384</v>
      </c>
      <c r="G154" s="168"/>
      <c r="H154" s="168">
        <v>-418662928</v>
      </c>
      <c r="I154" s="168"/>
      <c r="J154" s="129">
        <f t="shared" si="6"/>
        <v>-5539481312</v>
      </c>
      <c r="K154" s="129"/>
      <c r="L154" s="191">
        <f t="shared" si="8"/>
        <v>9.6860090466052585E-3</v>
      </c>
      <c r="M154" s="191"/>
      <c r="N154" s="168">
        <v>0</v>
      </c>
      <c r="O154" s="168"/>
      <c r="P154" s="168">
        <v>-12199146696</v>
      </c>
      <c r="Q154" s="168"/>
      <c r="R154" s="168">
        <v>-858571078</v>
      </c>
      <c r="S154" s="168"/>
      <c r="T154" s="129">
        <f t="shared" si="7"/>
        <v>-13057717774</v>
      </c>
      <c r="U154" s="175"/>
      <c r="V154" s="191">
        <f>T154/درآمدها!$J$5</f>
        <v>1.530105970010315E-2</v>
      </c>
    </row>
    <row r="155" spans="1:22" s="206" customFormat="1" ht="42.75" customHeight="1">
      <c r="A155" s="71"/>
      <c r="B155" s="209" t="s">
        <v>250</v>
      </c>
      <c r="C155" s="204"/>
      <c r="D155" s="168">
        <v>0</v>
      </c>
      <c r="E155" s="168"/>
      <c r="F155" s="168">
        <v>-440472842</v>
      </c>
      <c r="G155" s="168"/>
      <c r="H155" s="168">
        <v>-60625459</v>
      </c>
      <c r="I155" s="168"/>
      <c r="J155" s="129">
        <f t="shared" si="6"/>
        <v>-501098301</v>
      </c>
      <c r="K155" s="129"/>
      <c r="L155" s="191">
        <f t="shared" si="8"/>
        <v>8.7619082064781674E-4</v>
      </c>
      <c r="M155" s="191"/>
      <c r="N155" s="168">
        <v>6362961500</v>
      </c>
      <c r="O155" s="168"/>
      <c r="P155" s="168">
        <v>-28572846157</v>
      </c>
      <c r="Q155" s="168"/>
      <c r="R155" s="168">
        <v>-13015716362</v>
      </c>
      <c r="S155" s="168"/>
      <c r="T155" s="129">
        <f t="shared" si="7"/>
        <v>-35225601019</v>
      </c>
      <c r="U155" s="175"/>
      <c r="V155" s="191">
        <f>T155/درآمدها!$J$5</f>
        <v>4.1277429447659414E-2</v>
      </c>
    </row>
    <row r="156" spans="1:22" s="206" customFormat="1" ht="42.75" customHeight="1">
      <c r="A156" s="71"/>
      <c r="B156" s="209" t="s">
        <v>331</v>
      </c>
      <c r="C156" s="204"/>
      <c r="D156" s="168">
        <v>0</v>
      </c>
      <c r="E156" s="168"/>
      <c r="F156" s="168">
        <v>-2203313505</v>
      </c>
      <c r="G156" s="168"/>
      <c r="H156" s="168">
        <v>-208943903</v>
      </c>
      <c r="I156" s="168"/>
      <c r="J156" s="129">
        <f t="shared" si="6"/>
        <v>-2412257408</v>
      </c>
      <c r="K156" s="129"/>
      <c r="L156" s="191">
        <f t="shared" si="8"/>
        <v>4.2179304813274457E-3</v>
      </c>
      <c r="M156" s="191"/>
      <c r="N156" s="168">
        <v>0</v>
      </c>
      <c r="O156" s="168"/>
      <c r="P156" s="168">
        <v>-6067649200</v>
      </c>
      <c r="Q156" s="168"/>
      <c r="R156" s="168">
        <v>-525262691</v>
      </c>
      <c r="S156" s="168"/>
      <c r="T156" s="129">
        <f t="shared" si="7"/>
        <v>-6592911891</v>
      </c>
      <c r="U156" s="175"/>
      <c r="V156" s="191">
        <f>T156/درآمدها!$J$5</f>
        <v>7.7255872877399923E-3</v>
      </c>
    </row>
    <row r="157" spans="1:22" s="206" customFormat="1" ht="42.75" customHeight="1">
      <c r="A157" s="71"/>
      <c r="B157" s="209" t="s">
        <v>289</v>
      </c>
      <c r="C157" s="204"/>
      <c r="D157" s="168">
        <v>0</v>
      </c>
      <c r="E157" s="168"/>
      <c r="F157" s="168">
        <v>-2261083209</v>
      </c>
      <c r="G157" s="168"/>
      <c r="H157" s="168">
        <v>8183692</v>
      </c>
      <c r="I157" s="168"/>
      <c r="J157" s="129">
        <f t="shared" si="6"/>
        <v>-2252899517</v>
      </c>
      <c r="K157" s="129"/>
      <c r="L157" s="191">
        <f t="shared" si="8"/>
        <v>3.9392867082127664E-3</v>
      </c>
      <c r="M157" s="191"/>
      <c r="N157" s="168">
        <v>6941006600</v>
      </c>
      <c r="O157" s="168"/>
      <c r="P157" s="168">
        <v>279597381</v>
      </c>
      <c r="Q157" s="168"/>
      <c r="R157" s="168">
        <v>-1280892733</v>
      </c>
      <c r="S157" s="168"/>
      <c r="T157" s="129">
        <f t="shared" si="7"/>
        <v>5939711248</v>
      </c>
      <c r="U157" s="175"/>
      <c r="V157" s="191">
        <f>T157/درآمدها!$J$5</f>
        <v>-6.9601654730190666E-3</v>
      </c>
    </row>
    <row r="158" spans="1:22" s="206" customFormat="1" ht="42.75" customHeight="1">
      <c r="A158" s="71"/>
      <c r="B158" s="209" t="s">
        <v>268</v>
      </c>
      <c r="C158" s="204"/>
      <c r="D158" s="168">
        <v>0</v>
      </c>
      <c r="E158" s="168"/>
      <c r="F158" s="168">
        <v>-569094183</v>
      </c>
      <c r="G158" s="168"/>
      <c r="H158" s="168">
        <v>-256640393</v>
      </c>
      <c r="I158" s="168"/>
      <c r="J158" s="129">
        <f t="shared" si="6"/>
        <v>-825734576</v>
      </c>
      <c r="K158" s="129"/>
      <c r="L158" s="191">
        <f t="shared" si="8"/>
        <v>1.4438305904028938E-3</v>
      </c>
      <c r="M158" s="191"/>
      <c r="N158" s="168">
        <v>1219224000</v>
      </c>
      <c r="O158" s="168"/>
      <c r="P158" s="168">
        <v>-7104039936</v>
      </c>
      <c r="Q158" s="168"/>
      <c r="R158" s="168">
        <v>-674264380</v>
      </c>
      <c r="S158" s="168"/>
      <c r="T158" s="129">
        <f t="shared" si="7"/>
        <v>-6559080316</v>
      </c>
      <c r="U158" s="175"/>
      <c r="V158" s="191">
        <f>T158/درآمدها!$J$5</f>
        <v>7.6859433807584627E-3</v>
      </c>
    </row>
    <row r="159" spans="1:22" s="206" customFormat="1" ht="42.75" customHeight="1">
      <c r="A159" s="71"/>
      <c r="B159" s="209" t="s">
        <v>182</v>
      </c>
      <c r="C159" s="204"/>
      <c r="D159" s="168">
        <v>0</v>
      </c>
      <c r="E159" s="168"/>
      <c r="F159" s="168">
        <v>-1123326845</v>
      </c>
      <c r="G159" s="168"/>
      <c r="H159" s="168">
        <v>-6262080</v>
      </c>
      <c r="I159" s="168"/>
      <c r="J159" s="129">
        <f t="shared" si="6"/>
        <v>-1129588925</v>
      </c>
      <c r="K159" s="129"/>
      <c r="L159" s="191">
        <f t="shared" si="8"/>
        <v>1.9751323147879423E-3</v>
      </c>
      <c r="M159" s="191"/>
      <c r="N159" s="168">
        <v>0</v>
      </c>
      <c r="O159" s="168"/>
      <c r="P159" s="168">
        <v>-33385129</v>
      </c>
      <c r="Q159" s="168"/>
      <c r="R159" s="168">
        <v>17549107337</v>
      </c>
      <c r="S159" s="168"/>
      <c r="T159" s="129">
        <f t="shared" si="7"/>
        <v>17515722208</v>
      </c>
      <c r="U159" s="175"/>
      <c r="V159" s="191">
        <f>T159/درآمدها!$J$5</f>
        <v>-2.0524958176740462E-2</v>
      </c>
    </row>
    <row r="160" spans="1:22" s="206" customFormat="1" ht="49.5" customHeight="1">
      <c r="A160" s="71"/>
      <c r="B160" s="209" t="s">
        <v>101</v>
      </c>
      <c r="C160" s="204"/>
      <c r="D160" s="168">
        <v>0</v>
      </c>
      <c r="E160" s="168"/>
      <c r="F160" s="168">
        <v>-2362520221</v>
      </c>
      <c r="G160" s="168"/>
      <c r="H160" s="168">
        <v>-316267190</v>
      </c>
      <c r="I160" s="168"/>
      <c r="J160" s="129">
        <f t="shared" si="6"/>
        <v>-2678787411</v>
      </c>
      <c r="K160" s="129"/>
      <c r="L160" s="191">
        <f t="shared" si="8"/>
        <v>4.6839690641559979E-3</v>
      </c>
      <c r="M160" s="191"/>
      <c r="N160" s="168">
        <v>181840810</v>
      </c>
      <c r="O160" s="168"/>
      <c r="P160" s="168">
        <v>-10488632355</v>
      </c>
      <c r="Q160" s="168"/>
      <c r="R160" s="168">
        <v>-1648116251</v>
      </c>
      <c r="S160" s="168"/>
      <c r="T160" s="129">
        <f t="shared" si="7"/>
        <v>-11954907796</v>
      </c>
      <c r="U160" s="175"/>
      <c r="V160" s="191">
        <f>T160/درآمدها!$J$5</f>
        <v>1.4008784770953846E-2</v>
      </c>
    </row>
    <row r="161" spans="1:22" s="206" customFormat="1" ht="42.75" customHeight="1">
      <c r="A161" s="71"/>
      <c r="B161" s="209" t="s">
        <v>114</v>
      </c>
      <c r="C161" s="204"/>
      <c r="D161" s="168">
        <v>0</v>
      </c>
      <c r="E161" s="168"/>
      <c r="F161" s="168">
        <v>0</v>
      </c>
      <c r="G161" s="168"/>
      <c r="H161" s="168">
        <v>0</v>
      </c>
      <c r="I161" s="168"/>
      <c r="J161" s="129">
        <f t="shared" si="6"/>
        <v>0</v>
      </c>
      <c r="K161" s="129"/>
      <c r="L161" s="191">
        <f t="shared" si="8"/>
        <v>0</v>
      </c>
      <c r="M161" s="191"/>
      <c r="N161" s="168">
        <v>0</v>
      </c>
      <c r="O161" s="168"/>
      <c r="P161" s="168">
        <v>0</v>
      </c>
      <c r="Q161" s="168"/>
      <c r="R161" s="168">
        <v>3778182794</v>
      </c>
      <c r="S161" s="168"/>
      <c r="T161" s="129">
        <f t="shared" si="7"/>
        <v>3778182794</v>
      </c>
      <c r="U161" s="175"/>
      <c r="V161" s="191">
        <f>T161/درآمدها!$J$5</f>
        <v>-4.4272821245995879E-3</v>
      </c>
    </row>
    <row r="162" spans="1:22" s="206" customFormat="1" ht="42.75" customHeight="1">
      <c r="A162" s="71"/>
      <c r="B162" s="209" t="s">
        <v>112</v>
      </c>
      <c r="C162" s="204"/>
      <c r="D162" s="168">
        <v>0</v>
      </c>
      <c r="E162" s="168"/>
      <c r="F162" s="168">
        <v>-3400521705</v>
      </c>
      <c r="G162" s="168"/>
      <c r="H162" s="168">
        <v>22186913</v>
      </c>
      <c r="I162" s="168"/>
      <c r="J162" s="129">
        <f t="shared" si="6"/>
        <v>-3378334792</v>
      </c>
      <c r="K162" s="129"/>
      <c r="L162" s="191">
        <f t="shared" si="8"/>
        <v>5.9071561965354808E-3</v>
      </c>
      <c r="M162" s="191"/>
      <c r="N162" s="168">
        <v>0</v>
      </c>
      <c r="O162" s="168"/>
      <c r="P162" s="168">
        <v>-86040339</v>
      </c>
      <c r="Q162" s="168"/>
      <c r="R162" s="168">
        <v>-467877563</v>
      </c>
      <c r="S162" s="168"/>
      <c r="T162" s="129">
        <f t="shared" si="7"/>
        <v>-553917902</v>
      </c>
      <c r="U162" s="175"/>
      <c r="V162" s="191">
        <f>T162/درآمدها!$J$5</f>
        <v>6.4908210103407351E-4</v>
      </c>
    </row>
    <row r="163" spans="1:22" s="206" customFormat="1" ht="42.75" customHeight="1">
      <c r="A163" s="71"/>
      <c r="B163" s="209" t="s">
        <v>120</v>
      </c>
      <c r="C163" s="204"/>
      <c r="D163" s="168">
        <v>0</v>
      </c>
      <c r="E163" s="168"/>
      <c r="F163" s="168">
        <v>-1738426731</v>
      </c>
      <c r="G163" s="168"/>
      <c r="H163" s="168">
        <v>-156059016</v>
      </c>
      <c r="I163" s="168"/>
      <c r="J163" s="129">
        <f t="shared" si="6"/>
        <v>-1894485747</v>
      </c>
      <c r="K163" s="129"/>
      <c r="L163" s="191">
        <f t="shared" si="8"/>
        <v>3.3125856105617134E-3</v>
      </c>
      <c r="M163" s="191"/>
      <c r="N163" s="168">
        <v>2871720705</v>
      </c>
      <c r="O163" s="168"/>
      <c r="P163" s="168">
        <v>-4748898391</v>
      </c>
      <c r="Q163" s="168"/>
      <c r="R163" s="168">
        <v>-2082553080</v>
      </c>
      <c r="S163" s="168"/>
      <c r="T163" s="129">
        <f t="shared" si="7"/>
        <v>-3959730766</v>
      </c>
      <c r="U163" s="175"/>
      <c r="V163" s="191">
        <f>T163/درآمدها!$J$5</f>
        <v>4.6400203998543839E-3</v>
      </c>
    </row>
    <row r="164" spans="1:22" s="206" customFormat="1" ht="42.75" customHeight="1">
      <c r="A164" s="71"/>
      <c r="B164" s="209" t="s">
        <v>94</v>
      </c>
      <c r="C164" s="204"/>
      <c r="D164" s="168">
        <v>0</v>
      </c>
      <c r="E164" s="168"/>
      <c r="F164" s="168">
        <v>2702701936</v>
      </c>
      <c r="G164" s="168"/>
      <c r="H164" s="168">
        <v>-1286553073</v>
      </c>
      <c r="I164" s="168"/>
      <c r="J164" s="129">
        <f t="shared" si="6"/>
        <v>1416148863</v>
      </c>
      <c r="K164" s="129"/>
      <c r="L164" s="191">
        <f t="shared" si="8"/>
        <v>-2.4761940560469845E-3</v>
      </c>
      <c r="M164" s="191"/>
      <c r="N164" s="168">
        <v>2189157390</v>
      </c>
      <c r="O164" s="168"/>
      <c r="P164" s="168">
        <v>-19624483477</v>
      </c>
      <c r="Q164" s="168"/>
      <c r="R164" s="168">
        <v>-6843519326</v>
      </c>
      <c r="S164" s="168"/>
      <c r="T164" s="129">
        <f t="shared" si="7"/>
        <v>-24278845413</v>
      </c>
      <c r="U164" s="175"/>
      <c r="V164" s="191">
        <f>T164/درآمدها!$J$5</f>
        <v>2.8449999421306875E-2</v>
      </c>
    </row>
    <row r="165" spans="1:22" s="206" customFormat="1" ht="42.75" customHeight="1">
      <c r="A165" s="71"/>
      <c r="B165" s="209" t="s">
        <v>377</v>
      </c>
      <c r="C165" s="204"/>
      <c r="D165" s="168">
        <v>0</v>
      </c>
      <c r="E165" s="168"/>
      <c r="F165" s="168">
        <v>-7815579813</v>
      </c>
      <c r="G165" s="168"/>
      <c r="H165" s="168">
        <v>0</v>
      </c>
      <c r="I165" s="168"/>
      <c r="J165" s="129">
        <f t="shared" si="6"/>
        <v>-7815579813</v>
      </c>
      <c r="K165" s="129"/>
      <c r="L165" s="191">
        <f t="shared" si="8"/>
        <v>1.3665860124700323E-2</v>
      </c>
      <c r="M165" s="191"/>
      <c r="N165" s="168">
        <v>0</v>
      </c>
      <c r="O165" s="168"/>
      <c r="P165" s="168">
        <v>-4745007501</v>
      </c>
      <c r="Q165" s="168"/>
      <c r="R165" s="168">
        <v>106611072</v>
      </c>
      <c r="S165" s="168"/>
      <c r="T165" s="129">
        <f t="shared" si="7"/>
        <v>-4638396429</v>
      </c>
      <c r="U165" s="175"/>
      <c r="V165" s="191">
        <f>T165/درآمدها!$J$5</f>
        <v>5.4352821757406638E-3</v>
      </c>
    </row>
    <row r="166" spans="1:22" s="206" customFormat="1" ht="42.75" customHeight="1">
      <c r="A166" s="71"/>
      <c r="B166" s="209" t="s">
        <v>163</v>
      </c>
      <c r="C166" s="204"/>
      <c r="D166" s="168">
        <v>0</v>
      </c>
      <c r="E166" s="168"/>
      <c r="F166" s="168">
        <v>-3625304248</v>
      </c>
      <c r="G166" s="168"/>
      <c r="H166" s="168">
        <v>-745840741</v>
      </c>
      <c r="I166" s="168"/>
      <c r="J166" s="129">
        <f t="shared" si="6"/>
        <v>-4371144989</v>
      </c>
      <c r="K166" s="129"/>
      <c r="L166" s="191">
        <f t="shared" si="8"/>
        <v>7.6431253257881271E-3</v>
      </c>
      <c r="M166" s="191"/>
      <c r="N166" s="168">
        <v>332865050</v>
      </c>
      <c r="O166" s="168"/>
      <c r="P166" s="168">
        <v>-21834087568</v>
      </c>
      <c r="Q166" s="168"/>
      <c r="R166" s="168">
        <v>-11000146741</v>
      </c>
      <c r="S166" s="168"/>
      <c r="T166" s="129">
        <f t="shared" si="7"/>
        <v>-32501369259</v>
      </c>
      <c r="U166" s="175"/>
      <c r="V166" s="191">
        <f>T166/درآمدها!$J$5</f>
        <v>3.8085169244297092E-2</v>
      </c>
    </row>
    <row r="167" spans="1:22" s="206" customFormat="1" ht="42.75" customHeight="1">
      <c r="A167" s="71"/>
      <c r="B167" s="209" t="s">
        <v>292</v>
      </c>
      <c r="C167" s="204"/>
      <c r="D167" s="168">
        <v>0</v>
      </c>
      <c r="E167" s="168"/>
      <c r="F167" s="168">
        <v>-4421631354</v>
      </c>
      <c r="G167" s="168"/>
      <c r="H167" s="168">
        <v>-657383419</v>
      </c>
      <c r="I167" s="168"/>
      <c r="J167" s="129">
        <f t="shared" si="6"/>
        <v>-5079014773</v>
      </c>
      <c r="K167" s="129"/>
      <c r="L167" s="191">
        <f t="shared" si="8"/>
        <v>8.8808645193096652E-3</v>
      </c>
      <c r="M167" s="191"/>
      <c r="N167" s="168">
        <v>0</v>
      </c>
      <c r="O167" s="168"/>
      <c r="P167" s="168">
        <v>-19048097496</v>
      </c>
      <c r="Q167" s="168"/>
      <c r="R167" s="168">
        <v>-3230956956</v>
      </c>
      <c r="S167" s="168"/>
      <c r="T167" s="129">
        <f t="shared" si="7"/>
        <v>-22279054452</v>
      </c>
      <c r="U167" s="175"/>
      <c r="V167" s="191">
        <f>T167/درآمدها!$J$5</f>
        <v>2.6106640389385156E-2</v>
      </c>
    </row>
    <row r="168" spans="1:22" s="206" customFormat="1" ht="42.75" customHeight="1">
      <c r="A168" s="71"/>
      <c r="B168" s="209" t="s">
        <v>395</v>
      </c>
      <c r="C168" s="204"/>
      <c r="D168" s="168">
        <v>0</v>
      </c>
      <c r="E168" s="168"/>
      <c r="F168" s="168">
        <v>-197308860</v>
      </c>
      <c r="G168" s="168"/>
      <c r="H168" s="168">
        <v>-22916226</v>
      </c>
      <c r="I168" s="168"/>
      <c r="J168" s="129">
        <f t="shared" si="6"/>
        <v>-220225086</v>
      </c>
      <c r="K168" s="129"/>
      <c r="L168" s="191">
        <f t="shared" si="8"/>
        <v>3.8507254653329191E-4</v>
      </c>
      <c r="M168" s="191"/>
      <c r="N168" s="168">
        <v>101591589</v>
      </c>
      <c r="O168" s="168"/>
      <c r="P168" s="168">
        <v>-597835860</v>
      </c>
      <c r="Q168" s="168"/>
      <c r="R168" s="168">
        <v>-38037608</v>
      </c>
      <c r="S168" s="168"/>
      <c r="T168" s="129">
        <f t="shared" si="7"/>
        <v>-534281879</v>
      </c>
      <c r="U168" s="175"/>
      <c r="V168" s="191">
        <f>T168/درآمدها!$J$5</f>
        <v>6.2607257016537561E-4</v>
      </c>
    </row>
    <row r="169" spans="1:22" s="206" customFormat="1" ht="42.75" customHeight="1">
      <c r="A169" s="71"/>
      <c r="B169" s="209" t="s">
        <v>398</v>
      </c>
      <c r="C169" s="204"/>
      <c r="D169" s="168">
        <v>79811251</v>
      </c>
      <c r="E169" s="168"/>
      <c r="F169" s="168">
        <v>-3348519603</v>
      </c>
      <c r="G169" s="168"/>
      <c r="H169" s="168">
        <v>-31540366</v>
      </c>
      <c r="I169" s="168"/>
      <c r="J169" s="129">
        <f t="shared" si="6"/>
        <v>-3300248718</v>
      </c>
      <c r="K169" s="129"/>
      <c r="L169" s="191">
        <f t="shared" si="8"/>
        <v>5.7706195107740449E-3</v>
      </c>
      <c r="M169" s="191"/>
      <c r="N169" s="168">
        <v>79811251</v>
      </c>
      <c r="O169" s="168"/>
      <c r="P169" s="168">
        <v>-1438712904</v>
      </c>
      <c r="Q169" s="168"/>
      <c r="R169" s="168">
        <v>1366265154</v>
      </c>
      <c r="S169" s="168"/>
      <c r="T169" s="129">
        <f t="shared" si="7"/>
        <v>7363501</v>
      </c>
      <c r="U169" s="175"/>
      <c r="V169" s="191">
        <f>T169/درآمدها!$J$5</f>
        <v>-8.628565140771531E-6</v>
      </c>
    </row>
    <row r="170" spans="1:22" s="206" customFormat="1" ht="42.75" customHeight="1">
      <c r="A170" s="71"/>
      <c r="B170" s="209" t="s">
        <v>195</v>
      </c>
      <c r="C170" s="204"/>
      <c r="D170" s="168">
        <v>0</v>
      </c>
      <c r="E170" s="168"/>
      <c r="F170" s="168">
        <v>-2946233294</v>
      </c>
      <c r="G170" s="168"/>
      <c r="H170" s="168">
        <v>-544582132</v>
      </c>
      <c r="I170" s="168"/>
      <c r="J170" s="129">
        <f t="shared" si="6"/>
        <v>-3490815426</v>
      </c>
      <c r="K170" s="129"/>
      <c r="L170" s="191">
        <f t="shared" si="8"/>
        <v>6.1038331735173814E-3</v>
      </c>
      <c r="M170" s="191"/>
      <c r="N170" s="168">
        <v>1713193760</v>
      </c>
      <c r="O170" s="168"/>
      <c r="P170" s="168">
        <v>-15576376630</v>
      </c>
      <c r="Q170" s="168"/>
      <c r="R170" s="168">
        <v>-14175273078</v>
      </c>
      <c r="S170" s="168"/>
      <c r="T170" s="129">
        <f t="shared" si="7"/>
        <v>-28038455948</v>
      </c>
      <c r="U170" s="175"/>
      <c r="V170" s="191">
        <f>T170/درآمدها!$J$5</f>
        <v>3.285551853581211E-2</v>
      </c>
    </row>
    <row r="171" spans="1:22" s="206" customFormat="1" ht="42.75" customHeight="1">
      <c r="A171" s="71"/>
      <c r="B171" s="209" t="s">
        <v>172</v>
      </c>
      <c r="C171" s="204"/>
      <c r="D171" s="168">
        <v>0</v>
      </c>
      <c r="E171" s="168"/>
      <c r="F171" s="168">
        <v>-1731339699</v>
      </c>
      <c r="G171" s="168"/>
      <c r="H171" s="168">
        <v>0</v>
      </c>
      <c r="I171" s="168"/>
      <c r="J171" s="129">
        <f t="shared" si="6"/>
        <v>-1731339699</v>
      </c>
      <c r="K171" s="129"/>
      <c r="L171" s="191">
        <f t="shared" si="8"/>
        <v>3.0273180904018949E-3</v>
      </c>
      <c r="M171" s="191"/>
      <c r="N171" s="168">
        <v>16235003070</v>
      </c>
      <c r="O171" s="168"/>
      <c r="P171" s="168">
        <v>-36466614276</v>
      </c>
      <c r="Q171" s="168"/>
      <c r="R171" s="168">
        <v>-7511803013</v>
      </c>
      <c r="S171" s="168"/>
      <c r="T171" s="129">
        <f t="shared" si="7"/>
        <v>-27743414219</v>
      </c>
      <c r="U171" s="175"/>
      <c r="V171" s="191">
        <f>T171/درآمدها!$J$5</f>
        <v>3.2509788050011625E-2</v>
      </c>
    </row>
    <row r="172" spans="1:22" s="206" customFormat="1" ht="42.75" customHeight="1">
      <c r="A172" s="71"/>
      <c r="B172" s="209" t="s">
        <v>83</v>
      </c>
      <c r="C172" s="204"/>
      <c r="D172" s="168">
        <v>0</v>
      </c>
      <c r="E172" s="168"/>
      <c r="F172" s="168">
        <v>-1491132008</v>
      </c>
      <c r="G172" s="168"/>
      <c r="H172" s="168">
        <v>-39910934</v>
      </c>
      <c r="I172" s="168"/>
      <c r="J172" s="129">
        <f t="shared" si="6"/>
        <v>-1531042942</v>
      </c>
      <c r="K172" s="129"/>
      <c r="L172" s="191">
        <f t="shared" si="8"/>
        <v>2.6770910400632703E-3</v>
      </c>
      <c r="M172" s="191"/>
      <c r="N172" s="168">
        <v>4153430160</v>
      </c>
      <c r="O172" s="168"/>
      <c r="P172" s="168">
        <v>-17734281224</v>
      </c>
      <c r="Q172" s="168"/>
      <c r="R172" s="168">
        <v>-5806940399</v>
      </c>
      <c r="S172" s="168"/>
      <c r="T172" s="129">
        <f t="shared" si="7"/>
        <v>-19387791463</v>
      </c>
      <c r="U172" s="175"/>
      <c r="V172" s="191">
        <f>T172/درآمدها!$J$5</f>
        <v>2.271865265913452E-2</v>
      </c>
    </row>
    <row r="173" spans="1:22" s="206" customFormat="1" ht="42.75" customHeight="1">
      <c r="A173" s="71"/>
      <c r="B173" s="209" t="s">
        <v>253</v>
      </c>
      <c r="C173" s="204"/>
      <c r="D173" s="168">
        <v>0</v>
      </c>
      <c r="E173" s="168"/>
      <c r="F173" s="168">
        <v>-6263753203</v>
      </c>
      <c r="G173" s="168"/>
      <c r="H173" s="168">
        <v>131529024</v>
      </c>
      <c r="I173" s="168"/>
      <c r="J173" s="129">
        <f t="shared" si="6"/>
        <v>-6132224179</v>
      </c>
      <c r="K173" s="129"/>
      <c r="L173" s="191">
        <f t="shared" si="8"/>
        <v>1.0722444129369327E-2</v>
      </c>
      <c r="M173" s="191"/>
      <c r="N173" s="168">
        <v>0</v>
      </c>
      <c r="O173" s="168"/>
      <c r="P173" s="168">
        <v>3608122580</v>
      </c>
      <c r="Q173" s="168"/>
      <c r="R173" s="168">
        <v>59822167247</v>
      </c>
      <c r="S173" s="168"/>
      <c r="T173" s="129">
        <f t="shared" si="7"/>
        <v>63430289827</v>
      </c>
      <c r="U173" s="175"/>
      <c r="V173" s="191">
        <f>T173/درآمدها!$J$5</f>
        <v>-7.4327739979975188E-2</v>
      </c>
    </row>
    <row r="174" spans="1:22" s="206" customFormat="1" ht="42.75" customHeight="1">
      <c r="A174" s="71"/>
      <c r="B174" s="209" t="s">
        <v>408</v>
      </c>
      <c r="C174" s="204"/>
      <c r="D174" s="168">
        <v>0</v>
      </c>
      <c r="E174" s="168"/>
      <c r="F174" s="168">
        <v>0</v>
      </c>
      <c r="G174" s="168"/>
      <c r="H174" s="168">
        <v>0</v>
      </c>
      <c r="I174" s="168"/>
      <c r="J174" s="129">
        <f t="shared" si="6"/>
        <v>0</v>
      </c>
      <c r="K174" s="129"/>
      <c r="L174" s="191">
        <f t="shared" si="8"/>
        <v>0</v>
      </c>
      <c r="M174" s="191"/>
      <c r="N174" s="168">
        <v>0</v>
      </c>
      <c r="O174" s="168"/>
      <c r="P174" s="168">
        <v>0</v>
      </c>
      <c r="Q174" s="168"/>
      <c r="R174" s="168">
        <v>224866643</v>
      </c>
      <c r="S174" s="168"/>
      <c r="T174" s="129">
        <f t="shared" si="7"/>
        <v>224866643</v>
      </c>
      <c r="U174" s="175"/>
      <c r="V174" s="191">
        <f>T174/درآمدها!$J$5</f>
        <v>-2.6349918022855115E-4</v>
      </c>
    </row>
    <row r="175" spans="1:22" s="206" customFormat="1" ht="42.75" customHeight="1">
      <c r="A175" s="71"/>
      <c r="B175" s="209" t="s">
        <v>201</v>
      </c>
      <c r="C175" s="204"/>
      <c r="D175" s="168">
        <v>0</v>
      </c>
      <c r="E175" s="168"/>
      <c r="F175" s="168">
        <v>-8294719104</v>
      </c>
      <c r="G175" s="168"/>
      <c r="H175" s="168">
        <v>-130359174</v>
      </c>
      <c r="I175" s="168"/>
      <c r="J175" s="129">
        <f t="shared" si="6"/>
        <v>-8425078278</v>
      </c>
      <c r="K175" s="129"/>
      <c r="L175" s="191">
        <f t="shared" si="8"/>
        <v>1.4731593054080051E-2</v>
      </c>
      <c r="M175" s="191"/>
      <c r="N175" s="168">
        <v>8072859900</v>
      </c>
      <c r="O175" s="168"/>
      <c r="P175" s="168">
        <v>-2720845630</v>
      </c>
      <c r="Q175" s="168"/>
      <c r="R175" s="168">
        <v>3019693935</v>
      </c>
      <c r="S175" s="168"/>
      <c r="T175" s="129">
        <f t="shared" si="7"/>
        <v>8371708205</v>
      </c>
      <c r="U175" s="175"/>
      <c r="V175" s="191">
        <f>T175/درآمدها!$J$5</f>
        <v>-9.8099843520594362E-3</v>
      </c>
    </row>
    <row r="176" spans="1:22" s="206" customFormat="1" ht="42.75" customHeight="1">
      <c r="A176" s="71"/>
      <c r="B176" s="209" t="s">
        <v>431</v>
      </c>
      <c r="C176" s="204"/>
      <c r="D176" s="168">
        <v>0</v>
      </c>
      <c r="E176" s="168"/>
      <c r="F176" s="168">
        <v>2049889274</v>
      </c>
      <c r="G176" s="168"/>
      <c r="H176" s="168">
        <v>19923465652</v>
      </c>
      <c r="I176" s="168"/>
      <c r="J176" s="129">
        <f t="shared" si="6"/>
        <v>21973354926</v>
      </c>
      <c r="K176" s="129"/>
      <c r="L176" s="191">
        <f t="shared" si="8"/>
        <v>-3.8421307449209824E-2</v>
      </c>
      <c r="M176" s="191"/>
      <c r="N176" s="168">
        <v>0</v>
      </c>
      <c r="O176" s="168"/>
      <c r="P176" s="168">
        <v>9549164357</v>
      </c>
      <c r="Q176" s="168"/>
      <c r="R176" s="168">
        <v>19923465652</v>
      </c>
      <c r="S176" s="168"/>
      <c r="T176" s="129">
        <f t="shared" si="7"/>
        <v>29472630009</v>
      </c>
      <c r="U176" s="175"/>
      <c r="V176" s="191">
        <f>T176/درآمدها!$J$5</f>
        <v>-3.4536086557537558E-2</v>
      </c>
    </row>
    <row r="177" spans="1:22" s="206" customFormat="1" ht="42.75" customHeight="1">
      <c r="A177" s="71"/>
      <c r="B177" s="209" t="s">
        <v>194</v>
      </c>
      <c r="C177" s="204"/>
      <c r="D177" s="168">
        <v>0</v>
      </c>
      <c r="E177" s="168"/>
      <c r="F177" s="168">
        <v>3054305947</v>
      </c>
      <c r="G177" s="168"/>
      <c r="H177" s="168">
        <v>340347172</v>
      </c>
      <c r="I177" s="168"/>
      <c r="J177" s="129">
        <f t="shared" si="6"/>
        <v>3394653119</v>
      </c>
      <c r="K177" s="129"/>
      <c r="L177" s="191">
        <f t="shared" si="8"/>
        <v>-5.9356894569700027E-3</v>
      </c>
      <c r="M177" s="191"/>
      <c r="N177" s="168">
        <v>0</v>
      </c>
      <c r="O177" s="168"/>
      <c r="P177" s="168">
        <v>6156626505</v>
      </c>
      <c r="Q177" s="168"/>
      <c r="R177" s="168">
        <v>-1476150304</v>
      </c>
      <c r="S177" s="168"/>
      <c r="T177" s="129">
        <f t="shared" si="7"/>
        <v>4680476201</v>
      </c>
      <c r="U177" s="175"/>
      <c r="V177" s="191">
        <f>T177/درآمدها!$J$5</f>
        <v>-5.4845913363981841E-3</v>
      </c>
    </row>
    <row r="178" spans="1:22" s="206" customFormat="1" ht="42.75" customHeight="1">
      <c r="A178" s="71"/>
      <c r="B178" s="209" t="s">
        <v>95</v>
      </c>
      <c r="C178" s="204"/>
      <c r="D178" s="168">
        <v>0</v>
      </c>
      <c r="E178" s="168"/>
      <c r="F178" s="168">
        <v>-9059219992</v>
      </c>
      <c r="G178" s="168"/>
      <c r="H178" s="168">
        <v>-2406675284</v>
      </c>
      <c r="I178" s="168"/>
      <c r="J178" s="129">
        <f t="shared" si="6"/>
        <v>-11465895276</v>
      </c>
      <c r="K178" s="129"/>
      <c r="L178" s="191">
        <f t="shared" si="8"/>
        <v>2.004858561941196E-2</v>
      </c>
      <c r="M178" s="191"/>
      <c r="N178" s="168">
        <v>17784211200</v>
      </c>
      <c r="O178" s="168"/>
      <c r="P178" s="168">
        <v>-22626023314</v>
      </c>
      <c r="Q178" s="168"/>
      <c r="R178" s="168">
        <v>-8648256205</v>
      </c>
      <c r="S178" s="168"/>
      <c r="T178" s="129">
        <f t="shared" si="7"/>
        <v>-13490068319</v>
      </c>
      <c r="U178" s="175"/>
      <c r="V178" s="191">
        <f>T178/درآمدها!$J$5</f>
        <v>1.5807688930027961E-2</v>
      </c>
    </row>
    <row r="179" spans="1:22" s="206" customFormat="1" ht="42.75" customHeight="1">
      <c r="A179" s="71"/>
      <c r="B179" s="209" t="s">
        <v>135</v>
      </c>
      <c r="C179" s="204"/>
      <c r="D179" s="168">
        <v>0</v>
      </c>
      <c r="E179" s="168"/>
      <c r="F179" s="168">
        <v>-5162101828</v>
      </c>
      <c r="G179" s="168"/>
      <c r="H179" s="168">
        <v>-894774680</v>
      </c>
      <c r="I179" s="168"/>
      <c r="J179" s="129">
        <f t="shared" si="6"/>
        <v>-6056876508</v>
      </c>
      <c r="K179" s="129"/>
      <c r="L179" s="191">
        <f t="shared" si="8"/>
        <v>1.0590695652961319E-2</v>
      </c>
      <c r="M179" s="191"/>
      <c r="N179" s="168">
        <v>178274386</v>
      </c>
      <c r="O179" s="168"/>
      <c r="P179" s="168">
        <v>-24670308008</v>
      </c>
      <c r="Q179" s="168"/>
      <c r="R179" s="168">
        <v>-5090055427</v>
      </c>
      <c r="S179" s="168"/>
      <c r="T179" s="129">
        <f t="shared" si="7"/>
        <v>-29582089049</v>
      </c>
      <c r="U179" s="175"/>
      <c r="V179" s="191">
        <f>T179/درآمدها!$J$5</f>
        <v>3.4664350878665005E-2</v>
      </c>
    </row>
    <row r="180" spans="1:22" s="206" customFormat="1" ht="42.75" customHeight="1">
      <c r="A180" s="71"/>
      <c r="B180" s="209" t="s">
        <v>237</v>
      </c>
      <c r="C180" s="204"/>
      <c r="D180" s="168">
        <v>0</v>
      </c>
      <c r="E180" s="168"/>
      <c r="F180" s="168">
        <v>129868699</v>
      </c>
      <c r="G180" s="168"/>
      <c r="H180" s="168">
        <v>-139734786</v>
      </c>
      <c r="I180" s="168"/>
      <c r="J180" s="129">
        <f t="shared" si="6"/>
        <v>-9866087</v>
      </c>
      <c r="K180" s="129"/>
      <c r="L180" s="191">
        <f t="shared" si="8"/>
        <v>1.7251255587699061E-5</v>
      </c>
      <c r="M180" s="191"/>
      <c r="N180" s="168">
        <v>0</v>
      </c>
      <c r="O180" s="168"/>
      <c r="P180" s="168">
        <v>-3940029612</v>
      </c>
      <c r="Q180" s="168"/>
      <c r="R180" s="168">
        <v>-6845192167</v>
      </c>
      <c r="S180" s="168"/>
      <c r="T180" s="129">
        <f t="shared" si="7"/>
        <v>-10785221779</v>
      </c>
      <c r="U180" s="175"/>
      <c r="V180" s="191">
        <f>T180/درآمدها!$J$5</f>
        <v>1.2638144366079304E-2</v>
      </c>
    </row>
    <row r="181" spans="1:22" s="206" customFormat="1" ht="42.75" customHeight="1">
      <c r="A181" s="71"/>
      <c r="B181" s="209" t="s">
        <v>184</v>
      </c>
      <c r="C181" s="204"/>
      <c r="D181" s="168">
        <v>0</v>
      </c>
      <c r="E181" s="168"/>
      <c r="F181" s="168">
        <v>13903283376</v>
      </c>
      <c r="G181" s="168"/>
      <c r="H181" s="168">
        <v>6635785751</v>
      </c>
      <c r="I181" s="168"/>
      <c r="J181" s="129">
        <f t="shared" si="6"/>
        <v>20539069127</v>
      </c>
      <c r="K181" s="129"/>
      <c r="L181" s="191">
        <f t="shared" si="8"/>
        <v>-3.5913400220705133E-2</v>
      </c>
      <c r="M181" s="191"/>
      <c r="N181" s="168">
        <v>8556132259</v>
      </c>
      <c r="O181" s="168"/>
      <c r="P181" s="168">
        <v>8143897508</v>
      </c>
      <c r="Q181" s="168"/>
      <c r="R181" s="168">
        <v>10914874520</v>
      </c>
      <c r="S181" s="168"/>
      <c r="T181" s="129">
        <f t="shared" si="7"/>
        <v>27614904287</v>
      </c>
      <c r="U181" s="175"/>
      <c r="V181" s="191">
        <f>T181/درآمدها!$J$5</f>
        <v>-3.2359199855686922E-2</v>
      </c>
    </row>
    <row r="182" spans="1:22" s="206" customFormat="1" ht="42.75" customHeight="1">
      <c r="A182" s="71"/>
      <c r="B182" s="209" t="s">
        <v>213</v>
      </c>
      <c r="C182" s="204"/>
      <c r="D182" s="168">
        <v>0</v>
      </c>
      <c r="E182" s="168"/>
      <c r="F182" s="168">
        <v>-1201545505</v>
      </c>
      <c r="G182" s="168"/>
      <c r="H182" s="168">
        <v>-347118468</v>
      </c>
      <c r="I182" s="168"/>
      <c r="J182" s="129">
        <f t="shared" si="6"/>
        <v>-1548663973</v>
      </c>
      <c r="K182" s="129"/>
      <c r="L182" s="191">
        <f t="shared" si="8"/>
        <v>2.7079021315831171E-3</v>
      </c>
      <c r="M182" s="191"/>
      <c r="N182" s="168">
        <v>1052161800</v>
      </c>
      <c r="O182" s="168"/>
      <c r="P182" s="168">
        <v>-9995526733</v>
      </c>
      <c r="Q182" s="168"/>
      <c r="R182" s="168">
        <v>-1634438025</v>
      </c>
      <c r="S182" s="168"/>
      <c r="T182" s="129">
        <f t="shared" si="7"/>
        <v>-10577802958</v>
      </c>
      <c r="U182" s="175"/>
      <c r="V182" s="191">
        <f>T182/درآمدها!$J$5</f>
        <v>1.2395090578428494E-2</v>
      </c>
    </row>
    <row r="183" spans="1:22" s="206" customFormat="1" ht="42.75" customHeight="1">
      <c r="A183" s="71"/>
      <c r="B183" s="209" t="s">
        <v>136</v>
      </c>
      <c r="C183" s="204"/>
      <c r="D183" s="168">
        <v>0</v>
      </c>
      <c r="E183" s="168"/>
      <c r="F183" s="168">
        <v>0</v>
      </c>
      <c r="G183" s="168"/>
      <c r="H183" s="168">
        <v>0</v>
      </c>
      <c r="I183" s="168"/>
      <c r="J183" s="129">
        <f t="shared" si="6"/>
        <v>0</v>
      </c>
      <c r="K183" s="129"/>
      <c r="L183" s="191">
        <f t="shared" si="8"/>
        <v>0</v>
      </c>
      <c r="M183" s="191"/>
      <c r="N183" s="168">
        <v>0</v>
      </c>
      <c r="O183" s="168"/>
      <c r="P183" s="168">
        <v>0</v>
      </c>
      <c r="Q183" s="168"/>
      <c r="R183" s="168">
        <v>-66223110</v>
      </c>
      <c r="S183" s="168"/>
      <c r="T183" s="129">
        <f t="shared" si="7"/>
        <v>-66223110</v>
      </c>
      <c r="U183" s="175"/>
      <c r="V183" s="191">
        <f>T183/درآمدها!$J$5</f>
        <v>7.7600372222327209E-5</v>
      </c>
    </row>
    <row r="184" spans="1:22" s="206" customFormat="1" ht="42.75" customHeight="1">
      <c r="A184" s="71"/>
      <c r="B184" s="209" t="s">
        <v>376</v>
      </c>
      <c r="C184" s="204"/>
      <c r="D184" s="168">
        <v>0</v>
      </c>
      <c r="E184" s="168"/>
      <c r="F184" s="168">
        <v>203578147</v>
      </c>
      <c r="G184" s="168"/>
      <c r="H184" s="168">
        <v>1236145237</v>
      </c>
      <c r="I184" s="168"/>
      <c r="J184" s="129">
        <f t="shared" si="6"/>
        <v>1439723384</v>
      </c>
      <c r="K184" s="129"/>
      <c r="L184" s="191">
        <f t="shared" si="8"/>
        <v>-2.5174150676930988E-3</v>
      </c>
      <c r="M184" s="191"/>
      <c r="N184" s="168">
        <v>0</v>
      </c>
      <c r="O184" s="168"/>
      <c r="P184" s="168">
        <v>3165402883</v>
      </c>
      <c r="Q184" s="168"/>
      <c r="R184" s="168">
        <v>3490652916</v>
      </c>
      <c r="S184" s="168"/>
      <c r="T184" s="129">
        <f t="shared" si="7"/>
        <v>6656055799</v>
      </c>
      <c r="U184" s="175"/>
      <c r="V184" s="191">
        <f>T184/درآمدها!$J$5</f>
        <v>-7.7995794449245816E-3</v>
      </c>
    </row>
    <row r="185" spans="1:22" s="206" customFormat="1" ht="42.75" customHeight="1">
      <c r="A185" s="71"/>
      <c r="B185" s="209" t="s">
        <v>99</v>
      </c>
      <c r="C185" s="204"/>
      <c r="D185" s="168">
        <v>0</v>
      </c>
      <c r="E185" s="168"/>
      <c r="F185" s="168">
        <v>-2016276833</v>
      </c>
      <c r="G185" s="168"/>
      <c r="H185" s="168">
        <v>1133827129</v>
      </c>
      <c r="I185" s="168"/>
      <c r="J185" s="129">
        <f t="shared" si="6"/>
        <v>-882449704</v>
      </c>
      <c r="K185" s="129"/>
      <c r="L185" s="191">
        <f t="shared" si="8"/>
        <v>1.5429993052963535E-3</v>
      </c>
      <c r="M185" s="191"/>
      <c r="N185" s="168">
        <v>0</v>
      </c>
      <c r="O185" s="168"/>
      <c r="P185" s="168">
        <v>4400901710</v>
      </c>
      <c r="Q185" s="168"/>
      <c r="R185" s="168">
        <v>1786688735</v>
      </c>
      <c r="S185" s="168"/>
      <c r="T185" s="129">
        <f t="shared" si="7"/>
        <v>6187590445</v>
      </c>
      <c r="U185" s="175"/>
      <c r="V185" s="191">
        <f>T185/درآمدها!$J$5</f>
        <v>-7.2506308098685681E-3</v>
      </c>
    </row>
    <row r="186" spans="1:22" s="206" customFormat="1" ht="42.75" customHeight="1">
      <c r="A186" s="71"/>
      <c r="B186" s="209" t="s">
        <v>277</v>
      </c>
      <c r="C186" s="204"/>
      <c r="D186" s="168">
        <v>0</v>
      </c>
      <c r="E186" s="168"/>
      <c r="F186" s="168">
        <v>-1923336040</v>
      </c>
      <c r="G186" s="168"/>
      <c r="H186" s="168">
        <v>1108134</v>
      </c>
      <c r="I186" s="168"/>
      <c r="J186" s="129">
        <f t="shared" si="6"/>
        <v>-1922227906</v>
      </c>
      <c r="K186" s="129"/>
      <c r="L186" s="191">
        <f t="shared" si="8"/>
        <v>3.3610939072616698E-3</v>
      </c>
      <c r="M186" s="191"/>
      <c r="N186" s="168">
        <v>0</v>
      </c>
      <c r="O186" s="168"/>
      <c r="P186" s="168">
        <v>-2422594891</v>
      </c>
      <c r="Q186" s="168"/>
      <c r="R186" s="168">
        <v>100941538</v>
      </c>
      <c r="S186" s="168"/>
      <c r="T186" s="129">
        <f t="shared" si="7"/>
        <v>-2321653353</v>
      </c>
      <c r="U186" s="175"/>
      <c r="V186" s="191">
        <f>T186/درآمدها!$J$5</f>
        <v>2.7205180240555604E-3</v>
      </c>
    </row>
    <row r="187" spans="1:22" s="206" customFormat="1" ht="42.75" customHeight="1">
      <c r="A187" s="71"/>
      <c r="B187" s="209" t="s">
        <v>158</v>
      </c>
      <c r="C187" s="204"/>
      <c r="D187" s="168">
        <v>0</v>
      </c>
      <c r="E187" s="168"/>
      <c r="F187" s="168">
        <v>0</v>
      </c>
      <c r="G187" s="168"/>
      <c r="H187" s="168">
        <v>0</v>
      </c>
      <c r="I187" s="168"/>
      <c r="J187" s="129">
        <f t="shared" si="6"/>
        <v>0</v>
      </c>
      <c r="K187" s="129"/>
      <c r="L187" s="191">
        <f t="shared" si="8"/>
        <v>0</v>
      </c>
      <c r="M187" s="191"/>
      <c r="N187" s="168">
        <v>100856800</v>
      </c>
      <c r="O187" s="168"/>
      <c r="P187" s="168">
        <v>0</v>
      </c>
      <c r="Q187" s="168"/>
      <c r="R187" s="168">
        <v>-1637875825</v>
      </c>
      <c r="S187" s="168"/>
      <c r="T187" s="129">
        <f t="shared" si="7"/>
        <v>-1537019025</v>
      </c>
      <c r="U187" s="175"/>
      <c r="V187" s="191">
        <f>T187/درآمدها!$J$5</f>
        <v>1.8010819554200709E-3</v>
      </c>
    </row>
    <row r="188" spans="1:22" s="206" customFormat="1" ht="42.75" customHeight="1">
      <c r="A188" s="71"/>
      <c r="B188" s="209" t="s">
        <v>391</v>
      </c>
      <c r="C188" s="204"/>
      <c r="D188" s="168">
        <v>0</v>
      </c>
      <c r="E188" s="168"/>
      <c r="F188" s="168">
        <v>0</v>
      </c>
      <c r="G188" s="168"/>
      <c r="H188" s="168">
        <v>0</v>
      </c>
      <c r="I188" s="168"/>
      <c r="J188" s="129">
        <f t="shared" si="6"/>
        <v>0</v>
      </c>
      <c r="K188" s="129"/>
      <c r="L188" s="191">
        <f t="shared" si="8"/>
        <v>0</v>
      </c>
      <c r="M188" s="191"/>
      <c r="N188" s="168">
        <v>0</v>
      </c>
      <c r="O188" s="168"/>
      <c r="P188" s="168">
        <v>0</v>
      </c>
      <c r="Q188" s="168"/>
      <c r="R188" s="168">
        <v>1861860017</v>
      </c>
      <c r="S188" s="168"/>
      <c r="T188" s="129">
        <f t="shared" si="7"/>
        <v>1861860017</v>
      </c>
      <c r="U188" s="175"/>
      <c r="V188" s="191">
        <f>T188/درآمدها!$J$5</f>
        <v>-2.1817312769676395E-3</v>
      </c>
    </row>
    <row r="189" spans="1:22" s="206" customFormat="1" ht="42.75" customHeight="1">
      <c r="A189" s="71"/>
      <c r="B189" s="209" t="s">
        <v>336</v>
      </c>
      <c r="C189" s="204"/>
      <c r="D189" s="168">
        <v>4302240643</v>
      </c>
      <c r="E189" s="168"/>
      <c r="F189" s="168">
        <v>-14001608973</v>
      </c>
      <c r="G189" s="168"/>
      <c r="H189" s="168">
        <v>2426005</v>
      </c>
      <c r="I189" s="168"/>
      <c r="J189" s="129">
        <f t="shared" si="6"/>
        <v>-9696942325</v>
      </c>
      <c r="K189" s="129"/>
      <c r="L189" s="191">
        <f t="shared" si="8"/>
        <v>1.6955499223527199E-2</v>
      </c>
      <c r="M189" s="191"/>
      <c r="N189" s="168">
        <v>4302240643</v>
      </c>
      <c r="O189" s="168"/>
      <c r="P189" s="168">
        <v>-7141471859</v>
      </c>
      <c r="Q189" s="168"/>
      <c r="R189" s="168">
        <v>652061062</v>
      </c>
      <c r="S189" s="168"/>
      <c r="T189" s="129">
        <f t="shared" si="7"/>
        <v>-2187170154</v>
      </c>
      <c r="U189" s="175"/>
      <c r="V189" s="191">
        <f>T189/درآمدها!$J$5</f>
        <v>2.5629303435608011E-3</v>
      </c>
    </row>
    <row r="190" spans="1:22" s="206" customFormat="1" ht="42.75" customHeight="1">
      <c r="A190" s="71"/>
      <c r="B190" s="209" t="s">
        <v>88</v>
      </c>
      <c r="C190" s="204"/>
      <c r="D190" s="168">
        <v>0</v>
      </c>
      <c r="E190" s="168"/>
      <c r="F190" s="168">
        <v>6197493865</v>
      </c>
      <c r="G190" s="168"/>
      <c r="H190" s="168">
        <v>-179859619</v>
      </c>
      <c r="I190" s="168"/>
      <c r="J190" s="129">
        <f t="shared" si="6"/>
        <v>6017634246</v>
      </c>
      <c r="K190" s="129"/>
      <c r="L190" s="191">
        <f t="shared" si="8"/>
        <v>-1.0522078957041098E-2</v>
      </c>
      <c r="M190" s="191"/>
      <c r="N190" s="168">
        <v>2557135750</v>
      </c>
      <c r="O190" s="168"/>
      <c r="P190" s="168">
        <v>-5315549621</v>
      </c>
      <c r="Q190" s="168"/>
      <c r="R190" s="168">
        <v>-3067259442</v>
      </c>
      <c r="S190" s="168"/>
      <c r="T190" s="129">
        <f t="shared" si="7"/>
        <v>-5825673313</v>
      </c>
      <c r="U190" s="175"/>
      <c r="V190" s="191">
        <f>T190/درآمدها!$J$5</f>
        <v>6.8265355936089093E-3</v>
      </c>
    </row>
    <row r="191" spans="1:22" s="206" customFormat="1" ht="42.75" customHeight="1">
      <c r="A191" s="71"/>
      <c r="B191" s="209" t="s">
        <v>104</v>
      </c>
      <c r="C191" s="204"/>
      <c r="D191" s="168">
        <v>0</v>
      </c>
      <c r="E191" s="168"/>
      <c r="F191" s="168">
        <v>-1881119872</v>
      </c>
      <c r="G191" s="168"/>
      <c r="H191" s="168">
        <v>-110196326</v>
      </c>
      <c r="I191" s="168"/>
      <c r="J191" s="129">
        <f t="shared" si="6"/>
        <v>-1991316198</v>
      </c>
      <c r="K191" s="129"/>
      <c r="L191" s="191">
        <f t="shared" si="8"/>
        <v>3.4818976041487526E-3</v>
      </c>
      <c r="M191" s="191"/>
      <c r="N191" s="168">
        <v>0</v>
      </c>
      <c r="O191" s="168"/>
      <c r="P191" s="168">
        <v>-3407947386</v>
      </c>
      <c r="Q191" s="168"/>
      <c r="R191" s="168">
        <v>-382760411</v>
      </c>
      <c r="S191" s="168"/>
      <c r="T191" s="129">
        <f t="shared" si="7"/>
        <v>-3790707797</v>
      </c>
      <c r="U191" s="175"/>
      <c r="V191" s="191">
        <f>T191/درآمدها!$J$5</f>
        <v>4.4419589480662863E-3</v>
      </c>
    </row>
    <row r="192" spans="1:22" s="206" customFormat="1" ht="42.75" customHeight="1">
      <c r="A192" s="71"/>
      <c r="B192" s="209" t="s">
        <v>153</v>
      </c>
      <c r="C192" s="204"/>
      <c r="D192" s="168">
        <v>0</v>
      </c>
      <c r="E192" s="168"/>
      <c r="F192" s="168">
        <v>-1544934739</v>
      </c>
      <c r="G192" s="168"/>
      <c r="H192" s="168">
        <v>200604835</v>
      </c>
      <c r="I192" s="168"/>
      <c r="J192" s="129">
        <f t="shared" si="6"/>
        <v>-1344329904</v>
      </c>
      <c r="K192" s="129"/>
      <c r="L192" s="191">
        <f t="shared" si="8"/>
        <v>2.3506156765180507E-3</v>
      </c>
      <c r="M192" s="191"/>
      <c r="N192" s="168">
        <v>0</v>
      </c>
      <c r="O192" s="168"/>
      <c r="P192" s="168">
        <v>3965347522</v>
      </c>
      <c r="Q192" s="168"/>
      <c r="R192" s="168">
        <v>6306821929</v>
      </c>
      <c r="S192" s="168"/>
      <c r="T192" s="129">
        <f t="shared" si="7"/>
        <v>10272169451</v>
      </c>
      <c r="U192" s="175"/>
      <c r="V192" s="191">
        <f>T192/درآمدها!$J$5</f>
        <v>-1.2036948626067525E-2</v>
      </c>
    </row>
    <row r="193" spans="1:22 16329:16329" s="206" customFormat="1" ht="42.75" customHeight="1">
      <c r="A193" s="71"/>
      <c r="B193" s="209" t="s">
        <v>222</v>
      </c>
      <c r="C193" s="204"/>
      <c r="D193" s="168">
        <v>0</v>
      </c>
      <c r="E193" s="168"/>
      <c r="F193" s="168">
        <v>-22535452</v>
      </c>
      <c r="G193" s="168"/>
      <c r="H193" s="168">
        <v>-997841296</v>
      </c>
      <c r="I193" s="168"/>
      <c r="J193" s="129">
        <f t="shared" si="6"/>
        <v>-1020376748</v>
      </c>
      <c r="K193" s="129"/>
      <c r="L193" s="191">
        <f t="shared" si="8"/>
        <v>1.7841703682010099E-3</v>
      </c>
      <c r="M193" s="191"/>
      <c r="N193" s="168">
        <v>0</v>
      </c>
      <c r="O193" s="168"/>
      <c r="P193" s="168">
        <v>-8821787753</v>
      </c>
      <c r="Q193" s="168"/>
      <c r="R193" s="168">
        <v>-2164940701</v>
      </c>
      <c r="S193" s="168"/>
      <c r="T193" s="129">
        <f t="shared" si="7"/>
        <v>-10986728454</v>
      </c>
      <c r="U193" s="175"/>
      <c r="V193" s="191">
        <f>T193/درآمدها!$J$5</f>
        <v>1.2874270289269615E-2</v>
      </c>
    </row>
    <row r="194" spans="1:22 16329:16329" s="206" customFormat="1" ht="42.75" customHeight="1">
      <c r="A194" s="71"/>
      <c r="B194" s="209" t="s">
        <v>341</v>
      </c>
      <c r="C194" s="204"/>
      <c r="D194" s="168">
        <v>0</v>
      </c>
      <c r="E194" s="168"/>
      <c r="F194" s="168">
        <v>-1266359420</v>
      </c>
      <c r="G194" s="168"/>
      <c r="H194" s="168">
        <v>-16272487</v>
      </c>
      <c r="I194" s="168"/>
      <c r="J194" s="129">
        <f t="shared" si="6"/>
        <v>-1282631907</v>
      </c>
      <c r="K194" s="129"/>
      <c r="L194" s="191">
        <f t="shared" si="8"/>
        <v>2.2427342119114551E-3</v>
      </c>
      <c r="M194" s="191"/>
      <c r="N194" s="168">
        <v>0</v>
      </c>
      <c r="O194" s="168"/>
      <c r="P194" s="168">
        <v>-5955600763</v>
      </c>
      <c r="Q194" s="168"/>
      <c r="R194" s="168">
        <v>-1390105462</v>
      </c>
      <c r="S194" s="168"/>
      <c r="T194" s="129">
        <f t="shared" si="7"/>
        <v>-7345706225</v>
      </c>
      <c r="U194" s="175"/>
      <c r="V194" s="191">
        <f>T194/درآمدها!$J$5</f>
        <v>8.6077131879772183E-3</v>
      </c>
    </row>
    <row r="195" spans="1:22 16329:16329" s="206" customFormat="1" ht="42.75" customHeight="1">
      <c r="A195" s="71"/>
      <c r="B195" s="209" t="s">
        <v>121</v>
      </c>
      <c r="C195" s="204"/>
      <c r="D195" s="168">
        <v>0</v>
      </c>
      <c r="E195" s="168"/>
      <c r="F195" s="168">
        <v>0</v>
      </c>
      <c r="G195" s="168"/>
      <c r="H195" s="168">
        <v>0</v>
      </c>
      <c r="I195" s="168"/>
      <c r="J195" s="129">
        <f t="shared" si="6"/>
        <v>0</v>
      </c>
      <c r="K195" s="129"/>
      <c r="L195" s="191">
        <f t="shared" si="8"/>
        <v>0</v>
      </c>
      <c r="M195" s="191"/>
      <c r="N195" s="168">
        <v>148431400</v>
      </c>
      <c r="O195" s="168"/>
      <c r="P195" s="168">
        <v>0</v>
      </c>
      <c r="Q195" s="168"/>
      <c r="R195" s="168">
        <v>-18942526</v>
      </c>
      <c r="S195" s="168"/>
      <c r="T195" s="129">
        <f t="shared" si="7"/>
        <v>129488874</v>
      </c>
      <c r="U195" s="175"/>
      <c r="V195" s="191">
        <f>T195/درآمدها!$J$5</f>
        <v>-1.5173532051046873E-4</v>
      </c>
    </row>
    <row r="196" spans="1:22 16329:16329" s="206" customFormat="1" ht="42.75" customHeight="1">
      <c r="A196" s="71"/>
      <c r="B196" s="209" t="s">
        <v>92</v>
      </c>
      <c r="C196" s="204"/>
      <c r="D196" s="168">
        <v>0</v>
      </c>
      <c r="E196" s="168"/>
      <c r="F196" s="168">
        <v>-18912405930</v>
      </c>
      <c r="G196" s="168"/>
      <c r="H196" s="168">
        <v>1122907925</v>
      </c>
      <c r="I196" s="168"/>
      <c r="J196" s="129">
        <f t="shared" si="6"/>
        <v>-17789498005</v>
      </c>
      <c r="K196" s="129"/>
      <c r="L196" s="191">
        <f t="shared" si="8"/>
        <v>3.110566295037917E-2</v>
      </c>
      <c r="M196" s="191"/>
      <c r="N196" s="168">
        <v>1436885450</v>
      </c>
      <c r="O196" s="168"/>
      <c r="P196" s="168">
        <v>7054825927</v>
      </c>
      <c r="Q196" s="168"/>
      <c r="R196" s="168">
        <v>26525108005</v>
      </c>
      <c r="S196" s="168"/>
      <c r="T196" s="129">
        <f t="shared" si="7"/>
        <v>35016819382</v>
      </c>
      <c r="U196" s="175"/>
      <c r="V196" s="191">
        <f>T196/درآمدها!$J$5</f>
        <v>-4.1032778709504912E-2</v>
      </c>
    </row>
    <row r="197" spans="1:22 16329:16329" s="206" customFormat="1" ht="42.75" customHeight="1">
      <c r="A197" s="71"/>
      <c r="B197" s="209" t="s">
        <v>319</v>
      </c>
      <c r="C197" s="204"/>
      <c r="D197" s="168">
        <v>0</v>
      </c>
      <c r="E197" s="168"/>
      <c r="F197" s="168">
        <v>-2229288703</v>
      </c>
      <c r="G197" s="168"/>
      <c r="H197" s="168">
        <v>-309070307</v>
      </c>
      <c r="I197" s="168"/>
      <c r="J197" s="129">
        <f t="shared" si="6"/>
        <v>-2538359010</v>
      </c>
      <c r="K197" s="129"/>
      <c r="L197" s="191">
        <f t="shared" si="8"/>
        <v>4.4384242764987534E-3</v>
      </c>
      <c r="M197" s="191"/>
      <c r="N197" s="168">
        <v>407042459</v>
      </c>
      <c r="O197" s="168"/>
      <c r="P197" s="168">
        <v>-9628356067</v>
      </c>
      <c r="Q197" s="168"/>
      <c r="R197" s="168">
        <v>-832279129</v>
      </c>
      <c r="S197" s="168"/>
      <c r="T197" s="129">
        <f t="shared" si="7"/>
        <v>-10053592737</v>
      </c>
      <c r="U197" s="175"/>
      <c r="V197" s="191">
        <f>T197/درآمدها!$J$5</f>
        <v>1.1780819997171461E-2</v>
      </c>
    </row>
    <row r="198" spans="1:22 16329:16329" s="206" customFormat="1" ht="42.75" customHeight="1">
      <c r="A198" s="71"/>
      <c r="B198" s="209" t="s">
        <v>126</v>
      </c>
      <c r="C198" s="204"/>
      <c r="D198" s="168">
        <v>0</v>
      </c>
      <c r="E198" s="168"/>
      <c r="F198" s="168">
        <v>-5032284427</v>
      </c>
      <c r="G198" s="168"/>
      <c r="H198" s="168">
        <v>-185280180</v>
      </c>
      <c r="I198" s="168"/>
      <c r="J198" s="129">
        <f t="shared" si="6"/>
        <v>-5217564607</v>
      </c>
      <c r="K198" s="129"/>
      <c r="L198" s="191">
        <f t="shared" si="8"/>
        <v>9.1231245559348518E-3</v>
      </c>
      <c r="M198" s="191"/>
      <c r="N198" s="168">
        <v>1840655000</v>
      </c>
      <c r="O198" s="168"/>
      <c r="P198" s="168">
        <v>-6088106993</v>
      </c>
      <c r="Q198" s="168"/>
      <c r="R198" s="168">
        <v>-1812096727</v>
      </c>
      <c r="S198" s="168"/>
      <c r="T198" s="129">
        <f t="shared" si="7"/>
        <v>-6059548720</v>
      </c>
      <c r="U198" s="175"/>
      <c r="V198" s="191">
        <f>T198/درآمدها!$J$5</f>
        <v>7.1005912614391922E-3</v>
      </c>
      <c r="XDA198" s="212">
        <f>SUM(B198:XCZ198)</f>
        <v>-22554226653.983776</v>
      </c>
    </row>
    <row r="199" spans="1:22 16329:16329" s="206" customFormat="1" ht="42.75" customHeight="1">
      <c r="A199" s="71"/>
      <c r="B199" s="209" t="s">
        <v>397</v>
      </c>
      <c r="C199" s="204"/>
      <c r="D199" s="168">
        <v>0</v>
      </c>
      <c r="E199" s="168"/>
      <c r="F199" s="168">
        <v>-6955054273</v>
      </c>
      <c r="G199" s="168"/>
      <c r="H199" s="168">
        <v>-242449884</v>
      </c>
      <c r="I199" s="168"/>
      <c r="J199" s="129">
        <f t="shared" si="6"/>
        <v>-7197504157</v>
      </c>
      <c r="K199" s="129"/>
      <c r="L199" s="191">
        <f t="shared" si="8"/>
        <v>1.2585129626966951E-2</v>
      </c>
      <c r="M199" s="191"/>
      <c r="N199" s="168">
        <v>0</v>
      </c>
      <c r="O199" s="168"/>
      <c r="P199" s="168">
        <v>-7080237515</v>
      </c>
      <c r="Q199" s="168"/>
      <c r="R199" s="168">
        <v>-242449884</v>
      </c>
      <c r="S199" s="168"/>
      <c r="T199" s="129">
        <f t="shared" si="7"/>
        <v>-7322687399</v>
      </c>
      <c r="U199" s="175"/>
      <c r="V199" s="191">
        <f>T199/درآمدها!$J$5</f>
        <v>8.580739681814175E-3</v>
      </c>
    </row>
    <row r="200" spans="1:22 16329:16329" s="206" customFormat="1" ht="42.75" customHeight="1">
      <c r="A200" s="71"/>
      <c r="B200" s="209" t="s">
        <v>257</v>
      </c>
      <c r="C200" s="204"/>
      <c r="D200" s="168">
        <v>0</v>
      </c>
      <c r="E200" s="168"/>
      <c r="F200" s="168">
        <v>-3865798283</v>
      </c>
      <c r="G200" s="168"/>
      <c r="H200" s="168">
        <v>-269883631</v>
      </c>
      <c r="I200" s="168"/>
      <c r="J200" s="129">
        <f t="shared" si="6"/>
        <v>-4135681914</v>
      </c>
      <c r="K200" s="129"/>
      <c r="L200" s="191">
        <f t="shared" si="8"/>
        <v>7.2314085338836412E-3</v>
      </c>
      <c r="M200" s="191"/>
      <c r="N200" s="168">
        <v>21153660</v>
      </c>
      <c r="O200" s="168"/>
      <c r="P200" s="168">
        <v>-7868106455</v>
      </c>
      <c r="Q200" s="168"/>
      <c r="R200" s="168">
        <v>-1872981435</v>
      </c>
      <c r="S200" s="168"/>
      <c r="T200" s="129">
        <f t="shared" si="7"/>
        <v>-9719934230</v>
      </c>
      <c r="U200" s="175"/>
      <c r="V200" s="191">
        <f>T200/درآمدها!$J$5</f>
        <v>1.1389838293981353E-2</v>
      </c>
    </row>
    <row r="201" spans="1:22 16329:16329" s="206" customFormat="1" ht="42.75" customHeight="1">
      <c r="A201" s="71"/>
      <c r="B201" s="209" t="s">
        <v>358</v>
      </c>
      <c r="C201" s="204"/>
      <c r="D201" s="168">
        <v>0</v>
      </c>
      <c r="E201" s="168"/>
      <c r="F201" s="168">
        <v>-18560224876</v>
      </c>
      <c r="G201" s="168"/>
      <c r="H201" s="168">
        <v>236111560</v>
      </c>
      <c r="I201" s="168"/>
      <c r="J201" s="129">
        <f t="shared" si="6"/>
        <v>-18324113316</v>
      </c>
      <c r="K201" s="129"/>
      <c r="L201" s="191">
        <f t="shared" si="8"/>
        <v>3.2040459630274472E-2</v>
      </c>
      <c r="M201" s="191"/>
      <c r="N201" s="168">
        <v>0</v>
      </c>
      <c r="O201" s="168"/>
      <c r="P201" s="168">
        <v>5482817029</v>
      </c>
      <c r="Q201" s="168"/>
      <c r="R201" s="168">
        <v>2345341683</v>
      </c>
      <c r="S201" s="168"/>
      <c r="T201" s="129">
        <f t="shared" si="7"/>
        <v>7828158712</v>
      </c>
      <c r="U201" s="175"/>
      <c r="V201" s="191">
        <f>T201/درآمدها!$J$5</f>
        <v>-9.1730519733466687E-3</v>
      </c>
    </row>
    <row r="202" spans="1:22 16329:16329" s="206" customFormat="1" ht="42.75" customHeight="1">
      <c r="A202" s="71"/>
      <c r="B202" s="209" t="s">
        <v>214</v>
      </c>
      <c r="C202" s="204"/>
      <c r="D202" s="168">
        <v>0</v>
      </c>
      <c r="E202" s="168"/>
      <c r="F202" s="168">
        <v>-5489184684</v>
      </c>
      <c r="G202" s="168"/>
      <c r="H202" s="168">
        <v>-110823835</v>
      </c>
      <c r="I202" s="168"/>
      <c r="J202" s="129">
        <f t="shared" si="6"/>
        <v>-5600008519</v>
      </c>
      <c r="K202" s="129"/>
      <c r="L202" s="191">
        <f t="shared" si="8"/>
        <v>9.7918433371367089E-3</v>
      </c>
      <c r="M202" s="191"/>
      <c r="N202" s="168">
        <v>1208293800</v>
      </c>
      <c r="O202" s="168"/>
      <c r="P202" s="168">
        <v>-3488799485</v>
      </c>
      <c r="Q202" s="168"/>
      <c r="R202" s="168">
        <v>-5086360915</v>
      </c>
      <c r="S202" s="168"/>
      <c r="T202" s="129">
        <f t="shared" si="7"/>
        <v>-7366866600</v>
      </c>
      <c r="U202" s="175"/>
      <c r="V202" s="191">
        <f>T202/درآمدها!$J$5</f>
        <v>8.6325089575562085E-3</v>
      </c>
    </row>
    <row r="203" spans="1:22 16329:16329" s="206" customFormat="1" ht="42.75" customHeight="1">
      <c r="A203" s="71"/>
      <c r="B203" s="209" t="s">
        <v>264</v>
      </c>
      <c r="C203" s="204"/>
      <c r="D203" s="168">
        <v>0</v>
      </c>
      <c r="E203" s="168"/>
      <c r="F203" s="168">
        <v>-1213742162</v>
      </c>
      <c r="G203" s="168"/>
      <c r="H203" s="168">
        <v>6185961</v>
      </c>
      <c r="I203" s="168"/>
      <c r="J203" s="129">
        <f t="shared" ref="J203:J266" si="9">D203+F203+H203</f>
        <v>-1207556201</v>
      </c>
      <c r="K203" s="129"/>
      <c r="L203" s="191">
        <f t="shared" si="8"/>
        <v>2.1114612774002402E-3</v>
      </c>
      <c r="M203" s="191"/>
      <c r="N203" s="168">
        <v>7952185800</v>
      </c>
      <c r="O203" s="168"/>
      <c r="P203" s="168">
        <v>-262413682</v>
      </c>
      <c r="Q203" s="168"/>
      <c r="R203" s="168">
        <v>-2287147574</v>
      </c>
      <c r="S203" s="168"/>
      <c r="T203" s="129">
        <f t="shared" ref="T203:T266" si="10">N203+P203+R203</f>
        <v>5402624544</v>
      </c>
      <c r="U203" s="175"/>
      <c r="V203" s="191">
        <f>T203/درآمدها!$J$5</f>
        <v>-6.3308062033311449E-3</v>
      </c>
    </row>
    <row r="204" spans="1:22 16329:16329" s="206" customFormat="1" ht="42.75" customHeight="1">
      <c r="A204" s="71"/>
      <c r="B204" s="209" t="s">
        <v>155</v>
      </c>
      <c r="C204" s="204"/>
      <c r="D204" s="168">
        <v>0</v>
      </c>
      <c r="E204" s="168"/>
      <c r="F204" s="168">
        <v>-11099911852</v>
      </c>
      <c r="G204" s="168"/>
      <c r="H204" s="168">
        <v>-1095315464</v>
      </c>
      <c r="I204" s="168"/>
      <c r="J204" s="129">
        <f t="shared" si="9"/>
        <v>-12195227316</v>
      </c>
      <c r="K204" s="129"/>
      <c r="L204" s="191">
        <f t="shared" ref="L204:L267" si="11">J204/-571905444786</f>
        <v>2.132385244306129E-2</v>
      </c>
      <c r="M204" s="191"/>
      <c r="N204" s="168">
        <v>0</v>
      </c>
      <c r="O204" s="168"/>
      <c r="P204" s="168">
        <v>-31824639754</v>
      </c>
      <c r="Q204" s="168"/>
      <c r="R204" s="168">
        <v>-12248829831</v>
      </c>
      <c r="S204" s="168"/>
      <c r="T204" s="129">
        <f t="shared" si="10"/>
        <v>-44073469585</v>
      </c>
      <c r="U204" s="175"/>
      <c r="V204" s="191">
        <f>T204/درآمدها!$J$5</f>
        <v>5.1645379459306834E-2</v>
      </c>
    </row>
    <row r="205" spans="1:22 16329:16329" s="206" customFormat="1" ht="42.75" customHeight="1">
      <c r="A205" s="71"/>
      <c r="B205" s="209" t="s">
        <v>272</v>
      </c>
      <c r="C205" s="204"/>
      <c r="D205" s="168">
        <v>0</v>
      </c>
      <c r="E205" s="168"/>
      <c r="F205" s="168">
        <v>-4936857016</v>
      </c>
      <c r="G205" s="168"/>
      <c r="H205" s="168">
        <v>-199553381</v>
      </c>
      <c r="I205" s="168"/>
      <c r="J205" s="129">
        <f t="shared" si="9"/>
        <v>-5136410397</v>
      </c>
      <c r="K205" s="129"/>
      <c r="L205" s="191">
        <f t="shared" si="11"/>
        <v>8.9812231092186601E-3</v>
      </c>
      <c r="M205" s="191"/>
      <c r="N205" s="168">
        <v>5315438680</v>
      </c>
      <c r="O205" s="168"/>
      <c r="P205" s="168">
        <v>-5642725446</v>
      </c>
      <c r="Q205" s="168"/>
      <c r="R205" s="168">
        <v>-1519960988</v>
      </c>
      <c r="S205" s="168"/>
      <c r="T205" s="129">
        <f t="shared" si="10"/>
        <v>-1847247754</v>
      </c>
      <c r="U205" s="175"/>
      <c r="V205" s="191">
        <f>T205/درآمدها!$J$5</f>
        <v>2.1646085980748702E-3</v>
      </c>
    </row>
    <row r="206" spans="1:22 16329:16329" s="206" customFormat="1" ht="42.75" customHeight="1">
      <c r="A206" s="71"/>
      <c r="B206" s="209" t="s">
        <v>389</v>
      </c>
      <c r="C206" s="204"/>
      <c r="D206" s="168">
        <v>0</v>
      </c>
      <c r="E206" s="168"/>
      <c r="F206" s="168">
        <v>625727484</v>
      </c>
      <c r="G206" s="168"/>
      <c r="H206" s="168">
        <v>-113620566</v>
      </c>
      <c r="I206" s="168"/>
      <c r="J206" s="129">
        <f t="shared" si="9"/>
        <v>512106918</v>
      </c>
      <c r="K206" s="129"/>
      <c r="L206" s="191">
        <f t="shared" si="11"/>
        <v>-8.9543983654784775E-4</v>
      </c>
      <c r="M206" s="191"/>
      <c r="N206" s="168">
        <v>0</v>
      </c>
      <c r="O206" s="168"/>
      <c r="P206" s="168">
        <v>-2585002610</v>
      </c>
      <c r="Q206" s="168"/>
      <c r="R206" s="168">
        <v>-658354495</v>
      </c>
      <c r="S206" s="168"/>
      <c r="T206" s="129">
        <f t="shared" si="10"/>
        <v>-3243357105</v>
      </c>
      <c r="U206" s="175"/>
      <c r="V206" s="191">
        <f>T206/درآمدها!$J$5</f>
        <v>3.8005723167928778E-3</v>
      </c>
    </row>
    <row r="207" spans="1:22 16329:16329" s="206" customFormat="1" ht="42.75" customHeight="1">
      <c r="A207" s="71"/>
      <c r="B207" s="209" t="s">
        <v>281</v>
      </c>
      <c r="C207" s="204"/>
      <c r="D207" s="168">
        <v>0</v>
      </c>
      <c r="E207" s="168"/>
      <c r="F207" s="168">
        <v>-1273861082</v>
      </c>
      <c r="G207" s="168"/>
      <c r="H207" s="168">
        <v>-124352937</v>
      </c>
      <c r="I207" s="168"/>
      <c r="J207" s="129">
        <f t="shared" si="9"/>
        <v>-1398214019</v>
      </c>
      <c r="K207" s="129"/>
      <c r="L207" s="191">
        <f t="shared" si="11"/>
        <v>2.4448342496952349E-3</v>
      </c>
      <c r="M207" s="191"/>
      <c r="N207" s="168">
        <v>0</v>
      </c>
      <c r="O207" s="168"/>
      <c r="P207" s="168">
        <v>-3763336597</v>
      </c>
      <c r="Q207" s="168"/>
      <c r="R207" s="168">
        <v>-1430128438</v>
      </c>
      <c r="S207" s="168"/>
      <c r="T207" s="129">
        <f t="shared" si="10"/>
        <v>-5193465035</v>
      </c>
      <c r="U207" s="175"/>
      <c r="V207" s="191">
        <f>T207/درآمدها!$J$5</f>
        <v>6.0857126740142767E-3</v>
      </c>
    </row>
    <row r="208" spans="1:22 16329:16329" s="206" customFormat="1" ht="42.6" customHeight="1">
      <c r="A208" s="71"/>
      <c r="B208" s="209" t="s">
        <v>119</v>
      </c>
      <c r="C208" s="204"/>
      <c r="D208" s="168">
        <v>0</v>
      </c>
      <c r="E208" s="168"/>
      <c r="F208" s="168">
        <v>0</v>
      </c>
      <c r="G208" s="168"/>
      <c r="H208" s="168">
        <v>0</v>
      </c>
      <c r="I208" s="168"/>
      <c r="J208" s="129">
        <f t="shared" si="9"/>
        <v>0</v>
      </c>
      <c r="K208" s="129"/>
      <c r="L208" s="191">
        <f t="shared" si="11"/>
        <v>0</v>
      </c>
      <c r="M208" s="191"/>
      <c r="N208" s="168">
        <v>1791316780</v>
      </c>
      <c r="O208" s="168"/>
      <c r="P208" s="168">
        <v>0</v>
      </c>
      <c r="Q208" s="168"/>
      <c r="R208" s="168">
        <v>25775128789</v>
      </c>
      <c r="S208" s="168"/>
      <c r="T208" s="129">
        <f t="shared" si="10"/>
        <v>27566445569</v>
      </c>
      <c r="U208" s="175"/>
      <c r="V208" s="191">
        <f>T208/درآمدها!$J$5</f>
        <v>-3.2302415833398983E-2</v>
      </c>
    </row>
    <row r="209" spans="1:22" s="206" customFormat="1" ht="42.75" customHeight="1">
      <c r="A209" s="71"/>
      <c r="B209" s="209" t="s">
        <v>173</v>
      </c>
      <c r="C209" s="204"/>
      <c r="D209" s="168">
        <v>0</v>
      </c>
      <c r="E209" s="168"/>
      <c r="F209" s="168">
        <v>-2865269518</v>
      </c>
      <c r="G209" s="168"/>
      <c r="H209" s="168">
        <v>51663</v>
      </c>
      <c r="I209" s="168"/>
      <c r="J209" s="129">
        <f t="shared" si="9"/>
        <v>-2865217855</v>
      </c>
      <c r="K209" s="129"/>
      <c r="L209" s="191">
        <f t="shared" si="11"/>
        <v>5.0099503005643347E-3</v>
      </c>
      <c r="M209" s="191"/>
      <c r="N209" s="168">
        <v>1211020800</v>
      </c>
      <c r="O209" s="168"/>
      <c r="P209" s="168">
        <v>-3303320767</v>
      </c>
      <c r="Q209" s="168"/>
      <c r="R209" s="168">
        <v>-529442298</v>
      </c>
      <c r="S209" s="168"/>
      <c r="T209" s="129">
        <f t="shared" si="10"/>
        <v>-2621742265</v>
      </c>
      <c r="U209" s="175"/>
      <c r="V209" s="191">
        <f>T209/درآمدها!$J$5</f>
        <v>3.0721628089500361E-3</v>
      </c>
    </row>
    <row r="210" spans="1:22" s="206" customFormat="1" ht="42.75" customHeight="1">
      <c r="A210" s="71"/>
      <c r="B210" s="209" t="s">
        <v>373</v>
      </c>
      <c r="C210" s="204"/>
      <c r="D210" s="168">
        <v>0</v>
      </c>
      <c r="E210" s="168"/>
      <c r="F210" s="168">
        <v>-3265909334</v>
      </c>
      <c r="G210" s="168"/>
      <c r="H210" s="168">
        <v>-15807477</v>
      </c>
      <c r="I210" s="168"/>
      <c r="J210" s="129">
        <f t="shared" si="9"/>
        <v>-3281716811</v>
      </c>
      <c r="K210" s="129"/>
      <c r="L210" s="191">
        <f t="shared" si="11"/>
        <v>5.7382157154107494E-3</v>
      </c>
      <c r="M210" s="191"/>
      <c r="N210" s="168">
        <v>0</v>
      </c>
      <c r="O210" s="168"/>
      <c r="P210" s="168">
        <v>-10167234639</v>
      </c>
      <c r="Q210" s="168"/>
      <c r="R210" s="168">
        <v>-729523629</v>
      </c>
      <c r="S210" s="168"/>
      <c r="T210" s="129">
        <f t="shared" si="10"/>
        <v>-10896758268</v>
      </c>
      <c r="U210" s="175"/>
      <c r="V210" s="191">
        <f>T210/درآمدها!$J$5</f>
        <v>1.2768843046083483E-2</v>
      </c>
    </row>
    <row r="211" spans="1:22" s="206" customFormat="1" ht="42.75" customHeight="1">
      <c r="A211" s="71"/>
      <c r="B211" s="209" t="s">
        <v>156</v>
      </c>
      <c r="C211" s="204"/>
      <c r="D211" s="168">
        <v>0</v>
      </c>
      <c r="E211" s="168"/>
      <c r="F211" s="168">
        <v>0</v>
      </c>
      <c r="G211" s="168"/>
      <c r="H211" s="168">
        <v>2967957162</v>
      </c>
      <c r="I211" s="168"/>
      <c r="J211" s="129">
        <f t="shared" si="9"/>
        <v>2967957162</v>
      </c>
      <c r="K211" s="129"/>
      <c r="L211" s="191">
        <f t="shared" si="11"/>
        <v>-5.1895941699078825E-3</v>
      </c>
      <c r="M211" s="191"/>
      <c r="N211" s="168">
        <v>503970180</v>
      </c>
      <c r="O211" s="168"/>
      <c r="P211" s="168">
        <v>0</v>
      </c>
      <c r="Q211" s="168"/>
      <c r="R211" s="168">
        <v>5678930606</v>
      </c>
      <c r="S211" s="168"/>
      <c r="T211" s="129">
        <f t="shared" si="10"/>
        <v>6182900786</v>
      </c>
      <c r="U211" s="175"/>
      <c r="V211" s="191">
        <f>T211/درآمدها!$J$5</f>
        <v>-7.245135458110008E-3</v>
      </c>
    </row>
    <row r="212" spans="1:22" s="206" customFormat="1" ht="42.6" customHeight="1">
      <c r="A212" s="71"/>
      <c r="B212" s="209" t="s">
        <v>283</v>
      </c>
      <c r="C212" s="204"/>
      <c r="D212" s="168">
        <v>1504394773</v>
      </c>
      <c r="E212" s="168"/>
      <c r="F212" s="168">
        <v>-4806908380</v>
      </c>
      <c r="G212" s="168"/>
      <c r="H212" s="168">
        <v>-8741813</v>
      </c>
      <c r="I212" s="168"/>
      <c r="J212" s="129">
        <f t="shared" si="9"/>
        <v>-3311255420</v>
      </c>
      <c r="K212" s="129"/>
      <c r="L212" s="191">
        <f t="shared" si="11"/>
        <v>5.7898651782184573E-3</v>
      </c>
      <c r="M212" s="191"/>
      <c r="N212" s="168">
        <v>1504394773</v>
      </c>
      <c r="O212" s="168"/>
      <c r="P212" s="168">
        <v>-13664526402</v>
      </c>
      <c r="Q212" s="168"/>
      <c r="R212" s="168">
        <v>-1421879279</v>
      </c>
      <c r="S212" s="168"/>
      <c r="T212" s="129">
        <f t="shared" si="10"/>
        <v>-13582010908</v>
      </c>
      <c r="U212" s="175"/>
      <c r="V212" s="191">
        <f>T212/درآمدها!$J$5</f>
        <v>1.5915427438978755E-2</v>
      </c>
    </row>
    <row r="213" spans="1:22" s="206" customFormat="1" ht="42.75" customHeight="1">
      <c r="A213" s="71"/>
      <c r="B213" s="209" t="s">
        <v>179</v>
      </c>
      <c r="C213" s="204"/>
      <c r="D213" s="168">
        <v>0</v>
      </c>
      <c r="E213" s="168"/>
      <c r="F213" s="168">
        <v>5264524831</v>
      </c>
      <c r="G213" s="168"/>
      <c r="H213" s="168">
        <v>-14489699</v>
      </c>
      <c r="I213" s="168"/>
      <c r="J213" s="129">
        <f t="shared" si="9"/>
        <v>5250035132</v>
      </c>
      <c r="K213" s="129"/>
      <c r="L213" s="191">
        <f t="shared" si="11"/>
        <v>-9.1799005934704789E-3</v>
      </c>
      <c r="M213" s="191"/>
      <c r="N213" s="168">
        <v>0</v>
      </c>
      <c r="O213" s="168"/>
      <c r="P213" s="168">
        <v>-12571043872</v>
      </c>
      <c r="Q213" s="168"/>
      <c r="R213" s="168">
        <v>-78419280</v>
      </c>
      <c r="S213" s="168"/>
      <c r="T213" s="129">
        <f t="shared" si="10"/>
        <v>-12649463152</v>
      </c>
      <c r="U213" s="175"/>
      <c r="V213" s="191">
        <f>T213/درآمدها!$J$5</f>
        <v>1.4822666120751688E-2</v>
      </c>
    </row>
    <row r="214" spans="1:22" s="206" customFormat="1" ht="42.75" customHeight="1">
      <c r="A214" s="71"/>
      <c r="B214" s="209" t="s">
        <v>456</v>
      </c>
      <c r="C214" s="204"/>
      <c r="D214" s="168">
        <v>0</v>
      </c>
      <c r="E214" s="168"/>
      <c r="F214" s="168">
        <v>-656649163</v>
      </c>
      <c r="G214" s="168"/>
      <c r="H214" s="168">
        <v>0</v>
      </c>
      <c r="I214" s="168"/>
      <c r="J214" s="129">
        <f t="shared" si="9"/>
        <v>-656649163</v>
      </c>
      <c r="K214" s="129"/>
      <c r="L214" s="191">
        <f t="shared" si="11"/>
        <v>1.1481778482555103E-3</v>
      </c>
      <c r="M214" s="191"/>
      <c r="N214" s="168">
        <v>0</v>
      </c>
      <c r="O214" s="168"/>
      <c r="P214" s="168">
        <v>-1098402525</v>
      </c>
      <c r="Q214" s="168"/>
      <c r="R214" s="168">
        <v>0</v>
      </c>
      <c r="S214" s="168"/>
      <c r="T214" s="129">
        <f t="shared" si="10"/>
        <v>-1098402525</v>
      </c>
      <c r="U214" s="175"/>
      <c r="V214" s="191">
        <f>T214/درآمدها!$J$5</f>
        <v>1.2871102669437312E-3</v>
      </c>
    </row>
    <row r="215" spans="1:22" s="206" customFormat="1" ht="42.75" customHeight="1">
      <c r="A215" s="71"/>
      <c r="B215" s="209" t="s">
        <v>133</v>
      </c>
      <c r="C215" s="204"/>
      <c r="D215" s="168">
        <v>0</v>
      </c>
      <c r="E215" s="168"/>
      <c r="F215" s="168">
        <v>161419695</v>
      </c>
      <c r="G215" s="168"/>
      <c r="H215" s="168">
        <v>-968358187</v>
      </c>
      <c r="I215" s="168"/>
      <c r="J215" s="129">
        <f t="shared" si="9"/>
        <v>-806938492</v>
      </c>
      <c r="K215" s="129"/>
      <c r="L215" s="191">
        <f t="shared" si="11"/>
        <v>1.4109648707785016E-3</v>
      </c>
      <c r="M215" s="191"/>
      <c r="N215" s="168">
        <v>4286886600</v>
      </c>
      <c r="O215" s="168"/>
      <c r="P215" s="168">
        <v>-6090166023</v>
      </c>
      <c r="Q215" s="168"/>
      <c r="R215" s="168">
        <v>-3076552357</v>
      </c>
      <c r="S215" s="168"/>
      <c r="T215" s="129">
        <f t="shared" si="10"/>
        <v>-4879831780</v>
      </c>
      <c r="U215" s="175"/>
      <c r="V215" s="191">
        <f>T215/درآمدها!$J$5</f>
        <v>5.7181966010104559E-3</v>
      </c>
    </row>
    <row r="216" spans="1:22" s="206" customFormat="1" ht="42.75" customHeight="1">
      <c r="A216" s="71"/>
      <c r="B216" s="209" t="s">
        <v>144</v>
      </c>
      <c r="C216" s="204"/>
      <c r="D216" s="168">
        <v>0</v>
      </c>
      <c r="E216" s="168"/>
      <c r="F216" s="168">
        <v>5472427678</v>
      </c>
      <c r="G216" s="168"/>
      <c r="H216" s="168">
        <v>-264598342</v>
      </c>
      <c r="I216" s="168"/>
      <c r="J216" s="129">
        <f t="shared" si="9"/>
        <v>5207829336</v>
      </c>
      <c r="K216" s="129"/>
      <c r="L216" s="191">
        <f t="shared" si="11"/>
        <v>-9.106102037459542E-3</v>
      </c>
      <c r="M216" s="191"/>
      <c r="N216" s="168">
        <v>0</v>
      </c>
      <c r="O216" s="168"/>
      <c r="P216" s="168">
        <v>-7503326710</v>
      </c>
      <c r="Q216" s="168"/>
      <c r="R216" s="168">
        <v>-3517242700</v>
      </c>
      <c r="S216" s="168"/>
      <c r="T216" s="129">
        <f t="shared" si="10"/>
        <v>-11020569410</v>
      </c>
      <c r="U216" s="175"/>
      <c r="V216" s="191">
        <f>T216/درآمدها!$J$5</f>
        <v>1.2913925188925632E-2</v>
      </c>
    </row>
    <row r="217" spans="1:22" s="206" customFormat="1" ht="42.75" customHeight="1">
      <c r="A217" s="71"/>
      <c r="B217" s="209" t="s">
        <v>208</v>
      </c>
      <c r="C217" s="204"/>
      <c r="D217" s="168">
        <v>0</v>
      </c>
      <c r="E217" s="168"/>
      <c r="F217" s="168">
        <v>-11073678384</v>
      </c>
      <c r="G217" s="168"/>
      <c r="H217" s="168">
        <v>0</v>
      </c>
      <c r="I217" s="168"/>
      <c r="J217" s="129">
        <f t="shared" si="9"/>
        <v>-11073678384</v>
      </c>
      <c r="K217" s="129"/>
      <c r="L217" s="191">
        <f t="shared" si="11"/>
        <v>1.9362778384010026E-2</v>
      </c>
      <c r="M217" s="191"/>
      <c r="N217" s="168">
        <v>0</v>
      </c>
      <c r="O217" s="168"/>
      <c r="P217" s="168">
        <v>-20983622450</v>
      </c>
      <c r="Q217" s="168"/>
      <c r="R217" s="168">
        <v>-119435650</v>
      </c>
      <c r="S217" s="168"/>
      <c r="T217" s="129">
        <f t="shared" si="10"/>
        <v>-21103058100</v>
      </c>
      <c r="U217" s="175"/>
      <c r="V217" s="191">
        <f>T217/درآمدها!$J$5</f>
        <v>2.4728605521386674E-2</v>
      </c>
    </row>
    <row r="218" spans="1:22" s="206" customFormat="1" ht="42.75" customHeight="1">
      <c r="A218" s="71"/>
      <c r="B218" s="209" t="s">
        <v>325</v>
      </c>
      <c r="C218" s="204"/>
      <c r="D218" s="168">
        <v>0</v>
      </c>
      <c r="E218" s="168"/>
      <c r="F218" s="168">
        <v>275168985</v>
      </c>
      <c r="G218" s="168"/>
      <c r="H218" s="168">
        <v>-243242973</v>
      </c>
      <c r="I218" s="168"/>
      <c r="J218" s="129">
        <f t="shared" si="9"/>
        <v>31926012</v>
      </c>
      <c r="K218" s="129"/>
      <c r="L218" s="191">
        <f t="shared" si="11"/>
        <v>-5.5823934342758922E-5</v>
      </c>
      <c r="M218" s="191"/>
      <c r="N218" s="168">
        <v>0</v>
      </c>
      <c r="O218" s="168"/>
      <c r="P218" s="168">
        <v>-6720230601</v>
      </c>
      <c r="Q218" s="168"/>
      <c r="R218" s="168">
        <v>-1479265482</v>
      </c>
      <c r="S218" s="168"/>
      <c r="T218" s="129">
        <f t="shared" si="10"/>
        <v>-8199496083</v>
      </c>
      <c r="U218" s="175"/>
      <c r="V218" s="191">
        <f>T218/درآمدها!$J$5</f>
        <v>9.6081858444327668E-3</v>
      </c>
    </row>
    <row r="219" spans="1:22" s="206" customFormat="1" ht="42.75" customHeight="1">
      <c r="A219" s="71"/>
      <c r="B219" s="209" t="s">
        <v>476</v>
      </c>
      <c r="C219" s="204"/>
      <c r="D219" s="168">
        <v>0</v>
      </c>
      <c r="E219" s="168"/>
      <c r="F219" s="168">
        <v>-887157277</v>
      </c>
      <c r="G219" s="168"/>
      <c r="H219" s="168">
        <v>-33540610</v>
      </c>
      <c r="I219" s="168"/>
      <c r="J219" s="129">
        <f t="shared" si="9"/>
        <v>-920697887</v>
      </c>
      <c r="K219" s="129"/>
      <c r="L219" s="191">
        <f t="shared" si="11"/>
        <v>1.6098778135335183E-3</v>
      </c>
      <c r="M219" s="191"/>
      <c r="N219" s="168">
        <v>0</v>
      </c>
      <c r="O219" s="168"/>
      <c r="P219" s="168">
        <v>-887157277</v>
      </c>
      <c r="Q219" s="168"/>
      <c r="R219" s="168">
        <v>-33540610</v>
      </c>
      <c r="S219" s="168"/>
      <c r="T219" s="129">
        <f t="shared" si="10"/>
        <v>-920697887</v>
      </c>
      <c r="U219" s="175"/>
      <c r="V219" s="191">
        <f>T219/درآمدها!$J$5</f>
        <v>1.0788756181265144E-3</v>
      </c>
    </row>
    <row r="220" spans="1:22" s="206" customFormat="1" ht="42.75" customHeight="1">
      <c r="A220" s="71"/>
      <c r="B220" s="209" t="s">
        <v>175</v>
      </c>
      <c r="C220" s="204"/>
      <c r="D220" s="168">
        <v>0</v>
      </c>
      <c r="E220" s="168"/>
      <c r="F220" s="168">
        <v>-1364929516</v>
      </c>
      <c r="G220" s="168"/>
      <c r="H220" s="168">
        <v>-115006819</v>
      </c>
      <c r="I220" s="168"/>
      <c r="J220" s="129">
        <f t="shared" si="9"/>
        <v>-1479936335</v>
      </c>
      <c r="K220" s="129"/>
      <c r="L220" s="191">
        <f t="shared" si="11"/>
        <v>2.5877290529272264E-3</v>
      </c>
      <c r="M220" s="191"/>
      <c r="N220" s="168">
        <v>1506435529</v>
      </c>
      <c r="O220" s="168"/>
      <c r="P220" s="168">
        <v>-8039163329</v>
      </c>
      <c r="Q220" s="168"/>
      <c r="R220" s="168">
        <v>1385248316</v>
      </c>
      <c r="S220" s="168"/>
      <c r="T220" s="129">
        <f t="shared" si="10"/>
        <v>-5147479484</v>
      </c>
      <c r="U220" s="175"/>
      <c r="V220" s="191">
        <f>T220/درآمدها!$J$5</f>
        <v>6.031826713743779E-3</v>
      </c>
    </row>
    <row r="221" spans="1:22" s="206" customFormat="1" ht="42.75" customHeight="1">
      <c r="A221" s="71"/>
      <c r="B221" s="209" t="s">
        <v>339</v>
      </c>
      <c r="C221" s="204"/>
      <c r="D221" s="168">
        <v>0</v>
      </c>
      <c r="E221" s="168"/>
      <c r="F221" s="168">
        <v>-1542136277</v>
      </c>
      <c r="G221" s="168"/>
      <c r="H221" s="168">
        <v>8300785</v>
      </c>
      <c r="I221" s="168"/>
      <c r="J221" s="129">
        <f t="shared" si="9"/>
        <v>-1533835492</v>
      </c>
      <c r="K221" s="129"/>
      <c r="L221" s="191">
        <f t="shared" si="11"/>
        <v>2.6819739276550208E-3</v>
      </c>
      <c r="M221" s="191"/>
      <c r="N221" s="168">
        <v>0</v>
      </c>
      <c r="O221" s="168"/>
      <c r="P221" s="168">
        <v>1871680542</v>
      </c>
      <c r="Q221" s="168"/>
      <c r="R221" s="168">
        <v>223709550</v>
      </c>
      <c r="S221" s="168"/>
      <c r="T221" s="129">
        <f t="shared" si="10"/>
        <v>2095390092</v>
      </c>
      <c r="U221" s="175"/>
      <c r="V221" s="191">
        <f>T221/درآمدها!$J$5</f>
        <v>-2.4553822840723796E-3</v>
      </c>
    </row>
    <row r="222" spans="1:22" s="206" customFormat="1" ht="42.75" customHeight="1">
      <c r="A222" s="71"/>
      <c r="B222" s="209" t="s">
        <v>171</v>
      </c>
      <c r="C222" s="204"/>
      <c r="D222" s="168">
        <v>3023743335</v>
      </c>
      <c r="E222" s="168"/>
      <c r="F222" s="168">
        <v>-6955654536</v>
      </c>
      <c r="G222" s="168"/>
      <c r="H222" s="168">
        <v>-41542409</v>
      </c>
      <c r="I222" s="168"/>
      <c r="J222" s="129">
        <f t="shared" si="9"/>
        <v>-3973453610</v>
      </c>
      <c r="K222" s="129"/>
      <c r="L222" s="191">
        <f t="shared" si="11"/>
        <v>6.9477457265454392E-3</v>
      </c>
      <c r="M222" s="191"/>
      <c r="N222" s="168">
        <v>3023743335</v>
      </c>
      <c r="O222" s="168"/>
      <c r="P222" s="168">
        <v>-1711621022</v>
      </c>
      <c r="Q222" s="168"/>
      <c r="R222" s="168">
        <v>762021701</v>
      </c>
      <c r="S222" s="168"/>
      <c r="T222" s="129">
        <f t="shared" si="10"/>
        <v>2074144014</v>
      </c>
      <c r="U222" s="175"/>
      <c r="V222" s="191">
        <f>T222/درآمدها!$J$5</f>
        <v>-2.4304860875472602E-3</v>
      </c>
    </row>
    <row r="223" spans="1:22" s="206" customFormat="1" ht="42.75" customHeight="1">
      <c r="A223" s="71"/>
      <c r="B223" s="209" t="s">
        <v>84</v>
      </c>
      <c r="C223" s="204"/>
      <c r="D223" s="168">
        <v>0</v>
      </c>
      <c r="E223" s="168"/>
      <c r="F223" s="168">
        <v>-7046621314</v>
      </c>
      <c r="G223" s="168"/>
      <c r="H223" s="168">
        <v>0</v>
      </c>
      <c r="I223" s="168"/>
      <c r="J223" s="129">
        <f t="shared" si="9"/>
        <v>-7046621314</v>
      </c>
      <c r="K223" s="129"/>
      <c r="L223" s="191">
        <f t="shared" si="11"/>
        <v>1.2321304821003687E-2</v>
      </c>
      <c r="M223" s="191"/>
      <c r="N223" s="168">
        <v>674234184</v>
      </c>
      <c r="O223" s="168"/>
      <c r="P223" s="168">
        <v>-18828773026</v>
      </c>
      <c r="Q223" s="168"/>
      <c r="R223" s="168">
        <v>-1134156958</v>
      </c>
      <c r="S223" s="168"/>
      <c r="T223" s="129">
        <f t="shared" si="10"/>
        <v>-19288695800</v>
      </c>
      <c r="U223" s="175"/>
      <c r="V223" s="191">
        <f>T223/درآمدها!$J$5</f>
        <v>2.260253216382075E-2</v>
      </c>
    </row>
    <row r="224" spans="1:22" s="206" customFormat="1" ht="42.75" customHeight="1">
      <c r="A224" s="71"/>
      <c r="B224" s="209" t="s">
        <v>246</v>
      </c>
      <c r="C224" s="204"/>
      <c r="D224" s="168">
        <v>0</v>
      </c>
      <c r="E224" s="168"/>
      <c r="F224" s="168">
        <v>-4490481875</v>
      </c>
      <c r="G224" s="168"/>
      <c r="H224" s="168">
        <v>-77066031</v>
      </c>
      <c r="I224" s="168"/>
      <c r="J224" s="129">
        <f t="shared" si="9"/>
        <v>-4567547906</v>
      </c>
      <c r="K224" s="129"/>
      <c r="L224" s="191">
        <f t="shared" si="11"/>
        <v>7.9865438380449776E-3</v>
      </c>
      <c r="M224" s="191"/>
      <c r="N224" s="168">
        <v>2194074000</v>
      </c>
      <c r="O224" s="168"/>
      <c r="P224" s="168">
        <v>-2514439879</v>
      </c>
      <c r="Q224" s="168"/>
      <c r="R224" s="168">
        <v>1007529302</v>
      </c>
      <c r="S224" s="168"/>
      <c r="T224" s="129">
        <f t="shared" si="10"/>
        <v>687163423</v>
      </c>
      <c r="U224" s="175"/>
      <c r="V224" s="191">
        <f>T224/درآمدها!$J$5</f>
        <v>-8.0521946798283079E-4</v>
      </c>
    </row>
    <row r="225" spans="1:22" s="206" customFormat="1" ht="42.6" customHeight="1">
      <c r="A225" s="71"/>
      <c r="B225" s="209" t="s">
        <v>187</v>
      </c>
      <c r="C225" s="204"/>
      <c r="D225" s="168">
        <v>0</v>
      </c>
      <c r="E225" s="168"/>
      <c r="F225" s="168">
        <v>-3468119985</v>
      </c>
      <c r="G225" s="168"/>
      <c r="H225" s="168">
        <v>26581220</v>
      </c>
      <c r="I225" s="168"/>
      <c r="J225" s="129">
        <f t="shared" si="9"/>
        <v>-3441538765</v>
      </c>
      <c r="K225" s="129"/>
      <c r="L225" s="191">
        <f t="shared" si="11"/>
        <v>6.0176709216114939E-3</v>
      </c>
      <c r="M225" s="191"/>
      <c r="N225" s="168">
        <v>3420864150</v>
      </c>
      <c r="O225" s="168"/>
      <c r="P225" s="168">
        <v>2677196667</v>
      </c>
      <c r="Q225" s="168"/>
      <c r="R225" s="168">
        <v>2804269223</v>
      </c>
      <c r="S225" s="168"/>
      <c r="T225" s="129">
        <f t="shared" si="10"/>
        <v>8902330040</v>
      </c>
      <c r="U225" s="175"/>
      <c r="V225" s="191">
        <f>T225/درآمدها!$J$5</f>
        <v>-1.0431768075374367E-2</v>
      </c>
    </row>
    <row r="226" spans="1:22" s="206" customFormat="1" ht="42.75" customHeight="1">
      <c r="A226" s="71"/>
      <c r="B226" s="209" t="s">
        <v>396</v>
      </c>
      <c r="C226" s="204"/>
      <c r="D226" s="168">
        <v>0</v>
      </c>
      <c r="E226" s="168"/>
      <c r="F226" s="168">
        <v>-3016019218</v>
      </c>
      <c r="G226" s="168"/>
      <c r="H226" s="168">
        <v>-5417806</v>
      </c>
      <c r="I226" s="168"/>
      <c r="J226" s="129">
        <f t="shared" si="9"/>
        <v>-3021437024</v>
      </c>
      <c r="K226" s="129"/>
      <c r="L226" s="191">
        <f t="shared" si="11"/>
        <v>5.2831058902238371E-3</v>
      </c>
      <c r="M226" s="191"/>
      <c r="N226" s="168">
        <v>0</v>
      </c>
      <c r="O226" s="168"/>
      <c r="P226" s="168">
        <v>-5146558526</v>
      </c>
      <c r="Q226" s="168"/>
      <c r="R226" s="168">
        <v>-285673086</v>
      </c>
      <c r="S226" s="168"/>
      <c r="T226" s="129">
        <f t="shared" si="10"/>
        <v>-5432231612</v>
      </c>
      <c r="U226" s="175"/>
      <c r="V226" s="191">
        <f>T226/درآمدها!$J$5</f>
        <v>6.365499824594353E-3</v>
      </c>
    </row>
    <row r="227" spans="1:22" s="206" customFormat="1" ht="42.75" customHeight="1">
      <c r="A227" s="71"/>
      <c r="B227" s="209" t="s">
        <v>249</v>
      </c>
      <c r="C227" s="204"/>
      <c r="D227" s="168">
        <v>0</v>
      </c>
      <c r="E227" s="168"/>
      <c r="F227" s="168">
        <v>-247410652</v>
      </c>
      <c r="G227" s="168"/>
      <c r="H227" s="168">
        <v>-69678668</v>
      </c>
      <c r="I227" s="168"/>
      <c r="J227" s="129">
        <f t="shared" si="9"/>
        <v>-317089320</v>
      </c>
      <c r="K227" s="129"/>
      <c r="L227" s="191">
        <f t="shared" si="11"/>
        <v>5.5444361107394411E-4</v>
      </c>
      <c r="M227" s="191"/>
      <c r="N227" s="168">
        <v>1205793100</v>
      </c>
      <c r="O227" s="168"/>
      <c r="P227" s="168">
        <v>-1977654561</v>
      </c>
      <c r="Q227" s="168"/>
      <c r="R227" s="168">
        <v>-626882109</v>
      </c>
      <c r="S227" s="168"/>
      <c r="T227" s="129">
        <f t="shared" si="10"/>
        <v>-1398743570</v>
      </c>
      <c r="U227" s="175"/>
      <c r="V227" s="191">
        <f>T227/درآمدها!$J$5</f>
        <v>1.6390505017898857E-3</v>
      </c>
    </row>
    <row r="228" spans="1:22" s="206" customFormat="1" ht="42.75" customHeight="1">
      <c r="A228" s="71"/>
      <c r="B228" s="209" t="s">
        <v>176</v>
      </c>
      <c r="C228" s="204"/>
      <c r="D228" s="168">
        <v>0</v>
      </c>
      <c r="E228" s="168"/>
      <c r="F228" s="168">
        <v>-1847443317</v>
      </c>
      <c r="G228" s="168"/>
      <c r="H228" s="168">
        <v>58182027</v>
      </c>
      <c r="I228" s="168"/>
      <c r="J228" s="129">
        <f t="shared" si="9"/>
        <v>-1789261290</v>
      </c>
      <c r="K228" s="129"/>
      <c r="L228" s="191">
        <f t="shared" si="11"/>
        <v>3.1285963550662112E-3</v>
      </c>
      <c r="M228" s="191"/>
      <c r="N228" s="168">
        <v>0</v>
      </c>
      <c r="O228" s="168"/>
      <c r="P228" s="168">
        <v>8090781709</v>
      </c>
      <c r="Q228" s="168"/>
      <c r="R228" s="168">
        <v>-1202956632</v>
      </c>
      <c r="S228" s="168"/>
      <c r="T228" s="129">
        <f t="shared" si="10"/>
        <v>6887825077</v>
      </c>
      <c r="U228" s="175"/>
      <c r="V228" s="191">
        <f>T228/درآمدها!$J$5</f>
        <v>-8.0711671465970043E-3</v>
      </c>
    </row>
    <row r="229" spans="1:22" s="206" customFormat="1" ht="42.75" customHeight="1">
      <c r="A229" s="71"/>
      <c r="B229" s="209" t="s">
        <v>198</v>
      </c>
      <c r="C229" s="204"/>
      <c r="D229" s="168">
        <v>0</v>
      </c>
      <c r="E229" s="168"/>
      <c r="F229" s="168">
        <v>-3186235958</v>
      </c>
      <c r="G229" s="168"/>
      <c r="H229" s="168">
        <v>-255268847</v>
      </c>
      <c r="I229" s="168"/>
      <c r="J229" s="129">
        <f t="shared" si="9"/>
        <v>-3441504805</v>
      </c>
      <c r="K229" s="129"/>
      <c r="L229" s="191">
        <f t="shared" si="11"/>
        <v>6.0176115411661605E-3</v>
      </c>
      <c r="M229" s="191"/>
      <c r="N229" s="168">
        <v>1045207950</v>
      </c>
      <c r="O229" s="168"/>
      <c r="P229" s="168">
        <v>-7517586063</v>
      </c>
      <c r="Q229" s="168"/>
      <c r="R229" s="168">
        <v>-273280078</v>
      </c>
      <c r="S229" s="168"/>
      <c r="T229" s="129">
        <f t="shared" si="10"/>
        <v>-6745658191</v>
      </c>
      <c r="U229" s="175"/>
      <c r="V229" s="191">
        <f>T229/درآمدها!$J$5</f>
        <v>7.904575706368825E-3</v>
      </c>
    </row>
    <row r="230" spans="1:22" s="206" customFormat="1" ht="42.75" customHeight="1">
      <c r="A230" s="71"/>
      <c r="B230" s="209" t="s">
        <v>81</v>
      </c>
      <c r="C230" s="204"/>
      <c r="D230" s="168">
        <v>0</v>
      </c>
      <c r="E230" s="168"/>
      <c r="F230" s="168">
        <v>-417308737</v>
      </c>
      <c r="G230" s="168"/>
      <c r="H230" s="168">
        <v>-56055292</v>
      </c>
      <c r="I230" s="168"/>
      <c r="J230" s="129">
        <f t="shared" si="9"/>
        <v>-473364029</v>
      </c>
      <c r="K230" s="129"/>
      <c r="L230" s="191">
        <f t="shared" si="11"/>
        <v>8.2769631468909515E-4</v>
      </c>
      <c r="M230" s="191"/>
      <c r="N230" s="168">
        <v>2408312550</v>
      </c>
      <c r="O230" s="168"/>
      <c r="P230" s="168">
        <v>-15735413299</v>
      </c>
      <c r="Q230" s="168"/>
      <c r="R230" s="168">
        <v>-7232287770</v>
      </c>
      <c r="S230" s="168"/>
      <c r="T230" s="129">
        <f t="shared" si="10"/>
        <v>-20559388519</v>
      </c>
      <c r="U230" s="175"/>
      <c r="V230" s="191">
        <f>T230/درآمدها!$J$5</f>
        <v>2.409153242331628E-2</v>
      </c>
    </row>
    <row r="231" spans="1:22" s="206" customFormat="1" ht="42.75" customHeight="1">
      <c r="A231" s="71"/>
      <c r="B231" s="209" t="s">
        <v>435</v>
      </c>
      <c r="C231" s="204"/>
      <c r="D231" s="168">
        <v>0</v>
      </c>
      <c r="E231" s="168"/>
      <c r="F231" s="168">
        <v>-4692664585</v>
      </c>
      <c r="G231" s="168"/>
      <c r="H231" s="168">
        <v>1849869</v>
      </c>
      <c r="I231" s="168"/>
      <c r="J231" s="129">
        <f t="shared" si="9"/>
        <v>-4690814716</v>
      </c>
      <c r="K231" s="129"/>
      <c r="L231" s="191">
        <f t="shared" si="11"/>
        <v>8.2020808837643521E-3</v>
      </c>
      <c r="M231" s="191"/>
      <c r="N231" s="168">
        <v>0</v>
      </c>
      <c r="O231" s="168"/>
      <c r="P231" s="168">
        <v>-5144168182</v>
      </c>
      <c r="Q231" s="168"/>
      <c r="R231" s="168">
        <v>1849869</v>
      </c>
      <c r="S231" s="168"/>
      <c r="T231" s="129">
        <f t="shared" si="10"/>
        <v>-5142318313</v>
      </c>
      <c r="U231" s="175"/>
      <c r="V231" s="191">
        <f>T231/درآمدها!$J$5</f>
        <v>6.0257788432843112E-3</v>
      </c>
    </row>
    <row r="232" spans="1:22" s="206" customFormat="1" ht="42.75" customHeight="1">
      <c r="A232" s="71"/>
      <c r="B232" s="209" t="s">
        <v>98</v>
      </c>
      <c r="C232" s="204"/>
      <c r="D232" s="168">
        <v>0</v>
      </c>
      <c r="E232" s="168"/>
      <c r="F232" s="168">
        <v>-366963235</v>
      </c>
      <c r="G232" s="168"/>
      <c r="H232" s="168">
        <v>-18638997</v>
      </c>
      <c r="I232" s="168"/>
      <c r="J232" s="129">
        <f t="shared" si="9"/>
        <v>-385602232</v>
      </c>
      <c r="K232" s="129"/>
      <c r="L232" s="191">
        <f t="shared" si="11"/>
        <v>6.7424123255949695E-4</v>
      </c>
      <c r="M232" s="191"/>
      <c r="N232" s="168">
        <v>0</v>
      </c>
      <c r="O232" s="168"/>
      <c r="P232" s="168">
        <v>-996231063</v>
      </c>
      <c r="Q232" s="168"/>
      <c r="R232" s="168">
        <v>955986592</v>
      </c>
      <c r="S232" s="168"/>
      <c r="T232" s="129">
        <f t="shared" si="10"/>
        <v>-40244471</v>
      </c>
      <c r="U232" s="175"/>
      <c r="V232" s="191">
        <f>T232/درآمدها!$J$5</f>
        <v>4.7158551289582335E-5</v>
      </c>
    </row>
    <row r="233" spans="1:22" s="206" customFormat="1" ht="42.75" customHeight="1">
      <c r="A233" s="71"/>
      <c r="B233" s="209" t="s">
        <v>134</v>
      </c>
      <c r="C233" s="204"/>
      <c r="D233" s="168">
        <v>0</v>
      </c>
      <c r="E233" s="168"/>
      <c r="F233" s="168">
        <v>-522122996</v>
      </c>
      <c r="G233" s="168"/>
      <c r="H233" s="168">
        <v>698102377</v>
      </c>
      <c r="I233" s="168"/>
      <c r="J233" s="129">
        <f t="shared" si="9"/>
        <v>175979381</v>
      </c>
      <c r="K233" s="129"/>
      <c r="L233" s="191">
        <f t="shared" si="11"/>
        <v>-3.0770712642165754E-4</v>
      </c>
      <c r="M233" s="191"/>
      <c r="N233" s="168">
        <v>2569638540</v>
      </c>
      <c r="O233" s="168"/>
      <c r="P233" s="168">
        <v>4185767965</v>
      </c>
      <c r="Q233" s="168"/>
      <c r="R233" s="168">
        <v>1043023532</v>
      </c>
      <c r="S233" s="168"/>
      <c r="T233" s="129">
        <f t="shared" si="10"/>
        <v>7798430037</v>
      </c>
      <c r="U233" s="175"/>
      <c r="V233" s="191">
        <f>T233/درآمدها!$J$5</f>
        <v>-9.1382158527586049E-3</v>
      </c>
    </row>
    <row r="234" spans="1:22" s="206" customFormat="1" ht="42.75" customHeight="1">
      <c r="A234" s="71"/>
      <c r="B234" s="209" t="s">
        <v>148</v>
      </c>
      <c r="C234" s="204"/>
      <c r="D234" s="168">
        <v>0</v>
      </c>
      <c r="E234" s="168"/>
      <c r="F234" s="168">
        <v>-4804839416</v>
      </c>
      <c r="G234" s="168"/>
      <c r="H234" s="168">
        <v>-297882037</v>
      </c>
      <c r="I234" s="168"/>
      <c r="J234" s="129">
        <f t="shared" si="9"/>
        <v>-5102721453</v>
      </c>
      <c r="K234" s="129"/>
      <c r="L234" s="191">
        <f t="shared" si="11"/>
        <v>8.9223166163584534E-3</v>
      </c>
      <c r="M234" s="191"/>
      <c r="N234" s="168">
        <v>4985121100</v>
      </c>
      <c r="O234" s="168"/>
      <c r="P234" s="168">
        <v>-8020115485</v>
      </c>
      <c r="Q234" s="168"/>
      <c r="R234" s="168">
        <v>-2542295773</v>
      </c>
      <c r="S234" s="168"/>
      <c r="T234" s="129">
        <f t="shared" si="10"/>
        <v>-5577290158</v>
      </c>
      <c r="U234" s="175"/>
      <c r="V234" s="191">
        <f>T234/درآمدها!$J$5</f>
        <v>6.5354797177710642E-3</v>
      </c>
    </row>
    <row r="235" spans="1:22" s="206" customFormat="1" ht="42.75" customHeight="1">
      <c r="A235" s="71"/>
      <c r="B235" s="209" t="s">
        <v>364</v>
      </c>
      <c r="C235" s="204"/>
      <c r="D235" s="168">
        <v>0</v>
      </c>
      <c r="E235" s="168"/>
      <c r="F235" s="168">
        <v>-3428815573</v>
      </c>
      <c r="G235" s="168"/>
      <c r="H235" s="168">
        <v>-134894224</v>
      </c>
      <c r="I235" s="168"/>
      <c r="J235" s="129">
        <f t="shared" si="9"/>
        <v>-3563709797</v>
      </c>
      <c r="K235" s="129"/>
      <c r="L235" s="191">
        <f t="shared" si="11"/>
        <v>6.2312919547976965E-3</v>
      </c>
      <c r="M235" s="191"/>
      <c r="N235" s="168">
        <v>0</v>
      </c>
      <c r="O235" s="168"/>
      <c r="P235" s="168">
        <v>-4328502201</v>
      </c>
      <c r="Q235" s="168"/>
      <c r="R235" s="168">
        <v>-749975161</v>
      </c>
      <c r="S235" s="168"/>
      <c r="T235" s="129">
        <f t="shared" si="10"/>
        <v>-5078477362</v>
      </c>
      <c r="U235" s="175"/>
      <c r="V235" s="191">
        <f>T235/درآمدها!$J$5</f>
        <v>5.9509698897237291E-3</v>
      </c>
    </row>
    <row r="236" spans="1:22" s="206" customFormat="1" ht="42.75" customHeight="1">
      <c r="A236" s="71"/>
      <c r="B236" s="209" t="s">
        <v>378</v>
      </c>
      <c r="C236" s="204"/>
      <c r="D236" s="168">
        <v>0</v>
      </c>
      <c r="E236" s="168"/>
      <c r="F236" s="168">
        <v>13310562596</v>
      </c>
      <c r="G236" s="168"/>
      <c r="H236" s="168">
        <v>4704538770</v>
      </c>
      <c r="I236" s="168"/>
      <c r="J236" s="129">
        <f t="shared" si="9"/>
        <v>18015101366</v>
      </c>
      <c r="K236" s="129"/>
      <c r="L236" s="191">
        <f t="shared" si="11"/>
        <v>-3.1500139630146431E-2</v>
      </c>
      <c r="M236" s="191"/>
      <c r="N236" s="168">
        <v>376333729</v>
      </c>
      <c r="O236" s="168"/>
      <c r="P236" s="168">
        <v>10382877342</v>
      </c>
      <c r="Q236" s="168"/>
      <c r="R236" s="168">
        <v>3649234736</v>
      </c>
      <c r="S236" s="168"/>
      <c r="T236" s="129">
        <f t="shared" si="10"/>
        <v>14408445807</v>
      </c>
      <c r="U236" s="175"/>
      <c r="V236" s="191">
        <f>T236/درآمدها!$J$5</f>
        <v>-1.6883845499983764E-2</v>
      </c>
    </row>
    <row r="237" spans="1:22" s="206" customFormat="1" ht="42.75" customHeight="1">
      <c r="A237" s="71"/>
      <c r="B237" s="209" t="s">
        <v>212</v>
      </c>
      <c r="C237" s="204"/>
      <c r="D237" s="168">
        <v>1652053152</v>
      </c>
      <c r="E237" s="168"/>
      <c r="F237" s="168">
        <v>-6068501313</v>
      </c>
      <c r="G237" s="168"/>
      <c r="H237" s="168">
        <v>-792775</v>
      </c>
      <c r="I237" s="168"/>
      <c r="J237" s="129">
        <f t="shared" si="9"/>
        <v>-4417240936</v>
      </c>
      <c r="K237" s="129"/>
      <c r="L237" s="191">
        <f t="shared" si="11"/>
        <v>7.7237259695138545E-3</v>
      </c>
      <c r="M237" s="191"/>
      <c r="N237" s="168">
        <v>1652053152</v>
      </c>
      <c r="O237" s="168"/>
      <c r="P237" s="168">
        <v>-4074778897</v>
      </c>
      <c r="Q237" s="168"/>
      <c r="R237" s="168">
        <v>-854539315</v>
      </c>
      <c r="S237" s="168"/>
      <c r="T237" s="129">
        <f t="shared" si="10"/>
        <v>-3277265060</v>
      </c>
      <c r="U237" s="175"/>
      <c r="V237" s="191">
        <f>T237/درآمدها!$J$5</f>
        <v>3.8403057260105651E-3</v>
      </c>
    </row>
    <row r="238" spans="1:22" s="206" customFormat="1" ht="42.75" customHeight="1">
      <c r="A238" s="71"/>
      <c r="B238" s="209" t="s">
        <v>105</v>
      </c>
      <c r="C238" s="204"/>
      <c r="D238" s="168">
        <v>0</v>
      </c>
      <c r="E238" s="168"/>
      <c r="F238" s="168">
        <v>-5867917815</v>
      </c>
      <c r="G238" s="168"/>
      <c r="H238" s="168">
        <v>202728780</v>
      </c>
      <c r="I238" s="168"/>
      <c r="J238" s="129">
        <f t="shared" si="9"/>
        <v>-5665189035</v>
      </c>
      <c r="K238" s="129"/>
      <c r="L238" s="191">
        <f t="shared" si="11"/>
        <v>9.9058141282775229E-3</v>
      </c>
      <c r="M238" s="191"/>
      <c r="N238" s="168">
        <v>0</v>
      </c>
      <c r="O238" s="168"/>
      <c r="P238" s="168">
        <v>1262837808</v>
      </c>
      <c r="Q238" s="168"/>
      <c r="R238" s="168">
        <v>3801515305</v>
      </c>
      <c r="S238" s="168"/>
      <c r="T238" s="129">
        <f t="shared" si="10"/>
        <v>5064353113</v>
      </c>
      <c r="U238" s="175"/>
      <c r="V238" s="191">
        <f>T238/درآمدها!$J$5</f>
        <v>-5.934419066608341E-3</v>
      </c>
    </row>
    <row r="239" spans="1:22" s="206" customFormat="1" ht="42.75" customHeight="1">
      <c r="A239" s="71"/>
      <c r="B239" s="209" t="s">
        <v>247</v>
      </c>
      <c r="C239" s="204"/>
      <c r="D239" s="168">
        <v>0</v>
      </c>
      <c r="E239" s="168"/>
      <c r="F239" s="168">
        <v>899801024</v>
      </c>
      <c r="G239" s="168"/>
      <c r="H239" s="168">
        <v>-406676752</v>
      </c>
      <c r="I239" s="168"/>
      <c r="J239" s="129">
        <f t="shared" si="9"/>
        <v>493124272</v>
      </c>
      <c r="K239" s="129"/>
      <c r="L239" s="191">
        <f t="shared" si="11"/>
        <v>-8.6224790565601461E-4</v>
      </c>
      <c r="M239" s="191"/>
      <c r="N239" s="168">
        <v>0</v>
      </c>
      <c r="O239" s="168"/>
      <c r="P239" s="168">
        <v>-10717559614</v>
      </c>
      <c r="Q239" s="168"/>
      <c r="R239" s="168">
        <v>-2574275928</v>
      </c>
      <c r="S239" s="168"/>
      <c r="T239" s="129">
        <f t="shared" si="10"/>
        <v>-13291835542</v>
      </c>
      <c r="U239" s="175"/>
      <c r="V239" s="191">
        <f>T239/درآمدها!$J$5</f>
        <v>1.5575399367036044E-2</v>
      </c>
    </row>
    <row r="240" spans="1:22" s="206" customFormat="1" ht="42.75" customHeight="1">
      <c r="A240" s="71"/>
      <c r="B240" s="209" t="s">
        <v>107</v>
      </c>
      <c r="C240" s="204"/>
      <c r="D240" s="168">
        <v>0</v>
      </c>
      <c r="E240" s="168"/>
      <c r="F240" s="168">
        <v>0</v>
      </c>
      <c r="G240" s="168"/>
      <c r="H240" s="168">
        <v>0</v>
      </c>
      <c r="I240" s="168"/>
      <c r="J240" s="129">
        <f t="shared" si="9"/>
        <v>0</v>
      </c>
      <c r="K240" s="129"/>
      <c r="L240" s="191">
        <f t="shared" si="11"/>
        <v>0</v>
      </c>
      <c r="M240" s="191"/>
      <c r="N240" s="168">
        <v>11096076620</v>
      </c>
      <c r="O240" s="168"/>
      <c r="P240" s="168">
        <v>0</v>
      </c>
      <c r="Q240" s="168"/>
      <c r="R240" s="168">
        <v>-1057251723</v>
      </c>
      <c r="S240" s="168"/>
      <c r="T240" s="129">
        <f t="shared" si="10"/>
        <v>10038824897</v>
      </c>
      <c r="U240" s="175"/>
      <c r="V240" s="191">
        <f>T240/درآمدها!$J$5</f>
        <v>-1.1763515012840163E-2</v>
      </c>
    </row>
    <row r="241" spans="1:22" s="206" customFormat="1" ht="42.75" customHeight="1">
      <c r="A241" s="71"/>
      <c r="B241" s="209" t="s">
        <v>132</v>
      </c>
      <c r="C241" s="204"/>
      <c r="D241" s="168">
        <v>0</v>
      </c>
      <c r="E241" s="168"/>
      <c r="F241" s="168">
        <v>4083464881</v>
      </c>
      <c r="G241" s="168"/>
      <c r="H241" s="168">
        <v>-234911199</v>
      </c>
      <c r="I241" s="168"/>
      <c r="J241" s="129">
        <f t="shared" si="9"/>
        <v>3848553682</v>
      </c>
      <c r="K241" s="129"/>
      <c r="L241" s="191">
        <f t="shared" si="11"/>
        <v>-6.7293531073831297E-3</v>
      </c>
      <c r="M241" s="191"/>
      <c r="N241" s="168">
        <v>0</v>
      </c>
      <c r="O241" s="168"/>
      <c r="P241" s="168">
        <v>-6105502982</v>
      </c>
      <c r="Q241" s="168"/>
      <c r="R241" s="168">
        <v>-2176844767</v>
      </c>
      <c r="S241" s="168"/>
      <c r="T241" s="129">
        <f t="shared" si="10"/>
        <v>-8282347749</v>
      </c>
      <c r="U241" s="175"/>
      <c r="V241" s="191">
        <f>T241/درآمدها!$J$5</f>
        <v>9.705271591701958E-3</v>
      </c>
    </row>
    <row r="242" spans="1:22" s="206" customFormat="1" ht="42.75" customHeight="1">
      <c r="A242" s="71"/>
      <c r="B242" s="209" t="s">
        <v>374</v>
      </c>
      <c r="C242" s="204"/>
      <c r="D242" s="168">
        <v>0</v>
      </c>
      <c r="E242" s="168"/>
      <c r="F242" s="168">
        <v>-38625186</v>
      </c>
      <c r="G242" s="168"/>
      <c r="H242" s="168">
        <v>-12091587</v>
      </c>
      <c r="I242" s="168"/>
      <c r="J242" s="129">
        <f t="shared" si="9"/>
        <v>-50716773</v>
      </c>
      <c r="K242" s="129"/>
      <c r="L242" s="191">
        <f t="shared" si="11"/>
        <v>8.8680346484509511E-5</v>
      </c>
      <c r="M242" s="191"/>
      <c r="N242" s="168">
        <v>0</v>
      </c>
      <c r="O242" s="168"/>
      <c r="P242" s="168">
        <v>-7855114415</v>
      </c>
      <c r="Q242" s="168"/>
      <c r="R242" s="168">
        <v>-990953486</v>
      </c>
      <c r="S242" s="168"/>
      <c r="T242" s="129">
        <f t="shared" si="10"/>
        <v>-8846067901</v>
      </c>
      <c r="U242" s="175"/>
      <c r="V242" s="191">
        <f>T242/درآمدها!$J$5</f>
        <v>1.0365839988813281E-2</v>
      </c>
    </row>
    <row r="243" spans="1:22" s="206" customFormat="1" ht="42.75" customHeight="1">
      <c r="A243" s="71"/>
      <c r="B243" s="209" t="s">
        <v>382</v>
      </c>
      <c r="C243" s="204"/>
      <c r="D243" s="168">
        <v>0</v>
      </c>
      <c r="E243" s="168"/>
      <c r="F243" s="168">
        <v>-5160655127</v>
      </c>
      <c r="G243" s="168"/>
      <c r="H243" s="168">
        <v>-6339986</v>
      </c>
      <c r="I243" s="168"/>
      <c r="J243" s="129">
        <f t="shared" si="9"/>
        <v>-5166995113</v>
      </c>
      <c r="K243" s="129"/>
      <c r="L243" s="191">
        <f t="shared" si="11"/>
        <v>9.0347017327898071E-3</v>
      </c>
      <c r="M243" s="191"/>
      <c r="N243" s="168">
        <v>2160000000</v>
      </c>
      <c r="O243" s="168"/>
      <c r="P243" s="168">
        <v>-5161524903</v>
      </c>
      <c r="Q243" s="168"/>
      <c r="R243" s="168">
        <v>-461927117</v>
      </c>
      <c r="S243" s="168"/>
      <c r="T243" s="129">
        <f t="shared" si="10"/>
        <v>-3463452020</v>
      </c>
      <c r="U243" s="175"/>
      <c r="V243" s="191">
        <f>T243/درآمدها!$J$5</f>
        <v>4.0584799766451782E-3</v>
      </c>
    </row>
    <row r="244" spans="1:22" s="206" customFormat="1" ht="42.75" customHeight="1">
      <c r="A244" s="71"/>
      <c r="B244" s="209" t="s">
        <v>183</v>
      </c>
      <c r="C244" s="204"/>
      <c r="D244" s="168">
        <v>0</v>
      </c>
      <c r="E244" s="168"/>
      <c r="F244" s="168">
        <v>-3472769686</v>
      </c>
      <c r="G244" s="168"/>
      <c r="H244" s="168">
        <v>43917694</v>
      </c>
      <c r="I244" s="168"/>
      <c r="J244" s="129">
        <f t="shared" si="9"/>
        <v>-3428851992</v>
      </c>
      <c r="K244" s="129"/>
      <c r="L244" s="191">
        <f t="shared" si="11"/>
        <v>5.9954875814882905E-3</v>
      </c>
      <c r="M244" s="191"/>
      <c r="N244" s="168">
        <v>0</v>
      </c>
      <c r="O244" s="168"/>
      <c r="P244" s="168">
        <v>2185821584</v>
      </c>
      <c r="Q244" s="168"/>
      <c r="R244" s="168">
        <v>996340551</v>
      </c>
      <c r="S244" s="168"/>
      <c r="T244" s="129">
        <f t="shared" si="10"/>
        <v>3182162135</v>
      </c>
      <c r="U244" s="175"/>
      <c r="V244" s="191">
        <f>T244/درآمدها!$J$5</f>
        <v>-3.7288639290392047E-3</v>
      </c>
    </row>
    <row r="245" spans="1:22" s="206" customFormat="1" ht="42.75" customHeight="1">
      <c r="A245" s="71"/>
      <c r="B245" s="209" t="s">
        <v>159</v>
      </c>
      <c r="C245" s="204"/>
      <c r="D245" s="168">
        <v>0</v>
      </c>
      <c r="E245" s="168"/>
      <c r="F245" s="168">
        <v>-1476856443</v>
      </c>
      <c r="G245" s="168"/>
      <c r="H245" s="168">
        <v>-278722759</v>
      </c>
      <c r="I245" s="168"/>
      <c r="J245" s="129">
        <f t="shared" si="9"/>
        <v>-1755579202</v>
      </c>
      <c r="K245" s="129"/>
      <c r="L245" s="191">
        <f t="shared" si="11"/>
        <v>3.0697018502016818E-3</v>
      </c>
      <c r="M245" s="191"/>
      <c r="N245" s="168">
        <v>2791929689</v>
      </c>
      <c r="O245" s="168"/>
      <c r="P245" s="168">
        <v>-7206579191</v>
      </c>
      <c r="Q245" s="168"/>
      <c r="R245" s="168">
        <v>-9395269034</v>
      </c>
      <c r="S245" s="168"/>
      <c r="T245" s="129">
        <f t="shared" si="10"/>
        <v>-13809918536</v>
      </c>
      <c r="U245" s="175"/>
      <c r="V245" s="191">
        <f>T245/درآمدها!$J$5</f>
        <v>1.6182490051488311E-2</v>
      </c>
    </row>
    <row r="246" spans="1:22" s="206" customFormat="1" ht="42.75" customHeight="1">
      <c r="A246" s="71"/>
      <c r="B246" s="209" t="s">
        <v>87</v>
      </c>
      <c r="C246" s="204"/>
      <c r="D246" s="168">
        <v>0</v>
      </c>
      <c r="E246" s="168"/>
      <c r="F246" s="168">
        <v>-3003859356</v>
      </c>
      <c r="G246" s="168"/>
      <c r="H246" s="168">
        <v>-6677416</v>
      </c>
      <c r="I246" s="168"/>
      <c r="J246" s="129">
        <f t="shared" si="9"/>
        <v>-3010536772</v>
      </c>
      <c r="K246" s="129"/>
      <c r="L246" s="191">
        <f t="shared" si="11"/>
        <v>5.2640463549468493E-3</v>
      </c>
      <c r="M246" s="191"/>
      <c r="N246" s="168">
        <v>759830601</v>
      </c>
      <c r="O246" s="168"/>
      <c r="P246" s="168">
        <v>-3908906902</v>
      </c>
      <c r="Q246" s="168"/>
      <c r="R246" s="168">
        <v>11313622272</v>
      </c>
      <c r="S246" s="168"/>
      <c r="T246" s="129">
        <f t="shared" si="10"/>
        <v>8164545971</v>
      </c>
      <c r="U246" s="175"/>
      <c r="V246" s="191">
        <f>T246/درآمدها!$J$5</f>
        <v>-9.567231233566377E-3</v>
      </c>
    </row>
    <row r="247" spans="1:22" s="206" customFormat="1" ht="42.75" customHeight="1">
      <c r="A247" s="71"/>
      <c r="B247" s="209" t="s">
        <v>103</v>
      </c>
      <c r="C247" s="204"/>
      <c r="D247" s="168">
        <v>0</v>
      </c>
      <c r="E247" s="168"/>
      <c r="F247" s="168">
        <v>-3907624762</v>
      </c>
      <c r="G247" s="168"/>
      <c r="H247" s="168">
        <v>-128944363</v>
      </c>
      <c r="I247" s="168"/>
      <c r="J247" s="129">
        <f t="shared" si="9"/>
        <v>-4036569125</v>
      </c>
      <c r="K247" s="129"/>
      <c r="L247" s="191">
        <f t="shared" si="11"/>
        <v>7.0581057791999774E-3</v>
      </c>
      <c r="M247" s="191"/>
      <c r="N247" s="168">
        <v>7179428500</v>
      </c>
      <c r="O247" s="168"/>
      <c r="P247" s="168">
        <v>-4396865727</v>
      </c>
      <c r="Q247" s="168"/>
      <c r="R247" s="168">
        <v>1058376796</v>
      </c>
      <c r="S247" s="168"/>
      <c r="T247" s="129">
        <f t="shared" si="10"/>
        <v>3840939569</v>
      </c>
      <c r="U247" s="175"/>
      <c r="V247" s="191">
        <f>T247/درآمدها!$J$5</f>
        <v>-4.5008206385635623E-3</v>
      </c>
    </row>
    <row r="248" spans="1:22" s="206" customFormat="1" ht="42.75" customHeight="1">
      <c r="A248" s="71"/>
      <c r="B248" s="209" t="s">
        <v>258</v>
      </c>
      <c r="C248" s="204"/>
      <c r="D248" s="168">
        <v>0</v>
      </c>
      <c r="E248" s="168"/>
      <c r="F248" s="168">
        <v>-5120765203</v>
      </c>
      <c r="G248" s="168"/>
      <c r="H248" s="168">
        <v>0</v>
      </c>
      <c r="I248" s="168"/>
      <c r="J248" s="129">
        <f t="shared" si="9"/>
        <v>-5120765203</v>
      </c>
      <c r="K248" s="129"/>
      <c r="L248" s="191">
        <f t="shared" si="11"/>
        <v>8.9538668492938154E-3</v>
      </c>
      <c r="M248" s="191"/>
      <c r="N248" s="168">
        <v>30923867230</v>
      </c>
      <c r="O248" s="168"/>
      <c r="P248" s="168">
        <v>-51112124928</v>
      </c>
      <c r="Q248" s="168"/>
      <c r="R248" s="168">
        <v>-8574769138</v>
      </c>
      <c r="S248" s="168"/>
      <c r="T248" s="129">
        <f t="shared" si="10"/>
        <v>-28763026836</v>
      </c>
      <c r="U248" s="175"/>
      <c r="V248" s="191">
        <f>T248/درآمدها!$J$5</f>
        <v>3.3704572145802067E-2</v>
      </c>
    </row>
    <row r="249" spans="1:22" s="206" customFormat="1" ht="42.75" customHeight="1">
      <c r="A249" s="71"/>
      <c r="B249" s="209" t="s">
        <v>337</v>
      </c>
      <c r="C249" s="204"/>
      <c r="D249" s="168">
        <v>0</v>
      </c>
      <c r="E249" s="168"/>
      <c r="F249" s="168">
        <v>0</v>
      </c>
      <c r="G249" s="168"/>
      <c r="H249" s="168">
        <v>1532385323</v>
      </c>
      <c r="I249" s="168"/>
      <c r="J249" s="129">
        <f t="shared" si="9"/>
        <v>1532385323</v>
      </c>
      <c r="K249" s="129"/>
      <c r="L249" s="191">
        <f t="shared" si="11"/>
        <v>-2.6794382480016428E-3</v>
      </c>
      <c r="M249" s="191"/>
      <c r="N249" s="168">
        <v>0</v>
      </c>
      <c r="O249" s="168"/>
      <c r="P249" s="168">
        <v>0</v>
      </c>
      <c r="Q249" s="168"/>
      <c r="R249" s="168">
        <v>9383382948</v>
      </c>
      <c r="S249" s="168"/>
      <c r="T249" s="129">
        <f t="shared" si="10"/>
        <v>9383382948</v>
      </c>
      <c r="U249" s="175"/>
      <c r="V249" s="191">
        <f>T249/درآمدها!$J$5</f>
        <v>-1.0995466831283491E-2</v>
      </c>
    </row>
    <row r="250" spans="1:22" s="206" customFormat="1" ht="42.75" customHeight="1">
      <c r="A250" s="71"/>
      <c r="B250" s="209" t="s">
        <v>392</v>
      </c>
      <c r="C250" s="204"/>
      <c r="D250" s="168">
        <v>0</v>
      </c>
      <c r="E250" s="168"/>
      <c r="F250" s="168">
        <v>1317446797</v>
      </c>
      <c r="G250" s="168"/>
      <c r="H250" s="168">
        <v>-334548</v>
      </c>
      <c r="I250" s="168"/>
      <c r="J250" s="129">
        <f t="shared" si="9"/>
        <v>1317112249</v>
      </c>
      <c r="K250" s="129"/>
      <c r="L250" s="191">
        <f t="shared" si="11"/>
        <v>-2.3030244964582342E-3</v>
      </c>
      <c r="M250" s="191"/>
      <c r="N250" s="168">
        <v>0</v>
      </c>
      <c r="O250" s="168"/>
      <c r="P250" s="168">
        <v>-3277617253</v>
      </c>
      <c r="Q250" s="168"/>
      <c r="R250" s="168">
        <v>-530311763</v>
      </c>
      <c r="S250" s="168"/>
      <c r="T250" s="129">
        <f t="shared" si="10"/>
        <v>-3807929016</v>
      </c>
      <c r="U250" s="175"/>
      <c r="V250" s="191">
        <f>T250/درآمدها!$J$5</f>
        <v>4.4621388067972072E-3</v>
      </c>
    </row>
    <row r="251" spans="1:22" s="206" customFormat="1" ht="42.75" customHeight="1">
      <c r="A251" s="71"/>
      <c r="B251" s="209" t="s">
        <v>318</v>
      </c>
      <c r="C251" s="204"/>
      <c r="D251" s="168">
        <v>0</v>
      </c>
      <c r="E251" s="168"/>
      <c r="F251" s="168">
        <v>12483956237</v>
      </c>
      <c r="G251" s="168"/>
      <c r="H251" s="168">
        <v>548454499</v>
      </c>
      <c r="I251" s="168"/>
      <c r="J251" s="129">
        <f t="shared" si="9"/>
        <v>13032410736</v>
      </c>
      <c r="K251" s="129"/>
      <c r="L251" s="191">
        <f t="shared" si="11"/>
        <v>-2.2787701804231935E-2</v>
      </c>
      <c r="M251" s="191"/>
      <c r="N251" s="168">
        <v>10357029840</v>
      </c>
      <c r="O251" s="168"/>
      <c r="P251" s="168">
        <v>-2325242843</v>
      </c>
      <c r="Q251" s="168"/>
      <c r="R251" s="168">
        <v>-1723625837</v>
      </c>
      <c r="S251" s="168"/>
      <c r="T251" s="129">
        <f t="shared" si="10"/>
        <v>6308161160</v>
      </c>
      <c r="U251" s="175"/>
      <c r="V251" s="191">
        <f>T251/درآمدها!$J$5</f>
        <v>-7.3919158138968013E-3</v>
      </c>
    </row>
    <row r="252" spans="1:22" s="206" customFormat="1" ht="42.75" customHeight="1">
      <c r="A252" s="71"/>
      <c r="B252" s="209" t="s">
        <v>192</v>
      </c>
      <c r="C252" s="204"/>
      <c r="D252" s="168">
        <v>0</v>
      </c>
      <c r="E252" s="168"/>
      <c r="F252" s="168">
        <v>-7456097971</v>
      </c>
      <c r="G252" s="168"/>
      <c r="H252" s="168">
        <v>-37277493</v>
      </c>
      <c r="I252" s="168"/>
      <c r="J252" s="129">
        <f t="shared" si="9"/>
        <v>-7493375464</v>
      </c>
      <c r="K252" s="129"/>
      <c r="L252" s="191">
        <f t="shared" si="11"/>
        <v>1.3102472676762029E-2</v>
      </c>
      <c r="M252" s="191"/>
      <c r="N252" s="168">
        <v>4274929400</v>
      </c>
      <c r="O252" s="168"/>
      <c r="P252" s="168">
        <v>-14733929201</v>
      </c>
      <c r="Q252" s="168"/>
      <c r="R252" s="168">
        <v>-442673446</v>
      </c>
      <c r="S252" s="168"/>
      <c r="T252" s="129">
        <f t="shared" si="10"/>
        <v>-10901673247</v>
      </c>
      <c r="U252" s="175"/>
      <c r="V252" s="191">
        <f>T252/درآمدها!$J$5</f>
        <v>1.2774602428266906E-2</v>
      </c>
    </row>
    <row r="253" spans="1:22" s="206" customFormat="1" ht="42.75" customHeight="1">
      <c r="A253" s="71"/>
      <c r="B253" s="209" t="s">
        <v>191</v>
      </c>
      <c r="C253" s="204"/>
      <c r="D253" s="168">
        <v>0</v>
      </c>
      <c r="E253" s="168"/>
      <c r="F253" s="168">
        <v>-185424116</v>
      </c>
      <c r="G253" s="168"/>
      <c r="H253" s="168">
        <v>0</v>
      </c>
      <c r="I253" s="168"/>
      <c r="J253" s="129">
        <f t="shared" si="9"/>
        <v>-185424116</v>
      </c>
      <c r="K253" s="129"/>
      <c r="L253" s="191">
        <f t="shared" si="11"/>
        <v>3.2422163084910551E-4</v>
      </c>
      <c r="M253" s="191"/>
      <c r="N253" s="168">
        <v>38185344</v>
      </c>
      <c r="O253" s="168"/>
      <c r="P253" s="168">
        <v>-3546005541</v>
      </c>
      <c r="Q253" s="168"/>
      <c r="R253" s="168">
        <v>-3447405557</v>
      </c>
      <c r="S253" s="168"/>
      <c r="T253" s="129">
        <f t="shared" si="10"/>
        <v>-6955225754</v>
      </c>
      <c r="U253" s="175"/>
      <c r="V253" s="191">
        <f>T253/درآمدها!$J$5</f>
        <v>8.1501473941757857E-3</v>
      </c>
    </row>
    <row r="254" spans="1:22" s="206" customFormat="1" ht="42.75" customHeight="1">
      <c r="A254" s="71"/>
      <c r="B254" s="209" t="s">
        <v>238</v>
      </c>
      <c r="C254" s="204"/>
      <c r="D254" s="168">
        <v>0</v>
      </c>
      <c r="E254" s="168"/>
      <c r="F254" s="168">
        <v>-458412816</v>
      </c>
      <c r="G254" s="168"/>
      <c r="H254" s="168">
        <v>-167218558</v>
      </c>
      <c r="I254" s="168"/>
      <c r="J254" s="129">
        <f t="shared" si="9"/>
        <v>-625631374</v>
      </c>
      <c r="K254" s="129"/>
      <c r="L254" s="191">
        <f t="shared" si="11"/>
        <v>1.0939419788774762E-3</v>
      </c>
      <c r="M254" s="191"/>
      <c r="N254" s="168">
        <v>47658300</v>
      </c>
      <c r="O254" s="168"/>
      <c r="P254" s="168">
        <v>-4485209175</v>
      </c>
      <c r="Q254" s="168"/>
      <c r="R254" s="168">
        <v>-1080072606</v>
      </c>
      <c r="S254" s="168"/>
      <c r="T254" s="129">
        <f t="shared" si="10"/>
        <v>-5517623481</v>
      </c>
      <c r="U254" s="175"/>
      <c r="V254" s="191">
        <f>T254/درآمدها!$J$5</f>
        <v>6.4655621867993323E-3</v>
      </c>
    </row>
    <row r="255" spans="1:22" s="206" customFormat="1" ht="42.75" customHeight="1">
      <c r="A255" s="71"/>
      <c r="B255" s="209" t="s">
        <v>124</v>
      </c>
      <c r="C255" s="204"/>
      <c r="D255" s="168">
        <v>0</v>
      </c>
      <c r="E255" s="168"/>
      <c r="F255" s="168">
        <v>0</v>
      </c>
      <c r="G255" s="168"/>
      <c r="H255" s="168">
        <v>0</v>
      </c>
      <c r="I255" s="168"/>
      <c r="J255" s="129">
        <f t="shared" si="9"/>
        <v>0</v>
      </c>
      <c r="K255" s="129"/>
      <c r="L255" s="191">
        <f t="shared" si="11"/>
        <v>0</v>
      </c>
      <c r="M255" s="191"/>
      <c r="N255" s="168">
        <v>0</v>
      </c>
      <c r="O255" s="168"/>
      <c r="P255" s="168">
        <v>0</v>
      </c>
      <c r="Q255" s="168"/>
      <c r="R255" s="168">
        <v>7234755204</v>
      </c>
      <c r="S255" s="168"/>
      <c r="T255" s="129">
        <f t="shared" si="10"/>
        <v>7234755204</v>
      </c>
      <c r="U255" s="175"/>
      <c r="V255" s="191">
        <f>T255/درآمدها!$J$5</f>
        <v>-8.4777005605417635E-3</v>
      </c>
    </row>
    <row r="256" spans="1:22" s="206" customFormat="1" ht="42.75" customHeight="1">
      <c r="A256" s="71"/>
      <c r="B256" s="209" t="s">
        <v>242</v>
      </c>
      <c r="C256" s="204"/>
      <c r="D256" s="168">
        <v>0</v>
      </c>
      <c r="E256" s="168"/>
      <c r="F256" s="168">
        <v>-1403820342</v>
      </c>
      <c r="G256" s="168"/>
      <c r="H256" s="168">
        <v>-184546357</v>
      </c>
      <c r="I256" s="168"/>
      <c r="J256" s="129">
        <f t="shared" si="9"/>
        <v>-1588366699</v>
      </c>
      <c r="K256" s="129"/>
      <c r="L256" s="191">
        <f t="shared" si="11"/>
        <v>2.7773239675910888E-3</v>
      </c>
      <c r="M256" s="191"/>
      <c r="N256" s="168">
        <v>916135000</v>
      </c>
      <c r="O256" s="168"/>
      <c r="P256" s="168">
        <v>-4921696564</v>
      </c>
      <c r="Q256" s="168"/>
      <c r="R256" s="168">
        <v>-2674513261</v>
      </c>
      <c r="S256" s="168"/>
      <c r="T256" s="129">
        <f t="shared" si="10"/>
        <v>-6680074825</v>
      </c>
      <c r="U256" s="175"/>
      <c r="V256" s="191">
        <f>T256/درآمدها!$J$5</f>
        <v>7.8277249874401447E-3</v>
      </c>
    </row>
    <row r="257" spans="1:22" s="206" customFormat="1" ht="42.75" customHeight="1">
      <c r="A257" s="71"/>
      <c r="B257" s="209" t="s">
        <v>200</v>
      </c>
      <c r="C257" s="204"/>
      <c r="D257" s="168">
        <v>0</v>
      </c>
      <c r="E257" s="168"/>
      <c r="F257" s="168">
        <v>-4010483698</v>
      </c>
      <c r="G257" s="168"/>
      <c r="H257" s="168">
        <v>-659746750</v>
      </c>
      <c r="I257" s="168"/>
      <c r="J257" s="129">
        <f t="shared" si="9"/>
        <v>-4670230448</v>
      </c>
      <c r="K257" s="129"/>
      <c r="L257" s="191">
        <f t="shared" si="11"/>
        <v>8.1660884514704046E-3</v>
      </c>
      <c r="M257" s="191"/>
      <c r="N257" s="168">
        <v>1068181632</v>
      </c>
      <c r="O257" s="168"/>
      <c r="P257" s="168">
        <v>-19546117732</v>
      </c>
      <c r="Q257" s="168"/>
      <c r="R257" s="168">
        <v>-2548614384</v>
      </c>
      <c r="S257" s="168"/>
      <c r="T257" s="129">
        <f t="shared" si="10"/>
        <v>-21026550484</v>
      </c>
      <c r="U257" s="175"/>
      <c r="V257" s="191">
        <f>T257/درآمدها!$J$5</f>
        <v>2.4638953744545587E-2</v>
      </c>
    </row>
    <row r="258" spans="1:22" s="206" customFormat="1" ht="42.75" customHeight="1">
      <c r="A258" s="71"/>
      <c r="B258" s="209" t="s">
        <v>383</v>
      </c>
      <c r="C258" s="204"/>
      <c r="D258" s="168">
        <v>0</v>
      </c>
      <c r="E258" s="168"/>
      <c r="F258" s="168">
        <v>-7613490488</v>
      </c>
      <c r="G258" s="168"/>
      <c r="H258" s="168">
        <v>-27051248</v>
      </c>
      <c r="I258" s="168"/>
      <c r="J258" s="129">
        <f t="shared" si="9"/>
        <v>-7640541736</v>
      </c>
      <c r="K258" s="129"/>
      <c r="L258" s="191">
        <f t="shared" si="11"/>
        <v>1.3359798906721367E-2</v>
      </c>
      <c r="M258" s="191"/>
      <c r="N258" s="168">
        <v>0</v>
      </c>
      <c r="O258" s="168"/>
      <c r="P258" s="168">
        <v>-15868922151</v>
      </c>
      <c r="Q258" s="168"/>
      <c r="R258" s="168">
        <v>-642485694</v>
      </c>
      <c r="S258" s="168"/>
      <c r="T258" s="129">
        <f t="shared" si="10"/>
        <v>-16511407845</v>
      </c>
      <c r="U258" s="175"/>
      <c r="V258" s="191">
        <f>T258/درآمدها!$J$5</f>
        <v>1.9348100605463162E-2</v>
      </c>
    </row>
    <row r="259" spans="1:22" s="206" customFormat="1" ht="42.75" customHeight="1">
      <c r="A259" s="71"/>
      <c r="B259" s="209" t="s">
        <v>369</v>
      </c>
      <c r="C259" s="204"/>
      <c r="D259" s="168">
        <v>3489027542</v>
      </c>
      <c r="E259" s="168"/>
      <c r="F259" s="168">
        <v>-7982341782</v>
      </c>
      <c r="G259" s="168"/>
      <c r="H259" s="168">
        <v>0</v>
      </c>
      <c r="I259" s="168"/>
      <c r="J259" s="129">
        <f t="shared" si="9"/>
        <v>-4493314240</v>
      </c>
      <c r="K259" s="129"/>
      <c r="L259" s="191">
        <f t="shared" si="11"/>
        <v>7.8567432448231767E-3</v>
      </c>
      <c r="M259" s="191"/>
      <c r="N259" s="168">
        <v>3489027542</v>
      </c>
      <c r="O259" s="168"/>
      <c r="P259" s="168">
        <v>-10517186151</v>
      </c>
      <c r="Q259" s="168"/>
      <c r="R259" s="168">
        <v>-608481108</v>
      </c>
      <c r="S259" s="168"/>
      <c r="T259" s="129">
        <f t="shared" si="10"/>
        <v>-7636639717</v>
      </c>
      <c r="U259" s="175"/>
      <c r="V259" s="191">
        <f>T259/درآمدها!$J$5</f>
        <v>8.9486296334770066E-3</v>
      </c>
    </row>
    <row r="260" spans="1:22" s="206" customFormat="1" ht="42.75" customHeight="1">
      <c r="A260" s="71"/>
      <c r="B260" s="209" t="s">
        <v>239</v>
      </c>
      <c r="C260" s="204"/>
      <c r="D260" s="168">
        <v>0</v>
      </c>
      <c r="E260" s="168"/>
      <c r="F260" s="168">
        <v>-1900514510</v>
      </c>
      <c r="G260" s="168"/>
      <c r="H260" s="168">
        <v>-724308796</v>
      </c>
      <c r="I260" s="168"/>
      <c r="J260" s="129">
        <f t="shared" si="9"/>
        <v>-2624823306</v>
      </c>
      <c r="K260" s="129"/>
      <c r="L260" s="191">
        <f t="shared" si="11"/>
        <v>4.589610625200774E-3</v>
      </c>
      <c r="M260" s="191"/>
      <c r="N260" s="168">
        <v>285337492</v>
      </c>
      <c r="O260" s="168"/>
      <c r="P260" s="168">
        <v>-22181146064</v>
      </c>
      <c r="Q260" s="168"/>
      <c r="R260" s="168">
        <v>-4706169362</v>
      </c>
      <c r="S260" s="168"/>
      <c r="T260" s="129">
        <f t="shared" si="10"/>
        <v>-26601977934</v>
      </c>
      <c r="U260" s="175"/>
      <c r="V260" s="191">
        <f>T260/درآمدها!$J$5</f>
        <v>3.1172250737371513E-2</v>
      </c>
    </row>
    <row r="261" spans="1:22" s="206" customFormat="1" ht="42.75" customHeight="1">
      <c r="A261" s="71"/>
      <c r="B261" s="209" t="s">
        <v>367</v>
      </c>
      <c r="C261" s="204"/>
      <c r="D261" s="168">
        <v>0</v>
      </c>
      <c r="E261" s="168"/>
      <c r="F261" s="168">
        <v>-5276614437</v>
      </c>
      <c r="G261" s="168"/>
      <c r="H261" s="168">
        <v>152127563</v>
      </c>
      <c r="I261" s="168"/>
      <c r="J261" s="129">
        <f t="shared" si="9"/>
        <v>-5124486874</v>
      </c>
      <c r="K261" s="129"/>
      <c r="L261" s="191">
        <f t="shared" si="11"/>
        <v>8.9603743428557855E-3</v>
      </c>
      <c r="M261" s="191"/>
      <c r="N261" s="168">
        <v>0</v>
      </c>
      <c r="O261" s="168"/>
      <c r="P261" s="168">
        <v>4478014085</v>
      </c>
      <c r="Q261" s="168"/>
      <c r="R261" s="168">
        <v>2421202894</v>
      </c>
      <c r="S261" s="168"/>
      <c r="T261" s="129">
        <f t="shared" si="10"/>
        <v>6899216979</v>
      </c>
      <c r="U261" s="175"/>
      <c r="V261" s="191">
        <f>T261/درآمدها!$J$5</f>
        <v>-8.0845162000546308E-3</v>
      </c>
    </row>
    <row r="262" spans="1:22" s="206" customFormat="1" ht="42.75" customHeight="1">
      <c r="A262" s="71"/>
      <c r="B262" s="209" t="s">
        <v>245</v>
      </c>
      <c r="C262" s="204"/>
      <c r="D262" s="168">
        <v>0</v>
      </c>
      <c r="E262" s="168"/>
      <c r="F262" s="168">
        <v>-2033094280</v>
      </c>
      <c r="G262" s="168"/>
      <c r="H262" s="168">
        <v>40640442</v>
      </c>
      <c r="I262" s="168"/>
      <c r="J262" s="129">
        <f t="shared" si="9"/>
        <v>-1992453838</v>
      </c>
      <c r="K262" s="129"/>
      <c r="L262" s="191">
        <f t="shared" si="11"/>
        <v>3.4838868140966059E-3</v>
      </c>
      <c r="M262" s="191"/>
      <c r="N262" s="168">
        <v>1997862492</v>
      </c>
      <c r="O262" s="168"/>
      <c r="P262" s="168">
        <v>5871909232</v>
      </c>
      <c r="Q262" s="168"/>
      <c r="R262" s="168">
        <v>5076923261</v>
      </c>
      <c r="S262" s="168"/>
      <c r="T262" s="129">
        <f t="shared" si="10"/>
        <v>12946694985</v>
      </c>
      <c r="U262" s="175"/>
      <c r="V262" s="191">
        <f>T262/درآمدها!$J$5</f>
        <v>-1.5170962974782322E-2</v>
      </c>
    </row>
    <row r="263" spans="1:22" s="206" customFormat="1" ht="42.75" customHeight="1">
      <c r="A263" s="71"/>
      <c r="B263" s="209" t="s">
        <v>481</v>
      </c>
      <c r="C263" s="204"/>
      <c r="D263" s="168">
        <v>0</v>
      </c>
      <c r="E263" s="168"/>
      <c r="F263" s="168">
        <v>-5248585383</v>
      </c>
      <c r="G263" s="168"/>
      <c r="H263" s="168">
        <v>11830452</v>
      </c>
      <c r="I263" s="168"/>
      <c r="J263" s="129">
        <f t="shared" si="9"/>
        <v>-5236754931</v>
      </c>
      <c r="K263" s="129"/>
      <c r="L263" s="191">
        <f t="shared" si="11"/>
        <v>9.1566796202815128E-3</v>
      </c>
      <c r="M263" s="191"/>
      <c r="N263" s="168">
        <v>0</v>
      </c>
      <c r="O263" s="168"/>
      <c r="P263" s="168">
        <v>-5248585383</v>
      </c>
      <c r="Q263" s="168"/>
      <c r="R263" s="168">
        <v>11830452</v>
      </c>
      <c r="S263" s="168"/>
      <c r="T263" s="129">
        <f t="shared" si="10"/>
        <v>-5236754931</v>
      </c>
      <c r="U263" s="175"/>
      <c r="V263" s="191">
        <f>T263/درآمدها!$J$5</f>
        <v>6.1364398603857085E-3</v>
      </c>
    </row>
    <row r="264" spans="1:22" s="206" customFormat="1" ht="42.75" customHeight="1">
      <c r="A264" s="71"/>
      <c r="B264" s="209" t="s">
        <v>241</v>
      </c>
      <c r="C264" s="204"/>
      <c r="D264" s="168">
        <v>0</v>
      </c>
      <c r="E264" s="168"/>
      <c r="F264" s="168">
        <v>-4285481441</v>
      </c>
      <c r="G264" s="168"/>
      <c r="H264" s="168">
        <v>-161246198</v>
      </c>
      <c r="I264" s="168"/>
      <c r="J264" s="129">
        <f t="shared" si="9"/>
        <v>-4446727639</v>
      </c>
      <c r="K264" s="129"/>
      <c r="L264" s="191">
        <f t="shared" si="11"/>
        <v>7.7752846725631557E-3</v>
      </c>
      <c r="M264" s="191"/>
      <c r="N264" s="168">
        <v>1371017736</v>
      </c>
      <c r="O264" s="168"/>
      <c r="P264" s="168">
        <v>-4225231895</v>
      </c>
      <c r="Q264" s="168"/>
      <c r="R264" s="168">
        <v>153457437</v>
      </c>
      <c r="S264" s="168"/>
      <c r="T264" s="129">
        <f t="shared" si="10"/>
        <v>-2700756722</v>
      </c>
      <c r="U264" s="175"/>
      <c r="V264" s="191">
        <f>T264/درآمدها!$J$5</f>
        <v>3.1647521070688506E-3</v>
      </c>
    </row>
    <row r="265" spans="1:22" s="206" customFormat="1" ht="42.75" customHeight="1">
      <c r="A265" s="71"/>
      <c r="B265" s="209" t="s">
        <v>323</v>
      </c>
      <c r="C265" s="204"/>
      <c r="D265" s="168">
        <v>0</v>
      </c>
      <c r="E265" s="168"/>
      <c r="F265" s="168">
        <v>-758840080</v>
      </c>
      <c r="G265" s="168"/>
      <c r="H265" s="168">
        <v>-302634882</v>
      </c>
      <c r="I265" s="168"/>
      <c r="J265" s="129">
        <f t="shared" si="9"/>
        <v>-1061474962</v>
      </c>
      <c r="K265" s="129"/>
      <c r="L265" s="191">
        <f t="shared" si="11"/>
        <v>1.856032271903253E-3</v>
      </c>
      <c r="M265" s="191"/>
      <c r="N265" s="168">
        <v>0</v>
      </c>
      <c r="O265" s="168"/>
      <c r="P265" s="168">
        <v>-8011756255</v>
      </c>
      <c r="Q265" s="168"/>
      <c r="R265" s="168">
        <v>-1506890364</v>
      </c>
      <c r="S265" s="168"/>
      <c r="T265" s="129">
        <f t="shared" si="10"/>
        <v>-9518646619</v>
      </c>
      <c r="U265" s="175"/>
      <c r="V265" s="191">
        <f>T265/درآمدها!$J$5</f>
        <v>1.1153969070422643E-2</v>
      </c>
    </row>
    <row r="266" spans="1:22" s="206" customFormat="1" ht="42.75" customHeight="1">
      <c r="A266" s="71"/>
      <c r="B266" s="209" t="s">
        <v>177</v>
      </c>
      <c r="C266" s="204"/>
      <c r="D266" s="168">
        <v>0</v>
      </c>
      <c r="E266" s="168"/>
      <c r="F266" s="168">
        <v>-8547827896</v>
      </c>
      <c r="G266" s="168"/>
      <c r="H266" s="168">
        <v>-847252171</v>
      </c>
      <c r="I266" s="168"/>
      <c r="J266" s="129">
        <f t="shared" si="9"/>
        <v>-9395080067</v>
      </c>
      <c r="K266" s="129"/>
      <c r="L266" s="191">
        <f t="shared" si="11"/>
        <v>1.6427680751519201E-2</v>
      </c>
      <c r="M266" s="191"/>
      <c r="N266" s="168">
        <v>0</v>
      </c>
      <c r="O266" s="168"/>
      <c r="P266" s="168">
        <v>-25703570308</v>
      </c>
      <c r="Q266" s="168"/>
      <c r="R266" s="168">
        <v>179327364</v>
      </c>
      <c r="S266" s="168"/>
      <c r="T266" s="129">
        <f t="shared" si="10"/>
        <v>-25524242944</v>
      </c>
      <c r="U266" s="175"/>
      <c r="V266" s="191">
        <f>T266/درآمدها!$J$5</f>
        <v>2.9909358729112975E-2</v>
      </c>
    </row>
    <row r="267" spans="1:22" s="206" customFormat="1" ht="42.75" customHeight="1">
      <c r="A267" s="71"/>
      <c r="B267" s="209" t="s">
        <v>349</v>
      </c>
      <c r="C267" s="204"/>
      <c r="D267" s="168">
        <v>0</v>
      </c>
      <c r="E267" s="168"/>
      <c r="F267" s="168">
        <v>-3165867795</v>
      </c>
      <c r="G267" s="168"/>
      <c r="H267" s="168">
        <v>3371306</v>
      </c>
      <c r="I267" s="168"/>
      <c r="J267" s="129">
        <f t="shared" ref="J267:J326" si="12">D267+F267+H267</f>
        <v>-3162496489</v>
      </c>
      <c r="K267" s="129"/>
      <c r="L267" s="191">
        <f t="shared" si="11"/>
        <v>5.5297541190281333E-3</v>
      </c>
      <c r="M267" s="191"/>
      <c r="N267" s="168">
        <v>0</v>
      </c>
      <c r="O267" s="168"/>
      <c r="P267" s="168">
        <v>-2134479194</v>
      </c>
      <c r="Q267" s="168"/>
      <c r="R267" s="168">
        <v>3183873511</v>
      </c>
      <c r="S267" s="168"/>
      <c r="T267" s="129">
        <f t="shared" ref="T267:T326" si="13">N267+P267+R267</f>
        <v>1049394317</v>
      </c>
      <c r="U267" s="175"/>
      <c r="V267" s="191">
        <f>T267/درآمدها!$J$5</f>
        <v>-1.2296823511791402E-3</v>
      </c>
    </row>
    <row r="268" spans="1:22" s="206" customFormat="1" ht="42.75" customHeight="1">
      <c r="A268" s="71"/>
      <c r="B268" s="209" t="s">
        <v>255</v>
      </c>
      <c r="C268" s="204"/>
      <c r="D268" s="168">
        <v>0</v>
      </c>
      <c r="E268" s="168"/>
      <c r="F268" s="168">
        <v>-1438136412</v>
      </c>
      <c r="G268" s="168"/>
      <c r="H268" s="168">
        <v>-132070705</v>
      </c>
      <c r="I268" s="168"/>
      <c r="J268" s="129">
        <f t="shared" si="12"/>
        <v>-1570207117</v>
      </c>
      <c r="K268" s="129"/>
      <c r="L268" s="191">
        <f t="shared" ref="L268:L326" si="14">J268/-571905444786</f>
        <v>2.7455711976785819E-3</v>
      </c>
      <c r="M268" s="191"/>
      <c r="N268" s="168">
        <v>36616579</v>
      </c>
      <c r="O268" s="168"/>
      <c r="P268" s="168">
        <v>-3357762859</v>
      </c>
      <c r="Q268" s="168"/>
      <c r="R268" s="168">
        <v>-52823723</v>
      </c>
      <c r="S268" s="168"/>
      <c r="T268" s="129">
        <f t="shared" si="13"/>
        <v>-3373970003</v>
      </c>
      <c r="U268" s="175"/>
      <c r="V268" s="191">
        <f>T268/درآمدها!$J$5</f>
        <v>3.953624770865736E-3</v>
      </c>
    </row>
    <row r="269" spans="1:22" s="206" customFormat="1" ht="42.75" customHeight="1">
      <c r="A269" s="71"/>
      <c r="B269" s="209" t="s">
        <v>164</v>
      </c>
      <c r="C269" s="204"/>
      <c r="D269" s="168">
        <v>0</v>
      </c>
      <c r="E269" s="168"/>
      <c r="F269" s="168">
        <v>0</v>
      </c>
      <c r="G269" s="168"/>
      <c r="H269" s="168">
        <v>0</v>
      </c>
      <c r="I269" s="168"/>
      <c r="J269" s="129">
        <f t="shared" si="12"/>
        <v>0</v>
      </c>
      <c r="K269" s="129"/>
      <c r="L269" s="191">
        <f t="shared" si="14"/>
        <v>0</v>
      </c>
      <c r="M269" s="191"/>
      <c r="N269" s="168">
        <v>0</v>
      </c>
      <c r="O269" s="168"/>
      <c r="P269" s="168">
        <v>0</v>
      </c>
      <c r="Q269" s="168"/>
      <c r="R269" s="168">
        <v>-96078850</v>
      </c>
      <c r="S269" s="168"/>
      <c r="T269" s="129">
        <f t="shared" si="13"/>
        <v>-96078850</v>
      </c>
      <c r="U269" s="175"/>
      <c r="V269" s="191">
        <f>T269/درآمدها!$J$5</f>
        <v>1.1258538783051932E-4</v>
      </c>
    </row>
    <row r="270" spans="1:22" s="206" customFormat="1" ht="42.75" customHeight="1">
      <c r="A270" s="71"/>
      <c r="B270" s="209" t="s">
        <v>86</v>
      </c>
      <c r="C270" s="204"/>
      <c r="D270" s="168">
        <v>0</v>
      </c>
      <c r="E270" s="168"/>
      <c r="F270" s="168">
        <v>-1044354372</v>
      </c>
      <c r="G270" s="168"/>
      <c r="H270" s="168">
        <v>-499793139</v>
      </c>
      <c r="I270" s="168"/>
      <c r="J270" s="129">
        <f t="shared" si="12"/>
        <v>-1544147511</v>
      </c>
      <c r="K270" s="129"/>
      <c r="L270" s="191">
        <f t="shared" si="14"/>
        <v>2.7000049135356649E-3</v>
      </c>
      <c r="M270" s="191"/>
      <c r="N270" s="168">
        <v>1841197996</v>
      </c>
      <c r="O270" s="168"/>
      <c r="P270" s="168">
        <v>-13190638460</v>
      </c>
      <c r="Q270" s="168"/>
      <c r="R270" s="168">
        <v>-2614556683</v>
      </c>
      <c r="S270" s="168"/>
      <c r="T270" s="129">
        <f t="shared" si="13"/>
        <v>-13963997147</v>
      </c>
      <c r="U270" s="175"/>
      <c r="V270" s="191">
        <f>T270/درآمدها!$J$5</f>
        <v>1.6363039674801065E-2</v>
      </c>
    </row>
    <row r="271" spans="1:22" s="206" customFormat="1" ht="42.75" customHeight="1">
      <c r="A271" s="71"/>
      <c r="B271" s="209" t="s">
        <v>390</v>
      </c>
      <c r="C271" s="204"/>
      <c r="D271" s="168">
        <v>0</v>
      </c>
      <c r="E271" s="168"/>
      <c r="F271" s="168">
        <v>-2797689836</v>
      </c>
      <c r="G271" s="168"/>
      <c r="H271" s="168">
        <v>-245095139</v>
      </c>
      <c r="I271" s="168"/>
      <c r="J271" s="129">
        <f t="shared" si="12"/>
        <v>-3042784975</v>
      </c>
      <c r="K271" s="129"/>
      <c r="L271" s="191">
        <f t="shared" si="14"/>
        <v>5.3204336533962757E-3</v>
      </c>
      <c r="M271" s="191"/>
      <c r="N271" s="168">
        <v>0</v>
      </c>
      <c r="O271" s="168"/>
      <c r="P271" s="168">
        <v>-7126116885</v>
      </c>
      <c r="Q271" s="168"/>
      <c r="R271" s="168">
        <v>-346538648</v>
      </c>
      <c r="S271" s="168"/>
      <c r="T271" s="129">
        <f t="shared" si="13"/>
        <v>-7472655533</v>
      </c>
      <c r="U271" s="175"/>
      <c r="V271" s="191">
        <f>T271/درآمدها!$J$5</f>
        <v>8.756472639989769E-3</v>
      </c>
    </row>
    <row r="272" spans="1:22" s="206" customFormat="1" ht="42.75" customHeight="1">
      <c r="A272" s="71"/>
      <c r="B272" s="209" t="s">
        <v>477</v>
      </c>
      <c r="C272" s="204"/>
      <c r="D272" s="168">
        <v>0</v>
      </c>
      <c r="E272" s="168"/>
      <c r="F272" s="168">
        <v>-1732938465</v>
      </c>
      <c r="G272" s="168"/>
      <c r="H272" s="168">
        <v>-62758902</v>
      </c>
      <c r="I272" s="168"/>
      <c r="J272" s="129">
        <f t="shared" si="12"/>
        <v>-1795697367</v>
      </c>
      <c r="K272" s="129"/>
      <c r="L272" s="191">
        <f t="shared" si="14"/>
        <v>3.1398500982481956E-3</v>
      </c>
      <c r="M272" s="191"/>
      <c r="N272" s="168">
        <v>0</v>
      </c>
      <c r="O272" s="168"/>
      <c r="P272" s="168">
        <v>-1732938465</v>
      </c>
      <c r="Q272" s="168"/>
      <c r="R272" s="168">
        <v>-62758902</v>
      </c>
      <c r="S272" s="168"/>
      <c r="T272" s="129">
        <f t="shared" si="13"/>
        <v>-1795697367</v>
      </c>
      <c r="U272" s="175"/>
      <c r="V272" s="191">
        <f>T272/درآمدها!$J$5</f>
        <v>2.104201751893756E-3</v>
      </c>
    </row>
    <row r="273" spans="1:22" s="206" customFormat="1" ht="42.75" customHeight="1">
      <c r="A273" s="71"/>
      <c r="B273" s="209" t="s">
        <v>180</v>
      </c>
      <c r="C273" s="204"/>
      <c r="D273" s="168">
        <v>0</v>
      </c>
      <c r="E273" s="168"/>
      <c r="F273" s="168">
        <v>-11041025877</v>
      </c>
      <c r="G273" s="168"/>
      <c r="H273" s="168">
        <v>-88079164</v>
      </c>
      <c r="I273" s="168"/>
      <c r="J273" s="129">
        <f t="shared" si="12"/>
        <v>-11129105041</v>
      </c>
      <c r="K273" s="129"/>
      <c r="L273" s="191">
        <f t="shared" si="14"/>
        <v>1.945969415479927E-2</v>
      </c>
      <c r="M273" s="191"/>
      <c r="N273" s="168">
        <v>0</v>
      </c>
      <c r="O273" s="168"/>
      <c r="P273" s="168">
        <v>-44437449274</v>
      </c>
      <c r="Q273" s="168"/>
      <c r="R273" s="168">
        <v>-3805004525</v>
      </c>
      <c r="S273" s="168"/>
      <c r="T273" s="129">
        <f t="shared" si="13"/>
        <v>-48242453799</v>
      </c>
      <c r="U273" s="175"/>
      <c r="V273" s="191">
        <f>T273/درآمدها!$J$5</f>
        <v>5.6530603466385422E-2</v>
      </c>
    </row>
    <row r="274" spans="1:22" s="206" customFormat="1" ht="42.75" customHeight="1">
      <c r="A274" s="71"/>
      <c r="B274" s="209" t="s">
        <v>147</v>
      </c>
      <c r="C274" s="204"/>
      <c r="D274" s="168">
        <v>0</v>
      </c>
      <c r="E274" s="168"/>
      <c r="F274" s="168">
        <v>0</v>
      </c>
      <c r="G274" s="168"/>
      <c r="H274" s="168">
        <v>0</v>
      </c>
      <c r="I274" s="168"/>
      <c r="J274" s="129">
        <f t="shared" si="12"/>
        <v>0</v>
      </c>
      <c r="K274" s="129"/>
      <c r="L274" s="191">
        <f t="shared" si="14"/>
        <v>0</v>
      </c>
      <c r="M274" s="191"/>
      <c r="N274" s="168">
        <v>646698400</v>
      </c>
      <c r="O274" s="168"/>
      <c r="P274" s="168">
        <v>0</v>
      </c>
      <c r="Q274" s="168"/>
      <c r="R274" s="168">
        <v>5455600402</v>
      </c>
      <c r="S274" s="168"/>
      <c r="T274" s="129">
        <f t="shared" si="13"/>
        <v>6102298802</v>
      </c>
      <c r="U274" s="175"/>
      <c r="V274" s="191">
        <f>T274/درآمدها!$J$5</f>
        <v>-7.1506858926900499E-3</v>
      </c>
    </row>
    <row r="275" spans="1:22" s="206" customFormat="1" ht="42.75" customHeight="1">
      <c r="A275" s="71"/>
      <c r="B275" s="209" t="s">
        <v>282</v>
      </c>
      <c r="C275" s="204"/>
      <c r="D275" s="168">
        <v>0</v>
      </c>
      <c r="E275" s="168"/>
      <c r="F275" s="168">
        <v>-404319631</v>
      </c>
      <c r="G275" s="168"/>
      <c r="H275" s="168">
        <v>-445371213</v>
      </c>
      <c r="I275" s="168"/>
      <c r="J275" s="129">
        <f t="shared" si="12"/>
        <v>-849690844</v>
      </c>
      <c r="K275" s="129"/>
      <c r="L275" s="191">
        <f t="shared" si="14"/>
        <v>1.4857191022511491E-3</v>
      </c>
      <c r="M275" s="191"/>
      <c r="N275" s="168">
        <v>0</v>
      </c>
      <c r="O275" s="168"/>
      <c r="P275" s="168">
        <v>-11784736483</v>
      </c>
      <c r="Q275" s="168"/>
      <c r="R275" s="168">
        <v>-1788577574</v>
      </c>
      <c r="S275" s="168"/>
      <c r="T275" s="129">
        <f t="shared" si="13"/>
        <v>-13573314057</v>
      </c>
      <c r="U275" s="175"/>
      <c r="V275" s="191">
        <f>T275/درآمدها!$J$5</f>
        <v>1.5905236451651792E-2</v>
      </c>
    </row>
    <row r="276" spans="1:22" s="206" customFormat="1" ht="42.75" customHeight="1">
      <c r="A276" s="71"/>
      <c r="B276" s="209" t="s">
        <v>340</v>
      </c>
      <c r="C276" s="204"/>
      <c r="D276" s="168">
        <v>0</v>
      </c>
      <c r="E276" s="168"/>
      <c r="F276" s="168">
        <v>-1831063475</v>
      </c>
      <c r="G276" s="168"/>
      <c r="H276" s="168">
        <v>-1584025</v>
      </c>
      <c r="I276" s="168"/>
      <c r="J276" s="129">
        <f t="shared" si="12"/>
        <v>-1832647500</v>
      </c>
      <c r="K276" s="129"/>
      <c r="L276" s="191">
        <f t="shared" si="14"/>
        <v>3.2044589131088866E-3</v>
      </c>
      <c r="M276" s="191"/>
      <c r="N276" s="168">
        <v>0</v>
      </c>
      <c r="O276" s="168"/>
      <c r="P276" s="168">
        <v>-4978098198</v>
      </c>
      <c r="Q276" s="168"/>
      <c r="R276" s="168">
        <v>251949808</v>
      </c>
      <c r="S276" s="168"/>
      <c r="T276" s="129">
        <f t="shared" si="13"/>
        <v>-4726148390</v>
      </c>
      <c r="U276" s="175"/>
      <c r="V276" s="191">
        <f>T276/درآمدها!$J$5</f>
        <v>5.5381100984528281E-3</v>
      </c>
    </row>
    <row r="277" spans="1:22" s="206" customFormat="1" ht="42.75" customHeight="1">
      <c r="A277" s="71"/>
      <c r="B277" s="209" t="s">
        <v>384</v>
      </c>
      <c r="C277" s="204"/>
      <c r="D277" s="168">
        <v>0</v>
      </c>
      <c r="E277" s="168"/>
      <c r="F277" s="168">
        <v>-2952313339</v>
      </c>
      <c r="G277" s="168"/>
      <c r="H277" s="168">
        <v>-331103579</v>
      </c>
      <c r="I277" s="168"/>
      <c r="J277" s="129">
        <f t="shared" si="12"/>
        <v>-3283416918</v>
      </c>
      <c r="K277" s="129"/>
      <c r="L277" s="191">
        <f t="shared" si="14"/>
        <v>5.7411884218528716E-3</v>
      </c>
      <c r="M277" s="191"/>
      <c r="N277" s="168">
        <v>0</v>
      </c>
      <c r="O277" s="168"/>
      <c r="P277" s="168">
        <v>-9742051307</v>
      </c>
      <c r="Q277" s="168"/>
      <c r="R277" s="168">
        <v>-2096133803</v>
      </c>
      <c r="S277" s="168"/>
      <c r="T277" s="129">
        <f t="shared" si="13"/>
        <v>-11838185110</v>
      </c>
      <c r="U277" s="175"/>
      <c r="V277" s="191">
        <f>T277/درآمدها!$J$5</f>
        <v>1.3872008894973545E-2</v>
      </c>
    </row>
    <row r="278" spans="1:22" s="206" customFormat="1" ht="42.75" customHeight="1">
      <c r="A278" s="71"/>
      <c r="B278" s="209" t="s">
        <v>111</v>
      </c>
      <c r="C278" s="204"/>
      <c r="D278" s="168">
        <v>0</v>
      </c>
      <c r="E278" s="168"/>
      <c r="F278" s="168">
        <v>-7762642327</v>
      </c>
      <c r="G278" s="168"/>
      <c r="H278" s="168">
        <v>4976335061</v>
      </c>
      <c r="I278" s="168"/>
      <c r="J278" s="129">
        <f t="shared" si="12"/>
        <v>-2786307266</v>
      </c>
      <c r="K278" s="129"/>
      <c r="L278" s="191">
        <f t="shared" si="14"/>
        <v>4.8719719166908822E-3</v>
      </c>
      <c r="M278" s="191"/>
      <c r="N278" s="168">
        <v>476606250</v>
      </c>
      <c r="O278" s="168"/>
      <c r="P278" s="168">
        <v>2310983083</v>
      </c>
      <c r="Q278" s="168"/>
      <c r="R278" s="168">
        <v>5724459860</v>
      </c>
      <c r="S278" s="168"/>
      <c r="T278" s="129">
        <f t="shared" si="13"/>
        <v>8512049193</v>
      </c>
      <c r="U278" s="175"/>
      <c r="V278" s="191">
        <f>T278/درآمدها!$J$5</f>
        <v>-9.9744362013738097E-3</v>
      </c>
    </row>
    <row r="279" spans="1:22" s="206" customFormat="1" ht="42.75" customHeight="1">
      <c r="A279" s="71"/>
      <c r="B279" s="209" t="s">
        <v>90</v>
      </c>
      <c r="C279" s="204"/>
      <c r="D279" s="168">
        <v>0</v>
      </c>
      <c r="E279" s="168"/>
      <c r="F279" s="168">
        <v>11211428588</v>
      </c>
      <c r="G279" s="168"/>
      <c r="H279" s="168">
        <v>-3977342396</v>
      </c>
      <c r="I279" s="168"/>
      <c r="J279" s="129">
        <f t="shared" si="12"/>
        <v>7234086192</v>
      </c>
      <c r="K279" s="129"/>
      <c r="L279" s="191">
        <f t="shared" si="14"/>
        <v>-1.2649094807458785E-2</v>
      </c>
      <c r="M279" s="191"/>
      <c r="N279" s="168">
        <v>589536690</v>
      </c>
      <c r="O279" s="168"/>
      <c r="P279" s="168">
        <v>-429973008</v>
      </c>
      <c r="Q279" s="168"/>
      <c r="R279" s="168">
        <v>-6420696782</v>
      </c>
      <c r="S279" s="168"/>
      <c r="T279" s="129">
        <f t="shared" si="13"/>
        <v>-6261133100</v>
      </c>
      <c r="U279" s="175"/>
      <c r="V279" s="191">
        <f>T279/درآمدها!$J$5</f>
        <v>7.3368082395033011E-3</v>
      </c>
    </row>
    <row r="280" spans="1:22" s="206" customFormat="1" ht="42.75" customHeight="1">
      <c r="A280" s="71"/>
      <c r="B280" s="209" t="s">
        <v>452</v>
      </c>
      <c r="C280" s="204"/>
      <c r="D280" s="168">
        <v>0</v>
      </c>
      <c r="E280" s="168"/>
      <c r="F280" s="168">
        <v>-251650543</v>
      </c>
      <c r="G280" s="168"/>
      <c r="H280" s="168">
        <v>-8647440</v>
      </c>
      <c r="I280" s="168"/>
      <c r="J280" s="129">
        <f t="shared" si="12"/>
        <v>-260297983</v>
      </c>
      <c r="K280" s="129"/>
      <c r="L280" s="191">
        <f t="shared" si="14"/>
        <v>4.5514164163518378E-4</v>
      </c>
      <c r="M280" s="191"/>
      <c r="N280" s="168">
        <v>0</v>
      </c>
      <c r="O280" s="168"/>
      <c r="P280" s="168">
        <v>-222139448</v>
      </c>
      <c r="Q280" s="168"/>
      <c r="R280" s="168">
        <v>-8647440</v>
      </c>
      <c r="S280" s="168"/>
      <c r="T280" s="129">
        <f t="shared" si="13"/>
        <v>-230786888</v>
      </c>
      <c r="U280" s="175"/>
      <c r="V280" s="191">
        <f>T280/درآمدها!$J$5</f>
        <v>2.7043653511338474E-4</v>
      </c>
    </row>
    <row r="281" spans="1:22" s="206" customFormat="1" ht="42.75" customHeight="1">
      <c r="A281" s="71"/>
      <c r="B281" s="209" t="s">
        <v>168</v>
      </c>
      <c r="C281" s="204"/>
      <c r="D281" s="168">
        <v>0</v>
      </c>
      <c r="E281" s="168"/>
      <c r="F281" s="168">
        <v>-5336957883</v>
      </c>
      <c r="G281" s="168"/>
      <c r="H281" s="168">
        <v>-74452016</v>
      </c>
      <c r="I281" s="168"/>
      <c r="J281" s="129">
        <f t="shared" si="12"/>
        <v>-5411409899</v>
      </c>
      <c r="K281" s="129"/>
      <c r="L281" s="191">
        <f t="shared" si="14"/>
        <v>9.4620709565457675E-3</v>
      </c>
      <c r="M281" s="191"/>
      <c r="N281" s="168">
        <v>8934580000</v>
      </c>
      <c r="O281" s="168"/>
      <c r="P281" s="168">
        <v>-2193815169</v>
      </c>
      <c r="Q281" s="168"/>
      <c r="R281" s="168">
        <v>-436319347</v>
      </c>
      <c r="S281" s="168"/>
      <c r="T281" s="129">
        <f t="shared" si="13"/>
        <v>6304445484</v>
      </c>
      <c r="U281" s="175"/>
      <c r="V281" s="191">
        <f>T281/درآمدها!$J$5</f>
        <v>-7.3875617773579315E-3</v>
      </c>
    </row>
    <row r="282" spans="1:22" s="206" customFormat="1" ht="42.75" customHeight="1">
      <c r="A282" s="71"/>
      <c r="B282" s="209" t="s">
        <v>320</v>
      </c>
      <c r="C282" s="204"/>
      <c r="D282" s="168">
        <v>0</v>
      </c>
      <c r="E282" s="168"/>
      <c r="F282" s="168">
        <v>-8749553860</v>
      </c>
      <c r="G282" s="168"/>
      <c r="H282" s="168">
        <v>1262774836</v>
      </c>
      <c r="I282" s="168"/>
      <c r="J282" s="129">
        <f t="shared" si="12"/>
        <v>-7486779024</v>
      </c>
      <c r="K282" s="129"/>
      <c r="L282" s="191">
        <f t="shared" si="14"/>
        <v>1.3090938532332843E-2</v>
      </c>
      <c r="M282" s="191"/>
      <c r="N282" s="168">
        <v>0</v>
      </c>
      <c r="O282" s="168"/>
      <c r="P282" s="168">
        <v>1426631573</v>
      </c>
      <c r="Q282" s="168"/>
      <c r="R282" s="168">
        <v>9194606897</v>
      </c>
      <c r="S282" s="168"/>
      <c r="T282" s="129">
        <f t="shared" si="13"/>
        <v>10621238470</v>
      </c>
      <c r="U282" s="175"/>
      <c r="V282" s="191">
        <f>T282/درآمدها!$J$5</f>
        <v>-1.2445988397918811E-2</v>
      </c>
    </row>
    <row r="283" spans="1:22" s="206" customFormat="1" ht="42.75" customHeight="1">
      <c r="A283" s="71"/>
      <c r="B283" s="209" t="s">
        <v>475</v>
      </c>
      <c r="C283" s="204"/>
      <c r="D283" s="168">
        <v>0</v>
      </c>
      <c r="E283" s="168"/>
      <c r="F283" s="168">
        <v>468912475</v>
      </c>
      <c r="G283" s="168"/>
      <c r="H283" s="168">
        <v>0</v>
      </c>
      <c r="I283" s="168"/>
      <c r="J283" s="129">
        <f t="shared" si="12"/>
        <v>468912475</v>
      </c>
      <c r="K283" s="129"/>
      <c r="L283" s="191">
        <f t="shared" si="14"/>
        <v>-8.1991259092744132E-4</v>
      </c>
      <c r="M283" s="191"/>
      <c r="N283" s="168">
        <v>0</v>
      </c>
      <c r="O283" s="168"/>
      <c r="P283" s="168">
        <v>468912475</v>
      </c>
      <c r="Q283" s="168"/>
      <c r="R283" s="168">
        <v>0</v>
      </c>
      <c r="S283" s="168"/>
      <c r="T283" s="129">
        <f t="shared" si="13"/>
        <v>468912475</v>
      </c>
      <c r="U283" s="175"/>
      <c r="V283" s="191">
        <f>T283/درآمدها!$J$5</f>
        <v>-5.4947257233453248E-4</v>
      </c>
    </row>
    <row r="284" spans="1:22" s="206" customFormat="1" ht="42.75" customHeight="1">
      <c r="A284" s="71"/>
      <c r="B284" s="209" t="s">
        <v>131</v>
      </c>
      <c r="C284" s="204"/>
      <c r="D284" s="168">
        <v>0</v>
      </c>
      <c r="E284" s="168"/>
      <c r="F284" s="168">
        <v>-2499738927</v>
      </c>
      <c r="G284" s="168"/>
      <c r="H284" s="168">
        <v>-18187336</v>
      </c>
      <c r="I284" s="168"/>
      <c r="J284" s="129">
        <f t="shared" si="12"/>
        <v>-2517926263</v>
      </c>
      <c r="K284" s="129"/>
      <c r="L284" s="191">
        <f t="shared" si="14"/>
        <v>4.4026967848543163E-3</v>
      </c>
      <c r="M284" s="191"/>
      <c r="N284" s="168">
        <v>667949268</v>
      </c>
      <c r="O284" s="168"/>
      <c r="P284" s="168">
        <v>-349872176</v>
      </c>
      <c r="Q284" s="168"/>
      <c r="R284" s="168">
        <v>216184411</v>
      </c>
      <c r="S284" s="168"/>
      <c r="T284" s="129">
        <f t="shared" si="13"/>
        <v>534261503</v>
      </c>
      <c r="U284" s="175"/>
      <c r="V284" s="191">
        <f>T284/درآمدها!$J$5</f>
        <v>-6.2604869352798421E-4</v>
      </c>
    </row>
    <row r="285" spans="1:22" s="206" customFormat="1" ht="42.75" customHeight="1">
      <c r="A285" s="71"/>
      <c r="B285" s="209" t="s">
        <v>393</v>
      </c>
      <c r="C285" s="204"/>
      <c r="D285" s="168">
        <v>0</v>
      </c>
      <c r="E285" s="168"/>
      <c r="F285" s="168">
        <v>-18775108718</v>
      </c>
      <c r="G285" s="168"/>
      <c r="H285" s="168">
        <v>0</v>
      </c>
      <c r="I285" s="168"/>
      <c r="J285" s="129">
        <f t="shared" si="12"/>
        <v>-18775108718</v>
      </c>
      <c r="K285" s="129"/>
      <c r="L285" s="191">
        <f t="shared" si="14"/>
        <v>3.2829043488168598E-2</v>
      </c>
      <c r="M285" s="191"/>
      <c r="N285" s="168">
        <v>17385423000</v>
      </c>
      <c r="O285" s="168"/>
      <c r="P285" s="168">
        <v>-40653789795</v>
      </c>
      <c r="Q285" s="168"/>
      <c r="R285" s="168">
        <v>-4045537402</v>
      </c>
      <c r="S285" s="168"/>
      <c r="T285" s="129">
        <f t="shared" si="13"/>
        <v>-27313904197</v>
      </c>
      <c r="U285" s="175"/>
      <c r="V285" s="191">
        <f>T285/درآمدها!$J$5</f>
        <v>3.2006487350596871E-2</v>
      </c>
    </row>
    <row r="286" spans="1:22" s="206" customFormat="1" ht="42.75" customHeight="1">
      <c r="A286" s="71"/>
      <c r="B286" s="209" t="s">
        <v>261</v>
      </c>
      <c r="C286" s="204"/>
      <c r="D286" s="168">
        <v>0</v>
      </c>
      <c r="E286" s="168"/>
      <c r="F286" s="168">
        <v>-2890955426</v>
      </c>
      <c r="G286" s="168"/>
      <c r="H286" s="168">
        <v>1458515</v>
      </c>
      <c r="I286" s="168"/>
      <c r="J286" s="129">
        <f t="shared" si="12"/>
        <v>-2889496911</v>
      </c>
      <c r="K286" s="129"/>
      <c r="L286" s="191">
        <f t="shared" si="14"/>
        <v>5.0524032203981099E-3</v>
      </c>
      <c r="M286" s="191"/>
      <c r="N286" s="168">
        <v>22708105272</v>
      </c>
      <c r="O286" s="168"/>
      <c r="P286" s="168">
        <v>-2307270488</v>
      </c>
      <c r="Q286" s="168"/>
      <c r="R286" s="168">
        <v>-26098059273</v>
      </c>
      <c r="S286" s="168"/>
      <c r="T286" s="129">
        <f t="shared" si="13"/>
        <v>-5697224489</v>
      </c>
      <c r="U286" s="175"/>
      <c r="V286" s="191">
        <f>T286/درآمدها!$J$5</f>
        <v>6.6760190057603445E-3</v>
      </c>
    </row>
    <row r="287" spans="1:22" s="206" customFormat="1" ht="42.75" customHeight="1">
      <c r="A287" s="71"/>
      <c r="B287" s="209" t="s">
        <v>252</v>
      </c>
      <c r="C287" s="204"/>
      <c r="D287" s="168">
        <v>0</v>
      </c>
      <c r="E287" s="168"/>
      <c r="F287" s="168">
        <v>-2864587097</v>
      </c>
      <c r="G287" s="168"/>
      <c r="H287" s="168">
        <v>-538966516</v>
      </c>
      <c r="I287" s="168"/>
      <c r="J287" s="129">
        <f t="shared" si="12"/>
        <v>-3403553613</v>
      </c>
      <c r="K287" s="129"/>
      <c r="L287" s="191">
        <f t="shared" si="14"/>
        <v>5.9512523338076766E-3</v>
      </c>
      <c r="M287" s="191"/>
      <c r="N287" s="168">
        <v>409814636</v>
      </c>
      <c r="O287" s="168"/>
      <c r="P287" s="168">
        <v>-14633419754</v>
      </c>
      <c r="Q287" s="168"/>
      <c r="R287" s="168">
        <v>-2871065011</v>
      </c>
      <c r="S287" s="168"/>
      <c r="T287" s="129">
        <f t="shared" si="13"/>
        <v>-17094670129</v>
      </c>
      <c r="U287" s="175"/>
      <c r="V287" s="191">
        <f>T287/درآمدها!$J$5</f>
        <v>2.0031568511782342E-2</v>
      </c>
    </row>
    <row r="288" spans="1:22" s="206" customFormat="1" ht="42.75" customHeight="1">
      <c r="A288" s="71"/>
      <c r="B288" s="209" t="s">
        <v>100</v>
      </c>
      <c r="C288" s="204"/>
      <c r="D288" s="168">
        <v>4258652923</v>
      </c>
      <c r="E288" s="168"/>
      <c r="F288" s="168">
        <v>-6840120872</v>
      </c>
      <c r="G288" s="168"/>
      <c r="H288" s="168">
        <v>-27156985</v>
      </c>
      <c r="I288" s="168"/>
      <c r="J288" s="129">
        <f t="shared" si="12"/>
        <v>-2608624934</v>
      </c>
      <c r="K288" s="129"/>
      <c r="L288" s="191">
        <f t="shared" si="14"/>
        <v>4.5612871109770876E-3</v>
      </c>
      <c r="M288" s="191"/>
      <c r="N288" s="168">
        <v>4258652923</v>
      </c>
      <c r="O288" s="168"/>
      <c r="P288" s="168">
        <v>-13509928518</v>
      </c>
      <c r="Q288" s="168"/>
      <c r="R288" s="168">
        <v>-563960058</v>
      </c>
      <c r="S288" s="168"/>
      <c r="T288" s="129">
        <f t="shared" si="13"/>
        <v>-9815235653</v>
      </c>
      <c r="U288" s="175"/>
      <c r="V288" s="191">
        <f>T288/درآمدها!$J$5</f>
        <v>1.1501512691304543E-2</v>
      </c>
    </row>
    <row r="289" spans="1:22" s="206" customFormat="1" ht="42.75" customHeight="1">
      <c r="A289" s="71"/>
      <c r="B289" s="209" t="s">
        <v>190</v>
      </c>
      <c r="C289" s="204"/>
      <c r="D289" s="168">
        <v>0</v>
      </c>
      <c r="E289" s="168"/>
      <c r="F289" s="168">
        <v>583301764</v>
      </c>
      <c r="G289" s="168"/>
      <c r="H289" s="168">
        <v>-215907587</v>
      </c>
      <c r="I289" s="168"/>
      <c r="J289" s="129">
        <f t="shared" si="12"/>
        <v>367394177</v>
      </c>
      <c r="K289" s="129"/>
      <c r="L289" s="191">
        <f t="shared" si="14"/>
        <v>-6.4240370562912614E-4</v>
      </c>
      <c r="M289" s="191"/>
      <c r="N289" s="168">
        <v>3158391150</v>
      </c>
      <c r="O289" s="168"/>
      <c r="P289" s="168">
        <v>-5782357047</v>
      </c>
      <c r="Q289" s="168"/>
      <c r="R289" s="168">
        <v>-1837847306</v>
      </c>
      <c r="S289" s="168"/>
      <c r="T289" s="129">
        <f t="shared" si="13"/>
        <v>-4461813203</v>
      </c>
      <c r="U289" s="175"/>
      <c r="V289" s="191">
        <f>T289/درآمدها!$J$5</f>
        <v>5.2283615997390336E-3</v>
      </c>
    </row>
    <row r="290" spans="1:22" s="206" customFormat="1" ht="42.75" customHeight="1">
      <c r="A290" s="71"/>
      <c r="B290" s="209" t="s">
        <v>203</v>
      </c>
      <c r="C290" s="204"/>
      <c r="D290" s="168">
        <v>0</v>
      </c>
      <c r="E290" s="168"/>
      <c r="F290" s="168">
        <v>1048222058</v>
      </c>
      <c r="G290" s="168"/>
      <c r="H290" s="168">
        <v>-558131545</v>
      </c>
      <c r="I290" s="168"/>
      <c r="J290" s="129">
        <f t="shared" si="12"/>
        <v>490090513</v>
      </c>
      <c r="K290" s="129"/>
      <c r="L290" s="191">
        <f t="shared" si="14"/>
        <v>-8.5694325428810325E-4</v>
      </c>
      <c r="M290" s="191"/>
      <c r="N290" s="168">
        <v>7015352955</v>
      </c>
      <c r="O290" s="168"/>
      <c r="P290" s="168">
        <v>-16280363192</v>
      </c>
      <c r="Q290" s="168"/>
      <c r="R290" s="168">
        <v>-1981359398</v>
      </c>
      <c r="S290" s="168"/>
      <c r="T290" s="129">
        <f t="shared" si="13"/>
        <v>-11246369635</v>
      </c>
      <c r="U290" s="175"/>
      <c r="V290" s="191">
        <f>T290/درآمدها!$J$5</f>
        <v>1.317851834240159E-2</v>
      </c>
    </row>
    <row r="291" spans="1:22" s="206" customFormat="1" ht="42.75" customHeight="1">
      <c r="A291" s="71"/>
      <c r="B291" s="209" t="s">
        <v>193</v>
      </c>
      <c r="C291" s="204"/>
      <c r="D291" s="168">
        <v>0</v>
      </c>
      <c r="E291" s="168"/>
      <c r="F291" s="168">
        <v>-3202614694</v>
      </c>
      <c r="G291" s="168"/>
      <c r="H291" s="168">
        <v>-180795677</v>
      </c>
      <c r="I291" s="168"/>
      <c r="J291" s="129">
        <f t="shared" si="12"/>
        <v>-3383410371</v>
      </c>
      <c r="K291" s="129"/>
      <c r="L291" s="191">
        <f t="shared" si="14"/>
        <v>5.916031053465544E-3</v>
      </c>
      <c r="M291" s="191"/>
      <c r="N291" s="168">
        <v>0</v>
      </c>
      <c r="O291" s="168"/>
      <c r="P291" s="168">
        <v>-5332397946</v>
      </c>
      <c r="Q291" s="168"/>
      <c r="R291" s="168">
        <v>6083917618</v>
      </c>
      <c r="S291" s="168"/>
      <c r="T291" s="129">
        <f t="shared" si="13"/>
        <v>751519672</v>
      </c>
      <c r="U291" s="175"/>
      <c r="V291" s="191">
        <f>T291/درآمدها!$J$5</f>
        <v>-8.8063224876634835E-4</v>
      </c>
    </row>
    <row r="292" spans="1:22" s="206" customFormat="1" ht="42.75" customHeight="1">
      <c r="A292" s="71"/>
      <c r="B292" s="209" t="s">
        <v>139</v>
      </c>
      <c r="C292" s="204"/>
      <c r="D292" s="168">
        <v>1303085865</v>
      </c>
      <c r="E292" s="168"/>
      <c r="F292" s="168">
        <v>1646450379</v>
      </c>
      <c r="G292" s="168"/>
      <c r="H292" s="168">
        <v>827401</v>
      </c>
      <c r="I292" s="168"/>
      <c r="J292" s="129">
        <f t="shared" si="12"/>
        <v>2950363645</v>
      </c>
      <c r="K292" s="129"/>
      <c r="L292" s="191">
        <f t="shared" si="14"/>
        <v>-5.1588311877394169E-3</v>
      </c>
      <c r="M292" s="191"/>
      <c r="N292" s="168">
        <v>1605901115</v>
      </c>
      <c r="O292" s="168"/>
      <c r="P292" s="168">
        <v>1325167207</v>
      </c>
      <c r="Q292" s="168"/>
      <c r="R292" s="168">
        <v>1443438235</v>
      </c>
      <c r="S292" s="168"/>
      <c r="T292" s="129">
        <f t="shared" si="13"/>
        <v>4374506557</v>
      </c>
      <c r="U292" s="175"/>
      <c r="V292" s="191">
        <f>T292/درآمدها!$J$5</f>
        <v>-5.1260554980309897E-3</v>
      </c>
    </row>
    <row r="293" spans="1:22" s="206" customFormat="1" ht="42.75" customHeight="1">
      <c r="A293" s="71"/>
      <c r="B293" s="209" t="s">
        <v>267</v>
      </c>
      <c r="C293" s="204"/>
      <c r="D293" s="168">
        <v>0</v>
      </c>
      <c r="E293" s="168"/>
      <c r="F293" s="168">
        <v>-7208001770</v>
      </c>
      <c r="G293" s="168"/>
      <c r="H293" s="168">
        <v>5670581886</v>
      </c>
      <c r="I293" s="168"/>
      <c r="J293" s="129">
        <f t="shared" si="12"/>
        <v>-1537419884</v>
      </c>
      <c r="K293" s="129"/>
      <c r="L293" s="191">
        <f t="shared" si="14"/>
        <v>2.6882413832854551E-3</v>
      </c>
      <c r="M293" s="191"/>
      <c r="N293" s="168">
        <v>15561273220</v>
      </c>
      <c r="O293" s="168"/>
      <c r="P293" s="168">
        <v>0</v>
      </c>
      <c r="Q293" s="168"/>
      <c r="R293" s="168">
        <v>45878530390</v>
      </c>
      <c r="S293" s="168"/>
      <c r="T293" s="129">
        <f t="shared" si="13"/>
        <v>61439803610</v>
      </c>
      <c r="U293" s="175"/>
      <c r="V293" s="191">
        <f>T293/درآمدها!$J$5</f>
        <v>-7.1995284265608833E-2</v>
      </c>
    </row>
    <row r="294" spans="1:22" s="206" customFormat="1" ht="42.75" customHeight="1">
      <c r="A294" s="71"/>
      <c r="B294" s="209" t="s">
        <v>317</v>
      </c>
      <c r="C294" s="204"/>
      <c r="D294" s="168">
        <v>0</v>
      </c>
      <c r="E294" s="168"/>
      <c r="F294" s="168">
        <v>-2453251441</v>
      </c>
      <c r="G294" s="168"/>
      <c r="H294" s="168">
        <v>124762212</v>
      </c>
      <c r="I294" s="168"/>
      <c r="J294" s="129">
        <f t="shared" si="12"/>
        <v>-2328489229</v>
      </c>
      <c r="K294" s="129"/>
      <c r="L294" s="191">
        <f t="shared" si="14"/>
        <v>4.071458403182876E-3</v>
      </c>
      <c r="M294" s="191"/>
      <c r="N294" s="168">
        <v>0</v>
      </c>
      <c r="O294" s="168"/>
      <c r="P294" s="168">
        <v>3294542914</v>
      </c>
      <c r="Q294" s="168"/>
      <c r="R294" s="168">
        <v>1989915610</v>
      </c>
      <c r="S294" s="168"/>
      <c r="T294" s="129">
        <f t="shared" si="13"/>
        <v>5284458524</v>
      </c>
      <c r="U294" s="175"/>
      <c r="V294" s="191">
        <f>T294/درآمدها!$J$5</f>
        <v>-6.192339025694351E-3</v>
      </c>
    </row>
    <row r="295" spans="1:22" s="206" customFormat="1" ht="42.75" customHeight="1">
      <c r="A295" s="71"/>
      <c r="B295" s="209" t="s">
        <v>287</v>
      </c>
      <c r="C295" s="204"/>
      <c r="D295" s="168">
        <v>4996576538</v>
      </c>
      <c r="E295" s="168"/>
      <c r="F295" s="168">
        <v>-12777663367</v>
      </c>
      <c r="G295" s="168"/>
      <c r="H295" s="168">
        <v>-931288121</v>
      </c>
      <c r="I295" s="168"/>
      <c r="J295" s="129">
        <f t="shared" si="12"/>
        <v>-8712374950</v>
      </c>
      <c r="K295" s="129"/>
      <c r="L295" s="191">
        <f t="shared" si="14"/>
        <v>1.5233943004791752E-2</v>
      </c>
      <c r="M295" s="191"/>
      <c r="N295" s="168">
        <v>4996576538</v>
      </c>
      <c r="O295" s="168"/>
      <c r="P295" s="168">
        <v>-26999679614</v>
      </c>
      <c r="Q295" s="168"/>
      <c r="R295" s="168">
        <v>-1600347123</v>
      </c>
      <c r="S295" s="168"/>
      <c r="T295" s="129">
        <f t="shared" si="13"/>
        <v>-23603450199</v>
      </c>
      <c r="U295" s="175"/>
      <c r="V295" s="191">
        <f>T295/درآمدها!$J$5</f>
        <v>2.7658569964073919E-2</v>
      </c>
    </row>
    <row r="296" spans="1:22" s="206" customFormat="1" ht="42.75" customHeight="1">
      <c r="A296" s="71"/>
      <c r="B296" s="209" t="s">
        <v>413</v>
      </c>
      <c r="C296" s="204"/>
      <c r="D296" s="168">
        <v>0</v>
      </c>
      <c r="E296" s="168"/>
      <c r="F296" s="168">
        <v>-941710120</v>
      </c>
      <c r="G296" s="168"/>
      <c r="H296" s="168">
        <v>-4116898</v>
      </c>
      <c r="I296" s="168"/>
      <c r="J296" s="129">
        <f t="shared" si="12"/>
        <v>-945827018</v>
      </c>
      <c r="K296" s="129"/>
      <c r="L296" s="191">
        <f t="shared" si="14"/>
        <v>1.6538171241819823E-3</v>
      </c>
      <c r="M296" s="191"/>
      <c r="N296" s="168">
        <v>0</v>
      </c>
      <c r="O296" s="168"/>
      <c r="P296" s="168">
        <v>-6199298068</v>
      </c>
      <c r="Q296" s="168"/>
      <c r="R296" s="168">
        <v>-440417630</v>
      </c>
      <c r="S296" s="168"/>
      <c r="T296" s="129">
        <f t="shared" si="13"/>
        <v>-6639715698</v>
      </c>
      <c r="U296" s="175"/>
      <c r="V296" s="191">
        <f>T296/درآمدها!$J$5</f>
        <v>7.7804320820213536E-3</v>
      </c>
    </row>
    <row r="297" spans="1:22" s="206" customFormat="1" ht="42.75" customHeight="1">
      <c r="A297" s="71"/>
      <c r="B297" s="209" t="s">
        <v>438</v>
      </c>
      <c r="C297" s="204"/>
      <c r="D297" s="168">
        <v>0</v>
      </c>
      <c r="E297" s="168"/>
      <c r="F297" s="168">
        <v>-1121163505</v>
      </c>
      <c r="G297" s="168"/>
      <c r="H297" s="168">
        <v>3215837</v>
      </c>
      <c r="I297" s="168"/>
      <c r="J297" s="129">
        <f t="shared" si="12"/>
        <v>-1117947668</v>
      </c>
      <c r="K297" s="129"/>
      <c r="L297" s="191">
        <f t="shared" si="14"/>
        <v>1.9547771020405696E-3</v>
      </c>
      <c r="M297" s="191"/>
      <c r="N297" s="168">
        <v>0</v>
      </c>
      <c r="O297" s="168"/>
      <c r="P297" s="168">
        <v>897863379</v>
      </c>
      <c r="Q297" s="168"/>
      <c r="R297" s="168">
        <v>3215837</v>
      </c>
      <c r="S297" s="168"/>
      <c r="T297" s="129">
        <f t="shared" si="13"/>
        <v>901079216</v>
      </c>
      <c r="U297" s="175"/>
      <c r="V297" s="191">
        <f>T297/درآمدها!$J$5</f>
        <v>-1.0558864203659836E-3</v>
      </c>
    </row>
    <row r="298" spans="1:22" s="206" customFormat="1" ht="42.75" customHeight="1">
      <c r="A298" s="71"/>
      <c r="B298" s="209" t="s">
        <v>266</v>
      </c>
      <c r="C298" s="204"/>
      <c r="D298" s="168">
        <v>0</v>
      </c>
      <c r="E298" s="168"/>
      <c r="F298" s="168">
        <v>0</v>
      </c>
      <c r="G298" s="168"/>
      <c r="H298" s="168">
        <v>0</v>
      </c>
      <c r="I298" s="168"/>
      <c r="J298" s="129">
        <f t="shared" si="12"/>
        <v>0</v>
      </c>
      <c r="K298" s="129"/>
      <c r="L298" s="191">
        <f t="shared" si="14"/>
        <v>0</v>
      </c>
      <c r="M298" s="191"/>
      <c r="N298" s="168">
        <v>4000874888</v>
      </c>
      <c r="O298" s="168"/>
      <c r="P298" s="168">
        <v>0</v>
      </c>
      <c r="Q298" s="168"/>
      <c r="R298" s="168">
        <v>6628475363</v>
      </c>
      <c r="S298" s="168"/>
      <c r="T298" s="129">
        <f t="shared" si="13"/>
        <v>10629350251</v>
      </c>
      <c r="U298" s="175"/>
      <c r="V298" s="191">
        <f>T298/درآمدها!$J$5</f>
        <v>-1.2455493799054244E-2</v>
      </c>
    </row>
    <row r="299" spans="1:22" s="206" customFormat="1" ht="42.75" customHeight="1">
      <c r="A299" s="71"/>
      <c r="B299" s="209" t="s">
        <v>285</v>
      </c>
      <c r="C299" s="204"/>
      <c r="D299" s="168">
        <v>0</v>
      </c>
      <c r="E299" s="168"/>
      <c r="F299" s="168">
        <v>0</v>
      </c>
      <c r="G299" s="168"/>
      <c r="H299" s="168">
        <v>0</v>
      </c>
      <c r="I299" s="168"/>
      <c r="J299" s="129">
        <f t="shared" si="12"/>
        <v>0</v>
      </c>
      <c r="K299" s="129"/>
      <c r="L299" s="191">
        <f t="shared" si="14"/>
        <v>0</v>
      </c>
      <c r="M299" s="191"/>
      <c r="N299" s="168">
        <v>0</v>
      </c>
      <c r="O299" s="168"/>
      <c r="P299" s="168">
        <v>0</v>
      </c>
      <c r="Q299" s="168"/>
      <c r="R299" s="168">
        <v>9921287456</v>
      </c>
      <c r="S299" s="168"/>
      <c r="T299" s="129">
        <f t="shared" si="13"/>
        <v>9921287456</v>
      </c>
      <c r="U299" s="175"/>
      <c r="V299" s="191">
        <f>T299/درآمدها!$J$5</f>
        <v>-1.1625784405327773E-2</v>
      </c>
    </row>
    <row r="300" spans="1:22" s="206" customFormat="1" ht="42.75" customHeight="1">
      <c r="A300" s="71"/>
      <c r="B300" s="209" t="s">
        <v>362</v>
      </c>
      <c r="C300" s="204"/>
      <c r="D300" s="168">
        <v>0</v>
      </c>
      <c r="E300" s="168"/>
      <c r="F300" s="168">
        <v>668073141</v>
      </c>
      <c r="G300" s="168"/>
      <c r="H300" s="168">
        <v>530145663</v>
      </c>
      <c r="I300" s="168"/>
      <c r="J300" s="129">
        <f t="shared" si="12"/>
        <v>1198218804</v>
      </c>
      <c r="K300" s="129"/>
      <c r="L300" s="191">
        <f t="shared" si="14"/>
        <v>-2.095134457844441E-3</v>
      </c>
      <c r="M300" s="191"/>
      <c r="N300" s="168">
        <v>0</v>
      </c>
      <c r="O300" s="168"/>
      <c r="P300" s="168">
        <v>8241754403</v>
      </c>
      <c r="Q300" s="168"/>
      <c r="R300" s="168">
        <v>421903855</v>
      </c>
      <c r="S300" s="168"/>
      <c r="T300" s="129">
        <f t="shared" si="13"/>
        <v>8663658258</v>
      </c>
      <c r="U300" s="175"/>
      <c r="V300" s="191">
        <f>T300/درآمدها!$J$5</f>
        <v>-1.0152092005764135E-2</v>
      </c>
    </row>
    <row r="301" spans="1:22" s="206" customFormat="1" ht="42.75" customHeight="1">
      <c r="A301" s="71"/>
      <c r="B301" s="209" t="s">
        <v>420</v>
      </c>
      <c r="C301" s="204"/>
      <c r="D301" s="168">
        <v>0</v>
      </c>
      <c r="E301" s="168"/>
      <c r="F301" s="168">
        <v>0</v>
      </c>
      <c r="G301" s="168"/>
      <c r="H301" s="168">
        <v>-266644505</v>
      </c>
      <c r="I301" s="168"/>
      <c r="J301" s="129">
        <f t="shared" si="12"/>
        <v>-266644505</v>
      </c>
      <c r="K301" s="129"/>
      <c r="L301" s="191">
        <f t="shared" si="14"/>
        <v>4.6623879424644244E-4</v>
      </c>
      <c r="M301" s="191"/>
      <c r="N301" s="168">
        <v>0</v>
      </c>
      <c r="O301" s="168"/>
      <c r="P301" s="168">
        <v>0</v>
      </c>
      <c r="Q301" s="168"/>
      <c r="R301" s="168">
        <v>3559205828</v>
      </c>
      <c r="S301" s="168"/>
      <c r="T301" s="129">
        <f t="shared" si="13"/>
        <v>3559205828</v>
      </c>
      <c r="U301" s="175"/>
      <c r="V301" s="191">
        <f>T301/درآمدها!$J$5</f>
        <v>-4.1706844796125754E-3</v>
      </c>
    </row>
    <row r="302" spans="1:22" s="206" customFormat="1" ht="42.75" customHeight="1">
      <c r="A302" s="71"/>
      <c r="B302" s="209" t="s">
        <v>350</v>
      </c>
      <c r="C302" s="204"/>
      <c r="D302" s="168">
        <v>0</v>
      </c>
      <c r="E302" s="168"/>
      <c r="F302" s="168">
        <v>-12450332806</v>
      </c>
      <c r="G302" s="168"/>
      <c r="H302" s="168">
        <v>13129780</v>
      </c>
      <c r="I302" s="168"/>
      <c r="J302" s="129">
        <f t="shared" si="12"/>
        <v>-12437203026</v>
      </c>
      <c r="K302" s="129"/>
      <c r="L302" s="191">
        <f t="shared" si="14"/>
        <v>2.1746956842933797E-2</v>
      </c>
      <c r="M302" s="191"/>
      <c r="N302" s="168">
        <v>0</v>
      </c>
      <c r="O302" s="168"/>
      <c r="P302" s="168">
        <v>-5831357701</v>
      </c>
      <c r="Q302" s="168"/>
      <c r="R302" s="168">
        <v>8852073464</v>
      </c>
      <c r="S302" s="168"/>
      <c r="T302" s="129">
        <f t="shared" si="13"/>
        <v>3020715763</v>
      </c>
      <c r="U302" s="175"/>
      <c r="V302" s="191">
        <f>T302/درآمدها!$J$5</f>
        <v>-3.5396807487091913E-3</v>
      </c>
    </row>
    <row r="303" spans="1:22" s="206" customFormat="1" ht="42.75" customHeight="1">
      <c r="A303" s="71"/>
      <c r="B303" s="209" t="s">
        <v>256</v>
      </c>
      <c r="C303" s="204"/>
      <c r="D303" s="168">
        <v>0</v>
      </c>
      <c r="E303" s="168"/>
      <c r="F303" s="168">
        <v>0</v>
      </c>
      <c r="G303" s="168"/>
      <c r="H303" s="168">
        <v>0</v>
      </c>
      <c r="I303" s="168"/>
      <c r="J303" s="129">
        <f t="shared" si="12"/>
        <v>0</v>
      </c>
      <c r="K303" s="129"/>
      <c r="L303" s="191">
        <f t="shared" si="14"/>
        <v>0</v>
      </c>
      <c r="M303" s="191"/>
      <c r="N303" s="168">
        <v>0</v>
      </c>
      <c r="O303" s="168"/>
      <c r="P303" s="168">
        <v>0</v>
      </c>
      <c r="Q303" s="168"/>
      <c r="R303" s="168">
        <v>12937022408</v>
      </c>
      <c r="S303" s="168"/>
      <c r="T303" s="129">
        <f t="shared" si="13"/>
        <v>12937022408</v>
      </c>
      <c r="U303" s="175"/>
      <c r="V303" s="191">
        <f>T303/درآمدها!$J$5</f>
        <v>-1.5159628629784797E-2</v>
      </c>
    </row>
    <row r="304" spans="1:22" s="206" customFormat="1" ht="42.75" customHeight="1">
      <c r="A304" s="71"/>
      <c r="B304" s="209" t="s">
        <v>433</v>
      </c>
      <c r="C304" s="204"/>
      <c r="D304" s="168">
        <v>0</v>
      </c>
      <c r="E304" s="168"/>
      <c r="F304" s="168">
        <v>725921411</v>
      </c>
      <c r="G304" s="168"/>
      <c r="H304" s="168">
        <v>3557420</v>
      </c>
      <c r="I304" s="168"/>
      <c r="J304" s="129">
        <f t="shared" si="12"/>
        <v>729478831</v>
      </c>
      <c r="K304" s="129"/>
      <c r="L304" s="191">
        <f t="shared" si="14"/>
        <v>-1.2755234937008896E-3</v>
      </c>
      <c r="M304" s="191"/>
      <c r="N304" s="168">
        <v>0</v>
      </c>
      <c r="O304" s="168"/>
      <c r="P304" s="168">
        <v>-517110683</v>
      </c>
      <c r="Q304" s="168"/>
      <c r="R304" s="168">
        <v>3557420</v>
      </c>
      <c r="S304" s="168"/>
      <c r="T304" s="129">
        <f t="shared" si="13"/>
        <v>-513553263</v>
      </c>
      <c r="U304" s="175"/>
      <c r="V304" s="191">
        <f>T304/درآمدها!$J$5</f>
        <v>6.0178273664270217E-4</v>
      </c>
    </row>
    <row r="305" spans="1:22" s="206" customFormat="1" ht="42.75" customHeight="1">
      <c r="A305" s="71"/>
      <c r="B305" s="209" t="s">
        <v>293</v>
      </c>
      <c r="C305" s="204"/>
      <c r="D305" s="168">
        <v>0</v>
      </c>
      <c r="E305" s="168"/>
      <c r="F305" s="168">
        <v>0</v>
      </c>
      <c r="G305" s="168"/>
      <c r="H305" s="168">
        <v>0</v>
      </c>
      <c r="I305" s="168"/>
      <c r="J305" s="129">
        <f t="shared" si="12"/>
        <v>0</v>
      </c>
      <c r="K305" s="129"/>
      <c r="L305" s="191">
        <f t="shared" si="14"/>
        <v>0</v>
      </c>
      <c r="M305" s="191"/>
      <c r="N305" s="168">
        <v>0</v>
      </c>
      <c r="O305" s="168"/>
      <c r="P305" s="168">
        <v>0</v>
      </c>
      <c r="Q305" s="168"/>
      <c r="R305" s="168">
        <v>4191475824</v>
      </c>
      <c r="S305" s="168"/>
      <c r="T305" s="129">
        <f t="shared" si="13"/>
        <v>4191475824</v>
      </c>
      <c r="U305" s="175"/>
      <c r="V305" s="191">
        <f>T305/درآمدها!$J$5</f>
        <v>-4.9115797204825574E-3</v>
      </c>
    </row>
    <row r="306" spans="1:22" s="206" customFormat="1" ht="42.75" customHeight="1">
      <c r="A306" s="71"/>
      <c r="B306" s="209" t="s">
        <v>370</v>
      </c>
      <c r="C306" s="204"/>
      <c r="D306" s="168">
        <v>0</v>
      </c>
      <c r="E306" s="168"/>
      <c r="F306" s="168">
        <v>-5879093507</v>
      </c>
      <c r="G306" s="168"/>
      <c r="H306" s="168">
        <v>-118396748</v>
      </c>
      <c r="I306" s="168"/>
      <c r="J306" s="129">
        <f t="shared" si="12"/>
        <v>-5997490255</v>
      </c>
      <c r="K306" s="129"/>
      <c r="L306" s="191">
        <f t="shared" si="14"/>
        <v>1.048685636704191E-2</v>
      </c>
      <c r="M306" s="191"/>
      <c r="N306" s="168">
        <v>1849529794</v>
      </c>
      <c r="O306" s="168"/>
      <c r="P306" s="168">
        <v>-3185463043</v>
      </c>
      <c r="Q306" s="168"/>
      <c r="R306" s="168">
        <v>-179647545</v>
      </c>
      <c r="S306" s="168"/>
      <c r="T306" s="129">
        <f t="shared" si="13"/>
        <v>-1515580794</v>
      </c>
      <c r="U306" s="175"/>
      <c r="V306" s="191">
        <f>T306/درآمدها!$J$5</f>
        <v>1.7759605936267598E-3</v>
      </c>
    </row>
    <row r="307" spans="1:22" s="206" customFormat="1" ht="42.75" customHeight="1">
      <c r="A307" s="71"/>
      <c r="B307" s="209" t="s">
        <v>286</v>
      </c>
      <c r="C307" s="204"/>
      <c r="D307" s="168">
        <v>0</v>
      </c>
      <c r="E307" s="168"/>
      <c r="F307" s="168">
        <v>0</v>
      </c>
      <c r="G307" s="168"/>
      <c r="H307" s="168">
        <v>0</v>
      </c>
      <c r="I307" s="168"/>
      <c r="J307" s="129">
        <f t="shared" si="12"/>
        <v>0</v>
      </c>
      <c r="K307" s="129"/>
      <c r="L307" s="191">
        <f t="shared" si="14"/>
        <v>0</v>
      </c>
      <c r="M307" s="191"/>
      <c r="N307" s="168">
        <v>1000000000</v>
      </c>
      <c r="O307" s="168"/>
      <c r="P307" s="168">
        <v>0</v>
      </c>
      <c r="Q307" s="168"/>
      <c r="R307" s="168">
        <v>6172014010</v>
      </c>
      <c r="S307" s="168"/>
      <c r="T307" s="129">
        <f t="shared" si="13"/>
        <v>7172014010</v>
      </c>
      <c r="U307" s="175"/>
      <c r="V307" s="191">
        <f>T307/درآمدها!$J$5</f>
        <v>-8.4041803044246268E-3</v>
      </c>
    </row>
    <row r="308" spans="1:22" s="206" customFormat="1" ht="42.75" customHeight="1">
      <c r="A308" s="71"/>
      <c r="B308" s="209" t="s">
        <v>291</v>
      </c>
      <c r="C308" s="204"/>
      <c r="D308" s="168">
        <v>0</v>
      </c>
      <c r="E308" s="168"/>
      <c r="F308" s="168">
        <v>0</v>
      </c>
      <c r="G308" s="168"/>
      <c r="H308" s="168">
        <v>0</v>
      </c>
      <c r="I308" s="168"/>
      <c r="J308" s="129">
        <f t="shared" si="12"/>
        <v>0</v>
      </c>
      <c r="K308" s="129"/>
      <c r="L308" s="191">
        <f t="shared" si="14"/>
        <v>0</v>
      </c>
      <c r="M308" s="191"/>
      <c r="N308" s="168">
        <v>0</v>
      </c>
      <c r="O308" s="168"/>
      <c r="P308" s="168">
        <v>0</v>
      </c>
      <c r="Q308" s="168"/>
      <c r="R308" s="168">
        <v>-4065175387</v>
      </c>
      <c r="S308" s="168"/>
      <c r="T308" s="129">
        <f t="shared" si="13"/>
        <v>-4065175387</v>
      </c>
      <c r="U308" s="175"/>
      <c r="V308" s="191">
        <f>T308/درآمدها!$J$5</f>
        <v>4.7635806168004353E-3</v>
      </c>
    </row>
    <row r="309" spans="1:22" s="206" customFormat="1" ht="42.75" customHeight="1">
      <c r="A309" s="71"/>
      <c r="B309" s="209" t="s">
        <v>458</v>
      </c>
      <c r="C309" s="204"/>
      <c r="D309" s="168">
        <v>0</v>
      </c>
      <c r="E309" s="168"/>
      <c r="F309" s="168">
        <v>35619851</v>
      </c>
      <c r="G309" s="168"/>
      <c r="H309" s="168">
        <v>-67264621</v>
      </c>
      <c r="I309" s="168"/>
      <c r="J309" s="129">
        <f t="shared" si="12"/>
        <v>-31644770</v>
      </c>
      <c r="K309" s="129"/>
      <c r="L309" s="191">
        <f t="shared" si="14"/>
        <v>5.5332171233028013E-5</v>
      </c>
      <c r="M309" s="191"/>
      <c r="N309" s="168">
        <v>0</v>
      </c>
      <c r="O309" s="168"/>
      <c r="P309" s="168">
        <v>-1827806905</v>
      </c>
      <c r="Q309" s="168"/>
      <c r="R309" s="168">
        <v>-67264621</v>
      </c>
      <c r="S309" s="168"/>
      <c r="T309" s="129">
        <f t="shared" si="13"/>
        <v>-1895071526</v>
      </c>
      <c r="U309" s="175"/>
      <c r="V309" s="191">
        <f>T309/درآمدها!$J$5</f>
        <v>2.2206485893751233E-3</v>
      </c>
    </row>
    <row r="310" spans="1:22" s="206" customFormat="1" ht="42.75" customHeight="1">
      <c r="A310" s="71"/>
      <c r="B310" s="209" t="s">
        <v>479</v>
      </c>
      <c r="C310" s="204"/>
      <c r="D310" s="168">
        <v>0</v>
      </c>
      <c r="E310" s="168"/>
      <c r="F310" s="168">
        <v>-285711065</v>
      </c>
      <c r="G310" s="168"/>
      <c r="H310" s="168">
        <v>-4592366</v>
      </c>
      <c r="I310" s="168"/>
      <c r="J310" s="129">
        <f t="shared" si="12"/>
        <v>-290303431</v>
      </c>
      <c r="K310" s="129"/>
      <c r="L310" s="191">
        <f t="shared" si="14"/>
        <v>5.0760739147819793E-4</v>
      </c>
      <c r="M310" s="191"/>
      <c r="N310" s="168">
        <v>0</v>
      </c>
      <c r="O310" s="168"/>
      <c r="P310" s="168">
        <v>-285711065</v>
      </c>
      <c r="Q310" s="168"/>
      <c r="R310" s="168">
        <v>-4592366</v>
      </c>
      <c r="S310" s="168"/>
      <c r="T310" s="129">
        <f t="shared" si="13"/>
        <v>-290303431</v>
      </c>
      <c r="U310" s="175"/>
      <c r="V310" s="191">
        <f>T310/درآمدها!$J$5</f>
        <v>3.4017813876483123E-4</v>
      </c>
    </row>
    <row r="311" spans="1:22" s="206" customFormat="1" ht="42.75" customHeight="1">
      <c r="A311" s="71"/>
      <c r="B311" s="209" t="s">
        <v>371</v>
      </c>
      <c r="C311" s="204"/>
      <c r="D311" s="168">
        <v>0</v>
      </c>
      <c r="E311" s="168"/>
      <c r="F311" s="168">
        <v>0</v>
      </c>
      <c r="G311" s="168"/>
      <c r="H311" s="168">
        <v>0</v>
      </c>
      <c r="I311" s="168"/>
      <c r="J311" s="129">
        <f t="shared" si="12"/>
        <v>0</v>
      </c>
      <c r="K311" s="129"/>
      <c r="L311" s="191">
        <f t="shared" si="14"/>
        <v>0</v>
      </c>
      <c r="M311" s="191"/>
      <c r="N311" s="168">
        <v>0</v>
      </c>
      <c r="O311" s="168"/>
      <c r="P311" s="168">
        <v>0</v>
      </c>
      <c r="Q311" s="168"/>
      <c r="R311" s="168">
        <v>5179874</v>
      </c>
      <c r="S311" s="168"/>
      <c r="T311" s="129">
        <f t="shared" si="13"/>
        <v>5179874</v>
      </c>
      <c r="U311" s="175"/>
      <c r="V311" s="191">
        <f>T311/درآمدها!$J$5</f>
        <v>-6.0697866721263153E-6</v>
      </c>
    </row>
    <row r="312" spans="1:22" s="206" customFormat="1" ht="42.75" customHeight="1">
      <c r="A312" s="71"/>
      <c r="B312" s="209" t="s">
        <v>441</v>
      </c>
      <c r="C312" s="204"/>
      <c r="D312" s="168">
        <v>0</v>
      </c>
      <c r="E312" s="168"/>
      <c r="F312" s="168">
        <v>32458666237</v>
      </c>
      <c r="G312" s="168"/>
      <c r="H312" s="168">
        <v>0</v>
      </c>
      <c r="I312" s="168"/>
      <c r="J312" s="129">
        <f t="shared" si="12"/>
        <v>32458666237</v>
      </c>
      <c r="K312" s="129"/>
      <c r="L312" s="191">
        <f t="shared" si="14"/>
        <v>-5.6755302004766951E-2</v>
      </c>
      <c r="M312" s="191"/>
      <c r="N312" s="168">
        <v>0</v>
      </c>
      <c r="O312" s="168"/>
      <c r="P312" s="168">
        <v>-6290717377</v>
      </c>
      <c r="Q312" s="168"/>
      <c r="R312" s="168">
        <v>0</v>
      </c>
      <c r="S312" s="168"/>
      <c r="T312" s="129">
        <f t="shared" si="13"/>
        <v>-6290717377</v>
      </c>
      <c r="U312" s="175"/>
      <c r="V312" s="191">
        <f>T312/درآمدها!$J$5</f>
        <v>7.371475154227306E-3</v>
      </c>
    </row>
    <row r="313" spans="1:22" s="206" customFormat="1" ht="42.75" customHeight="1">
      <c r="A313" s="71"/>
      <c r="B313" s="209" t="s">
        <v>271</v>
      </c>
      <c r="C313" s="204"/>
      <c r="D313" s="168">
        <v>0</v>
      </c>
      <c r="E313" s="168"/>
      <c r="F313" s="168">
        <v>0</v>
      </c>
      <c r="G313" s="168"/>
      <c r="H313" s="168">
        <v>0</v>
      </c>
      <c r="I313" s="168"/>
      <c r="J313" s="129">
        <f t="shared" si="12"/>
        <v>0</v>
      </c>
      <c r="K313" s="129"/>
      <c r="L313" s="191">
        <f t="shared" si="14"/>
        <v>0</v>
      </c>
      <c r="M313" s="191"/>
      <c r="N313" s="168">
        <v>0</v>
      </c>
      <c r="O313" s="168"/>
      <c r="P313" s="168">
        <v>0</v>
      </c>
      <c r="Q313" s="168"/>
      <c r="R313" s="168">
        <v>-68958419</v>
      </c>
      <c r="S313" s="168"/>
      <c r="T313" s="129">
        <f t="shared" si="13"/>
        <v>-68958419</v>
      </c>
      <c r="U313" s="175"/>
      <c r="V313" s="191">
        <f>T313/درآمدها!$J$5</f>
        <v>8.0805612757588711E-5</v>
      </c>
    </row>
    <row r="314" spans="1:22" s="206" customFormat="1" ht="40.5" customHeight="1">
      <c r="A314" s="71"/>
      <c r="B314" s="209" t="s">
        <v>270</v>
      </c>
      <c r="C314" s="204"/>
      <c r="D314" s="168">
        <v>0</v>
      </c>
      <c r="E314" s="168"/>
      <c r="F314" s="168">
        <v>0</v>
      </c>
      <c r="G314" s="168"/>
      <c r="H314" s="168">
        <v>0</v>
      </c>
      <c r="I314" s="168"/>
      <c r="J314" s="129">
        <f t="shared" si="12"/>
        <v>0</v>
      </c>
      <c r="K314" s="129"/>
      <c r="L314" s="191">
        <f t="shared" si="14"/>
        <v>0</v>
      </c>
      <c r="M314" s="191"/>
      <c r="N314" s="168">
        <v>0</v>
      </c>
      <c r="O314" s="168"/>
      <c r="P314" s="168">
        <v>0</v>
      </c>
      <c r="Q314" s="168"/>
      <c r="R314" s="168">
        <v>-596621249</v>
      </c>
      <c r="S314" s="168"/>
      <c r="T314" s="129">
        <f t="shared" si="13"/>
        <v>-596621249</v>
      </c>
      <c r="U314" s="175"/>
      <c r="V314" s="191">
        <f>T314/درآمدها!$J$5</f>
        <v>6.9912196811882992E-4</v>
      </c>
    </row>
    <row r="315" spans="1:22" s="206" customFormat="1" ht="42.75" customHeight="1">
      <c r="A315" s="71"/>
      <c r="B315" s="209" t="s">
        <v>276</v>
      </c>
      <c r="C315" s="204"/>
      <c r="D315" s="168">
        <v>0</v>
      </c>
      <c r="E315" s="168"/>
      <c r="F315" s="168">
        <v>0</v>
      </c>
      <c r="G315" s="168"/>
      <c r="H315" s="168">
        <v>0</v>
      </c>
      <c r="I315" s="168"/>
      <c r="J315" s="129">
        <f t="shared" si="12"/>
        <v>0</v>
      </c>
      <c r="K315" s="129"/>
      <c r="L315" s="191">
        <f t="shared" si="14"/>
        <v>0</v>
      </c>
      <c r="M315" s="191"/>
      <c r="N315" s="168">
        <v>0</v>
      </c>
      <c r="O315" s="168"/>
      <c r="P315" s="168">
        <v>0</v>
      </c>
      <c r="Q315" s="168"/>
      <c r="R315" s="168">
        <v>-728606161</v>
      </c>
      <c r="S315" s="168"/>
      <c r="T315" s="129">
        <f t="shared" si="13"/>
        <v>-728606161</v>
      </c>
      <c r="U315" s="175"/>
      <c r="V315" s="191">
        <f>T315/درآمدها!$J$5</f>
        <v>8.5378215093010379E-4</v>
      </c>
    </row>
    <row r="316" spans="1:22" s="206" customFormat="1" ht="42.75" customHeight="1">
      <c r="A316" s="71"/>
      <c r="B316" s="209" t="s">
        <v>290</v>
      </c>
      <c r="C316" s="204"/>
      <c r="D316" s="168">
        <v>0</v>
      </c>
      <c r="E316" s="168"/>
      <c r="F316" s="168">
        <v>0</v>
      </c>
      <c r="G316" s="168"/>
      <c r="H316" s="168">
        <v>0</v>
      </c>
      <c r="I316" s="168"/>
      <c r="J316" s="129">
        <f t="shared" si="12"/>
        <v>0</v>
      </c>
      <c r="K316" s="129"/>
      <c r="L316" s="191">
        <f t="shared" si="14"/>
        <v>0</v>
      </c>
      <c r="M316" s="191"/>
      <c r="N316" s="168">
        <v>0</v>
      </c>
      <c r="O316" s="168"/>
      <c r="P316" s="168">
        <v>0</v>
      </c>
      <c r="Q316" s="168"/>
      <c r="R316" s="168">
        <v>619197313</v>
      </c>
      <c r="S316" s="168"/>
      <c r="T316" s="129">
        <f t="shared" si="13"/>
        <v>619197313</v>
      </c>
      <c r="U316" s="175"/>
      <c r="V316" s="191">
        <f>T316/درآمدها!$J$5</f>
        <v>-7.2557664488823983E-4</v>
      </c>
    </row>
    <row r="317" spans="1:22" s="206" customFormat="1" ht="42.75" customHeight="1">
      <c r="A317" s="71"/>
      <c r="B317" s="209" t="s">
        <v>269</v>
      </c>
      <c r="C317" s="204"/>
      <c r="D317" s="168">
        <v>0</v>
      </c>
      <c r="E317" s="168"/>
      <c r="F317" s="168">
        <v>0</v>
      </c>
      <c r="G317" s="168"/>
      <c r="H317" s="168">
        <v>0</v>
      </c>
      <c r="I317" s="168"/>
      <c r="J317" s="129">
        <f t="shared" si="12"/>
        <v>0</v>
      </c>
      <c r="K317" s="129"/>
      <c r="L317" s="191">
        <f t="shared" si="14"/>
        <v>0</v>
      </c>
      <c r="M317" s="191"/>
      <c r="N317" s="168">
        <v>0</v>
      </c>
      <c r="O317" s="168"/>
      <c r="P317" s="168">
        <v>6042618726</v>
      </c>
      <c r="Q317" s="168"/>
      <c r="R317" s="168">
        <v>-161284</v>
      </c>
      <c r="S317" s="168"/>
      <c r="T317" s="129">
        <f t="shared" si="13"/>
        <v>6042457442</v>
      </c>
      <c r="U317" s="175"/>
      <c r="V317" s="191">
        <f>T317/درآمدها!$J$5</f>
        <v>-7.0805636678309292E-3</v>
      </c>
    </row>
    <row r="318" spans="1:22" s="206" customFormat="1" ht="42.75" customHeight="1">
      <c r="A318" s="71"/>
      <c r="B318" s="209" t="s">
        <v>412</v>
      </c>
      <c r="C318" s="204"/>
      <c r="D318" s="168">
        <v>0</v>
      </c>
      <c r="E318" s="168"/>
      <c r="F318" s="168">
        <v>0</v>
      </c>
      <c r="G318" s="168"/>
      <c r="H318" s="168">
        <v>0</v>
      </c>
      <c r="I318" s="168"/>
      <c r="J318" s="129">
        <f t="shared" si="12"/>
        <v>0</v>
      </c>
      <c r="K318" s="129"/>
      <c r="L318" s="191">
        <f t="shared" si="14"/>
        <v>0</v>
      </c>
      <c r="M318" s="191"/>
      <c r="N318" s="168">
        <v>0</v>
      </c>
      <c r="O318" s="168"/>
      <c r="P318" s="168">
        <v>0</v>
      </c>
      <c r="Q318" s="168"/>
      <c r="R318" s="168">
        <v>2419244</v>
      </c>
      <c r="S318" s="168"/>
      <c r="T318" s="129">
        <f t="shared" si="13"/>
        <v>2419244</v>
      </c>
      <c r="U318" s="175"/>
      <c r="V318" s="191">
        <f>T318/درآمدها!$J$5</f>
        <v>-2.8348749386223597E-6</v>
      </c>
    </row>
    <row r="319" spans="1:22" s="206" customFormat="1" ht="42.75" customHeight="1">
      <c r="A319" s="71"/>
      <c r="B319" s="209" t="s">
        <v>439</v>
      </c>
      <c r="C319" s="204"/>
      <c r="D319" s="168">
        <v>0</v>
      </c>
      <c r="E319" s="168"/>
      <c r="F319" s="168">
        <v>409808749</v>
      </c>
      <c r="G319" s="168"/>
      <c r="H319" s="168">
        <v>-43728429</v>
      </c>
      <c r="I319" s="168"/>
      <c r="J319" s="129">
        <f t="shared" si="12"/>
        <v>366080320</v>
      </c>
      <c r="K319" s="129"/>
      <c r="L319" s="191">
        <f t="shared" si="14"/>
        <v>-6.4010637306833608E-4</v>
      </c>
      <c r="M319" s="191"/>
      <c r="N319" s="168">
        <v>0</v>
      </c>
      <c r="O319" s="168"/>
      <c r="P319" s="168">
        <v>-12421315210</v>
      </c>
      <c r="Q319" s="168"/>
      <c r="R319" s="168">
        <v>-43728429</v>
      </c>
      <c r="S319" s="168"/>
      <c r="T319" s="129">
        <f t="shared" si="13"/>
        <v>-12465043639</v>
      </c>
      <c r="U319" s="175"/>
      <c r="V319" s="191">
        <f>T319/درآمدها!$J$5</f>
        <v>1.460656296803264E-2</v>
      </c>
    </row>
    <row r="320" spans="1:22" s="206" customFormat="1" ht="42.75" customHeight="1">
      <c r="A320" s="71"/>
      <c r="B320" s="209" t="s">
        <v>359</v>
      </c>
      <c r="C320" s="204"/>
      <c r="D320" s="168">
        <v>0</v>
      </c>
      <c r="E320" s="168"/>
      <c r="F320" s="168">
        <v>0</v>
      </c>
      <c r="G320" s="168"/>
      <c r="H320" s="168">
        <v>0</v>
      </c>
      <c r="I320" s="168"/>
      <c r="J320" s="129">
        <f t="shared" si="12"/>
        <v>0</v>
      </c>
      <c r="K320" s="129"/>
      <c r="L320" s="191">
        <f t="shared" si="14"/>
        <v>0</v>
      </c>
      <c r="M320" s="191"/>
      <c r="N320" s="168">
        <v>0</v>
      </c>
      <c r="O320" s="168"/>
      <c r="P320" s="168">
        <v>0</v>
      </c>
      <c r="Q320" s="168"/>
      <c r="R320" s="168">
        <v>-8505795</v>
      </c>
      <c r="S320" s="168"/>
      <c r="T320" s="129">
        <f t="shared" si="13"/>
        <v>-8505795</v>
      </c>
      <c r="U320" s="175"/>
      <c r="V320" s="191">
        <f>T320/درآمدها!$J$5</f>
        <v>9.967107525557312E-6</v>
      </c>
    </row>
    <row r="321" spans="1:22" s="206" customFormat="1" ht="42.75" customHeight="1">
      <c r="A321" s="71"/>
      <c r="B321" s="209" t="s">
        <v>333</v>
      </c>
      <c r="C321" s="204"/>
      <c r="D321" s="168">
        <v>0</v>
      </c>
      <c r="E321" s="168"/>
      <c r="F321" s="168">
        <v>0</v>
      </c>
      <c r="G321" s="168"/>
      <c r="H321" s="168">
        <v>0</v>
      </c>
      <c r="I321" s="168"/>
      <c r="J321" s="129">
        <f t="shared" si="12"/>
        <v>0</v>
      </c>
      <c r="K321" s="129"/>
      <c r="L321" s="191">
        <f t="shared" si="14"/>
        <v>0</v>
      </c>
      <c r="M321" s="191"/>
      <c r="N321" s="168">
        <v>0</v>
      </c>
      <c r="O321" s="168"/>
      <c r="P321" s="168">
        <v>0</v>
      </c>
      <c r="Q321" s="168"/>
      <c r="R321" s="168">
        <v>-163843747</v>
      </c>
      <c r="S321" s="168"/>
      <c r="T321" s="129">
        <f t="shared" si="13"/>
        <v>-163843747</v>
      </c>
      <c r="U321" s="175"/>
      <c r="V321" s="191">
        <f>T321/درآمدها!$J$5</f>
        <v>1.9199242913086999E-4</v>
      </c>
    </row>
    <row r="322" spans="1:22" s="206" customFormat="1" ht="42.75" customHeight="1">
      <c r="A322" s="71"/>
      <c r="B322" s="209" t="s">
        <v>263</v>
      </c>
      <c r="C322" s="204"/>
      <c r="D322" s="168">
        <v>0</v>
      </c>
      <c r="E322" s="168"/>
      <c r="F322" s="168">
        <v>0</v>
      </c>
      <c r="G322" s="168"/>
      <c r="H322" s="168">
        <v>0</v>
      </c>
      <c r="I322" s="168"/>
      <c r="J322" s="129">
        <f t="shared" si="12"/>
        <v>0</v>
      </c>
      <c r="K322" s="129"/>
      <c r="L322" s="191">
        <f t="shared" si="14"/>
        <v>0</v>
      </c>
      <c r="M322" s="191"/>
      <c r="N322" s="168">
        <v>0</v>
      </c>
      <c r="O322" s="168"/>
      <c r="P322" s="168">
        <v>0</v>
      </c>
      <c r="Q322" s="168"/>
      <c r="R322" s="168">
        <v>-35261517</v>
      </c>
      <c r="S322" s="168"/>
      <c r="T322" s="129">
        <f t="shared" si="13"/>
        <v>-35261517</v>
      </c>
      <c r="U322" s="175"/>
      <c r="V322" s="191">
        <f>T322/درآمدها!$J$5</f>
        <v>4.1319515865744126E-5</v>
      </c>
    </row>
    <row r="323" spans="1:22" s="206" customFormat="1" ht="42.75" customHeight="1">
      <c r="A323" s="71"/>
      <c r="B323" s="209" t="s">
        <v>411</v>
      </c>
      <c r="C323" s="204"/>
      <c r="D323" s="168">
        <v>0</v>
      </c>
      <c r="E323" s="168"/>
      <c r="F323" s="168">
        <v>0</v>
      </c>
      <c r="G323" s="168"/>
      <c r="H323" s="168">
        <v>0</v>
      </c>
      <c r="I323" s="168"/>
      <c r="J323" s="129">
        <f t="shared" si="12"/>
        <v>0</v>
      </c>
      <c r="K323" s="129"/>
      <c r="L323" s="191">
        <f t="shared" si="14"/>
        <v>0</v>
      </c>
      <c r="M323" s="191"/>
      <c r="N323" s="168">
        <v>0</v>
      </c>
      <c r="O323" s="168"/>
      <c r="P323" s="168">
        <v>0</v>
      </c>
      <c r="Q323" s="168"/>
      <c r="R323" s="168">
        <v>-23585500</v>
      </c>
      <c r="S323" s="168"/>
      <c r="T323" s="129">
        <f t="shared" si="13"/>
        <v>-23585500</v>
      </c>
      <c r="U323" s="175"/>
      <c r="V323" s="191">
        <f>T323/درآمدها!$J$5</f>
        <v>2.7637535885126784E-5</v>
      </c>
    </row>
    <row r="324" spans="1:22" s="206" customFormat="1" ht="42.75" customHeight="1">
      <c r="A324" s="71"/>
      <c r="B324" s="209" t="s">
        <v>495</v>
      </c>
      <c r="C324" s="204"/>
      <c r="D324" s="168">
        <v>0</v>
      </c>
      <c r="E324" s="168"/>
      <c r="F324" s="168">
        <v>0</v>
      </c>
      <c r="G324" s="168"/>
      <c r="H324" s="168">
        <v>0</v>
      </c>
      <c r="I324" s="168"/>
      <c r="J324" s="129">
        <f t="shared" si="12"/>
        <v>0</v>
      </c>
      <c r="K324" s="129"/>
      <c r="L324" s="191">
        <f t="shared" si="14"/>
        <v>0</v>
      </c>
      <c r="M324" s="191"/>
      <c r="N324" s="168">
        <v>0</v>
      </c>
      <c r="O324" s="168"/>
      <c r="P324" s="168">
        <v>0</v>
      </c>
      <c r="Q324" s="168"/>
      <c r="R324" s="168">
        <v>-560751151</v>
      </c>
      <c r="S324" s="168"/>
      <c r="T324" s="129">
        <f t="shared" si="13"/>
        <v>-560751151</v>
      </c>
      <c r="U324" s="175"/>
      <c r="V324" s="191">
        <f>T324/درآمدها!$J$5</f>
        <v>6.5708931582491984E-4</v>
      </c>
    </row>
    <row r="325" spans="1:22" s="206" customFormat="1" ht="42.75" customHeight="1">
      <c r="A325" s="71"/>
      <c r="B325" s="209" t="s">
        <v>421</v>
      </c>
      <c r="C325" s="204"/>
      <c r="D325" s="168">
        <v>0</v>
      </c>
      <c r="E325" s="168"/>
      <c r="F325" s="168">
        <v>0</v>
      </c>
      <c r="G325" s="168"/>
      <c r="H325" s="168">
        <v>0</v>
      </c>
      <c r="I325" s="168"/>
      <c r="J325" s="129">
        <f t="shared" si="12"/>
        <v>0</v>
      </c>
      <c r="K325" s="129"/>
      <c r="L325" s="191">
        <f t="shared" si="14"/>
        <v>0</v>
      </c>
      <c r="M325" s="191"/>
      <c r="N325" s="168">
        <v>0</v>
      </c>
      <c r="O325" s="168"/>
      <c r="P325" s="168">
        <v>0</v>
      </c>
      <c r="Q325" s="168"/>
      <c r="R325" s="168">
        <v>0</v>
      </c>
      <c r="S325" s="168"/>
      <c r="T325" s="129">
        <f t="shared" si="13"/>
        <v>0</v>
      </c>
      <c r="U325" s="175"/>
      <c r="V325" s="191">
        <f>T325/درآمدها!$J$5</f>
        <v>0</v>
      </c>
    </row>
    <row r="326" spans="1:22" s="206" customFormat="1" ht="42.75" customHeight="1">
      <c r="A326" s="71"/>
      <c r="B326" s="209" t="s">
        <v>440</v>
      </c>
      <c r="C326" s="204"/>
      <c r="D326" s="168">
        <v>0</v>
      </c>
      <c r="E326" s="168"/>
      <c r="F326" s="168">
        <v>-14046073442</v>
      </c>
      <c r="G326" s="168"/>
      <c r="H326" s="168">
        <v>0</v>
      </c>
      <c r="I326" s="168"/>
      <c r="J326" s="168">
        <f t="shared" si="12"/>
        <v>-14046073442</v>
      </c>
      <c r="K326" s="129"/>
      <c r="L326" s="191">
        <f t="shared" si="14"/>
        <v>2.4560132396109411E-2</v>
      </c>
      <c r="M326" s="191"/>
      <c r="N326" s="168">
        <v>0</v>
      </c>
      <c r="O326" s="168"/>
      <c r="P326" s="168">
        <v>-1098506074</v>
      </c>
      <c r="Q326" s="168"/>
      <c r="R326" s="168">
        <v>0</v>
      </c>
      <c r="S326" s="168"/>
      <c r="T326" s="129">
        <f t="shared" si="13"/>
        <v>-1098506074</v>
      </c>
      <c r="U326" s="175"/>
      <c r="V326" s="191">
        <f>T326/درآمدها!$J$5</f>
        <v>1.287231605868213E-3</v>
      </c>
    </row>
    <row r="327" spans="1:22" s="218" customFormat="1" ht="33.6" thickBot="1">
      <c r="A327" s="213"/>
      <c r="B327" s="214" t="s">
        <v>2</v>
      </c>
      <c r="C327" s="215"/>
      <c r="D327" s="130">
        <f>SUM(D11:D326)</f>
        <v>67529519663</v>
      </c>
      <c r="E327" s="131"/>
      <c r="F327" s="130">
        <f>SUM(F11:F326)</f>
        <v>-676697003264</v>
      </c>
      <c r="G327" s="130"/>
      <c r="H327" s="130">
        <f>SUM(H11:H326)</f>
        <v>24501916739</v>
      </c>
      <c r="I327" s="131"/>
      <c r="J327" s="132">
        <f>SUM(J11:J326)</f>
        <v>-584665566862</v>
      </c>
      <c r="K327" s="131"/>
      <c r="L327" s="216">
        <f>SUM(L11:L326)</f>
        <v>1.022311593974726</v>
      </c>
      <c r="M327" s="217"/>
      <c r="N327" s="130">
        <f>SUM(N11:N326)</f>
        <v>573037543777</v>
      </c>
      <c r="O327" s="130"/>
      <c r="P327" s="130">
        <f>SUM(P11:P326)</f>
        <v>-1594990689448</v>
      </c>
      <c r="Q327" s="131"/>
      <c r="R327" s="130">
        <f>SUM(R11:R326)</f>
        <v>80696704780</v>
      </c>
      <c r="S327" s="131"/>
      <c r="T327" s="132">
        <f>SUM(T11:T326)</f>
        <v>-941256440891</v>
      </c>
      <c r="U327" s="133"/>
      <c r="V327" s="216">
        <f>SUM(V11:V326)</f>
        <v>1.102966172531078</v>
      </c>
    </row>
    <row r="328" spans="1:22" ht="25.5" customHeight="1" thickTop="1">
      <c r="B328" s="209"/>
      <c r="E328" s="168"/>
      <c r="I328" s="168"/>
      <c r="K328" s="129"/>
      <c r="M328" s="191"/>
      <c r="P328" s="219"/>
      <c r="Q328" s="168"/>
      <c r="R328" s="219"/>
      <c r="S328" s="168"/>
      <c r="T328" s="219"/>
      <c r="U328" s="175"/>
    </row>
    <row r="329" spans="1:22">
      <c r="D329" s="168"/>
    </row>
    <row r="330" spans="1:22" s="192" customFormat="1">
      <c r="D330" s="162"/>
      <c r="E330" s="159"/>
      <c r="F330" s="163"/>
      <c r="G330" s="163"/>
      <c r="H330" s="163"/>
      <c r="I330" s="163"/>
      <c r="J330" s="220"/>
      <c r="K330" s="220"/>
      <c r="L330" s="221"/>
      <c r="M330" s="221"/>
      <c r="N330" s="159"/>
      <c r="O330" s="159"/>
      <c r="P330" s="163"/>
      <c r="Q330" s="163"/>
      <c r="R330" s="163"/>
      <c r="S330" s="163"/>
      <c r="T330" s="163"/>
      <c r="U330" s="163"/>
      <c r="V330" s="221"/>
    </row>
    <row r="331" spans="1:22">
      <c r="D331" s="168"/>
    </row>
  </sheetData>
  <autoFilter ref="B8:B327" xr:uid="{00000000-0001-0000-0900-000000000000}"/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16"/>
  <sheetViews>
    <sheetView rightToLeft="1" view="pageBreakPreview" zoomScale="90" zoomScaleNormal="100" zoomScaleSheetLayoutView="90" workbookViewId="0">
      <selection activeCell="A4" sqref="A4"/>
    </sheetView>
  </sheetViews>
  <sheetFormatPr defaultColWidth="9.109375" defaultRowHeight="21"/>
  <cols>
    <col min="1" max="1" width="34.44140625" style="102" bestFit="1" customWidth="1"/>
    <col min="2" max="2" width="0.44140625" style="102" customWidth="1"/>
    <col min="3" max="3" width="18.109375" style="102" bestFit="1" customWidth="1"/>
    <col min="4" max="4" width="0.6640625" style="102" customWidth="1"/>
    <col min="5" max="5" width="20" style="102" bestFit="1" customWidth="1"/>
    <col min="6" max="6" width="0.5546875" style="102" customWidth="1"/>
    <col min="7" max="7" width="17" style="102" bestFit="1" customWidth="1"/>
    <col min="8" max="8" width="0.5546875" style="102" customWidth="1"/>
    <col min="9" max="9" width="20.44140625" style="102" bestFit="1" customWidth="1"/>
    <col min="10" max="10" width="0.44140625" style="102" customWidth="1"/>
    <col min="11" max="11" width="18.109375" style="102" bestFit="1" customWidth="1"/>
    <col min="12" max="12" width="0.5546875" style="102" customWidth="1"/>
    <col min="13" max="13" width="17.6640625" style="102" bestFit="1" customWidth="1"/>
    <col min="14" max="14" width="0.88671875" style="102" customWidth="1"/>
    <col min="15" max="15" width="19.33203125" style="102" bestFit="1" customWidth="1"/>
    <col min="16" max="16" width="0.5546875" style="102" customWidth="1"/>
    <col min="17" max="17" width="19.33203125" style="102" bestFit="1" customWidth="1"/>
    <col min="18" max="18" width="9.109375" style="1"/>
    <col min="19" max="19" width="12.6640625" style="1" bestFit="1" customWidth="1"/>
    <col min="20" max="16384" width="9.109375" style="1"/>
  </cols>
  <sheetData>
    <row r="1" spans="1:17" ht="21" customHeight="1">
      <c r="A1" s="319" t="s">
        <v>78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17" ht="18" customHeight="1">
      <c r="A2" s="319" t="s">
        <v>49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7" ht="19.5" customHeight="1">
      <c r="A3" s="319" t="str">
        <f>' سهام'!B3</f>
        <v>برای ماه منتهی به 1403/02/31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</row>
    <row r="4" spans="1:17" ht="19.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>
      <c r="A5" s="296" t="s">
        <v>26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6" spans="1:17" ht="4.5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1:17" ht="22.5" customHeight="1" thickBot="1">
      <c r="A7" s="136"/>
      <c r="B7" s="137"/>
      <c r="C7" s="320" t="str">
        <f>'درآمد سود سهام'!$I$7</f>
        <v>طی  اردیبهشت ماه</v>
      </c>
      <c r="D7" s="297"/>
      <c r="E7" s="297"/>
      <c r="F7" s="297"/>
      <c r="G7" s="297"/>
      <c r="H7" s="297"/>
      <c r="I7" s="297"/>
      <c r="J7" s="138"/>
      <c r="K7" s="321" t="str">
        <f>'درآمد سود سهام'!$O$7</f>
        <v>از ابتدای سال مالی تا پایان اردیبهشت ماه</v>
      </c>
      <c r="L7" s="297"/>
      <c r="M7" s="297"/>
      <c r="N7" s="297"/>
      <c r="O7" s="297"/>
      <c r="P7" s="297"/>
      <c r="Q7" s="297"/>
    </row>
    <row r="8" spans="1:17" ht="15.75" customHeight="1">
      <c r="A8" s="315"/>
      <c r="B8" s="316"/>
      <c r="C8" s="317" t="s">
        <v>12</v>
      </c>
      <c r="D8" s="317"/>
      <c r="E8" s="317" t="s">
        <v>10</v>
      </c>
      <c r="F8" s="315"/>
      <c r="G8" s="317" t="s">
        <v>11</v>
      </c>
      <c r="H8" s="315"/>
      <c r="I8" s="317" t="s">
        <v>2</v>
      </c>
      <c r="J8" s="139"/>
      <c r="K8" s="317" t="s">
        <v>12</v>
      </c>
      <c r="L8" s="317"/>
      <c r="M8" s="317" t="s">
        <v>10</v>
      </c>
      <c r="N8" s="315"/>
      <c r="O8" s="317" t="s">
        <v>11</v>
      </c>
      <c r="P8" s="315"/>
      <c r="Q8" s="317" t="s">
        <v>2</v>
      </c>
    </row>
    <row r="9" spans="1:17" ht="12" customHeight="1">
      <c r="A9" s="316"/>
      <c r="B9" s="316"/>
      <c r="C9" s="318"/>
      <c r="D9" s="318"/>
      <c r="E9" s="318"/>
      <c r="F9" s="316"/>
      <c r="G9" s="318"/>
      <c r="H9" s="316"/>
      <c r="I9" s="318"/>
      <c r="J9" s="139"/>
      <c r="K9" s="318"/>
      <c r="L9" s="318"/>
      <c r="M9" s="318"/>
      <c r="N9" s="316"/>
      <c r="O9" s="318"/>
      <c r="P9" s="316"/>
      <c r="Q9" s="318"/>
    </row>
    <row r="10" spans="1:17" ht="14.25" customHeight="1" thickBot="1">
      <c r="A10" s="316"/>
      <c r="B10" s="316"/>
      <c r="C10" s="140" t="s">
        <v>55</v>
      </c>
      <c r="D10" s="318"/>
      <c r="E10" s="140" t="s">
        <v>53</v>
      </c>
      <c r="F10" s="316"/>
      <c r="G10" s="140" t="s">
        <v>54</v>
      </c>
      <c r="H10" s="316"/>
      <c r="I10" s="297"/>
      <c r="J10" s="141"/>
      <c r="K10" s="140" t="s">
        <v>55</v>
      </c>
      <c r="L10" s="318"/>
      <c r="M10" s="140" t="s">
        <v>53</v>
      </c>
      <c r="N10" s="316"/>
      <c r="O10" s="140" t="s">
        <v>54</v>
      </c>
      <c r="P10" s="316"/>
      <c r="Q10" s="297"/>
    </row>
    <row r="11" spans="1:17" ht="21" customHeight="1">
      <c r="A11" s="142"/>
      <c r="B11" s="92"/>
      <c r="C11" s="101">
        <v>0</v>
      </c>
      <c r="D11" s="101"/>
      <c r="E11" s="101">
        <v>0</v>
      </c>
      <c r="F11" s="101"/>
      <c r="G11" s="101">
        <v>0</v>
      </c>
      <c r="H11" s="101"/>
      <c r="I11" s="101">
        <f>C11+E11+G11</f>
        <v>0</v>
      </c>
      <c r="J11" s="101"/>
      <c r="K11" s="101">
        <v>0</v>
      </c>
      <c r="L11" s="101"/>
      <c r="M11" s="101">
        <v>0</v>
      </c>
      <c r="N11" s="101"/>
      <c r="O11" s="101">
        <v>0</v>
      </c>
      <c r="P11" s="101">
        <v>1228793</v>
      </c>
      <c r="Q11" s="101">
        <f>O11+M11+K11</f>
        <v>0</v>
      </c>
    </row>
    <row r="12" spans="1:17" ht="21" customHeight="1" thickBot="1">
      <c r="A12" s="143" t="s">
        <v>2</v>
      </c>
      <c r="B12" s="144"/>
      <c r="C12" s="134">
        <f>SUM(C11:C11)</f>
        <v>0</v>
      </c>
      <c r="D12" s="135" t="e">
        <f>SUM(#REF!)</f>
        <v>#REF!</v>
      </c>
      <c r="E12" s="134">
        <f>SUM(E11:E11)</f>
        <v>0</v>
      </c>
      <c r="F12" s="135" t="e">
        <f>SUM(#REF!)</f>
        <v>#REF!</v>
      </c>
      <c r="G12" s="134">
        <f>SUM(G11:G11)</f>
        <v>0</v>
      </c>
      <c r="H12" s="135" t="e">
        <f>SUM(#REF!)</f>
        <v>#REF!</v>
      </c>
      <c r="I12" s="134">
        <f>SUM(I11:I11)</f>
        <v>0</v>
      </c>
      <c r="J12" s="135" t="e">
        <f>SUM(#REF!)</f>
        <v>#REF!</v>
      </c>
      <c r="K12" s="134">
        <v>0</v>
      </c>
      <c r="L12" s="135" t="e">
        <v>#REF!</v>
      </c>
      <c r="M12" s="134">
        <f>SUM(M11)</f>
        <v>0</v>
      </c>
      <c r="N12" s="135" t="e">
        <v>#REF!</v>
      </c>
      <c r="O12" s="134">
        <f>SUM(O11)</f>
        <v>0</v>
      </c>
      <c r="P12" s="135" t="e">
        <v>#REF!</v>
      </c>
      <c r="Q12" s="134">
        <f>SUM(Q11)</f>
        <v>0</v>
      </c>
    </row>
    <row r="13" spans="1:17" ht="21.6" thickTop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>
      <c r="I14" s="145"/>
      <c r="O14" s="146"/>
      <c r="Q14" s="146"/>
    </row>
    <row r="15" spans="1:17">
      <c r="O15" s="145"/>
      <c r="Q15" s="145"/>
    </row>
    <row r="16" spans="1:17">
      <c r="I16" s="145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  <mergeCell ref="A8:A10"/>
    <mergeCell ref="B8:B10"/>
    <mergeCell ref="D8:D10"/>
    <mergeCell ref="Q8:Q10"/>
    <mergeCell ref="I8:I10"/>
    <mergeCell ref="P8:P10"/>
  </mergeCells>
  <pageMargins left="0.25" right="0.25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J15"/>
  <sheetViews>
    <sheetView rightToLeft="1" view="pageBreakPreview" zoomScale="90" zoomScaleNormal="100" zoomScaleSheetLayoutView="90" workbookViewId="0">
      <selection activeCell="A4" sqref="A4"/>
    </sheetView>
  </sheetViews>
  <sheetFormatPr defaultColWidth="9.109375" defaultRowHeight="21"/>
  <cols>
    <col min="1" max="1" width="40.33203125" style="102" bestFit="1" customWidth="1"/>
    <col min="2" max="2" width="0.6640625" style="102" customWidth="1"/>
    <col min="3" max="3" width="18.44140625" style="121" customWidth="1"/>
    <col min="4" max="4" width="1.44140625" style="121" customWidth="1"/>
    <col min="5" max="5" width="21.6640625" style="121" customWidth="1"/>
    <col min="6" max="6" width="1.44140625" style="121" customWidth="1"/>
    <col min="7" max="7" width="26.109375" style="121" customWidth="1"/>
    <col min="8" max="8" width="1.33203125" style="102" customWidth="1"/>
    <col min="9" max="9" width="22" style="102" customWidth="1"/>
    <col min="10" max="10" width="0.6640625" style="1" customWidth="1"/>
    <col min="11" max="16384" width="9.109375" style="1"/>
  </cols>
  <sheetData>
    <row r="1" spans="1:10" ht="21.6">
      <c r="A1" s="327" t="s">
        <v>77</v>
      </c>
      <c r="B1" s="327"/>
      <c r="C1" s="327"/>
      <c r="D1" s="327"/>
      <c r="E1" s="327"/>
      <c r="F1" s="327"/>
      <c r="G1" s="327"/>
      <c r="H1" s="327"/>
      <c r="I1" s="327"/>
      <c r="J1" s="327"/>
    </row>
    <row r="2" spans="1:10" ht="21.6">
      <c r="A2" s="327" t="s">
        <v>49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0" ht="21.6">
      <c r="A3" s="327" t="str">
        <f>' سهام'!B3</f>
        <v>برای ماه منتهی به 1403/02/31</v>
      </c>
      <c r="B3" s="327"/>
      <c r="C3" s="327"/>
      <c r="D3" s="327"/>
      <c r="E3" s="327"/>
      <c r="F3" s="327"/>
      <c r="G3" s="327"/>
      <c r="H3" s="327"/>
      <c r="I3" s="327"/>
      <c r="J3" s="327"/>
    </row>
    <row r="4" spans="1:10" ht="21.6">
      <c r="A4" s="91"/>
      <c r="B4" s="91"/>
      <c r="C4" s="91"/>
      <c r="D4" s="91"/>
      <c r="E4" s="91"/>
      <c r="F4" s="91"/>
      <c r="G4" s="91"/>
      <c r="H4" s="91"/>
      <c r="I4" s="91"/>
      <c r="J4" s="222"/>
    </row>
    <row r="5" spans="1:10">
      <c r="A5" s="324" t="s">
        <v>27</v>
      </c>
      <c r="B5" s="324"/>
      <c r="C5" s="324"/>
      <c r="D5" s="324"/>
      <c r="E5" s="324"/>
      <c r="F5" s="324"/>
      <c r="G5" s="324"/>
      <c r="H5" s="324"/>
      <c r="I5" s="324"/>
      <c r="J5" s="324"/>
    </row>
    <row r="6" spans="1:10" ht="21.6" thickBot="1">
      <c r="A6" s="196"/>
      <c r="B6" s="196"/>
      <c r="C6" s="147"/>
      <c r="D6" s="147"/>
      <c r="E6" s="147"/>
      <c r="F6" s="147"/>
      <c r="G6" s="147"/>
      <c r="H6" s="196"/>
      <c r="I6" s="196"/>
      <c r="J6" s="223"/>
    </row>
    <row r="7" spans="1:10" ht="37.5" customHeight="1" thickBot="1">
      <c r="A7" s="322" t="s">
        <v>17</v>
      </c>
      <c r="B7" s="322"/>
      <c r="C7" s="323" t="str">
        <f>'درآمد سود سهام'!$I$7</f>
        <v>طی  اردیبهشت ماه</v>
      </c>
      <c r="D7" s="323"/>
      <c r="E7" s="323"/>
      <c r="F7" s="323"/>
      <c r="G7" s="325" t="str">
        <f>'درآمد سود سهام'!$O$7</f>
        <v>از ابتدای سال مالی تا پایان اردیبهشت ماه</v>
      </c>
      <c r="H7" s="326"/>
      <c r="I7" s="326"/>
      <c r="J7" s="326"/>
    </row>
    <row r="8" spans="1:10" ht="37.200000000000003">
      <c r="A8" s="224" t="s">
        <v>13</v>
      </c>
      <c r="B8" s="138"/>
      <c r="C8" s="148" t="s">
        <v>14</v>
      </c>
      <c r="D8" s="149"/>
      <c r="E8" s="148" t="s">
        <v>15</v>
      </c>
      <c r="F8" s="150"/>
      <c r="G8" s="148" t="s">
        <v>14</v>
      </c>
      <c r="H8" s="138"/>
      <c r="I8" s="224" t="s">
        <v>15</v>
      </c>
      <c r="J8" s="225"/>
    </row>
    <row r="9" spans="1:10" ht="27" customHeight="1">
      <c r="A9" s="226" t="s">
        <v>503</v>
      </c>
      <c r="B9" s="92"/>
      <c r="C9" s="88">
        <v>0</v>
      </c>
      <c r="D9" s="92"/>
      <c r="E9" s="227">
        <f>C9/$C$13</f>
        <v>0</v>
      </c>
      <c r="F9" s="92"/>
      <c r="G9" s="88">
        <v>436571084</v>
      </c>
      <c r="H9" s="92"/>
      <c r="I9" s="227">
        <f>G9/$G$13</f>
        <v>0.82605855203975631</v>
      </c>
      <c r="J9" s="225"/>
    </row>
    <row r="10" spans="1:10" ht="27" customHeight="1">
      <c r="A10" s="226" t="s">
        <v>500</v>
      </c>
      <c r="B10" s="92"/>
      <c r="C10" s="88">
        <v>1726</v>
      </c>
      <c r="D10" s="92"/>
      <c r="E10" s="227">
        <f t="shared" ref="E10:E12" si="0">C10/$C$13</f>
        <v>1.8787431317298272E-5</v>
      </c>
      <c r="F10" s="92"/>
      <c r="G10" s="88">
        <v>18214</v>
      </c>
      <c r="H10" s="92"/>
      <c r="I10" s="227">
        <f t="shared" ref="I10:I12" si="1">G10/$G$13</f>
        <v>3.4463644108074099E-5</v>
      </c>
      <c r="J10" s="225"/>
    </row>
    <row r="11" spans="1:10" ht="27" customHeight="1">
      <c r="A11" s="226" t="s">
        <v>501</v>
      </c>
      <c r="B11" s="92"/>
      <c r="C11" s="88">
        <v>4328</v>
      </c>
      <c r="D11" s="92"/>
      <c r="E11" s="227">
        <f t="shared" si="0"/>
        <v>4.7110082700618144E-5</v>
      </c>
      <c r="F11" s="92"/>
      <c r="G11" s="88">
        <v>45784</v>
      </c>
      <c r="H11" s="92"/>
      <c r="I11" s="227">
        <f t="shared" si="1"/>
        <v>8.6630255948394886E-5</v>
      </c>
      <c r="J11" s="225"/>
    </row>
    <row r="12" spans="1:10" ht="27" customHeight="1" thickBot="1">
      <c r="A12" s="226" t="s">
        <v>502</v>
      </c>
      <c r="B12" s="92"/>
      <c r="C12" s="88">
        <v>91863876</v>
      </c>
      <c r="D12" s="92"/>
      <c r="E12" s="227">
        <f t="shared" si="0"/>
        <v>0.99993410248598213</v>
      </c>
      <c r="F12" s="92"/>
      <c r="G12" s="88">
        <v>91863876</v>
      </c>
      <c r="H12" s="92"/>
      <c r="I12" s="227">
        <f t="shared" si="1"/>
        <v>0.1738203540601872</v>
      </c>
      <c r="J12" s="225"/>
    </row>
    <row r="13" spans="1:10" ht="21.6" thickBot="1">
      <c r="A13" s="143" t="s">
        <v>2</v>
      </c>
      <c r="B13" s="144"/>
      <c r="C13" s="228">
        <f>SUM(C9:C12)</f>
        <v>91869930</v>
      </c>
      <c r="D13" s="92"/>
      <c r="E13" s="151">
        <f>SUM(E9:E12)</f>
        <v>1</v>
      </c>
      <c r="F13" s="92"/>
      <c r="G13" s="228">
        <f>SUM(G9:G12)</f>
        <v>528498958</v>
      </c>
      <c r="H13" s="92"/>
      <c r="I13" s="151">
        <f>SUM(I9:I12)</f>
        <v>1</v>
      </c>
      <c r="J13" s="225"/>
    </row>
    <row r="14" spans="1:10" ht="21.6" thickTop="1">
      <c r="D14" s="92"/>
      <c r="F14" s="92"/>
      <c r="H14" s="92"/>
    </row>
    <row r="15" spans="1:10">
      <c r="D15" s="92"/>
      <c r="F15" s="92"/>
      <c r="H15" s="92"/>
    </row>
  </sheetData>
  <autoFilter ref="A8:J8" xr:uid="{00000000-0009-0000-0000-00000B000000}">
    <sortState xmlns:xlrd2="http://schemas.microsoft.com/office/spreadsheetml/2017/richdata2" ref="A9:J18">
      <sortCondition descending="1" ref="G8"/>
    </sortState>
  </autoFilter>
  <mergeCells count="7">
    <mergeCell ref="A7:B7"/>
    <mergeCell ref="C7:F7"/>
    <mergeCell ref="A5:J5"/>
    <mergeCell ref="G7:J7"/>
    <mergeCell ref="A1:J1"/>
    <mergeCell ref="A2:J2"/>
    <mergeCell ref="A3:J3"/>
  </mergeCell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7"/>
  <sheetViews>
    <sheetView rightToLeft="1" view="pageBreakPreview" zoomScaleNormal="100" zoomScaleSheetLayoutView="100" workbookViewId="0">
      <selection activeCell="A4" sqref="A4"/>
    </sheetView>
  </sheetViews>
  <sheetFormatPr defaultColWidth="9.109375" defaultRowHeight="18"/>
  <cols>
    <col min="1" max="1" width="32.44140625" style="107" customWidth="1"/>
    <col min="2" max="2" width="1.44140625" style="107" customWidth="1"/>
    <col min="3" max="3" width="19" style="107" bestFit="1" customWidth="1"/>
    <col min="4" max="4" width="0.88671875" style="107" customWidth="1"/>
    <col min="5" max="5" width="19" style="107" bestFit="1" customWidth="1"/>
    <col min="6" max="6" width="10.6640625" style="2" bestFit="1" customWidth="1"/>
    <col min="7" max="16384" width="9.109375" style="2"/>
  </cols>
  <sheetData>
    <row r="1" spans="1:6" s="229" customFormat="1" ht="18.600000000000001">
      <c r="A1" s="293" t="s">
        <v>77</v>
      </c>
      <c r="B1" s="293"/>
      <c r="C1" s="293"/>
      <c r="D1" s="293"/>
      <c r="E1" s="293"/>
    </row>
    <row r="2" spans="1:6" s="229" customFormat="1" ht="18.600000000000001">
      <c r="A2" s="293" t="s">
        <v>49</v>
      </c>
      <c r="B2" s="293"/>
      <c r="C2" s="293"/>
      <c r="D2" s="293"/>
      <c r="E2" s="293"/>
    </row>
    <row r="3" spans="1:6" s="229" customFormat="1" ht="18.600000000000001">
      <c r="A3" s="293" t="str">
        <f>' سهام'!B3</f>
        <v>برای ماه منتهی به 1403/02/31</v>
      </c>
      <c r="B3" s="293"/>
      <c r="C3" s="293"/>
      <c r="D3" s="293"/>
      <c r="E3" s="293"/>
    </row>
    <row r="4" spans="1:6" s="229" customFormat="1" ht="18.600000000000001">
      <c r="A4" s="194"/>
      <c r="B4" s="194"/>
      <c r="C4" s="194"/>
      <c r="D4" s="194"/>
      <c r="E4" s="194"/>
    </row>
    <row r="5" spans="1:6" ht="18.600000000000001">
      <c r="A5" s="296" t="s">
        <v>28</v>
      </c>
      <c r="B5" s="296"/>
      <c r="C5" s="296"/>
      <c r="D5" s="296"/>
      <c r="E5" s="296"/>
    </row>
    <row r="6" spans="1:6" ht="37.799999999999997" thickBot="1">
      <c r="A6" s="136"/>
      <c r="B6" s="137"/>
      <c r="C6" s="178" t="str">
        <f>'درآمد سود سهام'!$I$7</f>
        <v>طی  اردیبهشت ماه</v>
      </c>
      <c r="D6" s="138"/>
      <c r="E6" s="178" t="str">
        <f>'درآمد سود سهام'!$O$7</f>
        <v>از ابتدای سال مالی تا پایان اردیبهشت ماه</v>
      </c>
    </row>
    <row r="7" spans="1:6" ht="16.5" customHeight="1">
      <c r="A7" s="315"/>
      <c r="B7" s="316"/>
      <c r="C7" s="317" t="s">
        <v>6</v>
      </c>
      <c r="D7" s="139"/>
      <c r="E7" s="317" t="s">
        <v>6</v>
      </c>
    </row>
    <row r="8" spans="1:6" ht="18.600000000000001" thickBot="1">
      <c r="A8" s="316"/>
      <c r="B8" s="316"/>
      <c r="C8" s="297"/>
      <c r="D8" s="141"/>
      <c r="E8" s="297"/>
    </row>
    <row r="9" spans="1:6">
      <c r="A9" s="230" t="s">
        <v>29</v>
      </c>
      <c r="B9" s="92"/>
      <c r="C9" s="88">
        <v>0</v>
      </c>
      <c r="D9" s="88"/>
      <c r="E9" s="88">
        <v>22294028123</v>
      </c>
      <c r="F9" s="231"/>
    </row>
    <row r="10" spans="1:6" ht="25.95" customHeight="1">
      <c r="A10" s="230" t="s">
        <v>75</v>
      </c>
      <c r="B10" s="92"/>
      <c r="C10" s="88">
        <v>400195932</v>
      </c>
      <c r="D10" s="88"/>
      <c r="E10" s="88">
        <v>4284071659</v>
      </c>
      <c r="F10" s="231"/>
    </row>
    <row r="11" spans="1:6" ht="18.600000000000001" thickBot="1">
      <c r="A11" s="232" t="s">
        <v>2</v>
      </c>
      <c r="B11" s="138"/>
      <c r="C11" s="228">
        <f>SUM(C10)</f>
        <v>400195932</v>
      </c>
      <c r="D11" s="88"/>
      <c r="E11" s="228">
        <f>SUM(E9:E10)</f>
        <v>26578099782</v>
      </c>
    </row>
    <row r="12" spans="1:6" ht="18.600000000000001" thickTop="1">
      <c r="D12" s="88"/>
    </row>
    <row r="13" spans="1:6">
      <c r="D13" s="88"/>
    </row>
    <row r="14" spans="1:6">
      <c r="C14" s="233"/>
      <c r="D14" s="88"/>
      <c r="E14" s="233"/>
    </row>
    <row r="15" spans="1:6">
      <c r="C15" s="233"/>
      <c r="E15" s="234"/>
    </row>
    <row r="16" spans="1:6">
      <c r="C16" s="233"/>
      <c r="E16" s="234"/>
    </row>
    <row r="17" spans="3:3">
      <c r="C17" s="234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S188"/>
  <sheetViews>
    <sheetView rightToLeft="1" view="pageBreakPreview" zoomScale="80" zoomScaleNormal="100" zoomScaleSheetLayoutView="80" workbookViewId="0">
      <selection activeCell="A4" sqref="A4"/>
    </sheetView>
  </sheetViews>
  <sheetFormatPr defaultColWidth="9.109375" defaultRowHeight="16.2"/>
  <cols>
    <col min="1" max="1" width="35.109375" style="92" customWidth="1"/>
    <col min="2" max="2" width="0.5546875" style="92" customWidth="1"/>
    <col min="3" max="3" width="11.33203125" style="92" customWidth="1"/>
    <col min="4" max="4" width="0.88671875" style="92" customWidth="1"/>
    <col min="5" max="5" width="16" style="247" customWidth="1"/>
    <col min="6" max="6" width="0.6640625" style="92" customWidth="1"/>
    <col min="7" max="7" width="9.44140625" style="92" bestFit="1" customWidth="1"/>
    <col min="8" max="8" width="0.5546875" style="92" customWidth="1"/>
    <col min="9" max="9" width="15.88671875" style="92" bestFit="1" customWidth="1"/>
    <col min="10" max="10" width="1" style="92" customWidth="1"/>
    <col min="11" max="11" width="13.5546875" style="92" customWidth="1"/>
    <col min="12" max="12" width="1.109375" style="92" customWidth="1"/>
    <col min="13" max="13" width="15.44140625" style="92" customWidth="1"/>
    <col min="14" max="14" width="1" style="92" customWidth="1"/>
    <col min="15" max="15" width="18.88671875" style="92" bestFit="1" customWidth="1"/>
    <col min="16" max="16" width="1.109375" style="92" customWidth="1"/>
    <col min="17" max="17" width="16.33203125" style="92" bestFit="1" customWidth="1"/>
    <col min="18" max="18" width="1.109375" style="92" customWidth="1"/>
    <col min="19" max="19" width="16.6640625" style="92" bestFit="1" customWidth="1"/>
    <col min="20" max="16384" width="9.109375" style="11"/>
  </cols>
  <sheetData>
    <row r="1" spans="1:19" ht="21.6">
      <c r="A1" s="319" t="s">
        <v>77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19" ht="21.6">
      <c r="A2" s="319" t="s">
        <v>49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</row>
    <row r="3" spans="1:19" ht="21.6">
      <c r="A3" s="319" t="str">
        <f>روکش!B18</f>
        <v>منتهی به 1403/02/31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1:19" ht="21.6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19" ht="21.6">
      <c r="A5" s="330" t="s">
        <v>65</v>
      </c>
      <c r="B5" s="330"/>
      <c r="C5" s="330"/>
      <c r="D5" s="330"/>
      <c r="E5" s="330"/>
      <c r="F5" s="330"/>
      <c r="G5" s="330"/>
      <c r="H5" s="330"/>
      <c r="I5" s="331"/>
      <c r="J5" s="331"/>
      <c r="K5" s="331"/>
      <c r="L5" s="331"/>
      <c r="M5" s="331"/>
      <c r="N5" s="331"/>
      <c r="O5" s="331"/>
      <c r="P5" s="331"/>
      <c r="Q5" s="330"/>
      <c r="R5" s="330"/>
      <c r="S5" s="330"/>
    </row>
    <row r="7" spans="1:19" ht="18.600000000000001">
      <c r="C7" s="328" t="s">
        <v>66</v>
      </c>
      <c r="D7" s="329"/>
      <c r="E7" s="329"/>
      <c r="F7" s="329"/>
      <c r="G7" s="329"/>
      <c r="I7" s="328" t="s">
        <v>471</v>
      </c>
      <c r="J7" s="329"/>
      <c r="K7" s="329"/>
      <c r="L7" s="329"/>
      <c r="M7" s="329"/>
      <c r="O7" s="328" t="s">
        <v>470</v>
      </c>
      <c r="P7" s="329"/>
      <c r="Q7" s="329"/>
      <c r="R7" s="329"/>
      <c r="S7" s="329"/>
    </row>
    <row r="8" spans="1:19" ht="55.8">
      <c r="A8" s="235" t="s">
        <v>67</v>
      </c>
      <c r="C8" s="236" t="s">
        <v>235</v>
      </c>
      <c r="E8" s="237" t="s">
        <v>236</v>
      </c>
      <c r="G8" s="236" t="s">
        <v>68</v>
      </c>
      <c r="I8" s="236" t="s">
        <v>69</v>
      </c>
      <c r="K8" s="236" t="s">
        <v>70</v>
      </c>
      <c r="M8" s="236" t="s">
        <v>71</v>
      </c>
      <c r="O8" s="236" t="s">
        <v>69</v>
      </c>
      <c r="Q8" s="236" t="s">
        <v>70</v>
      </c>
      <c r="S8" s="236" t="s">
        <v>71</v>
      </c>
    </row>
    <row r="9" spans="1:19" ht="21">
      <c r="A9" s="238" t="s">
        <v>181</v>
      </c>
      <c r="B9" s="239"/>
      <c r="C9" s="240" t="s">
        <v>310</v>
      </c>
      <c r="D9" s="241">
        <v>6436755</v>
      </c>
      <c r="E9" s="242">
        <v>3314649</v>
      </c>
      <c r="F9" s="241"/>
      <c r="G9" s="87">
        <v>45</v>
      </c>
      <c r="H9" s="241"/>
      <c r="I9" s="88">
        <v>0</v>
      </c>
      <c r="J9" s="88"/>
      <c r="K9" s="88">
        <v>0</v>
      </c>
      <c r="L9" s="88"/>
      <c r="M9" s="88">
        <f>I9+K9</f>
        <v>0</v>
      </c>
      <c r="N9" s="88"/>
      <c r="O9" s="88">
        <v>149159205</v>
      </c>
      <c r="P9" s="88"/>
      <c r="Q9" s="88">
        <v>0</v>
      </c>
      <c r="R9" s="88"/>
      <c r="S9" s="88">
        <f>O9+Q9</f>
        <v>149159205</v>
      </c>
    </row>
    <row r="10" spans="1:19" ht="21">
      <c r="A10" s="238" t="s">
        <v>113</v>
      </c>
      <c r="B10" s="239"/>
      <c r="C10" s="240" t="s">
        <v>310</v>
      </c>
      <c r="D10" s="241">
        <v>710475</v>
      </c>
      <c r="E10" s="242">
        <v>848277</v>
      </c>
      <c r="F10" s="241"/>
      <c r="G10" s="87">
        <v>6200</v>
      </c>
      <c r="H10" s="241"/>
      <c r="I10" s="88">
        <v>0</v>
      </c>
      <c r="J10" s="88"/>
      <c r="K10" s="88">
        <v>0</v>
      </c>
      <c r="L10" s="88"/>
      <c r="M10" s="88">
        <f t="shared" ref="M10:M73" si="0">I10+K10</f>
        <v>0</v>
      </c>
      <c r="N10" s="88"/>
      <c r="O10" s="88">
        <v>5259317400</v>
      </c>
      <c r="P10" s="88"/>
      <c r="Q10" s="88">
        <v>0</v>
      </c>
      <c r="R10" s="88"/>
      <c r="S10" s="88">
        <f t="shared" ref="S10:S73" si="1">O10+Q10</f>
        <v>5259317400</v>
      </c>
    </row>
    <row r="11" spans="1:19" ht="21">
      <c r="A11" s="238" t="s">
        <v>242</v>
      </c>
      <c r="B11" s="239"/>
      <c r="C11" s="240" t="s">
        <v>308</v>
      </c>
      <c r="D11" s="241">
        <v>1940047</v>
      </c>
      <c r="E11" s="242">
        <v>1728558</v>
      </c>
      <c r="F11" s="241"/>
      <c r="G11" s="87">
        <v>530</v>
      </c>
      <c r="H11" s="241"/>
      <c r="I11" s="88">
        <v>0</v>
      </c>
      <c r="J11" s="88"/>
      <c r="K11" s="88">
        <v>0</v>
      </c>
      <c r="L11" s="88"/>
      <c r="M11" s="88">
        <f t="shared" si="0"/>
        <v>0</v>
      </c>
      <c r="N11" s="88"/>
      <c r="O11" s="88">
        <v>916135000</v>
      </c>
      <c r="P11" s="88"/>
      <c r="Q11" s="88">
        <v>0</v>
      </c>
      <c r="R11" s="88"/>
      <c r="S11" s="88">
        <f t="shared" si="1"/>
        <v>916135000</v>
      </c>
    </row>
    <row r="12" spans="1:19" ht="21">
      <c r="A12" s="238" t="s">
        <v>157</v>
      </c>
      <c r="B12" s="239"/>
      <c r="C12" s="240" t="s">
        <v>314</v>
      </c>
      <c r="D12" s="241">
        <v>707643</v>
      </c>
      <c r="E12" s="242">
        <v>22494382</v>
      </c>
      <c r="F12" s="241"/>
      <c r="G12" s="87">
        <v>19</v>
      </c>
      <c r="H12" s="241"/>
      <c r="I12" s="88">
        <v>0</v>
      </c>
      <c r="J12" s="88"/>
      <c r="K12" s="88">
        <v>0</v>
      </c>
      <c r="L12" s="88"/>
      <c r="M12" s="88">
        <f t="shared" si="0"/>
        <v>0</v>
      </c>
      <c r="N12" s="88"/>
      <c r="O12" s="88">
        <v>427393258</v>
      </c>
      <c r="P12" s="88"/>
      <c r="Q12" s="88">
        <v>0</v>
      </c>
      <c r="R12" s="88"/>
      <c r="S12" s="88">
        <f t="shared" si="1"/>
        <v>427393258</v>
      </c>
    </row>
    <row r="13" spans="1:19" ht="21">
      <c r="A13" s="238" t="s">
        <v>154</v>
      </c>
      <c r="B13" s="239"/>
      <c r="C13" s="240" t="s">
        <v>313</v>
      </c>
      <c r="D13" s="241">
        <v>475245</v>
      </c>
      <c r="E13" s="242">
        <v>1541698</v>
      </c>
      <c r="F13" s="241"/>
      <c r="G13" s="87">
        <v>390</v>
      </c>
      <c r="H13" s="241"/>
      <c r="I13" s="88">
        <v>0</v>
      </c>
      <c r="J13" s="88"/>
      <c r="K13" s="88">
        <v>0</v>
      </c>
      <c r="L13" s="88"/>
      <c r="M13" s="88">
        <f t="shared" si="0"/>
        <v>0</v>
      </c>
      <c r="N13" s="88"/>
      <c r="O13" s="88">
        <v>601262220</v>
      </c>
      <c r="P13" s="88"/>
      <c r="Q13" s="88">
        <v>0</v>
      </c>
      <c r="R13" s="88"/>
      <c r="S13" s="88">
        <f t="shared" si="1"/>
        <v>601262220</v>
      </c>
    </row>
    <row r="14" spans="1:19" ht="21">
      <c r="A14" s="238" t="s">
        <v>123</v>
      </c>
      <c r="B14" s="239"/>
      <c r="C14" s="240" t="s">
        <v>299</v>
      </c>
      <c r="D14" s="241">
        <v>2429809</v>
      </c>
      <c r="E14" s="242">
        <v>444089</v>
      </c>
      <c r="F14" s="241"/>
      <c r="G14" s="87">
        <v>300</v>
      </c>
      <c r="H14" s="241"/>
      <c r="I14" s="88">
        <v>0</v>
      </c>
      <c r="J14" s="88"/>
      <c r="K14" s="88">
        <v>0</v>
      </c>
      <c r="L14" s="88"/>
      <c r="M14" s="88">
        <f t="shared" si="0"/>
        <v>0</v>
      </c>
      <c r="N14" s="88"/>
      <c r="O14" s="88">
        <v>133226700</v>
      </c>
      <c r="P14" s="88"/>
      <c r="Q14" s="88">
        <v>0</v>
      </c>
      <c r="R14" s="88"/>
      <c r="S14" s="88">
        <f t="shared" si="1"/>
        <v>133226700</v>
      </c>
    </row>
    <row r="15" spans="1:19" ht="21">
      <c r="A15" s="238" t="s">
        <v>115</v>
      </c>
      <c r="B15" s="239"/>
      <c r="C15" s="240" t="s">
        <v>299</v>
      </c>
      <c r="D15" s="241">
        <v>7612002</v>
      </c>
      <c r="E15" s="242">
        <v>3814579</v>
      </c>
      <c r="F15" s="241"/>
      <c r="G15" s="87">
        <v>47</v>
      </c>
      <c r="H15" s="241"/>
      <c r="I15" s="88">
        <v>0</v>
      </c>
      <c r="J15" s="88"/>
      <c r="K15" s="88">
        <v>0</v>
      </c>
      <c r="L15" s="88"/>
      <c r="M15" s="88">
        <f t="shared" si="0"/>
        <v>0</v>
      </c>
      <c r="N15" s="88"/>
      <c r="O15" s="88">
        <v>179285213</v>
      </c>
      <c r="P15" s="88"/>
      <c r="Q15" s="88">
        <v>0</v>
      </c>
      <c r="R15" s="88"/>
      <c r="S15" s="88">
        <f t="shared" si="1"/>
        <v>179285213</v>
      </c>
    </row>
    <row r="16" spans="1:19" ht="21">
      <c r="A16" s="238" t="s">
        <v>173</v>
      </c>
      <c r="B16" s="239"/>
      <c r="C16" s="240" t="s">
        <v>296</v>
      </c>
      <c r="D16" s="241">
        <v>4644799</v>
      </c>
      <c r="E16" s="242">
        <v>12110208</v>
      </c>
      <c r="F16" s="241"/>
      <c r="G16" s="87">
        <v>100</v>
      </c>
      <c r="H16" s="241"/>
      <c r="I16" s="88">
        <v>0</v>
      </c>
      <c r="J16" s="88"/>
      <c r="K16" s="88">
        <v>0</v>
      </c>
      <c r="L16" s="88"/>
      <c r="M16" s="88">
        <f t="shared" si="0"/>
        <v>0</v>
      </c>
      <c r="N16" s="88"/>
      <c r="O16" s="88">
        <v>1211020800</v>
      </c>
      <c r="P16" s="88"/>
      <c r="Q16" s="88">
        <v>0</v>
      </c>
      <c r="R16" s="88"/>
      <c r="S16" s="88">
        <f t="shared" si="1"/>
        <v>1211020800</v>
      </c>
    </row>
    <row r="17" spans="1:19" ht="21">
      <c r="A17" s="238" t="s">
        <v>254</v>
      </c>
      <c r="B17" s="239"/>
      <c r="C17" s="240" t="s">
        <v>304</v>
      </c>
      <c r="D17" s="241">
        <v>1290936</v>
      </c>
      <c r="E17" s="242">
        <v>6919876</v>
      </c>
      <c r="F17" s="241"/>
      <c r="G17" s="87">
        <v>900</v>
      </c>
      <c r="H17" s="241"/>
      <c r="I17" s="88">
        <v>0</v>
      </c>
      <c r="J17" s="88"/>
      <c r="K17" s="88">
        <v>0</v>
      </c>
      <c r="L17" s="88"/>
      <c r="M17" s="88">
        <f t="shared" si="0"/>
        <v>0</v>
      </c>
      <c r="N17" s="88"/>
      <c r="O17" s="88">
        <v>6227888400</v>
      </c>
      <c r="P17" s="88"/>
      <c r="Q17" s="88">
        <v>0</v>
      </c>
      <c r="R17" s="88"/>
      <c r="S17" s="88">
        <f t="shared" si="1"/>
        <v>6227888400</v>
      </c>
    </row>
    <row r="18" spans="1:19" ht="21">
      <c r="A18" s="238" t="s">
        <v>95</v>
      </c>
      <c r="B18" s="239"/>
      <c r="C18" s="240" t="s">
        <v>304</v>
      </c>
      <c r="D18" s="241">
        <v>3166253</v>
      </c>
      <c r="E18" s="242">
        <v>4234336</v>
      </c>
      <c r="F18" s="241"/>
      <c r="G18" s="87">
        <v>4200</v>
      </c>
      <c r="H18" s="241"/>
      <c r="I18" s="88">
        <v>0</v>
      </c>
      <c r="J18" s="88"/>
      <c r="K18" s="88">
        <v>0</v>
      </c>
      <c r="L18" s="88"/>
      <c r="M18" s="88">
        <f t="shared" si="0"/>
        <v>0</v>
      </c>
      <c r="N18" s="88"/>
      <c r="O18" s="88">
        <v>17784211200</v>
      </c>
      <c r="P18" s="88"/>
      <c r="Q18" s="88">
        <v>0</v>
      </c>
      <c r="R18" s="88"/>
      <c r="S18" s="88">
        <f t="shared" si="1"/>
        <v>17784211200</v>
      </c>
    </row>
    <row r="19" spans="1:19" ht="21">
      <c r="A19" s="238" t="s">
        <v>137</v>
      </c>
      <c r="B19" s="239"/>
      <c r="C19" s="240" t="s">
        <v>305</v>
      </c>
      <c r="D19" s="241">
        <v>3984345</v>
      </c>
      <c r="E19" s="242">
        <v>10134330</v>
      </c>
      <c r="F19" s="241"/>
      <c r="G19" s="87">
        <v>640</v>
      </c>
      <c r="H19" s="241"/>
      <c r="I19" s="88">
        <v>0</v>
      </c>
      <c r="J19" s="88"/>
      <c r="K19" s="88">
        <v>0</v>
      </c>
      <c r="L19" s="88"/>
      <c r="M19" s="88">
        <f t="shared" si="0"/>
        <v>0</v>
      </c>
      <c r="N19" s="88"/>
      <c r="O19" s="88">
        <v>6485971200</v>
      </c>
      <c r="P19" s="88"/>
      <c r="Q19" s="88">
        <v>0</v>
      </c>
      <c r="R19" s="88"/>
      <c r="S19" s="88">
        <f t="shared" si="1"/>
        <v>6485971200</v>
      </c>
    </row>
    <row r="20" spans="1:19" ht="21">
      <c r="A20" s="238" t="s">
        <v>126</v>
      </c>
      <c r="B20" s="239"/>
      <c r="C20" s="240" t="s">
        <v>302</v>
      </c>
      <c r="D20" s="241">
        <v>365663</v>
      </c>
      <c r="E20" s="242">
        <v>368131</v>
      </c>
      <c r="F20" s="241"/>
      <c r="G20" s="87">
        <v>5000</v>
      </c>
      <c r="H20" s="241"/>
      <c r="I20" s="88">
        <v>0</v>
      </c>
      <c r="J20" s="88"/>
      <c r="K20" s="88">
        <v>0</v>
      </c>
      <c r="L20" s="88"/>
      <c r="M20" s="88">
        <f t="shared" si="0"/>
        <v>0</v>
      </c>
      <c r="N20" s="88"/>
      <c r="O20" s="88">
        <v>1840655000</v>
      </c>
      <c r="P20" s="88"/>
      <c r="Q20" s="88">
        <v>0</v>
      </c>
      <c r="R20" s="88"/>
      <c r="S20" s="88">
        <f t="shared" si="1"/>
        <v>1840655000</v>
      </c>
    </row>
    <row r="21" spans="1:19" ht="21">
      <c r="A21" s="238" t="s">
        <v>96</v>
      </c>
      <c r="B21" s="239"/>
      <c r="C21" s="240" t="s">
        <v>302</v>
      </c>
      <c r="D21" s="241">
        <v>6146333</v>
      </c>
      <c r="E21" s="242">
        <v>749118</v>
      </c>
      <c r="F21" s="241"/>
      <c r="G21" s="87">
        <v>7569</v>
      </c>
      <c r="H21" s="241"/>
      <c r="I21" s="88">
        <v>0</v>
      </c>
      <c r="J21" s="88"/>
      <c r="K21" s="88">
        <v>0</v>
      </c>
      <c r="L21" s="88"/>
      <c r="M21" s="88">
        <f t="shared" si="0"/>
        <v>0</v>
      </c>
      <c r="N21" s="88"/>
      <c r="O21" s="88">
        <v>5670074142</v>
      </c>
      <c r="P21" s="88"/>
      <c r="Q21" s="88">
        <v>0</v>
      </c>
      <c r="R21" s="88"/>
      <c r="S21" s="88">
        <f t="shared" si="1"/>
        <v>5670074142</v>
      </c>
    </row>
    <row r="22" spans="1:19" ht="21">
      <c r="A22" s="238" t="s">
        <v>170</v>
      </c>
      <c r="B22" s="239"/>
      <c r="C22" s="240" t="s">
        <v>302</v>
      </c>
      <c r="D22" s="241">
        <v>882636</v>
      </c>
      <c r="E22" s="242">
        <v>3296140</v>
      </c>
      <c r="F22" s="241"/>
      <c r="G22" s="87">
        <v>5300</v>
      </c>
      <c r="H22" s="241"/>
      <c r="I22" s="88">
        <v>0</v>
      </c>
      <c r="J22" s="88"/>
      <c r="K22" s="88">
        <v>0</v>
      </c>
      <c r="L22" s="88"/>
      <c r="M22" s="88">
        <f t="shared" si="0"/>
        <v>0</v>
      </c>
      <c r="N22" s="88"/>
      <c r="O22" s="88">
        <v>17469542000</v>
      </c>
      <c r="P22" s="88"/>
      <c r="Q22" s="88">
        <v>0</v>
      </c>
      <c r="R22" s="88"/>
      <c r="S22" s="88">
        <f t="shared" si="1"/>
        <v>17469542000</v>
      </c>
    </row>
    <row r="23" spans="1:19" ht="21">
      <c r="A23" s="238" t="s">
        <v>243</v>
      </c>
      <c r="B23" s="239"/>
      <c r="C23" s="240" t="s">
        <v>302</v>
      </c>
      <c r="D23" s="241">
        <v>642599</v>
      </c>
      <c r="E23" s="242">
        <v>2090990</v>
      </c>
      <c r="F23" s="241"/>
      <c r="G23" s="87">
        <v>61</v>
      </c>
      <c r="H23" s="241"/>
      <c r="I23" s="88">
        <v>0</v>
      </c>
      <c r="J23" s="88"/>
      <c r="K23" s="88">
        <v>0</v>
      </c>
      <c r="L23" s="88"/>
      <c r="M23" s="88">
        <f t="shared" si="0"/>
        <v>0</v>
      </c>
      <c r="N23" s="88"/>
      <c r="O23" s="88">
        <v>127550390</v>
      </c>
      <c r="P23" s="88"/>
      <c r="Q23" s="88">
        <v>0</v>
      </c>
      <c r="R23" s="88"/>
      <c r="S23" s="88">
        <f t="shared" si="1"/>
        <v>127550390</v>
      </c>
    </row>
    <row r="24" spans="1:19" ht="21">
      <c r="A24" s="238" t="s">
        <v>148</v>
      </c>
      <c r="B24" s="239"/>
      <c r="C24" s="240" t="s">
        <v>302</v>
      </c>
      <c r="D24" s="241">
        <v>271970</v>
      </c>
      <c r="E24" s="242">
        <v>600617</v>
      </c>
      <c r="F24" s="241"/>
      <c r="G24" s="87">
        <v>8300</v>
      </c>
      <c r="H24" s="241"/>
      <c r="I24" s="88">
        <v>0</v>
      </c>
      <c r="J24" s="88"/>
      <c r="K24" s="88">
        <v>0</v>
      </c>
      <c r="L24" s="88"/>
      <c r="M24" s="88">
        <f t="shared" si="0"/>
        <v>0</v>
      </c>
      <c r="N24" s="88"/>
      <c r="O24" s="88">
        <v>4985121100</v>
      </c>
      <c r="P24" s="88"/>
      <c r="Q24" s="88">
        <v>0</v>
      </c>
      <c r="R24" s="88"/>
      <c r="S24" s="88">
        <f t="shared" si="1"/>
        <v>4985121100</v>
      </c>
    </row>
    <row r="25" spans="1:19" ht="21">
      <c r="A25" s="238" t="s">
        <v>156</v>
      </c>
      <c r="B25" s="239"/>
      <c r="C25" s="240" t="s">
        <v>297</v>
      </c>
      <c r="D25" s="241">
        <v>108155</v>
      </c>
      <c r="E25" s="242">
        <v>8399503</v>
      </c>
      <c r="F25" s="241"/>
      <c r="G25" s="87">
        <v>60</v>
      </c>
      <c r="H25" s="241"/>
      <c r="I25" s="88">
        <v>0</v>
      </c>
      <c r="J25" s="88"/>
      <c r="K25" s="88">
        <v>0</v>
      </c>
      <c r="L25" s="88"/>
      <c r="M25" s="88">
        <f t="shared" si="0"/>
        <v>0</v>
      </c>
      <c r="N25" s="88"/>
      <c r="O25" s="88">
        <v>503970180</v>
      </c>
      <c r="P25" s="88"/>
      <c r="Q25" s="88">
        <v>0</v>
      </c>
      <c r="R25" s="88"/>
      <c r="S25" s="88">
        <f t="shared" si="1"/>
        <v>503970180</v>
      </c>
    </row>
    <row r="26" spans="1:19" ht="21">
      <c r="A26" s="238" t="s">
        <v>168</v>
      </c>
      <c r="B26" s="239"/>
      <c r="C26" s="240" t="s">
        <v>305</v>
      </c>
      <c r="D26" s="241">
        <v>1119769</v>
      </c>
      <c r="E26" s="242">
        <v>8934580</v>
      </c>
      <c r="F26" s="241"/>
      <c r="G26" s="87">
        <v>1000</v>
      </c>
      <c r="H26" s="241"/>
      <c r="I26" s="88">
        <v>0</v>
      </c>
      <c r="J26" s="88"/>
      <c r="K26" s="88">
        <v>0</v>
      </c>
      <c r="L26" s="88"/>
      <c r="M26" s="88">
        <f t="shared" si="0"/>
        <v>0</v>
      </c>
      <c r="N26" s="88"/>
      <c r="O26" s="88">
        <v>8934580000</v>
      </c>
      <c r="P26" s="88"/>
      <c r="Q26" s="88">
        <v>0</v>
      </c>
      <c r="R26" s="88"/>
      <c r="S26" s="88">
        <f t="shared" si="1"/>
        <v>8934580000</v>
      </c>
    </row>
    <row r="27" spans="1:19" ht="21">
      <c r="A27" s="238" t="s">
        <v>211</v>
      </c>
      <c r="B27" s="239"/>
      <c r="C27" s="240" t="s">
        <v>297</v>
      </c>
      <c r="D27" s="241">
        <v>240173</v>
      </c>
      <c r="E27" s="242">
        <v>1080696</v>
      </c>
      <c r="F27" s="241"/>
      <c r="G27" s="87">
        <v>650</v>
      </c>
      <c r="H27" s="241"/>
      <c r="I27" s="88">
        <v>0</v>
      </c>
      <c r="J27" s="88"/>
      <c r="K27" s="88">
        <v>0</v>
      </c>
      <c r="L27" s="88"/>
      <c r="M27" s="88">
        <f t="shared" si="0"/>
        <v>0</v>
      </c>
      <c r="N27" s="88"/>
      <c r="O27" s="88">
        <v>702452400</v>
      </c>
      <c r="P27" s="88"/>
      <c r="Q27" s="88">
        <v>0</v>
      </c>
      <c r="R27" s="88"/>
      <c r="S27" s="88">
        <f t="shared" si="1"/>
        <v>702452400</v>
      </c>
    </row>
    <row r="28" spans="1:19" ht="21">
      <c r="A28" s="238" t="s">
        <v>257</v>
      </c>
      <c r="B28" s="239"/>
      <c r="C28" s="240" t="s">
        <v>297</v>
      </c>
      <c r="D28" s="241">
        <v>2787425</v>
      </c>
      <c r="E28" s="242">
        <v>1923060</v>
      </c>
      <c r="F28" s="241"/>
      <c r="G28" s="89">
        <v>11</v>
      </c>
      <c r="H28" s="241"/>
      <c r="I28" s="90">
        <v>0</v>
      </c>
      <c r="J28" s="90"/>
      <c r="K28" s="90">
        <v>0</v>
      </c>
      <c r="L28" s="90"/>
      <c r="M28" s="88">
        <f t="shared" si="0"/>
        <v>0</v>
      </c>
      <c r="N28" s="90"/>
      <c r="O28" s="90">
        <v>21153660</v>
      </c>
      <c r="P28" s="90"/>
      <c r="Q28" s="90">
        <v>0</v>
      </c>
      <c r="R28" s="90"/>
      <c r="S28" s="88">
        <f t="shared" si="1"/>
        <v>21153660</v>
      </c>
    </row>
    <row r="29" spans="1:19" ht="21">
      <c r="A29" s="238" t="s">
        <v>223</v>
      </c>
      <c r="B29" s="239"/>
      <c r="C29" s="240" t="s">
        <v>297</v>
      </c>
      <c r="D29" s="241">
        <v>2714040</v>
      </c>
      <c r="E29" s="242">
        <v>1146913</v>
      </c>
      <c r="F29" s="241"/>
      <c r="G29" s="87">
        <v>550</v>
      </c>
      <c r="H29" s="241"/>
      <c r="I29" s="88">
        <v>0</v>
      </c>
      <c r="J29" s="88"/>
      <c r="K29" s="88">
        <v>0</v>
      </c>
      <c r="L29" s="88"/>
      <c r="M29" s="88">
        <f t="shared" si="0"/>
        <v>0</v>
      </c>
      <c r="N29" s="88"/>
      <c r="O29" s="88">
        <v>630802150</v>
      </c>
      <c r="P29" s="88"/>
      <c r="Q29" s="88">
        <v>0</v>
      </c>
      <c r="R29" s="88"/>
      <c r="S29" s="88">
        <f t="shared" si="1"/>
        <v>630802150</v>
      </c>
    </row>
    <row r="30" spans="1:19" ht="21">
      <c r="A30" s="238" t="s">
        <v>110</v>
      </c>
      <c r="B30" s="239"/>
      <c r="C30" s="240" t="s">
        <v>297</v>
      </c>
      <c r="D30" s="241">
        <v>727710</v>
      </c>
      <c r="E30" s="242">
        <v>1809077</v>
      </c>
      <c r="F30" s="241"/>
      <c r="G30" s="87">
        <v>550</v>
      </c>
      <c r="H30" s="241"/>
      <c r="I30" s="88">
        <v>0</v>
      </c>
      <c r="J30" s="88"/>
      <c r="K30" s="88">
        <v>0</v>
      </c>
      <c r="L30" s="88"/>
      <c r="M30" s="88">
        <f t="shared" si="0"/>
        <v>0</v>
      </c>
      <c r="N30" s="88"/>
      <c r="O30" s="88">
        <v>994992350</v>
      </c>
      <c r="P30" s="88"/>
      <c r="Q30" s="88">
        <v>0</v>
      </c>
      <c r="R30" s="88"/>
      <c r="S30" s="88">
        <f t="shared" si="1"/>
        <v>994992350</v>
      </c>
    </row>
    <row r="31" spans="1:19" ht="21">
      <c r="A31" s="238" t="s">
        <v>133</v>
      </c>
      <c r="B31" s="239"/>
      <c r="C31" s="240" t="s">
        <v>315</v>
      </c>
      <c r="D31" s="241"/>
      <c r="E31" s="242">
        <v>7144811</v>
      </c>
      <c r="F31" s="241"/>
      <c r="G31" s="87">
        <v>600</v>
      </c>
      <c r="H31" s="241"/>
      <c r="I31" s="88">
        <v>0</v>
      </c>
      <c r="J31" s="88"/>
      <c r="K31" s="88">
        <v>0</v>
      </c>
      <c r="L31" s="88"/>
      <c r="M31" s="88">
        <f t="shared" si="0"/>
        <v>0</v>
      </c>
      <c r="N31" s="88"/>
      <c r="O31" s="88">
        <v>4286886600</v>
      </c>
      <c r="P31" s="88"/>
      <c r="Q31" s="88">
        <v>0</v>
      </c>
      <c r="R31" s="88"/>
      <c r="S31" s="88">
        <f t="shared" si="1"/>
        <v>4286886600</v>
      </c>
    </row>
    <row r="32" spans="1:19" ht="21">
      <c r="A32" s="238" t="s">
        <v>188</v>
      </c>
      <c r="B32" s="239"/>
      <c r="C32" s="240" t="s">
        <v>309</v>
      </c>
      <c r="D32" s="241">
        <v>301384</v>
      </c>
      <c r="E32" s="242">
        <v>5399176</v>
      </c>
      <c r="F32" s="241"/>
      <c r="G32" s="87">
        <v>1000</v>
      </c>
      <c r="H32" s="241"/>
      <c r="I32" s="88">
        <v>0</v>
      </c>
      <c r="J32" s="88"/>
      <c r="K32" s="88">
        <v>0</v>
      </c>
      <c r="L32" s="88"/>
      <c r="M32" s="88">
        <f t="shared" si="0"/>
        <v>0</v>
      </c>
      <c r="N32" s="88"/>
      <c r="O32" s="88">
        <v>5399176000</v>
      </c>
      <c r="P32" s="88"/>
      <c r="Q32" s="88">
        <v>0</v>
      </c>
      <c r="R32" s="88"/>
      <c r="S32" s="88">
        <f t="shared" si="1"/>
        <v>5399176000</v>
      </c>
    </row>
    <row r="33" spans="1:19" ht="21">
      <c r="A33" s="238" t="s">
        <v>213</v>
      </c>
      <c r="B33" s="239"/>
      <c r="C33" s="240" t="s">
        <v>309</v>
      </c>
      <c r="D33" s="241">
        <v>6014827</v>
      </c>
      <c r="E33" s="242">
        <v>5260809</v>
      </c>
      <c r="F33" s="241"/>
      <c r="G33" s="87">
        <v>200</v>
      </c>
      <c r="H33" s="241"/>
      <c r="I33" s="88">
        <v>0</v>
      </c>
      <c r="J33" s="88"/>
      <c r="K33" s="88">
        <v>0</v>
      </c>
      <c r="L33" s="88"/>
      <c r="M33" s="88">
        <f t="shared" si="0"/>
        <v>0</v>
      </c>
      <c r="N33" s="88"/>
      <c r="O33" s="88">
        <v>1052161800</v>
      </c>
      <c r="P33" s="88"/>
      <c r="Q33" s="88">
        <v>0</v>
      </c>
      <c r="R33" s="88"/>
      <c r="S33" s="88">
        <f t="shared" si="1"/>
        <v>1052161800</v>
      </c>
    </row>
    <row r="34" spans="1:19" ht="21">
      <c r="A34" s="238" t="s">
        <v>147</v>
      </c>
      <c r="B34" s="239"/>
      <c r="C34" s="240" t="s">
        <v>309</v>
      </c>
      <c r="D34" s="241">
        <v>216299</v>
      </c>
      <c r="E34" s="242">
        <v>808373</v>
      </c>
      <c r="F34" s="241"/>
      <c r="G34" s="87">
        <v>800</v>
      </c>
      <c r="H34" s="241"/>
      <c r="I34" s="88">
        <v>0</v>
      </c>
      <c r="J34" s="88"/>
      <c r="K34" s="88">
        <v>0</v>
      </c>
      <c r="L34" s="88"/>
      <c r="M34" s="88">
        <f t="shared" si="0"/>
        <v>0</v>
      </c>
      <c r="N34" s="88"/>
      <c r="O34" s="88">
        <v>646698400</v>
      </c>
      <c r="P34" s="88"/>
      <c r="Q34" s="88">
        <v>0</v>
      </c>
      <c r="R34" s="88"/>
      <c r="S34" s="88">
        <f t="shared" si="1"/>
        <v>646698400</v>
      </c>
    </row>
    <row r="35" spans="1:19" ht="21">
      <c r="A35" s="238" t="s">
        <v>187</v>
      </c>
      <c r="B35" s="239"/>
      <c r="C35" s="240" t="s">
        <v>311</v>
      </c>
      <c r="D35" s="241">
        <v>569239</v>
      </c>
      <c r="E35" s="242">
        <v>6219753</v>
      </c>
      <c r="F35" s="241"/>
      <c r="G35" s="87">
        <v>550</v>
      </c>
      <c r="H35" s="241"/>
      <c r="I35" s="88">
        <v>0</v>
      </c>
      <c r="J35" s="88"/>
      <c r="K35" s="88">
        <v>0</v>
      </c>
      <c r="L35" s="88"/>
      <c r="M35" s="88">
        <f t="shared" si="0"/>
        <v>0</v>
      </c>
      <c r="N35" s="88"/>
      <c r="O35" s="88">
        <v>3420864150</v>
      </c>
      <c r="P35" s="88"/>
      <c r="Q35" s="88">
        <v>0</v>
      </c>
      <c r="R35" s="88"/>
      <c r="S35" s="88">
        <f t="shared" si="1"/>
        <v>3420864150</v>
      </c>
    </row>
    <row r="36" spans="1:19" ht="21">
      <c r="A36" s="238" t="s">
        <v>81</v>
      </c>
      <c r="B36" s="239"/>
      <c r="C36" s="240" t="s">
        <v>307</v>
      </c>
      <c r="D36" s="241">
        <v>104826</v>
      </c>
      <c r="E36" s="242">
        <v>16055417</v>
      </c>
      <c r="F36" s="241"/>
      <c r="G36" s="87">
        <v>150</v>
      </c>
      <c r="H36" s="241"/>
      <c r="I36" s="88">
        <v>0</v>
      </c>
      <c r="J36" s="88"/>
      <c r="K36" s="88">
        <v>0</v>
      </c>
      <c r="L36" s="88"/>
      <c r="M36" s="88">
        <f t="shared" si="0"/>
        <v>0</v>
      </c>
      <c r="N36" s="88"/>
      <c r="O36" s="88">
        <v>2408312550</v>
      </c>
      <c r="P36" s="88"/>
      <c r="Q36" s="88">
        <v>0</v>
      </c>
      <c r="R36" s="88"/>
      <c r="S36" s="88">
        <f t="shared" si="1"/>
        <v>2408312550</v>
      </c>
    </row>
    <row r="37" spans="1:19" ht="21">
      <c r="A37" s="238" t="s">
        <v>83</v>
      </c>
      <c r="B37" s="239"/>
      <c r="C37" s="240" t="s">
        <v>307</v>
      </c>
      <c r="D37" s="241">
        <v>221685</v>
      </c>
      <c r="E37" s="242">
        <v>11537306</v>
      </c>
      <c r="F37" s="241"/>
      <c r="G37" s="87">
        <v>360</v>
      </c>
      <c r="H37" s="241"/>
      <c r="I37" s="88">
        <v>0</v>
      </c>
      <c r="J37" s="88"/>
      <c r="K37" s="88">
        <v>0</v>
      </c>
      <c r="L37" s="88"/>
      <c r="M37" s="88">
        <f t="shared" si="0"/>
        <v>0</v>
      </c>
      <c r="N37" s="88"/>
      <c r="O37" s="88">
        <v>4153430160</v>
      </c>
      <c r="P37" s="88"/>
      <c r="Q37" s="88">
        <v>0</v>
      </c>
      <c r="R37" s="88"/>
      <c r="S37" s="88">
        <f t="shared" si="1"/>
        <v>4153430160</v>
      </c>
    </row>
    <row r="38" spans="1:19" ht="21">
      <c r="A38" s="238" t="s">
        <v>214</v>
      </c>
      <c r="B38" s="239"/>
      <c r="C38" s="240" t="s">
        <v>306</v>
      </c>
      <c r="D38" s="241"/>
      <c r="E38" s="242">
        <v>2013823</v>
      </c>
      <c r="F38" s="241"/>
      <c r="G38" s="87">
        <v>600</v>
      </c>
      <c r="H38" s="241"/>
      <c r="I38" s="88">
        <v>0</v>
      </c>
      <c r="J38" s="88"/>
      <c r="K38" s="88">
        <v>0</v>
      </c>
      <c r="L38" s="88"/>
      <c r="M38" s="88">
        <f t="shared" si="0"/>
        <v>0</v>
      </c>
      <c r="N38" s="88"/>
      <c r="O38" s="88">
        <v>1208293800</v>
      </c>
      <c r="P38" s="88"/>
      <c r="Q38" s="88">
        <v>0</v>
      </c>
      <c r="R38" s="88"/>
      <c r="S38" s="88">
        <f t="shared" si="1"/>
        <v>1208293800</v>
      </c>
    </row>
    <row r="39" spans="1:19" ht="21">
      <c r="A39" s="238" t="s">
        <v>241</v>
      </c>
      <c r="B39" s="239"/>
      <c r="C39" s="240" t="s">
        <v>306</v>
      </c>
      <c r="D39" s="241">
        <v>4147582</v>
      </c>
      <c r="E39" s="242">
        <v>13001619</v>
      </c>
      <c r="F39" s="241"/>
      <c r="G39" s="87">
        <v>110</v>
      </c>
      <c r="H39" s="241"/>
      <c r="I39" s="88">
        <v>0</v>
      </c>
      <c r="J39" s="88"/>
      <c r="K39" s="88">
        <v>0</v>
      </c>
      <c r="L39" s="88"/>
      <c r="M39" s="88">
        <f t="shared" si="0"/>
        <v>0</v>
      </c>
      <c r="N39" s="88"/>
      <c r="O39" s="88">
        <v>1430178090</v>
      </c>
      <c r="P39" s="88"/>
      <c r="Q39" s="88">
        <v>-59160354</v>
      </c>
      <c r="R39" s="88"/>
      <c r="S39" s="88">
        <f t="shared" si="1"/>
        <v>1371017736</v>
      </c>
    </row>
    <row r="40" spans="1:19" ht="21">
      <c r="A40" s="238" t="s">
        <v>275</v>
      </c>
      <c r="B40" s="239"/>
      <c r="C40" s="240" t="s">
        <v>306</v>
      </c>
      <c r="D40" s="241">
        <v>4047359</v>
      </c>
      <c r="E40" s="242">
        <v>1924930</v>
      </c>
      <c r="F40" s="241"/>
      <c r="G40" s="87">
        <v>1200</v>
      </c>
      <c r="H40" s="241"/>
      <c r="I40" s="88">
        <v>0</v>
      </c>
      <c r="J40" s="88"/>
      <c r="K40" s="88">
        <v>0</v>
      </c>
      <c r="L40" s="88"/>
      <c r="M40" s="88">
        <f t="shared" si="0"/>
        <v>0</v>
      </c>
      <c r="N40" s="88"/>
      <c r="O40" s="88">
        <v>2309916000</v>
      </c>
      <c r="P40" s="88"/>
      <c r="Q40" s="88">
        <v>0</v>
      </c>
      <c r="R40" s="88"/>
      <c r="S40" s="88">
        <f t="shared" si="1"/>
        <v>2309916000</v>
      </c>
    </row>
    <row r="41" spans="1:19" ht="21">
      <c r="A41" s="238" t="s">
        <v>249</v>
      </c>
      <c r="B41" s="239"/>
      <c r="C41" s="240" t="s">
        <v>306</v>
      </c>
      <c r="D41" s="241">
        <v>2219908</v>
      </c>
      <c r="E41" s="242">
        <v>395342</v>
      </c>
      <c r="F41" s="241"/>
      <c r="G41" s="87">
        <v>3050</v>
      </c>
      <c r="H41" s="241"/>
      <c r="I41" s="88">
        <v>0</v>
      </c>
      <c r="J41" s="88"/>
      <c r="K41" s="88">
        <v>0</v>
      </c>
      <c r="L41" s="88"/>
      <c r="M41" s="88">
        <f t="shared" si="0"/>
        <v>0</v>
      </c>
      <c r="N41" s="88"/>
      <c r="O41" s="88">
        <v>1205793100</v>
      </c>
      <c r="P41" s="88"/>
      <c r="Q41" s="88">
        <v>0</v>
      </c>
      <c r="R41" s="88"/>
      <c r="S41" s="88">
        <f t="shared" si="1"/>
        <v>1205793100</v>
      </c>
    </row>
    <row r="42" spans="1:19" ht="21">
      <c r="A42" s="238" t="s">
        <v>172</v>
      </c>
      <c r="B42" s="239"/>
      <c r="C42" s="240" t="s">
        <v>306</v>
      </c>
      <c r="D42" s="241">
        <v>1415917</v>
      </c>
      <c r="E42" s="242">
        <v>3784383</v>
      </c>
      <c r="F42" s="241"/>
      <c r="G42" s="87">
        <v>4290</v>
      </c>
      <c r="H42" s="241"/>
      <c r="I42" s="88">
        <v>0</v>
      </c>
      <c r="J42" s="88"/>
      <c r="K42" s="88">
        <v>0</v>
      </c>
      <c r="L42" s="88"/>
      <c r="M42" s="88">
        <f t="shared" si="0"/>
        <v>0</v>
      </c>
      <c r="N42" s="88"/>
      <c r="O42" s="88">
        <v>16235003070</v>
      </c>
      <c r="P42" s="88"/>
      <c r="Q42" s="88">
        <v>0</v>
      </c>
      <c r="R42" s="88"/>
      <c r="S42" s="88">
        <f t="shared" si="1"/>
        <v>16235003070</v>
      </c>
    </row>
    <row r="43" spans="1:19" ht="21">
      <c r="A43" s="238" t="s">
        <v>217</v>
      </c>
      <c r="B43" s="239"/>
      <c r="C43" s="240" t="s">
        <v>306</v>
      </c>
      <c r="D43" s="241">
        <v>1126816</v>
      </c>
      <c r="E43" s="242">
        <v>1437914</v>
      </c>
      <c r="F43" s="241"/>
      <c r="G43" s="87">
        <v>1350</v>
      </c>
      <c r="H43" s="241"/>
      <c r="I43" s="88">
        <v>0</v>
      </c>
      <c r="J43" s="88"/>
      <c r="K43" s="88">
        <v>0</v>
      </c>
      <c r="L43" s="88"/>
      <c r="M43" s="88">
        <f t="shared" si="0"/>
        <v>0</v>
      </c>
      <c r="N43" s="88"/>
      <c r="O43" s="88">
        <v>1941183900</v>
      </c>
      <c r="P43" s="88"/>
      <c r="Q43" s="88">
        <v>0</v>
      </c>
      <c r="R43" s="88"/>
      <c r="S43" s="88">
        <f t="shared" si="1"/>
        <v>1941183900</v>
      </c>
    </row>
    <row r="44" spans="1:19" ht="21">
      <c r="A44" s="238" t="s">
        <v>140</v>
      </c>
      <c r="B44" s="239"/>
      <c r="C44" s="240" t="s">
        <v>306</v>
      </c>
      <c r="D44" s="241">
        <v>3293765</v>
      </c>
      <c r="E44" s="242">
        <v>8208507</v>
      </c>
      <c r="F44" s="241"/>
      <c r="G44" s="89">
        <v>500</v>
      </c>
      <c r="H44" s="241"/>
      <c r="I44" s="90">
        <v>0</v>
      </c>
      <c r="J44" s="90"/>
      <c r="K44" s="90">
        <v>0</v>
      </c>
      <c r="L44" s="90"/>
      <c r="M44" s="88">
        <f t="shared" si="0"/>
        <v>0</v>
      </c>
      <c r="N44" s="90"/>
      <c r="O44" s="90">
        <v>4104253500</v>
      </c>
      <c r="P44" s="90"/>
      <c r="Q44" s="90">
        <v>0</v>
      </c>
      <c r="R44" s="90"/>
      <c r="S44" s="88">
        <f t="shared" si="1"/>
        <v>4104253500</v>
      </c>
    </row>
    <row r="45" spans="1:19" ht="21">
      <c r="A45" s="238" t="s">
        <v>201</v>
      </c>
      <c r="B45" s="239"/>
      <c r="C45" s="240" t="s">
        <v>306</v>
      </c>
      <c r="D45" s="241">
        <v>1677595</v>
      </c>
      <c r="E45" s="242">
        <v>11532657</v>
      </c>
      <c r="F45" s="241"/>
      <c r="G45" s="87">
        <v>700</v>
      </c>
      <c r="H45" s="241"/>
      <c r="I45" s="88">
        <v>0</v>
      </c>
      <c r="J45" s="88"/>
      <c r="K45" s="88">
        <v>0</v>
      </c>
      <c r="L45" s="88"/>
      <c r="M45" s="88">
        <f t="shared" si="0"/>
        <v>0</v>
      </c>
      <c r="N45" s="88"/>
      <c r="O45" s="88">
        <v>8072859900</v>
      </c>
      <c r="P45" s="88"/>
      <c r="Q45" s="88">
        <v>0</v>
      </c>
      <c r="R45" s="88"/>
      <c r="S45" s="88">
        <f t="shared" si="1"/>
        <v>8072859900</v>
      </c>
    </row>
    <row r="46" spans="1:19" ht="21">
      <c r="A46" s="238" t="s">
        <v>268</v>
      </c>
      <c r="B46" s="239"/>
      <c r="C46" s="240" t="s">
        <v>303</v>
      </c>
      <c r="D46" s="241">
        <v>1318171</v>
      </c>
      <c r="E46" s="242">
        <v>10160200</v>
      </c>
      <c r="F46" s="241"/>
      <c r="G46" s="87">
        <v>120</v>
      </c>
      <c r="H46" s="241"/>
      <c r="I46" s="88">
        <v>0</v>
      </c>
      <c r="J46" s="88"/>
      <c r="K46" s="88">
        <v>0</v>
      </c>
      <c r="L46" s="88"/>
      <c r="M46" s="88">
        <f t="shared" si="0"/>
        <v>0</v>
      </c>
      <c r="N46" s="88"/>
      <c r="O46" s="88">
        <v>1219224000</v>
      </c>
      <c r="P46" s="88"/>
      <c r="Q46" s="88">
        <v>0</v>
      </c>
      <c r="R46" s="88"/>
      <c r="S46" s="88">
        <f t="shared" si="1"/>
        <v>1219224000</v>
      </c>
    </row>
    <row r="47" spans="1:19" ht="21">
      <c r="A47" s="238" t="s">
        <v>258</v>
      </c>
      <c r="B47" s="239"/>
      <c r="C47" s="240" t="s">
        <v>303</v>
      </c>
      <c r="D47" s="241">
        <v>2009331</v>
      </c>
      <c r="E47" s="242">
        <v>13622849</v>
      </c>
      <c r="F47" s="241"/>
      <c r="G47" s="87">
        <v>2270</v>
      </c>
      <c r="H47" s="241"/>
      <c r="I47" s="88">
        <v>0</v>
      </c>
      <c r="J47" s="88"/>
      <c r="K47" s="88">
        <v>0</v>
      </c>
      <c r="L47" s="88"/>
      <c r="M47" s="88">
        <f t="shared" si="0"/>
        <v>0</v>
      </c>
      <c r="N47" s="88"/>
      <c r="O47" s="88">
        <v>30923867230</v>
      </c>
      <c r="P47" s="88"/>
      <c r="Q47" s="88">
        <v>0</v>
      </c>
      <c r="R47" s="88"/>
      <c r="S47" s="88">
        <f t="shared" si="1"/>
        <v>30923867230</v>
      </c>
    </row>
    <row r="48" spans="1:19" ht="21">
      <c r="A48" s="238" t="s">
        <v>145</v>
      </c>
      <c r="B48" s="239"/>
      <c r="C48" s="240" t="s">
        <v>303</v>
      </c>
      <c r="D48" s="241">
        <v>1045247</v>
      </c>
      <c r="E48" s="242">
        <v>9742286</v>
      </c>
      <c r="F48" s="241"/>
      <c r="G48" s="87">
        <v>25</v>
      </c>
      <c r="H48" s="241"/>
      <c r="I48" s="88">
        <v>0</v>
      </c>
      <c r="J48" s="88"/>
      <c r="K48" s="88">
        <v>0</v>
      </c>
      <c r="L48" s="88"/>
      <c r="M48" s="88">
        <f t="shared" si="0"/>
        <v>0</v>
      </c>
      <c r="N48" s="88"/>
      <c r="O48" s="88">
        <v>243557150</v>
      </c>
      <c r="P48" s="88"/>
      <c r="Q48" s="88">
        <v>0</v>
      </c>
      <c r="R48" s="88"/>
      <c r="S48" s="88">
        <f t="shared" si="1"/>
        <v>243557150</v>
      </c>
    </row>
    <row r="49" spans="1:19" ht="21">
      <c r="A49" s="238" t="s">
        <v>195</v>
      </c>
      <c r="B49" s="239"/>
      <c r="C49" s="240" t="s">
        <v>303</v>
      </c>
      <c r="D49" s="241">
        <v>357051</v>
      </c>
      <c r="E49" s="242">
        <v>42829844</v>
      </c>
      <c r="F49" s="241"/>
      <c r="G49" s="87">
        <v>40</v>
      </c>
      <c r="H49" s="241"/>
      <c r="I49" s="88">
        <v>0</v>
      </c>
      <c r="J49" s="88"/>
      <c r="K49" s="88">
        <v>0</v>
      </c>
      <c r="L49" s="88"/>
      <c r="M49" s="88">
        <f t="shared" si="0"/>
        <v>0</v>
      </c>
      <c r="N49" s="88"/>
      <c r="O49" s="88">
        <v>1713193760</v>
      </c>
      <c r="P49" s="88"/>
      <c r="Q49" s="88">
        <v>0</v>
      </c>
      <c r="R49" s="88"/>
      <c r="S49" s="88">
        <f t="shared" si="1"/>
        <v>1713193760</v>
      </c>
    </row>
    <row r="50" spans="1:19" ht="21">
      <c r="A50" s="238" t="s">
        <v>239</v>
      </c>
      <c r="B50" s="239"/>
      <c r="C50" s="240" t="s">
        <v>300</v>
      </c>
      <c r="D50" s="241">
        <v>623239</v>
      </c>
      <c r="E50" s="242">
        <v>2853275</v>
      </c>
      <c r="F50" s="241"/>
      <c r="G50" s="87">
        <v>100</v>
      </c>
      <c r="H50" s="241"/>
      <c r="I50" s="88">
        <v>0</v>
      </c>
      <c r="J50" s="88"/>
      <c r="K50" s="88">
        <v>0</v>
      </c>
      <c r="L50" s="88"/>
      <c r="M50" s="88">
        <f t="shared" si="0"/>
        <v>0</v>
      </c>
      <c r="N50" s="88"/>
      <c r="O50" s="88">
        <v>285337492</v>
      </c>
      <c r="P50" s="88"/>
      <c r="Q50" s="88">
        <v>0</v>
      </c>
      <c r="R50" s="88"/>
      <c r="S50" s="88">
        <f t="shared" si="1"/>
        <v>285337492</v>
      </c>
    </row>
    <row r="51" spans="1:19" ht="21">
      <c r="A51" s="238" t="s">
        <v>134</v>
      </c>
      <c r="B51" s="239"/>
      <c r="C51" s="240" t="s">
        <v>300</v>
      </c>
      <c r="D51" s="241">
        <v>870763</v>
      </c>
      <c r="E51" s="242">
        <v>18354561</v>
      </c>
      <c r="F51" s="241"/>
      <c r="G51" s="87">
        <v>140</v>
      </c>
      <c r="H51" s="241"/>
      <c r="I51" s="88">
        <v>0</v>
      </c>
      <c r="J51" s="88"/>
      <c r="K51" s="88">
        <v>0</v>
      </c>
      <c r="L51" s="88"/>
      <c r="M51" s="88">
        <f t="shared" si="0"/>
        <v>0</v>
      </c>
      <c r="N51" s="88"/>
      <c r="O51" s="88">
        <v>2569638540</v>
      </c>
      <c r="P51" s="88"/>
      <c r="Q51" s="88">
        <v>0</v>
      </c>
      <c r="R51" s="88"/>
      <c r="S51" s="88">
        <f t="shared" si="1"/>
        <v>2569638540</v>
      </c>
    </row>
    <row r="52" spans="1:19" ht="21">
      <c r="A52" s="238" t="s">
        <v>289</v>
      </c>
      <c r="B52" s="239"/>
      <c r="C52" s="240" t="s">
        <v>300</v>
      </c>
      <c r="D52" s="241">
        <v>922577</v>
      </c>
      <c r="E52" s="242">
        <v>3155003</v>
      </c>
      <c r="F52" s="241"/>
      <c r="G52" s="87">
        <v>2200</v>
      </c>
      <c r="H52" s="241"/>
      <c r="I52" s="88">
        <v>0</v>
      </c>
      <c r="J52" s="88"/>
      <c r="K52" s="88">
        <v>0</v>
      </c>
      <c r="L52" s="88"/>
      <c r="M52" s="88">
        <f t="shared" si="0"/>
        <v>0</v>
      </c>
      <c r="N52" s="88"/>
      <c r="O52" s="88">
        <v>6941006600</v>
      </c>
      <c r="P52" s="88"/>
      <c r="Q52" s="88">
        <v>0</v>
      </c>
      <c r="R52" s="88"/>
      <c r="S52" s="88">
        <f t="shared" si="1"/>
        <v>6941006600</v>
      </c>
    </row>
    <row r="53" spans="1:19" ht="21">
      <c r="A53" s="238" t="s">
        <v>146</v>
      </c>
      <c r="B53" s="239"/>
      <c r="C53" s="240" t="s">
        <v>300</v>
      </c>
      <c r="D53" s="241">
        <v>139761</v>
      </c>
      <c r="E53" s="242">
        <v>1211195</v>
      </c>
      <c r="F53" s="241"/>
      <c r="G53" s="87">
        <v>4790</v>
      </c>
      <c r="H53" s="241"/>
      <c r="I53" s="88">
        <v>0</v>
      </c>
      <c r="J53" s="88"/>
      <c r="K53" s="88">
        <v>0</v>
      </c>
      <c r="L53" s="88"/>
      <c r="M53" s="88">
        <f t="shared" si="0"/>
        <v>0</v>
      </c>
      <c r="N53" s="88"/>
      <c r="O53" s="88">
        <v>5801624050</v>
      </c>
      <c r="P53" s="88"/>
      <c r="Q53" s="88">
        <v>0</v>
      </c>
      <c r="R53" s="88"/>
      <c r="S53" s="88">
        <f t="shared" si="1"/>
        <v>5801624050</v>
      </c>
    </row>
    <row r="54" spans="1:19" ht="21">
      <c r="A54" s="238" t="s">
        <v>119</v>
      </c>
      <c r="B54" s="239"/>
      <c r="C54" s="240" t="s">
        <v>300</v>
      </c>
      <c r="D54" s="241">
        <v>4403047</v>
      </c>
      <c r="E54" s="242">
        <v>8142349</v>
      </c>
      <c r="F54" s="241"/>
      <c r="G54" s="87">
        <v>135</v>
      </c>
      <c r="H54" s="241"/>
      <c r="I54" s="88">
        <v>0</v>
      </c>
      <c r="J54" s="88"/>
      <c r="K54" s="88">
        <v>0</v>
      </c>
      <c r="L54" s="88"/>
      <c r="M54" s="88">
        <f t="shared" si="0"/>
        <v>0</v>
      </c>
      <c r="N54" s="88"/>
      <c r="O54" s="88">
        <v>1121371685</v>
      </c>
      <c r="P54" s="88"/>
      <c r="Q54" s="88">
        <v>0</v>
      </c>
      <c r="R54" s="88"/>
      <c r="S54" s="88">
        <f t="shared" si="1"/>
        <v>1121371685</v>
      </c>
    </row>
    <row r="55" spans="1:19" ht="21">
      <c r="A55" s="238" t="s">
        <v>82</v>
      </c>
      <c r="B55" s="239"/>
      <c r="C55" s="240" t="s">
        <v>301</v>
      </c>
      <c r="D55" s="241"/>
      <c r="E55" s="242">
        <v>17791673</v>
      </c>
      <c r="F55" s="241"/>
      <c r="G55" s="87">
        <v>19</v>
      </c>
      <c r="H55" s="241"/>
      <c r="I55" s="88">
        <v>0</v>
      </c>
      <c r="J55" s="88"/>
      <c r="K55" s="88">
        <v>0</v>
      </c>
      <c r="L55" s="88"/>
      <c r="M55" s="88">
        <f t="shared" si="0"/>
        <v>0</v>
      </c>
      <c r="N55" s="88"/>
      <c r="O55" s="88">
        <v>338041787</v>
      </c>
      <c r="P55" s="88"/>
      <c r="Q55" s="88">
        <v>0</v>
      </c>
      <c r="R55" s="88"/>
      <c r="S55" s="88">
        <f t="shared" si="1"/>
        <v>338041787</v>
      </c>
    </row>
    <row r="56" spans="1:19" ht="21">
      <c r="A56" s="238" t="s">
        <v>160</v>
      </c>
      <c r="B56" s="239"/>
      <c r="C56" s="240" t="s">
        <v>301</v>
      </c>
      <c r="D56" s="241">
        <v>69093</v>
      </c>
      <c r="E56" s="242">
        <v>1787786</v>
      </c>
      <c r="F56" s="241"/>
      <c r="G56" s="87">
        <v>300</v>
      </c>
      <c r="H56" s="241"/>
      <c r="I56" s="88">
        <v>0</v>
      </c>
      <c r="J56" s="88"/>
      <c r="K56" s="88">
        <v>0</v>
      </c>
      <c r="L56" s="88"/>
      <c r="M56" s="88">
        <f t="shared" si="0"/>
        <v>0</v>
      </c>
      <c r="N56" s="88"/>
      <c r="O56" s="88">
        <v>536335800</v>
      </c>
      <c r="P56" s="88"/>
      <c r="Q56" s="88">
        <v>0</v>
      </c>
      <c r="R56" s="88"/>
      <c r="S56" s="88">
        <f t="shared" si="1"/>
        <v>536335800</v>
      </c>
    </row>
    <row r="57" spans="1:19" ht="21">
      <c r="A57" s="238" t="s">
        <v>92</v>
      </c>
      <c r="B57" s="239"/>
      <c r="C57" s="240" t="s">
        <v>301</v>
      </c>
      <c r="D57" s="241">
        <v>293469</v>
      </c>
      <c r="E57" s="242">
        <v>20526935</v>
      </c>
      <c r="F57" s="241"/>
      <c r="G57" s="87">
        <v>70</v>
      </c>
      <c r="H57" s="241"/>
      <c r="I57" s="88">
        <v>0</v>
      </c>
      <c r="J57" s="88"/>
      <c r="K57" s="88">
        <v>0</v>
      </c>
      <c r="L57" s="88"/>
      <c r="M57" s="88">
        <f t="shared" si="0"/>
        <v>0</v>
      </c>
      <c r="N57" s="88"/>
      <c r="O57" s="88">
        <v>1436885450</v>
      </c>
      <c r="P57" s="88"/>
      <c r="Q57" s="88">
        <v>0</v>
      </c>
      <c r="R57" s="88"/>
      <c r="S57" s="88">
        <f t="shared" si="1"/>
        <v>1436885450</v>
      </c>
    </row>
    <row r="58" spans="1:19" ht="21">
      <c r="A58" s="238" t="s">
        <v>264</v>
      </c>
      <c r="B58" s="239"/>
      <c r="C58" s="240" t="s">
        <v>312</v>
      </c>
      <c r="D58" s="241">
        <v>355050</v>
      </c>
      <c r="E58" s="242">
        <v>4417881</v>
      </c>
      <c r="F58" s="241"/>
      <c r="G58" s="87">
        <v>1800</v>
      </c>
      <c r="H58" s="241"/>
      <c r="I58" s="88">
        <v>0</v>
      </c>
      <c r="J58" s="88"/>
      <c r="K58" s="88">
        <v>0</v>
      </c>
      <c r="L58" s="88"/>
      <c r="M58" s="88">
        <f t="shared" si="0"/>
        <v>0</v>
      </c>
      <c r="N58" s="88"/>
      <c r="O58" s="88">
        <v>7952185800</v>
      </c>
      <c r="P58" s="88"/>
      <c r="Q58" s="88">
        <v>0</v>
      </c>
      <c r="R58" s="88"/>
      <c r="S58" s="88">
        <f t="shared" si="1"/>
        <v>7952185800</v>
      </c>
    </row>
    <row r="59" spans="1:19" ht="18">
      <c r="A59" s="238" t="s">
        <v>84</v>
      </c>
      <c r="C59" s="240" t="s">
        <v>295</v>
      </c>
      <c r="D59" s="241">
        <v>491633</v>
      </c>
      <c r="E59" s="242">
        <v>8644028</v>
      </c>
      <c r="G59" s="90">
        <v>78</v>
      </c>
      <c r="I59" s="90">
        <v>0</v>
      </c>
      <c r="J59" s="243"/>
      <c r="K59" s="90">
        <v>0</v>
      </c>
      <c r="L59" s="243"/>
      <c r="M59" s="88">
        <f t="shared" si="0"/>
        <v>0</v>
      </c>
      <c r="N59" s="243"/>
      <c r="O59" s="90">
        <v>674234184</v>
      </c>
      <c r="P59" s="243"/>
      <c r="Q59" s="90">
        <v>0</v>
      </c>
      <c r="R59" s="243"/>
      <c r="S59" s="88">
        <f t="shared" si="1"/>
        <v>674234184</v>
      </c>
    </row>
    <row r="60" spans="1:19" ht="21">
      <c r="A60" s="243" t="s">
        <v>238</v>
      </c>
      <c r="B60" s="239"/>
      <c r="C60" s="240" t="s">
        <v>295</v>
      </c>
      <c r="D60" s="241">
        <v>1369159</v>
      </c>
      <c r="E60" s="242">
        <v>2382915</v>
      </c>
      <c r="F60" s="241"/>
      <c r="G60" s="87">
        <v>20</v>
      </c>
      <c r="H60" s="241"/>
      <c r="I60" s="88">
        <v>0</v>
      </c>
      <c r="J60" s="88"/>
      <c r="K60" s="88">
        <v>0</v>
      </c>
      <c r="L60" s="88"/>
      <c r="M60" s="88">
        <f t="shared" si="0"/>
        <v>0</v>
      </c>
      <c r="N60" s="88"/>
      <c r="O60" s="88">
        <v>47658300</v>
      </c>
      <c r="P60" s="88"/>
      <c r="Q60" s="88">
        <v>0</v>
      </c>
      <c r="R60" s="88"/>
      <c r="S60" s="88">
        <f t="shared" si="1"/>
        <v>47658300</v>
      </c>
    </row>
    <row r="61" spans="1:19" ht="21">
      <c r="A61" s="238" t="s">
        <v>252</v>
      </c>
      <c r="B61" s="239"/>
      <c r="C61" s="240" t="s">
        <v>295</v>
      </c>
      <c r="D61" s="241">
        <v>105355</v>
      </c>
      <c r="E61" s="242">
        <v>9313969</v>
      </c>
      <c r="F61" s="241"/>
      <c r="G61" s="87">
        <v>44</v>
      </c>
      <c r="H61" s="241"/>
      <c r="I61" s="88">
        <v>0</v>
      </c>
      <c r="J61" s="88"/>
      <c r="K61" s="88">
        <v>0</v>
      </c>
      <c r="L61" s="88"/>
      <c r="M61" s="88">
        <f t="shared" si="0"/>
        <v>0</v>
      </c>
      <c r="N61" s="88"/>
      <c r="O61" s="88">
        <v>409814636</v>
      </c>
      <c r="P61" s="88"/>
      <c r="Q61" s="88">
        <v>0</v>
      </c>
      <c r="R61" s="88"/>
      <c r="S61" s="88">
        <f t="shared" si="1"/>
        <v>409814636</v>
      </c>
    </row>
    <row r="62" spans="1:19" ht="21">
      <c r="A62" s="238" t="s">
        <v>138</v>
      </c>
      <c r="B62" s="239"/>
      <c r="C62" s="240" t="s">
        <v>295</v>
      </c>
      <c r="D62" s="241">
        <v>1048281</v>
      </c>
      <c r="E62" s="242">
        <v>3620353</v>
      </c>
      <c r="F62" s="241"/>
      <c r="G62" s="87">
        <v>750</v>
      </c>
      <c r="H62" s="241"/>
      <c r="I62" s="88">
        <v>0</v>
      </c>
      <c r="J62" s="88"/>
      <c r="K62" s="88">
        <v>0</v>
      </c>
      <c r="L62" s="88"/>
      <c r="M62" s="88">
        <f t="shared" si="0"/>
        <v>0</v>
      </c>
      <c r="N62" s="88"/>
      <c r="O62" s="88">
        <v>2715264750</v>
      </c>
      <c r="P62" s="88"/>
      <c r="Q62" s="88">
        <v>0</v>
      </c>
      <c r="R62" s="88"/>
      <c r="S62" s="88">
        <f t="shared" si="1"/>
        <v>2715264750</v>
      </c>
    </row>
    <row r="63" spans="1:19" ht="21">
      <c r="A63" s="238" t="s">
        <v>255</v>
      </c>
      <c r="B63" s="239"/>
      <c r="C63" s="240" t="s">
        <v>295</v>
      </c>
      <c r="D63" s="241">
        <v>1976188</v>
      </c>
      <c r="E63" s="242">
        <v>305089</v>
      </c>
      <c r="F63" s="241"/>
      <c r="G63" s="87">
        <v>120</v>
      </c>
      <c r="H63" s="241"/>
      <c r="I63" s="88">
        <v>0</v>
      </c>
      <c r="J63" s="88"/>
      <c r="K63" s="88">
        <v>0</v>
      </c>
      <c r="L63" s="88"/>
      <c r="M63" s="88">
        <f t="shared" si="0"/>
        <v>0</v>
      </c>
      <c r="N63" s="88"/>
      <c r="O63" s="88">
        <v>36616579</v>
      </c>
      <c r="P63" s="88"/>
      <c r="Q63" s="88">
        <v>0</v>
      </c>
      <c r="R63" s="88"/>
      <c r="S63" s="88">
        <f t="shared" si="1"/>
        <v>36616579</v>
      </c>
    </row>
    <row r="64" spans="1:19" ht="21">
      <c r="A64" s="238" t="s">
        <v>90</v>
      </c>
      <c r="B64" s="239"/>
      <c r="C64" s="240" t="s">
        <v>298</v>
      </c>
      <c r="D64" s="241">
        <v>2821</v>
      </c>
      <c r="E64" s="242">
        <v>12816015</v>
      </c>
      <c r="F64" s="241"/>
      <c r="G64" s="87">
        <v>46</v>
      </c>
      <c r="H64" s="241"/>
      <c r="I64" s="88">
        <v>0</v>
      </c>
      <c r="J64" s="88"/>
      <c r="K64" s="88">
        <v>0</v>
      </c>
      <c r="L64" s="88"/>
      <c r="M64" s="88">
        <f t="shared" si="0"/>
        <v>0</v>
      </c>
      <c r="N64" s="88"/>
      <c r="O64" s="88">
        <v>589536690</v>
      </c>
      <c r="P64" s="88"/>
      <c r="Q64" s="88">
        <v>0</v>
      </c>
      <c r="R64" s="88"/>
      <c r="S64" s="88">
        <f t="shared" si="1"/>
        <v>589536690</v>
      </c>
    </row>
    <row r="65" spans="1:19" ht="21">
      <c r="A65" s="238" t="s">
        <v>139</v>
      </c>
      <c r="B65" s="239"/>
      <c r="C65" s="240" t="s">
        <v>298</v>
      </c>
      <c r="D65" s="241">
        <v>226122</v>
      </c>
      <c r="E65" s="242">
        <v>1211261</v>
      </c>
      <c r="F65" s="241"/>
      <c r="G65" s="87">
        <v>250</v>
      </c>
      <c r="H65" s="241"/>
      <c r="I65" s="88">
        <v>0</v>
      </c>
      <c r="J65" s="88"/>
      <c r="K65" s="88">
        <v>0</v>
      </c>
      <c r="L65" s="88"/>
      <c r="M65" s="88">
        <f t="shared" si="0"/>
        <v>0</v>
      </c>
      <c r="N65" s="88"/>
      <c r="O65" s="88">
        <v>302815250</v>
      </c>
      <c r="P65" s="88"/>
      <c r="Q65" s="88">
        <v>0</v>
      </c>
      <c r="R65" s="88"/>
      <c r="S65" s="88">
        <f t="shared" si="1"/>
        <v>302815250</v>
      </c>
    </row>
    <row r="66" spans="1:19" ht="21">
      <c r="A66" s="238" t="s">
        <v>174</v>
      </c>
      <c r="B66" s="239"/>
      <c r="C66" s="240" t="s">
        <v>298</v>
      </c>
      <c r="D66" s="241">
        <v>1754536</v>
      </c>
      <c r="E66" s="242">
        <v>3667501</v>
      </c>
      <c r="F66" s="241"/>
      <c r="G66" s="87">
        <v>500</v>
      </c>
      <c r="H66" s="241"/>
      <c r="I66" s="88">
        <v>0</v>
      </c>
      <c r="J66" s="88"/>
      <c r="K66" s="88">
        <v>0</v>
      </c>
      <c r="L66" s="88"/>
      <c r="M66" s="88">
        <f t="shared" si="0"/>
        <v>0</v>
      </c>
      <c r="N66" s="88"/>
      <c r="O66" s="88">
        <v>1833750500</v>
      </c>
      <c r="P66" s="88"/>
      <c r="Q66" s="88">
        <v>0</v>
      </c>
      <c r="R66" s="88"/>
      <c r="S66" s="88">
        <f t="shared" si="1"/>
        <v>1833750500</v>
      </c>
    </row>
    <row r="67" spans="1:19" ht="21">
      <c r="A67" s="238" t="s">
        <v>186</v>
      </c>
      <c r="B67" s="239"/>
      <c r="C67" s="240" t="s">
        <v>298</v>
      </c>
      <c r="D67" s="241">
        <v>528705</v>
      </c>
      <c r="E67" s="242">
        <v>8366797</v>
      </c>
      <c r="F67" s="241"/>
      <c r="G67" s="87">
        <v>180</v>
      </c>
      <c r="H67" s="241"/>
      <c r="I67" s="88">
        <v>0</v>
      </c>
      <c r="J67" s="88"/>
      <c r="K67" s="88">
        <v>0</v>
      </c>
      <c r="L67" s="88"/>
      <c r="M67" s="88">
        <f t="shared" si="0"/>
        <v>0</v>
      </c>
      <c r="N67" s="88"/>
      <c r="O67" s="88">
        <v>1506023460</v>
      </c>
      <c r="P67" s="88"/>
      <c r="Q67" s="88">
        <v>0</v>
      </c>
      <c r="R67" s="88"/>
      <c r="S67" s="88">
        <f t="shared" si="1"/>
        <v>1506023460</v>
      </c>
    </row>
    <row r="68" spans="1:19" ht="21">
      <c r="A68" s="238" t="s">
        <v>279</v>
      </c>
      <c r="B68" s="239"/>
      <c r="C68" s="240" t="s">
        <v>298</v>
      </c>
      <c r="D68" s="241">
        <v>633854</v>
      </c>
      <c r="E68" s="242">
        <v>8265166</v>
      </c>
      <c r="F68" s="241"/>
      <c r="G68" s="87">
        <v>80</v>
      </c>
      <c r="H68" s="241"/>
      <c r="I68" s="88">
        <v>0</v>
      </c>
      <c r="J68" s="88"/>
      <c r="K68" s="88">
        <v>0</v>
      </c>
      <c r="L68" s="88"/>
      <c r="M68" s="88">
        <f t="shared" si="0"/>
        <v>0</v>
      </c>
      <c r="N68" s="88"/>
      <c r="O68" s="88">
        <v>661213280</v>
      </c>
      <c r="P68" s="88"/>
      <c r="Q68" s="88">
        <v>0</v>
      </c>
      <c r="R68" s="88"/>
      <c r="S68" s="88">
        <f t="shared" si="1"/>
        <v>661213280</v>
      </c>
    </row>
    <row r="69" spans="1:19" ht="21">
      <c r="A69" s="238" t="s">
        <v>192</v>
      </c>
      <c r="B69" s="239"/>
      <c r="C69" s="240" t="s">
        <v>298</v>
      </c>
      <c r="D69" s="241">
        <v>302497</v>
      </c>
      <c r="E69" s="242">
        <v>21374647</v>
      </c>
      <c r="F69" s="241"/>
      <c r="G69" s="89">
        <v>200</v>
      </c>
      <c r="H69" s="241"/>
      <c r="I69" s="90">
        <v>0</v>
      </c>
      <c r="J69" s="90"/>
      <c r="K69" s="90">
        <v>0</v>
      </c>
      <c r="L69" s="90"/>
      <c r="M69" s="88">
        <f t="shared" si="0"/>
        <v>0</v>
      </c>
      <c r="N69" s="90"/>
      <c r="O69" s="90">
        <v>4274929400</v>
      </c>
      <c r="P69" s="90"/>
      <c r="Q69" s="90">
        <v>0</v>
      </c>
      <c r="R69" s="90"/>
      <c r="S69" s="88">
        <f t="shared" si="1"/>
        <v>4274929400</v>
      </c>
    </row>
    <row r="70" spans="1:19" ht="21">
      <c r="A70" s="238" t="s">
        <v>163</v>
      </c>
      <c r="B70" s="239"/>
      <c r="C70" s="240" t="s">
        <v>294</v>
      </c>
      <c r="D70" s="241">
        <v>521923</v>
      </c>
      <c r="E70" s="242">
        <v>951043</v>
      </c>
      <c r="F70" s="241"/>
      <c r="G70" s="87">
        <v>350</v>
      </c>
      <c r="H70" s="241"/>
      <c r="I70" s="88">
        <v>0</v>
      </c>
      <c r="J70" s="88"/>
      <c r="K70" s="88">
        <v>0</v>
      </c>
      <c r="L70" s="88"/>
      <c r="M70" s="88">
        <f t="shared" si="0"/>
        <v>0</v>
      </c>
      <c r="N70" s="88"/>
      <c r="O70" s="88">
        <v>332865050</v>
      </c>
      <c r="P70" s="88"/>
      <c r="Q70" s="88">
        <v>0</v>
      </c>
      <c r="R70" s="88"/>
      <c r="S70" s="88">
        <f t="shared" si="1"/>
        <v>332865050</v>
      </c>
    </row>
    <row r="71" spans="1:19" ht="21">
      <c r="A71" s="238" t="s">
        <v>221</v>
      </c>
      <c r="B71" s="239"/>
      <c r="C71" s="240" t="s">
        <v>294</v>
      </c>
      <c r="D71" s="241">
        <v>813670</v>
      </c>
      <c r="E71" s="242">
        <v>59743</v>
      </c>
      <c r="F71" s="241"/>
      <c r="G71" s="87">
        <v>6200</v>
      </c>
      <c r="H71" s="241"/>
      <c r="I71" s="88">
        <v>0</v>
      </c>
      <c r="J71" s="88"/>
      <c r="K71" s="88">
        <v>0</v>
      </c>
      <c r="L71" s="88"/>
      <c r="M71" s="88">
        <f t="shared" si="0"/>
        <v>0</v>
      </c>
      <c r="N71" s="88"/>
      <c r="O71" s="88">
        <v>370406600</v>
      </c>
      <c r="P71" s="88"/>
      <c r="Q71" s="88">
        <v>0</v>
      </c>
      <c r="R71" s="88"/>
      <c r="S71" s="88">
        <f t="shared" si="1"/>
        <v>370406600</v>
      </c>
    </row>
    <row r="72" spans="1:19" ht="21">
      <c r="A72" s="238" t="s">
        <v>165</v>
      </c>
      <c r="B72" s="239"/>
      <c r="C72" s="240" t="s">
        <v>294</v>
      </c>
      <c r="D72" s="241">
        <v>104252</v>
      </c>
      <c r="E72" s="242">
        <v>25586605</v>
      </c>
      <c r="F72" s="241"/>
      <c r="G72" s="87">
        <v>1000</v>
      </c>
      <c r="H72" s="241"/>
      <c r="I72" s="88">
        <v>0</v>
      </c>
      <c r="J72" s="88"/>
      <c r="K72" s="88">
        <v>0</v>
      </c>
      <c r="L72" s="88"/>
      <c r="M72" s="88">
        <f t="shared" si="0"/>
        <v>0</v>
      </c>
      <c r="N72" s="88"/>
      <c r="O72" s="88">
        <v>25586605000</v>
      </c>
      <c r="P72" s="88"/>
      <c r="Q72" s="88">
        <v>0</v>
      </c>
      <c r="R72" s="88"/>
      <c r="S72" s="88">
        <f t="shared" si="1"/>
        <v>25586605000</v>
      </c>
    </row>
    <row r="73" spans="1:19" ht="21">
      <c r="A73" s="238" t="s">
        <v>158</v>
      </c>
      <c r="B73" s="239"/>
      <c r="C73" s="240" t="s">
        <v>294</v>
      </c>
      <c r="D73" s="241">
        <v>901999</v>
      </c>
      <c r="E73" s="242">
        <v>252142</v>
      </c>
      <c r="F73" s="241"/>
      <c r="G73" s="89">
        <v>400</v>
      </c>
      <c r="H73" s="241"/>
      <c r="I73" s="90">
        <v>0</v>
      </c>
      <c r="J73" s="90"/>
      <c r="K73" s="90">
        <v>0</v>
      </c>
      <c r="L73" s="90"/>
      <c r="M73" s="88">
        <f t="shared" si="0"/>
        <v>0</v>
      </c>
      <c r="N73" s="90"/>
      <c r="O73" s="90">
        <v>100856800</v>
      </c>
      <c r="P73" s="90"/>
      <c r="Q73" s="90">
        <v>0</v>
      </c>
      <c r="R73" s="90"/>
      <c r="S73" s="88">
        <f t="shared" si="1"/>
        <v>100856800</v>
      </c>
    </row>
    <row r="74" spans="1:19" ht="21">
      <c r="A74" s="238" t="s">
        <v>88</v>
      </c>
      <c r="B74" s="239"/>
      <c r="C74" s="240" t="s">
        <v>294</v>
      </c>
      <c r="D74" s="241">
        <v>91306</v>
      </c>
      <c r="E74" s="242">
        <v>10228543</v>
      </c>
      <c r="F74" s="241"/>
      <c r="G74" s="87">
        <v>250</v>
      </c>
      <c r="H74" s="241"/>
      <c r="I74" s="88">
        <v>0</v>
      </c>
      <c r="J74" s="88"/>
      <c r="K74" s="88">
        <v>0</v>
      </c>
      <c r="L74" s="88"/>
      <c r="M74" s="88">
        <f t="shared" ref="M74:M137" si="2">I74+K74</f>
        <v>0</v>
      </c>
      <c r="N74" s="88"/>
      <c r="O74" s="88">
        <v>2557135750</v>
      </c>
      <c r="P74" s="88"/>
      <c r="Q74" s="88">
        <v>0</v>
      </c>
      <c r="R74" s="88"/>
      <c r="S74" s="88">
        <f t="shared" ref="S74:S137" si="3">O74+Q74</f>
        <v>2557135750</v>
      </c>
    </row>
    <row r="75" spans="1:19" ht="21">
      <c r="A75" s="238" t="s">
        <v>286</v>
      </c>
      <c r="B75" s="239"/>
      <c r="C75" s="240" t="s">
        <v>294</v>
      </c>
      <c r="D75" s="241">
        <v>125122</v>
      </c>
      <c r="E75" s="242">
        <v>1000000</v>
      </c>
      <c r="F75" s="241"/>
      <c r="G75" s="87">
        <v>1000</v>
      </c>
      <c r="H75" s="241"/>
      <c r="I75" s="88">
        <v>0</v>
      </c>
      <c r="J75" s="88"/>
      <c r="K75" s="88">
        <v>0</v>
      </c>
      <c r="L75" s="88"/>
      <c r="M75" s="88">
        <f t="shared" si="2"/>
        <v>0</v>
      </c>
      <c r="N75" s="88"/>
      <c r="O75" s="88">
        <v>1000000000</v>
      </c>
      <c r="P75" s="88"/>
      <c r="Q75" s="88">
        <v>0</v>
      </c>
      <c r="R75" s="88"/>
      <c r="S75" s="88">
        <f t="shared" si="3"/>
        <v>1000000000</v>
      </c>
    </row>
    <row r="76" spans="1:19" ht="21">
      <c r="A76" s="238" t="s">
        <v>185</v>
      </c>
      <c r="B76" s="239"/>
      <c r="C76" s="240" t="s">
        <v>294</v>
      </c>
      <c r="D76" s="241">
        <v>7379981</v>
      </c>
      <c r="E76" s="242">
        <v>6080699</v>
      </c>
      <c r="F76" s="241"/>
      <c r="G76" s="87">
        <v>480</v>
      </c>
      <c r="H76" s="241"/>
      <c r="I76" s="88">
        <v>0</v>
      </c>
      <c r="J76" s="88"/>
      <c r="K76" s="88">
        <v>0</v>
      </c>
      <c r="L76" s="88"/>
      <c r="M76" s="88">
        <f t="shared" si="2"/>
        <v>0</v>
      </c>
      <c r="N76" s="88"/>
      <c r="O76" s="88">
        <v>2918735520</v>
      </c>
      <c r="P76" s="88"/>
      <c r="Q76" s="88">
        <v>0</v>
      </c>
      <c r="R76" s="88"/>
      <c r="S76" s="88">
        <f t="shared" si="3"/>
        <v>2918735520</v>
      </c>
    </row>
    <row r="77" spans="1:19" ht="21">
      <c r="A77" s="238" t="s">
        <v>142</v>
      </c>
      <c r="B77" s="239"/>
      <c r="C77" s="240" t="s">
        <v>294</v>
      </c>
      <c r="D77" s="241">
        <v>467028</v>
      </c>
      <c r="E77" s="242">
        <v>6105932</v>
      </c>
      <c r="F77" s="241"/>
      <c r="G77" s="87">
        <v>2350</v>
      </c>
      <c r="H77" s="241"/>
      <c r="I77" s="88">
        <v>0</v>
      </c>
      <c r="J77" s="88"/>
      <c r="K77" s="88">
        <v>0</v>
      </c>
      <c r="L77" s="88"/>
      <c r="M77" s="88">
        <f t="shared" si="2"/>
        <v>0</v>
      </c>
      <c r="N77" s="88"/>
      <c r="O77" s="88">
        <v>14348940200</v>
      </c>
      <c r="P77" s="88"/>
      <c r="Q77" s="88">
        <v>0</v>
      </c>
      <c r="R77" s="88"/>
      <c r="S77" s="88">
        <f t="shared" si="3"/>
        <v>14348940200</v>
      </c>
    </row>
    <row r="78" spans="1:19" ht="21">
      <c r="A78" s="238" t="s">
        <v>191</v>
      </c>
      <c r="B78" s="239"/>
      <c r="C78" s="240" t="s">
        <v>294</v>
      </c>
      <c r="D78" s="241"/>
      <c r="E78" s="242">
        <v>2121408</v>
      </c>
      <c r="F78" s="241"/>
      <c r="G78" s="87">
        <v>18</v>
      </c>
      <c r="H78" s="241"/>
      <c r="I78" s="88">
        <v>0</v>
      </c>
      <c r="J78" s="88"/>
      <c r="K78" s="88">
        <v>0</v>
      </c>
      <c r="L78" s="88"/>
      <c r="M78" s="88">
        <f t="shared" si="2"/>
        <v>0</v>
      </c>
      <c r="N78" s="88"/>
      <c r="O78" s="88">
        <v>38185344</v>
      </c>
      <c r="P78" s="88"/>
      <c r="Q78" s="88">
        <v>0</v>
      </c>
      <c r="R78" s="88"/>
      <c r="S78" s="88">
        <f t="shared" si="3"/>
        <v>38185344</v>
      </c>
    </row>
    <row r="79" spans="1:19" ht="21">
      <c r="A79" s="238" t="s">
        <v>150</v>
      </c>
      <c r="B79" s="239"/>
      <c r="C79" s="240" t="s">
        <v>294</v>
      </c>
      <c r="D79" s="241"/>
      <c r="E79" s="242">
        <v>50713</v>
      </c>
      <c r="F79" s="241"/>
      <c r="G79" s="87">
        <v>6452</v>
      </c>
      <c r="H79" s="241"/>
      <c r="I79" s="88">
        <v>0</v>
      </c>
      <c r="J79" s="88"/>
      <c r="K79" s="88">
        <v>0</v>
      </c>
      <c r="L79" s="88"/>
      <c r="M79" s="88">
        <f t="shared" si="2"/>
        <v>0</v>
      </c>
      <c r="N79" s="88"/>
      <c r="O79" s="88">
        <v>327200276</v>
      </c>
      <c r="P79" s="88"/>
      <c r="Q79" s="88">
        <v>0</v>
      </c>
      <c r="R79" s="88"/>
      <c r="S79" s="88">
        <f t="shared" si="3"/>
        <v>327200276</v>
      </c>
    </row>
    <row r="80" spans="1:19" ht="21">
      <c r="A80" s="238" t="s">
        <v>190</v>
      </c>
      <c r="B80" s="239"/>
      <c r="C80" s="240" t="s">
        <v>294</v>
      </c>
      <c r="D80" s="241"/>
      <c r="E80" s="242">
        <v>2339549</v>
      </c>
      <c r="F80" s="241"/>
      <c r="G80" s="87">
        <v>1350</v>
      </c>
      <c r="H80" s="241"/>
      <c r="I80" s="88">
        <v>0</v>
      </c>
      <c r="J80" s="88"/>
      <c r="K80" s="88">
        <v>0</v>
      </c>
      <c r="L80" s="88"/>
      <c r="M80" s="88">
        <f t="shared" si="2"/>
        <v>0</v>
      </c>
      <c r="N80" s="88"/>
      <c r="O80" s="88">
        <v>3158391150</v>
      </c>
      <c r="P80" s="88"/>
      <c r="Q80" s="88">
        <v>0</v>
      </c>
      <c r="R80" s="88"/>
      <c r="S80" s="88">
        <f t="shared" si="3"/>
        <v>3158391150</v>
      </c>
    </row>
    <row r="81" spans="1:19" ht="21">
      <c r="A81" s="238" t="s">
        <v>119</v>
      </c>
      <c r="B81" s="239"/>
      <c r="C81" s="240" t="s">
        <v>300</v>
      </c>
      <c r="D81" s="241"/>
      <c r="E81" s="242">
        <v>7881707</v>
      </c>
      <c r="F81" s="241"/>
      <c r="G81" s="87">
        <v>85</v>
      </c>
      <c r="H81" s="241"/>
      <c r="I81" s="88">
        <v>0</v>
      </c>
      <c r="J81" s="88"/>
      <c r="K81" s="88">
        <v>0</v>
      </c>
      <c r="L81" s="88"/>
      <c r="M81" s="88">
        <f t="shared" si="2"/>
        <v>0</v>
      </c>
      <c r="N81" s="88"/>
      <c r="O81" s="88">
        <v>669945095</v>
      </c>
      <c r="P81" s="88"/>
      <c r="Q81" s="88">
        <v>0</v>
      </c>
      <c r="R81" s="88"/>
      <c r="S81" s="88">
        <f t="shared" si="3"/>
        <v>669945095</v>
      </c>
    </row>
    <row r="82" spans="1:19" ht="21">
      <c r="A82" s="238" t="s">
        <v>121</v>
      </c>
      <c r="B82" s="239"/>
      <c r="C82" s="240" t="s">
        <v>329</v>
      </c>
      <c r="D82" s="241"/>
      <c r="E82" s="242">
        <v>1484314</v>
      </c>
      <c r="F82" s="241"/>
      <c r="G82" s="87">
        <v>100</v>
      </c>
      <c r="H82" s="241"/>
      <c r="I82" s="88">
        <v>0</v>
      </c>
      <c r="J82" s="88"/>
      <c r="K82" s="88">
        <v>0</v>
      </c>
      <c r="L82" s="88"/>
      <c r="M82" s="88">
        <f t="shared" si="2"/>
        <v>0</v>
      </c>
      <c r="N82" s="88"/>
      <c r="O82" s="88">
        <v>148431400</v>
      </c>
      <c r="P82" s="88"/>
      <c r="Q82" s="88">
        <v>0</v>
      </c>
      <c r="R82" s="88"/>
      <c r="S82" s="88">
        <f t="shared" si="3"/>
        <v>148431400</v>
      </c>
    </row>
    <row r="83" spans="1:19" ht="21">
      <c r="A83" s="238" t="s">
        <v>97</v>
      </c>
      <c r="B83" s="239"/>
      <c r="C83" s="240" t="s">
        <v>328</v>
      </c>
      <c r="D83" s="241"/>
      <c r="E83" s="242">
        <v>18629473</v>
      </c>
      <c r="F83" s="241"/>
      <c r="G83" s="87">
        <v>70</v>
      </c>
      <c r="H83" s="241"/>
      <c r="I83" s="88">
        <v>0</v>
      </c>
      <c r="J83" s="88"/>
      <c r="K83" s="88">
        <v>0</v>
      </c>
      <c r="L83" s="88"/>
      <c r="M83" s="88">
        <f t="shared" si="2"/>
        <v>0</v>
      </c>
      <c r="N83" s="88"/>
      <c r="O83" s="88">
        <v>1304063110</v>
      </c>
      <c r="P83" s="88"/>
      <c r="Q83" s="88">
        <v>0</v>
      </c>
      <c r="R83" s="88"/>
      <c r="S83" s="88">
        <f t="shared" si="3"/>
        <v>1304063110</v>
      </c>
    </row>
    <row r="84" spans="1:19" ht="21">
      <c r="A84" s="238" t="s">
        <v>111</v>
      </c>
      <c r="B84" s="239"/>
      <c r="C84" s="240" t="s">
        <v>345</v>
      </c>
      <c r="D84" s="241"/>
      <c r="E84" s="242">
        <v>211825</v>
      </c>
      <c r="F84" s="241"/>
      <c r="G84" s="87">
        <v>2250</v>
      </c>
      <c r="H84" s="241"/>
      <c r="I84" s="88">
        <v>0</v>
      </c>
      <c r="J84" s="88"/>
      <c r="K84" s="88">
        <v>0</v>
      </c>
      <c r="L84" s="88"/>
      <c r="M84" s="88">
        <f t="shared" si="2"/>
        <v>0</v>
      </c>
      <c r="N84" s="88"/>
      <c r="O84" s="88">
        <v>476606250</v>
      </c>
      <c r="P84" s="88"/>
      <c r="Q84" s="88">
        <v>0</v>
      </c>
      <c r="R84" s="88"/>
      <c r="S84" s="88">
        <f t="shared" si="3"/>
        <v>476606250</v>
      </c>
    </row>
    <row r="85" spans="1:19" ht="21">
      <c r="A85" s="238" t="s">
        <v>107</v>
      </c>
      <c r="B85" s="239"/>
      <c r="C85" s="240" t="s">
        <v>346</v>
      </c>
      <c r="D85" s="241"/>
      <c r="E85" s="242">
        <v>4049663</v>
      </c>
      <c r="F85" s="241"/>
      <c r="G85" s="87">
        <v>2740</v>
      </c>
      <c r="H85" s="241"/>
      <c r="I85" s="88">
        <v>0</v>
      </c>
      <c r="J85" s="88"/>
      <c r="K85" s="88">
        <v>0</v>
      </c>
      <c r="L85" s="88"/>
      <c r="M85" s="88">
        <f t="shared" si="2"/>
        <v>0</v>
      </c>
      <c r="N85" s="88"/>
      <c r="O85" s="88">
        <v>11096076620</v>
      </c>
      <c r="P85" s="88"/>
      <c r="Q85" s="88">
        <v>0</v>
      </c>
      <c r="R85" s="88"/>
      <c r="S85" s="88">
        <f t="shared" si="3"/>
        <v>11096076620</v>
      </c>
    </row>
    <row r="86" spans="1:19" ht="21">
      <c r="A86" s="238" t="s">
        <v>127</v>
      </c>
      <c r="B86" s="239"/>
      <c r="C86" s="240" t="s">
        <v>347</v>
      </c>
      <c r="D86" s="241"/>
      <c r="E86" s="242">
        <v>3364109</v>
      </c>
      <c r="F86" s="241"/>
      <c r="G86" s="87">
        <v>350</v>
      </c>
      <c r="H86" s="241"/>
      <c r="I86" s="88">
        <v>0</v>
      </c>
      <c r="J86" s="88"/>
      <c r="K86" s="88">
        <v>0</v>
      </c>
      <c r="L86" s="88"/>
      <c r="M86" s="88">
        <f t="shared" si="2"/>
        <v>0</v>
      </c>
      <c r="N86" s="88"/>
      <c r="O86" s="88">
        <v>1177438150</v>
      </c>
      <c r="P86" s="88"/>
      <c r="Q86" s="88">
        <v>0</v>
      </c>
      <c r="R86" s="88"/>
      <c r="S86" s="88">
        <f t="shared" si="3"/>
        <v>1177438150</v>
      </c>
    </row>
    <row r="87" spans="1:19" ht="21">
      <c r="A87" s="238" t="s">
        <v>143</v>
      </c>
      <c r="B87" s="239"/>
      <c r="C87" s="240" t="s">
        <v>343</v>
      </c>
      <c r="D87" s="241"/>
      <c r="E87" s="242">
        <v>1839478</v>
      </c>
      <c r="F87" s="241"/>
      <c r="G87" s="87">
        <v>3860</v>
      </c>
      <c r="H87" s="241"/>
      <c r="I87" s="88">
        <v>0</v>
      </c>
      <c r="J87" s="88"/>
      <c r="K87" s="88">
        <v>0</v>
      </c>
      <c r="L87" s="88"/>
      <c r="M87" s="88">
        <f t="shared" si="2"/>
        <v>0</v>
      </c>
      <c r="N87" s="88"/>
      <c r="O87" s="88">
        <v>7100385080</v>
      </c>
      <c r="P87" s="88"/>
      <c r="Q87" s="88">
        <v>0</v>
      </c>
      <c r="R87" s="88"/>
      <c r="S87" s="88">
        <f t="shared" si="3"/>
        <v>7100385080</v>
      </c>
    </row>
    <row r="88" spans="1:19" ht="21">
      <c r="A88" s="238" t="s">
        <v>393</v>
      </c>
      <c r="B88" s="239"/>
      <c r="C88" s="240" t="s">
        <v>344</v>
      </c>
      <c r="D88" s="241"/>
      <c r="E88" s="242">
        <v>31609860</v>
      </c>
      <c r="F88" s="241"/>
      <c r="G88" s="87">
        <v>550</v>
      </c>
      <c r="H88" s="241"/>
      <c r="I88" s="88">
        <v>0</v>
      </c>
      <c r="J88" s="88"/>
      <c r="K88" s="88">
        <v>0</v>
      </c>
      <c r="L88" s="88"/>
      <c r="M88" s="88">
        <f t="shared" si="2"/>
        <v>0</v>
      </c>
      <c r="N88" s="88"/>
      <c r="O88" s="88">
        <v>17385423000</v>
      </c>
      <c r="P88" s="88"/>
      <c r="Q88" s="88">
        <v>0</v>
      </c>
      <c r="R88" s="88"/>
      <c r="S88" s="88">
        <f t="shared" si="3"/>
        <v>17385423000</v>
      </c>
    </row>
    <row r="89" spans="1:19" ht="21">
      <c r="A89" s="238" t="s">
        <v>216</v>
      </c>
      <c r="B89" s="239"/>
      <c r="C89" s="240" t="s">
        <v>353</v>
      </c>
      <c r="D89" s="241"/>
      <c r="E89" s="242">
        <v>440083</v>
      </c>
      <c r="F89" s="241"/>
      <c r="G89" s="87">
        <v>2330</v>
      </c>
      <c r="H89" s="241"/>
      <c r="I89" s="88">
        <v>0</v>
      </c>
      <c r="J89" s="88"/>
      <c r="K89" s="88">
        <v>0</v>
      </c>
      <c r="L89" s="88"/>
      <c r="M89" s="88">
        <f t="shared" si="2"/>
        <v>0</v>
      </c>
      <c r="N89" s="88"/>
      <c r="O89" s="88">
        <v>1025393390</v>
      </c>
      <c r="P89" s="88"/>
      <c r="Q89" s="88">
        <v>0</v>
      </c>
      <c r="R89" s="88"/>
      <c r="S89" s="88">
        <f t="shared" si="3"/>
        <v>1025393390</v>
      </c>
    </row>
    <row r="90" spans="1:19" ht="21">
      <c r="A90" s="238" t="s">
        <v>109</v>
      </c>
      <c r="B90" s="239"/>
      <c r="C90" s="240" t="s">
        <v>352</v>
      </c>
      <c r="D90" s="241"/>
      <c r="E90" s="242">
        <v>1522319</v>
      </c>
      <c r="F90" s="241"/>
      <c r="G90" s="87">
        <v>60</v>
      </c>
      <c r="H90" s="241"/>
      <c r="I90" s="88">
        <v>0</v>
      </c>
      <c r="J90" s="88"/>
      <c r="K90" s="88">
        <v>0</v>
      </c>
      <c r="L90" s="88"/>
      <c r="M90" s="88">
        <f t="shared" si="2"/>
        <v>0</v>
      </c>
      <c r="N90" s="88"/>
      <c r="O90" s="88">
        <v>91339140</v>
      </c>
      <c r="P90" s="88"/>
      <c r="Q90" s="88">
        <v>0</v>
      </c>
      <c r="R90" s="88"/>
      <c r="S90" s="88">
        <f t="shared" si="3"/>
        <v>91339140</v>
      </c>
    </row>
    <row r="91" spans="1:19" ht="21">
      <c r="A91" s="238" t="s">
        <v>198</v>
      </c>
      <c r="B91" s="239"/>
      <c r="C91" s="240" t="s">
        <v>351</v>
      </c>
      <c r="D91" s="241"/>
      <c r="E91" s="242">
        <v>6968053</v>
      </c>
      <c r="F91" s="241"/>
      <c r="G91" s="87">
        <v>150</v>
      </c>
      <c r="H91" s="241"/>
      <c r="I91" s="88">
        <v>0</v>
      </c>
      <c r="J91" s="88"/>
      <c r="K91" s="88">
        <v>0</v>
      </c>
      <c r="L91" s="88"/>
      <c r="M91" s="88">
        <f t="shared" si="2"/>
        <v>0</v>
      </c>
      <c r="N91" s="88"/>
      <c r="O91" s="88">
        <v>1045207950</v>
      </c>
      <c r="P91" s="88"/>
      <c r="Q91" s="88">
        <v>0</v>
      </c>
      <c r="R91" s="88"/>
      <c r="S91" s="88">
        <f t="shared" si="3"/>
        <v>1045207950</v>
      </c>
    </row>
    <row r="92" spans="1:19" ht="21">
      <c r="A92" s="238" t="s">
        <v>261</v>
      </c>
      <c r="B92" s="239"/>
      <c r="C92" s="240" t="s">
        <v>351</v>
      </c>
      <c r="D92" s="241"/>
      <c r="E92" s="242">
        <v>120787794</v>
      </c>
      <c r="F92" s="241"/>
      <c r="G92" s="87">
        <v>188</v>
      </c>
      <c r="H92" s="241"/>
      <c r="I92" s="88">
        <v>0</v>
      </c>
      <c r="J92" s="88"/>
      <c r="K92" s="88">
        <v>0</v>
      </c>
      <c r="L92" s="88"/>
      <c r="M92" s="88">
        <f t="shared" si="2"/>
        <v>0</v>
      </c>
      <c r="N92" s="88"/>
      <c r="O92" s="88">
        <v>22708105272</v>
      </c>
      <c r="P92" s="88"/>
      <c r="Q92" s="88">
        <v>0</v>
      </c>
      <c r="R92" s="88"/>
      <c r="S92" s="88">
        <f t="shared" si="3"/>
        <v>22708105272</v>
      </c>
    </row>
    <row r="93" spans="1:19" ht="21">
      <c r="A93" s="238" t="s">
        <v>189</v>
      </c>
      <c r="B93" s="239"/>
      <c r="C93" s="240" t="s">
        <v>348</v>
      </c>
      <c r="D93" s="241"/>
      <c r="E93" s="242">
        <v>4434242</v>
      </c>
      <c r="F93" s="241"/>
      <c r="G93" s="87">
        <v>650</v>
      </c>
      <c r="H93" s="241"/>
      <c r="I93" s="88">
        <v>0</v>
      </c>
      <c r="J93" s="88"/>
      <c r="K93" s="88">
        <v>0</v>
      </c>
      <c r="L93" s="88"/>
      <c r="M93" s="88">
        <f t="shared" si="2"/>
        <v>0</v>
      </c>
      <c r="N93" s="88"/>
      <c r="O93" s="88">
        <v>2882257300</v>
      </c>
      <c r="P93" s="88"/>
      <c r="Q93" s="88">
        <v>0</v>
      </c>
      <c r="R93" s="88"/>
      <c r="S93" s="88">
        <f t="shared" si="3"/>
        <v>2882257300</v>
      </c>
    </row>
    <row r="94" spans="1:19" ht="21">
      <c r="A94" s="238" t="s">
        <v>204</v>
      </c>
      <c r="B94" s="239"/>
      <c r="C94" s="240" t="s">
        <v>360</v>
      </c>
      <c r="D94" s="241"/>
      <c r="E94" s="242">
        <v>6530369</v>
      </c>
      <c r="F94" s="241"/>
      <c r="G94" s="87">
        <v>600</v>
      </c>
      <c r="H94" s="241"/>
      <c r="I94" s="88">
        <v>0</v>
      </c>
      <c r="J94" s="88"/>
      <c r="K94" s="88">
        <v>0</v>
      </c>
      <c r="L94" s="88"/>
      <c r="M94" s="88">
        <f t="shared" si="2"/>
        <v>0</v>
      </c>
      <c r="N94" s="88"/>
      <c r="O94" s="88">
        <v>3918221400</v>
      </c>
      <c r="P94" s="88"/>
      <c r="Q94" s="88">
        <v>0</v>
      </c>
      <c r="R94" s="88"/>
      <c r="S94" s="88">
        <f t="shared" si="3"/>
        <v>3918221400</v>
      </c>
    </row>
    <row r="95" spans="1:19" ht="21">
      <c r="A95" s="238" t="s">
        <v>161</v>
      </c>
      <c r="B95" s="239"/>
      <c r="C95" s="240" t="s">
        <v>402</v>
      </c>
      <c r="D95" s="241"/>
      <c r="E95" s="242">
        <v>5397644</v>
      </c>
      <c r="F95" s="241"/>
      <c r="G95" s="87">
        <v>50</v>
      </c>
      <c r="H95" s="241"/>
      <c r="I95" s="88">
        <v>0</v>
      </c>
      <c r="J95" s="88"/>
      <c r="K95" s="88">
        <v>0</v>
      </c>
      <c r="L95" s="88"/>
      <c r="M95" s="88">
        <f t="shared" si="2"/>
        <v>0</v>
      </c>
      <c r="N95" s="88"/>
      <c r="O95" s="88">
        <v>269882200</v>
      </c>
      <c r="P95" s="88"/>
      <c r="Q95" s="88">
        <v>-11841590</v>
      </c>
      <c r="R95" s="88"/>
      <c r="S95" s="88">
        <f t="shared" si="3"/>
        <v>258040610</v>
      </c>
    </row>
    <row r="96" spans="1:19" ht="21">
      <c r="A96" s="238" t="s">
        <v>166</v>
      </c>
      <c r="B96" s="239"/>
      <c r="C96" s="240" t="s">
        <v>403</v>
      </c>
      <c r="D96" s="241"/>
      <c r="E96" s="242">
        <v>49833680</v>
      </c>
      <c r="F96" s="241"/>
      <c r="G96" s="87">
        <v>115</v>
      </c>
      <c r="H96" s="241"/>
      <c r="I96" s="88">
        <v>0</v>
      </c>
      <c r="J96" s="88"/>
      <c r="K96" s="88">
        <v>0</v>
      </c>
      <c r="L96" s="88"/>
      <c r="M96" s="88">
        <f t="shared" si="2"/>
        <v>0</v>
      </c>
      <c r="N96" s="88"/>
      <c r="O96" s="88">
        <v>5730873200</v>
      </c>
      <c r="P96" s="88"/>
      <c r="Q96" s="88">
        <v>0</v>
      </c>
      <c r="R96" s="88"/>
      <c r="S96" s="88">
        <f t="shared" si="3"/>
        <v>5730873200</v>
      </c>
    </row>
    <row r="97" spans="1:19" ht="21">
      <c r="A97" s="238" t="s">
        <v>272</v>
      </c>
      <c r="B97" s="239"/>
      <c r="C97" s="240" t="s">
        <v>403</v>
      </c>
      <c r="D97" s="241"/>
      <c r="E97" s="242">
        <v>2827361</v>
      </c>
      <c r="F97" s="241"/>
      <c r="G97" s="87">
        <v>1880</v>
      </c>
      <c r="H97" s="241"/>
      <c r="I97" s="88">
        <v>0</v>
      </c>
      <c r="J97" s="88"/>
      <c r="K97" s="88">
        <v>0</v>
      </c>
      <c r="L97" s="88"/>
      <c r="M97" s="88">
        <f t="shared" si="2"/>
        <v>0</v>
      </c>
      <c r="N97" s="88"/>
      <c r="O97" s="88">
        <v>5315438680</v>
      </c>
      <c r="P97" s="88"/>
      <c r="Q97" s="88">
        <v>0</v>
      </c>
      <c r="R97" s="88"/>
      <c r="S97" s="88">
        <f t="shared" si="3"/>
        <v>5315438680</v>
      </c>
    </row>
    <row r="98" spans="1:19" ht="21">
      <c r="A98" s="238" t="s">
        <v>382</v>
      </c>
      <c r="B98" s="239"/>
      <c r="C98" s="240" t="s">
        <v>404</v>
      </c>
      <c r="D98" s="241"/>
      <c r="E98" s="242">
        <v>3000000</v>
      </c>
      <c r="F98" s="241"/>
      <c r="G98" s="87">
        <v>720</v>
      </c>
      <c r="H98" s="241"/>
      <c r="I98" s="88">
        <v>0</v>
      </c>
      <c r="J98" s="88"/>
      <c r="K98" s="88">
        <v>0</v>
      </c>
      <c r="L98" s="88"/>
      <c r="M98" s="88">
        <f t="shared" si="2"/>
        <v>0</v>
      </c>
      <c r="N98" s="88"/>
      <c r="O98" s="88">
        <v>2160000000</v>
      </c>
      <c r="P98" s="88"/>
      <c r="Q98" s="88">
        <v>0</v>
      </c>
      <c r="R98" s="88"/>
      <c r="S98" s="88">
        <f t="shared" si="3"/>
        <v>2160000000</v>
      </c>
    </row>
    <row r="99" spans="1:19" ht="21">
      <c r="A99" s="238" t="s">
        <v>219</v>
      </c>
      <c r="B99" s="239"/>
      <c r="C99" s="240" t="s">
        <v>405</v>
      </c>
      <c r="D99" s="241"/>
      <c r="E99" s="242">
        <v>14449836</v>
      </c>
      <c r="F99" s="241"/>
      <c r="G99" s="87">
        <v>410</v>
      </c>
      <c r="H99" s="241"/>
      <c r="I99" s="88">
        <v>0</v>
      </c>
      <c r="J99" s="88"/>
      <c r="K99" s="88">
        <v>0</v>
      </c>
      <c r="L99" s="88"/>
      <c r="M99" s="88">
        <f t="shared" si="2"/>
        <v>0</v>
      </c>
      <c r="N99" s="88"/>
      <c r="O99" s="88">
        <v>5924432760</v>
      </c>
      <c r="P99" s="88"/>
      <c r="Q99" s="88">
        <v>0</v>
      </c>
      <c r="R99" s="88"/>
      <c r="S99" s="88">
        <f t="shared" si="3"/>
        <v>5924432760</v>
      </c>
    </row>
    <row r="100" spans="1:19" ht="21">
      <c r="A100" s="238" t="s">
        <v>117</v>
      </c>
      <c r="B100" s="239"/>
      <c r="C100" s="240" t="s">
        <v>414</v>
      </c>
      <c r="D100" s="241"/>
      <c r="E100" s="242">
        <v>26385337</v>
      </c>
      <c r="F100" s="241"/>
      <c r="G100" s="87">
        <v>20</v>
      </c>
      <c r="H100" s="241"/>
      <c r="I100" s="88">
        <v>0</v>
      </c>
      <c r="J100" s="88"/>
      <c r="K100" s="88">
        <v>0</v>
      </c>
      <c r="L100" s="88"/>
      <c r="M100" s="88">
        <f t="shared" si="2"/>
        <v>0</v>
      </c>
      <c r="N100" s="88"/>
      <c r="O100" s="88">
        <v>527706740</v>
      </c>
      <c r="P100" s="88"/>
      <c r="Q100" s="88">
        <v>0</v>
      </c>
      <c r="R100" s="88"/>
      <c r="S100" s="88">
        <f t="shared" si="3"/>
        <v>527706740</v>
      </c>
    </row>
    <row r="101" spans="1:19" ht="21">
      <c r="A101" s="238" t="s">
        <v>246</v>
      </c>
      <c r="B101" s="239"/>
      <c r="C101" s="240" t="s">
        <v>415</v>
      </c>
      <c r="D101" s="241"/>
      <c r="E101" s="242">
        <v>2675700</v>
      </c>
      <c r="F101" s="241"/>
      <c r="G101" s="87">
        <v>820</v>
      </c>
      <c r="H101" s="241"/>
      <c r="I101" s="88">
        <v>0</v>
      </c>
      <c r="J101" s="88"/>
      <c r="K101" s="88">
        <v>0</v>
      </c>
      <c r="L101" s="88"/>
      <c r="M101" s="88">
        <f t="shared" si="2"/>
        <v>0</v>
      </c>
      <c r="N101" s="88"/>
      <c r="O101" s="88">
        <v>2194074000</v>
      </c>
      <c r="P101" s="88"/>
      <c r="Q101" s="88">
        <v>0</v>
      </c>
      <c r="R101" s="88"/>
      <c r="S101" s="88">
        <f t="shared" si="3"/>
        <v>2194074000</v>
      </c>
    </row>
    <row r="102" spans="1:19" ht="21">
      <c r="A102" s="238" t="s">
        <v>318</v>
      </c>
      <c r="B102" s="239"/>
      <c r="C102" s="240" t="s">
        <v>416</v>
      </c>
      <c r="D102" s="241"/>
      <c r="E102" s="242">
        <v>17856948</v>
      </c>
      <c r="F102" s="241"/>
      <c r="G102" s="87">
        <v>580</v>
      </c>
      <c r="H102" s="241"/>
      <c r="I102" s="88">
        <v>0</v>
      </c>
      <c r="J102" s="88"/>
      <c r="K102" s="88">
        <v>0</v>
      </c>
      <c r="L102" s="88"/>
      <c r="M102" s="88">
        <f t="shared" si="2"/>
        <v>0</v>
      </c>
      <c r="N102" s="88"/>
      <c r="O102" s="88">
        <v>10357029840</v>
      </c>
      <c r="P102" s="88"/>
      <c r="Q102" s="88">
        <v>0</v>
      </c>
      <c r="R102" s="88"/>
      <c r="S102" s="88">
        <f t="shared" si="3"/>
        <v>10357029840</v>
      </c>
    </row>
    <row r="103" spans="1:19" ht="21">
      <c r="A103" s="238" t="s">
        <v>218</v>
      </c>
      <c r="B103" s="239"/>
      <c r="C103" s="240" t="s">
        <v>416</v>
      </c>
      <c r="D103" s="241"/>
      <c r="E103" s="242">
        <v>8496554</v>
      </c>
      <c r="F103" s="241"/>
      <c r="G103" s="87">
        <v>35</v>
      </c>
      <c r="H103" s="241"/>
      <c r="I103" s="88">
        <v>0</v>
      </c>
      <c r="J103" s="88"/>
      <c r="K103" s="88">
        <v>0</v>
      </c>
      <c r="L103" s="88"/>
      <c r="M103" s="88">
        <f t="shared" si="2"/>
        <v>0</v>
      </c>
      <c r="N103" s="88"/>
      <c r="O103" s="88">
        <v>297379390</v>
      </c>
      <c r="P103" s="88"/>
      <c r="Q103" s="88">
        <v>0</v>
      </c>
      <c r="R103" s="88"/>
      <c r="S103" s="88">
        <f t="shared" si="3"/>
        <v>297379390</v>
      </c>
    </row>
    <row r="104" spans="1:19" ht="21">
      <c r="A104" s="238" t="s">
        <v>395</v>
      </c>
      <c r="B104" s="239"/>
      <c r="C104" s="240" t="s">
        <v>417</v>
      </c>
      <c r="D104" s="241"/>
      <c r="E104" s="242">
        <v>437818</v>
      </c>
      <c r="F104" s="241"/>
      <c r="G104" s="87">
        <v>250</v>
      </c>
      <c r="H104" s="241"/>
      <c r="I104" s="88">
        <v>0</v>
      </c>
      <c r="J104" s="88"/>
      <c r="K104" s="88">
        <v>0</v>
      </c>
      <c r="L104" s="88"/>
      <c r="M104" s="88">
        <f t="shared" si="2"/>
        <v>0</v>
      </c>
      <c r="N104" s="88"/>
      <c r="O104" s="88">
        <v>109454500</v>
      </c>
      <c r="P104" s="88"/>
      <c r="Q104" s="88">
        <v>-7862911</v>
      </c>
      <c r="R104" s="88"/>
      <c r="S104" s="88">
        <f t="shared" si="3"/>
        <v>101591589</v>
      </c>
    </row>
    <row r="105" spans="1:19" ht="21">
      <c r="A105" s="238" t="s">
        <v>361</v>
      </c>
      <c r="B105" s="239"/>
      <c r="C105" s="240" t="s">
        <v>417</v>
      </c>
      <c r="D105" s="241"/>
      <c r="E105" s="242">
        <v>2273202</v>
      </c>
      <c r="F105" s="241"/>
      <c r="G105" s="87">
        <v>500</v>
      </c>
      <c r="H105" s="241"/>
      <c r="I105" s="88">
        <v>0</v>
      </c>
      <c r="J105" s="88"/>
      <c r="K105" s="88">
        <v>0</v>
      </c>
      <c r="L105" s="88"/>
      <c r="M105" s="88">
        <f t="shared" si="2"/>
        <v>0</v>
      </c>
      <c r="N105" s="88"/>
      <c r="O105" s="88">
        <v>1136601000</v>
      </c>
      <c r="P105" s="88"/>
      <c r="Q105" s="88">
        <v>0</v>
      </c>
      <c r="R105" s="88"/>
      <c r="S105" s="88">
        <f t="shared" si="3"/>
        <v>1136601000</v>
      </c>
    </row>
    <row r="106" spans="1:19" ht="21">
      <c r="A106" s="238" t="s">
        <v>259</v>
      </c>
      <c r="B106" s="239"/>
      <c r="C106" s="240" t="s">
        <v>417</v>
      </c>
      <c r="D106" s="241"/>
      <c r="E106" s="242">
        <v>8214197</v>
      </c>
      <c r="F106" s="241"/>
      <c r="G106" s="87">
        <v>10</v>
      </c>
      <c r="H106" s="241"/>
      <c r="I106" s="88">
        <v>0</v>
      </c>
      <c r="J106" s="88"/>
      <c r="K106" s="88">
        <v>0</v>
      </c>
      <c r="L106" s="88"/>
      <c r="M106" s="88">
        <f t="shared" si="2"/>
        <v>0</v>
      </c>
      <c r="N106" s="88"/>
      <c r="O106" s="88">
        <v>82141970</v>
      </c>
      <c r="P106" s="88"/>
      <c r="Q106" s="88">
        <v>0</v>
      </c>
      <c r="R106" s="88"/>
      <c r="S106" s="88">
        <f t="shared" si="3"/>
        <v>82141970</v>
      </c>
    </row>
    <row r="107" spans="1:19" ht="21">
      <c r="A107" s="238" t="s">
        <v>379</v>
      </c>
      <c r="B107" s="239"/>
      <c r="C107" s="240" t="s">
        <v>406</v>
      </c>
      <c r="D107" s="241"/>
      <c r="E107" s="242">
        <v>3174813</v>
      </c>
      <c r="F107" s="241"/>
      <c r="G107" s="87">
        <v>100</v>
      </c>
      <c r="H107" s="241"/>
      <c r="I107" s="88">
        <v>0</v>
      </c>
      <c r="J107" s="88"/>
      <c r="K107" s="88">
        <v>0</v>
      </c>
      <c r="L107" s="88"/>
      <c r="M107" s="88">
        <f t="shared" si="2"/>
        <v>0</v>
      </c>
      <c r="N107" s="88"/>
      <c r="O107" s="88">
        <v>317481300</v>
      </c>
      <c r="P107" s="88"/>
      <c r="Q107" s="88">
        <v>0</v>
      </c>
      <c r="R107" s="88"/>
      <c r="S107" s="88">
        <f t="shared" si="3"/>
        <v>317481300</v>
      </c>
    </row>
    <row r="108" spans="1:19" ht="21">
      <c r="A108" s="238" t="s">
        <v>335</v>
      </c>
      <c r="B108" s="239"/>
      <c r="C108" s="240" t="s">
        <v>422</v>
      </c>
      <c r="D108" s="241"/>
      <c r="E108" s="242">
        <v>15807257</v>
      </c>
      <c r="F108" s="241"/>
      <c r="G108" s="87">
        <v>44</v>
      </c>
      <c r="H108" s="241"/>
      <c r="I108" s="88">
        <v>0</v>
      </c>
      <c r="J108" s="88"/>
      <c r="K108" s="88">
        <v>0</v>
      </c>
      <c r="L108" s="88"/>
      <c r="M108" s="88">
        <f t="shared" si="2"/>
        <v>0</v>
      </c>
      <c r="N108" s="88"/>
      <c r="O108" s="88">
        <v>695519308</v>
      </c>
      <c r="P108" s="88"/>
      <c r="Q108" s="88">
        <v>0</v>
      </c>
      <c r="R108" s="88"/>
      <c r="S108" s="88">
        <f t="shared" si="3"/>
        <v>695519308</v>
      </c>
    </row>
    <row r="109" spans="1:19" ht="21">
      <c r="A109" s="238" t="s">
        <v>319</v>
      </c>
      <c r="B109" s="239"/>
      <c r="C109" s="240" t="s">
        <v>423</v>
      </c>
      <c r="D109" s="241"/>
      <c r="E109" s="242">
        <v>13614548</v>
      </c>
      <c r="F109" s="241"/>
      <c r="G109" s="87">
        <v>30</v>
      </c>
      <c r="H109" s="241"/>
      <c r="I109" s="88">
        <v>0</v>
      </c>
      <c r="J109" s="88"/>
      <c r="K109" s="88">
        <v>0</v>
      </c>
      <c r="L109" s="88"/>
      <c r="M109" s="88">
        <f t="shared" si="2"/>
        <v>0</v>
      </c>
      <c r="N109" s="88"/>
      <c r="O109" s="88">
        <v>408436440</v>
      </c>
      <c r="P109" s="88"/>
      <c r="Q109" s="88">
        <v>-1393981</v>
      </c>
      <c r="R109" s="88"/>
      <c r="S109" s="88">
        <f t="shared" si="3"/>
        <v>407042459</v>
      </c>
    </row>
    <row r="110" spans="1:19" ht="21">
      <c r="A110" s="238" t="s">
        <v>200</v>
      </c>
      <c r="B110" s="239"/>
      <c r="C110" s="240" t="s">
        <v>424</v>
      </c>
      <c r="D110" s="241"/>
      <c r="E110" s="242">
        <v>3708964</v>
      </c>
      <c r="F110" s="241"/>
      <c r="G110" s="87">
        <v>288</v>
      </c>
      <c r="H110" s="241"/>
      <c r="I110" s="88">
        <v>0</v>
      </c>
      <c r="J110" s="88"/>
      <c r="K110" s="88">
        <v>0</v>
      </c>
      <c r="L110" s="88"/>
      <c r="M110" s="88">
        <f t="shared" si="2"/>
        <v>0</v>
      </c>
      <c r="N110" s="88"/>
      <c r="O110" s="88">
        <v>1068181632</v>
      </c>
      <c r="P110" s="88"/>
      <c r="Q110" s="88">
        <v>0</v>
      </c>
      <c r="R110" s="88"/>
      <c r="S110" s="88">
        <f t="shared" si="3"/>
        <v>1068181632</v>
      </c>
    </row>
    <row r="111" spans="1:19" ht="21">
      <c r="A111" s="238" t="s">
        <v>94</v>
      </c>
      <c r="B111" s="239"/>
      <c r="C111" s="240" t="s">
        <v>425</v>
      </c>
      <c r="D111" s="241"/>
      <c r="E111" s="242">
        <v>20849118</v>
      </c>
      <c r="F111" s="241"/>
      <c r="G111" s="87">
        <v>105</v>
      </c>
      <c r="H111" s="241"/>
      <c r="I111" s="88">
        <v>0</v>
      </c>
      <c r="J111" s="88"/>
      <c r="K111" s="88">
        <v>0</v>
      </c>
      <c r="L111" s="88"/>
      <c r="M111" s="88">
        <f t="shared" si="2"/>
        <v>0</v>
      </c>
      <c r="N111" s="88"/>
      <c r="O111" s="88">
        <v>2189157390</v>
      </c>
      <c r="P111" s="88"/>
      <c r="Q111" s="88">
        <v>0</v>
      </c>
      <c r="R111" s="88"/>
      <c r="S111" s="88">
        <f t="shared" si="3"/>
        <v>2189157390</v>
      </c>
    </row>
    <row r="112" spans="1:19" ht="21">
      <c r="A112" s="238" t="s">
        <v>266</v>
      </c>
      <c r="B112" s="239"/>
      <c r="C112" s="240" t="s">
        <v>425</v>
      </c>
      <c r="D112" s="241"/>
      <c r="E112" s="242">
        <v>424136</v>
      </c>
      <c r="F112" s="241"/>
      <c r="G112" s="87">
        <v>9433</v>
      </c>
      <c r="H112" s="241"/>
      <c r="I112" s="88">
        <v>0</v>
      </c>
      <c r="J112" s="88"/>
      <c r="K112" s="88">
        <v>0</v>
      </c>
      <c r="L112" s="88"/>
      <c r="M112" s="88">
        <f t="shared" si="2"/>
        <v>0</v>
      </c>
      <c r="N112" s="88"/>
      <c r="O112" s="88">
        <v>4000874888</v>
      </c>
      <c r="P112" s="88"/>
      <c r="Q112" s="88">
        <v>0</v>
      </c>
      <c r="R112" s="88"/>
      <c r="S112" s="88">
        <f t="shared" si="3"/>
        <v>4000874888</v>
      </c>
    </row>
    <row r="113" spans="1:19" ht="21">
      <c r="A113" s="238" t="s">
        <v>244</v>
      </c>
      <c r="B113" s="239"/>
      <c r="C113" s="240" t="s">
        <v>424</v>
      </c>
      <c r="D113" s="241"/>
      <c r="E113" s="242">
        <v>3977379</v>
      </c>
      <c r="F113" s="241"/>
      <c r="G113" s="87">
        <v>107</v>
      </c>
      <c r="H113" s="241"/>
      <c r="I113" s="88">
        <v>0</v>
      </c>
      <c r="J113" s="88"/>
      <c r="K113" s="88">
        <v>0</v>
      </c>
      <c r="L113" s="88"/>
      <c r="M113" s="88">
        <f t="shared" si="2"/>
        <v>0</v>
      </c>
      <c r="N113" s="88"/>
      <c r="O113" s="88">
        <v>425579553</v>
      </c>
      <c r="P113" s="88"/>
      <c r="Q113" s="88">
        <v>0</v>
      </c>
      <c r="R113" s="88"/>
      <c r="S113" s="88">
        <f t="shared" si="3"/>
        <v>425579553</v>
      </c>
    </row>
    <row r="114" spans="1:19" ht="21">
      <c r="A114" s="238" t="s">
        <v>240</v>
      </c>
      <c r="B114" s="239"/>
      <c r="C114" s="240" t="s">
        <v>426</v>
      </c>
      <c r="D114" s="241"/>
      <c r="E114" s="242">
        <v>977163</v>
      </c>
      <c r="F114" s="241"/>
      <c r="G114" s="87">
        <v>28</v>
      </c>
      <c r="H114" s="241"/>
      <c r="I114" s="88">
        <v>0</v>
      </c>
      <c r="J114" s="88"/>
      <c r="K114" s="88">
        <v>0</v>
      </c>
      <c r="L114" s="88"/>
      <c r="M114" s="88">
        <f t="shared" si="2"/>
        <v>0</v>
      </c>
      <c r="N114" s="88"/>
      <c r="O114" s="88">
        <v>27360564</v>
      </c>
      <c r="P114" s="88"/>
      <c r="Q114" s="88">
        <v>0</v>
      </c>
      <c r="R114" s="88"/>
      <c r="S114" s="88">
        <f t="shared" si="3"/>
        <v>27360564</v>
      </c>
    </row>
    <row r="115" spans="1:19" ht="21">
      <c r="A115" s="238" t="s">
        <v>267</v>
      </c>
      <c r="B115" s="239"/>
      <c r="C115" s="240" t="s">
        <v>426</v>
      </c>
      <c r="D115" s="241"/>
      <c r="E115" s="242">
        <v>2155301</v>
      </c>
      <c r="F115" s="241"/>
      <c r="G115" s="87">
        <v>7220</v>
      </c>
      <c r="H115" s="241"/>
      <c r="I115" s="88">
        <v>0</v>
      </c>
      <c r="J115" s="88"/>
      <c r="K115" s="88">
        <v>0</v>
      </c>
      <c r="L115" s="88"/>
      <c r="M115" s="88">
        <f t="shared" si="2"/>
        <v>0</v>
      </c>
      <c r="N115" s="88"/>
      <c r="O115" s="88">
        <v>15561273220</v>
      </c>
      <c r="P115" s="88"/>
      <c r="Q115" s="88">
        <v>0</v>
      </c>
      <c r="R115" s="88"/>
      <c r="S115" s="88">
        <f t="shared" si="3"/>
        <v>15561273220</v>
      </c>
    </row>
    <row r="116" spans="1:19" ht="21">
      <c r="A116" s="238" t="s">
        <v>378</v>
      </c>
      <c r="B116" s="239"/>
      <c r="C116" s="240" t="s">
        <v>427</v>
      </c>
      <c r="D116" s="241"/>
      <c r="E116" s="242">
        <v>1913889</v>
      </c>
      <c r="F116" s="241"/>
      <c r="G116" s="87">
        <v>200</v>
      </c>
      <c r="H116" s="241"/>
      <c r="I116" s="88">
        <v>0</v>
      </c>
      <c r="J116" s="88"/>
      <c r="K116" s="88">
        <v>0</v>
      </c>
      <c r="L116" s="88"/>
      <c r="M116" s="88">
        <f t="shared" si="2"/>
        <v>0</v>
      </c>
      <c r="N116" s="88"/>
      <c r="O116" s="88">
        <v>382777800</v>
      </c>
      <c r="P116" s="88"/>
      <c r="Q116" s="88">
        <v>-6444071</v>
      </c>
      <c r="R116" s="88"/>
      <c r="S116" s="88">
        <f t="shared" si="3"/>
        <v>376333729</v>
      </c>
    </row>
    <row r="117" spans="1:19" ht="21">
      <c r="A117" s="238" t="s">
        <v>250</v>
      </c>
      <c r="B117" s="239"/>
      <c r="C117" s="240" t="s">
        <v>427</v>
      </c>
      <c r="D117" s="241"/>
      <c r="E117" s="242">
        <v>1817989</v>
      </c>
      <c r="F117" s="241"/>
      <c r="G117" s="87">
        <v>3500</v>
      </c>
      <c r="H117" s="241"/>
      <c r="I117" s="88">
        <v>0</v>
      </c>
      <c r="J117" s="88"/>
      <c r="K117" s="88">
        <v>0</v>
      </c>
      <c r="L117" s="88"/>
      <c r="M117" s="88">
        <f t="shared" si="2"/>
        <v>0</v>
      </c>
      <c r="N117" s="88"/>
      <c r="O117" s="88">
        <v>6362961500</v>
      </c>
      <c r="P117" s="88"/>
      <c r="Q117" s="88">
        <v>0</v>
      </c>
      <c r="R117" s="88"/>
      <c r="S117" s="88">
        <f t="shared" si="3"/>
        <v>6362961500</v>
      </c>
    </row>
    <row r="118" spans="1:19" ht="21">
      <c r="A118" s="238" t="s">
        <v>131</v>
      </c>
      <c r="B118" s="239"/>
      <c r="C118" s="240" t="s">
        <v>428</v>
      </c>
      <c r="D118" s="241"/>
      <c r="E118" s="242">
        <v>15903554</v>
      </c>
      <c r="F118" s="241"/>
      <c r="G118" s="87">
        <v>42</v>
      </c>
      <c r="H118" s="241"/>
      <c r="I118" s="88">
        <v>0</v>
      </c>
      <c r="J118" s="88"/>
      <c r="K118" s="88">
        <v>0</v>
      </c>
      <c r="L118" s="88"/>
      <c r="M118" s="88">
        <f t="shared" si="2"/>
        <v>0</v>
      </c>
      <c r="N118" s="88"/>
      <c r="O118" s="88">
        <v>667949268</v>
      </c>
      <c r="P118" s="88"/>
      <c r="Q118" s="88">
        <v>0</v>
      </c>
      <c r="R118" s="88"/>
      <c r="S118" s="88">
        <f t="shared" si="3"/>
        <v>667949268</v>
      </c>
    </row>
    <row r="119" spans="1:19" ht="21">
      <c r="A119" s="238" t="s">
        <v>197</v>
      </c>
      <c r="B119" s="239"/>
      <c r="C119" s="240" t="s">
        <v>443</v>
      </c>
      <c r="D119" s="241"/>
      <c r="E119" s="242">
        <v>12361884</v>
      </c>
      <c r="F119" s="241"/>
      <c r="G119" s="87">
        <v>800</v>
      </c>
      <c r="H119" s="241"/>
      <c r="I119" s="88">
        <v>0</v>
      </c>
      <c r="J119" s="88"/>
      <c r="K119" s="88">
        <v>0</v>
      </c>
      <c r="L119" s="88"/>
      <c r="M119" s="88">
        <f t="shared" si="2"/>
        <v>0</v>
      </c>
      <c r="N119" s="88"/>
      <c r="O119" s="88">
        <v>9889507200</v>
      </c>
      <c r="P119" s="88"/>
      <c r="Q119" s="88">
        <v>-802861189</v>
      </c>
      <c r="R119" s="88"/>
      <c r="S119" s="88">
        <f t="shared" si="3"/>
        <v>9086646011</v>
      </c>
    </row>
    <row r="120" spans="1:19" ht="21">
      <c r="A120" s="238" t="s">
        <v>87</v>
      </c>
      <c r="B120" s="239"/>
      <c r="C120" s="240" t="s">
        <v>444</v>
      </c>
      <c r="D120" s="241"/>
      <c r="E120" s="242">
        <v>2741561</v>
      </c>
      <c r="F120" s="241"/>
      <c r="G120" s="87">
        <v>280</v>
      </c>
      <c r="H120" s="241"/>
      <c r="I120" s="88">
        <v>0</v>
      </c>
      <c r="J120" s="88"/>
      <c r="K120" s="88">
        <v>0</v>
      </c>
      <c r="L120" s="88"/>
      <c r="M120" s="88">
        <f t="shared" si="2"/>
        <v>0</v>
      </c>
      <c r="N120" s="88"/>
      <c r="O120" s="88">
        <v>767637080</v>
      </c>
      <c r="P120" s="88"/>
      <c r="Q120" s="88">
        <v>-7806479</v>
      </c>
      <c r="R120" s="88"/>
      <c r="S120" s="88">
        <f t="shared" si="3"/>
        <v>759830601</v>
      </c>
    </row>
    <row r="121" spans="1:19" ht="21">
      <c r="A121" s="238" t="s">
        <v>394</v>
      </c>
      <c r="B121" s="239"/>
      <c r="C121" s="240" t="s">
        <v>444</v>
      </c>
      <c r="D121" s="241"/>
      <c r="E121" s="242">
        <v>5230409</v>
      </c>
      <c r="F121" s="241"/>
      <c r="G121" s="87">
        <v>400</v>
      </c>
      <c r="H121" s="241"/>
      <c r="I121" s="88">
        <v>0</v>
      </c>
      <c r="J121" s="88"/>
      <c r="K121" s="88">
        <v>0</v>
      </c>
      <c r="L121" s="88"/>
      <c r="M121" s="88">
        <f t="shared" si="2"/>
        <v>0</v>
      </c>
      <c r="N121" s="88"/>
      <c r="O121" s="88">
        <v>2092163600</v>
      </c>
      <c r="P121" s="88"/>
      <c r="Q121" s="88">
        <v>-199624036</v>
      </c>
      <c r="R121" s="88"/>
      <c r="S121" s="88">
        <f t="shared" si="3"/>
        <v>1892539564</v>
      </c>
    </row>
    <row r="122" spans="1:19" ht="21">
      <c r="A122" s="238" t="s">
        <v>103</v>
      </c>
      <c r="B122" s="239"/>
      <c r="C122" s="240" t="s">
        <v>444</v>
      </c>
      <c r="D122" s="241"/>
      <c r="E122" s="242">
        <v>28717714</v>
      </c>
      <c r="F122" s="241"/>
      <c r="G122" s="87">
        <v>250</v>
      </c>
      <c r="H122" s="241"/>
      <c r="I122" s="88">
        <v>0</v>
      </c>
      <c r="J122" s="88"/>
      <c r="K122" s="88">
        <v>0</v>
      </c>
      <c r="L122" s="88"/>
      <c r="M122" s="88">
        <f t="shared" si="2"/>
        <v>0</v>
      </c>
      <c r="N122" s="88"/>
      <c r="O122" s="88">
        <v>7179428500</v>
      </c>
      <c r="P122" s="88"/>
      <c r="Q122" s="88">
        <v>0</v>
      </c>
      <c r="R122" s="88"/>
      <c r="S122" s="88">
        <f t="shared" si="3"/>
        <v>7179428500</v>
      </c>
    </row>
    <row r="123" spans="1:19" ht="21">
      <c r="A123" s="238" t="s">
        <v>169</v>
      </c>
      <c r="B123" s="239"/>
      <c r="C123" s="240" t="s">
        <v>445</v>
      </c>
      <c r="D123" s="241"/>
      <c r="E123" s="242">
        <v>5417290</v>
      </c>
      <c r="F123" s="241"/>
      <c r="G123" s="87">
        <v>3935</v>
      </c>
      <c r="H123" s="241"/>
      <c r="I123" s="88">
        <v>0</v>
      </c>
      <c r="J123" s="88"/>
      <c r="K123" s="88">
        <v>0</v>
      </c>
      <c r="L123" s="88"/>
      <c r="M123" s="88">
        <f t="shared" si="2"/>
        <v>0</v>
      </c>
      <c r="N123" s="88"/>
      <c r="O123" s="88">
        <v>21317036150</v>
      </c>
      <c r="P123" s="88"/>
      <c r="Q123" s="88">
        <v>-14590716</v>
      </c>
      <c r="R123" s="88"/>
      <c r="S123" s="88">
        <f t="shared" si="3"/>
        <v>21302445434</v>
      </c>
    </row>
    <row r="124" spans="1:19" ht="21">
      <c r="A124" s="238" t="s">
        <v>434</v>
      </c>
      <c r="B124" s="239"/>
      <c r="C124" s="240" t="s">
        <v>446</v>
      </c>
      <c r="D124" s="241"/>
      <c r="E124" s="242">
        <v>8722168</v>
      </c>
      <c r="F124" s="241"/>
      <c r="G124" s="87">
        <v>760</v>
      </c>
      <c r="H124" s="241"/>
      <c r="I124" s="88">
        <v>0</v>
      </c>
      <c r="J124" s="88"/>
      <c r="K124" s="88">
        <v>0</v>
      </c>
      <c r="L124" s="88"/>
      <c r="M124" s="88">
        <f t="shared" si="2"/>
        <v>0</v>
      </c>
      <c r="N124" s="88"/>
      <c r="O124" s="88">
        <v>6628847680</v>
      </c>
      <c r="P124" s="88"/>
      <c r="Q124" s="88">
        <v>-202474763</v>
      </c>
      <c r="R124" s="88"/>
      <c r="S124" s="88">
        <f t="shared" si="3"/>
        <v>6426372917</v>
      </c>
    </row>
    <row r="125" spans="1:19" ht="21">
      <c r="A125" s="238" t="s">
        <v>210</v>
      </c>
      <c r="B125" s="239"/>
      <c r="C125" s="240" t="s">
        <v>447</v>
      </c>
      <c r="D125" s="241"/>
      <c r="E125" s="242">
        <v>6203748</v>
      </c>
      <c r="F125" s="241"/>
      <c r="G125" s="87">
        <v>200</v>
      </c>
      <c r="H125" s="241"/>
      <c r="I125" s="88">
        <v>0</v>
      </c>
      <c r="J125" s="88"/>
      <c r="K125" s="88">
        <v>0</v>
      </c>
      <c r="L125" s="88"/>
      <c r="M125" s="88">
        <f t="shared" si="2"/>
        <v>0</v>
      </c>
      <c r="N125" s="88"/>
      <c r="O125" s="88">
        <v>1240749600</v>
      </c>
      <c r="P125" s="88"/>
      <c r="Q125" s="88">
        <v>0</v>
      </c>
      <c r="R125" s="88"/>
      <c r="S125" s="88">
        <f t="shared" si="3"/>
        <v>1240749600</v>
      </c>
    </row>
    <row r="126" spans="1:19" ht="21">
      <c r="A126" s="238" t="s">
        <v>159</v>
      </c>
      <c r="B126" s="239"/>
      <c r="C126" s="240" t="s">
        <v>448</v>
      </c>
      <c r="D126" s="241"/>
      <c r="E126" s="242">
        <v>5778912</v>
      </c>
      <c r="F126" s="241"/>
      <c r="G126" s="87">
        <v>500</v>
      </c>
      <c r="H126" s="241"/>
      <c r="I126" s="88">
        <v>0</v>
      </c>
      <c r="J126" s="88"/>
      <c r="K126" s="88">
        <v>0</v>
      </c>
      <c r="L126" s="88"/>
      <c r="M126" s="88">
        <f t="shared" si="2"/>
        <v>0</v>
      </c>
      <c r="N126" s="88"/>
      <c r="O126" s="88">
        <v>2889456000</v>
      </c>
      <c r="P126" s="88"/>
      <c r="Q126" s="88">
        <v>-97526311</v>
      </c>
      <c r="R126" s="88"/>
      <c r="S126" s="88">
        <f t="shared" si="3"/>
        <v>2791929689</v>
      </c>
    </row>
    <row r="127" spans="1:19" ht="21">
      <c r="A127" s="238" t="s">
        <v>135</v>
      </c>
      <c r="B127" s="239"/>
      <c r="C127" s="240" t="s">
        <v>447</v>
      </c>
      <c r="D127" s="241"/>
      <c r="E127" s="242">
        <v>18218177</v>
      </c>
      <c r="F127" s="241"/>
      <c r="G127" s="87">
        <v>10</v>
      </c>
      <c r="H127" s="241"/>
      <c r="I127" s="88">
        <v>0</v>
      </c>
      <c r="J127" s="88"/>
      <c r="K127" s="88">
        <v>0</v>
      </c>
      <c r="L127" s="88"/>
      <c r="M127" s="88">
        <f t="shared" si="2"/>
        <v>0</v>
      </c>
      <c r="N127" s="88"/>
      <c r="O127" s="88">
        <v>182181770</v>
      </c>
      <c r="P127" s="88"/>
      <c r="Q127" s="88">
        <v>-3907384</v>
      </c>
      <c r="R127" s="88"/>
      <c r="S127" s="88">
        <f t="shared" si="3"/>
        <v>178274386</v>
      </c>
    </row>
    <row r="128" spans="1:19" ht="21">
      <c r="A128" s="238" t="s">
        <v>184</v>
      </c>
      <c r="B128" s="239"/>
      <c r="C128" s="240" t="s">
        <v>449</v>
      </c>
      <c r="D128" s="241"/>
      <c r="E128" s="242">
        <v>15197393</v>
      </c>
      <c r="F128" s="241"/>
      <c r="G128" s="87">
        <v>563</v>
      </c>
      <c r="H128" s="241"/>
      <c r="I128" s="88">
        <v>0</v>
      </c>
      <c r="J128" s="88"/>
      <c r="K128" s="88">
        <v>0</v>
      </c>
      <c r="L128" s="88"/>
      <c r="M128" s="88">
        <f t="shared" si="2"/>
        <v>0</v>
      </c>
      <c r="N128" s="88"/>
      <c r="O128" s="88">
        <v>8556132259</v>
      </c>
      <c r="P128" s="88"/>
      <c r="Q128" s="88">
        <v>0</v>
      </c>
      <c r="R128" s="88"/>
      <c r="S128" s="88">
        <f t="shared" si="3"/>
        <v>8556132259</v>
      </c>
    </row>
    <row r="129" spans="1:19" ht="21">
      <c r="A129" s="238" t="s">
        <v>86</v>
      </c>
      <c r="B129" s="239"/>
      <c r="C129" s="240" t="s">
        <v>449</v>
      </c>
      <c r="D129" s="241"/>
      <c r="E129" s="242">
        <v>2001357</v>
      </c>
      <c r="F129" s="241"/>
      <c r="G129" s="87">
        <v>1000</v>
      </c>
      <c r="H129" s="241"/>
      <c r="I129" s="88">
        <v>0</v>
      </c>
      <c r="J129" s="88"/>
      <c r="K129" s="88">
        <v>0</v>
      </c>
      <c r="L129" s="88"/>
      <c r="M129" s="88">
        <f t="shared" si="2"/>
        <v>0</v>
      </c>
      <c r="N129" s="88"/>
      <c r="O129" s="88">
        <v>2001357000</v>
      </c>
      <c r="P129" s="88"/>
      <c r="Q129" s="88">
        <v>-160159004</v>
      </c>
      <c r="R129" s="88"/>
      <c r="S129" s="88">
        <f t="shared" si="3"/>
        <v>1841197996</v>
      </c>
    </row>
    <row r="130" spans="1:19" ht="21">
      <c r="A130" s="238" t="s">
        <v>130</v>
      </c>
      <c r="B130" s="239"/>
      <c r="C130" s="240" t="s">
        <v>450</v>
      </c>
      <c r="D130" s="241"/>
      <c r="E130" s="242">
        <v>7582457</v>
      </c>
      <c r="F130" s="241"/>
      <c r="G130" s="87">
        <v>470</v>
      </c>
      <c r="H130" s="241"/>
      <c r="I130" s="88">
        <v>0</v>
      </c>
      <c r="J130" s="88"/>
      <c r="K130" s="88">
        <v>0</v>
      </c>
      <c r="L130" s="88"/>
      <c r="M130" s="88">
        <f t="shared" si="2"/>
        <v>0</v>
      </c>
      <c r="N130" s="88"/>
      <c r="O130" s="88">
        <v>3563754790</v>
      </c>
      <c r="P130" s="88"/>
      <c r="Q130" s="88">
        <v>0</v>
      </c>
      <c r="R130" s="88"/>
      <c r="S130" s="88">
        <f t="shared" si="3"/>
        <v>3563754790</v>
      </c>
    </row>
    <row r="131" spans="1:19" ht="21">
      <c r="A131" s="238" t="s">
        <v>175</v>
      </c>
      <c r="B131" s="239"/>
      <c r="C131" s="240" t="s">
        <v>459</v>
      </c>
      <c r="D131" s="241"/>
      <c r="E131" s="242">
        <v>1053817</v>
      </c>
      <c r="F131" s="241"/>
      <c r="G131" s="87">
        <v>1500</v>
      </c>
      <c r="H131" s="241"/>
      <c r="I131" s="88">
        <v>0</v>
      </c>
      <c r="J131" s="88"/>
      <c r="K131" s="88">
        <v>0</v>
      </c>
      <c r="L131" s="88"/>
      <c r="M131" s="88">
        <f t="shared" si="2"/>
        <v>0</v>
      </c>
      <c r="N131" s="88"/>
      <c r="O131" s="88">
        <v>1580725500</v>
      </c>
      <c r="P131" s="88"/>
      <c r="Q131" s="88">
        <v>-74289971</v>
      </c>
      <c r="R131" s="88"/>
      <c r="S131" s="88">
        <f t="shared" si="3"/>
        <v>1506435529</v>
      </c>
    </row>
    <row r="132" spans="1:19" ht="21">
      <c r="A132" s="238" t="s">
        <v>274</v>
      </c>
      <c r="B132" s="239"/>
      <c r="C132" s="240" t="s">
        <v>460</v>
      </c>
      <c r="D132" s="241"/>
      <c r="E132" s="242">
        <v>1003980</v>
      </c>
      <c r="F132" s="241"/>
      <c r="G132" s="87">
        <v>5532</v>
      </c>
      <c r="H132" s="241"/>
      <c r="I132" s="88">
        <v>0</v>
      </c>
      <c r="J132" s="88"/>
      <c r="K132" s="88">
        <v>0</v>
      </c>
      <c r="L132" s="88"/>
      <c r="M132" s="88">
        <f t="shared" si="2"/>
        <v>0</v>
      </c>
      <c r="N132" s="88"/>
      <c r="O132" s="88">
        <v>5554017360</v>
      </c>
      <c r="P132" s="88"/>
      <c r="Q132" s="88">
        <v>0</v>
      </c>
      <c r="R132" s="88"/>
      <c r="S132" s="88">
        <f t="shared" si="3"/>
        <v>5554017360</v>
      </c>
    </row>
    <row r="133" spans="1:19" ht="21">
      <c r="A133" s="238" t="s">
        <v>273</v>
      </c>
      <c r="B133" s="239"/>
      <c r="C133" s="240" t="s">
        <v>461</v>
      </c>
      <c r="D133" s="241"/>
      <c r="E133" s="242">
        <v>3624875</v>
      </c>
      <c r="F133" s="241"/>
      <c r="G133" s="87">
        <v>3530</v>
      </c>
      <c r="H133" s="241"/>
      <c r="I133" s="88">
        <v>0</v>
      </c>
      <c r="J133" s="88"/>
      <c r="K133" s="88">
        <v>0</v>
      </c>
      <c r="L133" s="88"/>
      <c r="M133" s="88">
        <f t="shared" si="2"/>
        <v>0</v>
      </c>
      <c r="N133" s="88"/>
      <c r="O133" s="88">
        <v>12795808750</v>
      </c>
      <c r="P133" s="88"/>
      <c r="Q133" s="88">
        <v>-529307913</v>
      </c>
      <c r="R133" s="88"/>
      <c r="S133" s="88">
        <f t="shared" si="3"/>
        <v>12266500837</v>
      </c>
    </row>
    <row r="134" spans="1:19" ht="21">
      <c r="A134" s="238" t="s">
        <v>101</v>
      </c>
      <c r="B134" s="239"/>
      <c r="C134" s="240" t="s">
        <v>462</v>
      </c>
      <c r="D134" s="241"/>
      <c r="E134" s="242">
        <v>7388217</v>
      </c>
      <c r="F134" s="241"/>
      <c r="G134" s="87">
        <v>25</v>
      </c>
      <c r="H134" s="241"/>
      <c r="I134" s="88">
        <v>0</v>
      </c>
      <c r="J134" s="88"/>
      <c r="K134" s="88">
        <v>0</v>
      </c>
      <c r="L134" s="88"/>
      <c r="M134" s="88">
        <f t="shared" si="2"/>
        <v>0</v>
      </c>
      <c r="N134" s="88"/>
      <c r="O134" s="88">
        <v>184705425</v>
      </c>
      <c r="P134" s="88"/>
      <c r="Q134" s="88">
        <v>-2864615</v>
      </c>
      <c r="R134" s="88"/>
      <c r="S134" s="88">
        <f t="shared" si="3"/>
        <v>181840810</v>
      </c>
    </row>
    <row r="135" spans="1:19" ht="21">
      <c r="A135" s="238" t="s">
        <v>209</v>
      </c>
      <c r="B135" s="239"/>
      <c r="C135" s="240" t="s">
        <v>463</v>
      </c>
      <c r="D135" s="241"/>
      <c r="E135" s="242">
        <v>6145867</v>
      </c>
      <c r="F135" s="241"/>
      <c r="G135" s="87">
        <v>485</v>
      </c>
      <c r="H135" s="241"/>
      <c r="I135" s="88">
        <v>0</v>
      </c>
      <c r="J135" s="88"/>
      <c r="K135" s="88">
        <v>0</v>
      </c>
      <c r="L135" s="88"/>
      <c r="M135" s="88">
        <f t="shared" si="2"/>
        <v>0</v>
      </c>
      <c r="N135" s="88"/>
      <c r="O135" s="88">
        <v>2980745495</v>
      </c>
      <c r="P135" s="88"/>
      <c r="Q135" s="88">
        <v>-26306647</v>
      </c>
      <c r="R135" s="88"/>
      <c r="S135" s="88">
        <f t="shared" si="3"/>
        <v>2954438848</v>
      </c>
    </row>
    <row r="136" spans="1:19" ht="21">
      <c r="A136" s="238" t="s">
        <v>370</v>
      </c>
      <c r="B136" s="239"/>
      <c r="C136" s="240" t="s">
        <v>462</v>
      </c>
      <c r="D136" s="241"/>
      <c r="E136" s="242">
        <v>2797821</v>
      </c>
      <c r="F136" s="241"/>
      <c r="G136" s="87">
        <v>700</v>
      </c>
      <c r="H136" s="241"/>
      <c r="I136" s="88">
        <v>0</v>
      </c>
      <c r="J136" s="88"/>
      <c r="K136" s="88">
        <v>0</v>
      </c>
      <c r="L136" s="88"/>
      <c r="M136" s="88">
        <f t="shared" si="2"/>
        <v>0</v>
      </c>
      <c r="N136" s="88"/>
      <c r="O136" s="88">
        <v>1958474700</v>
      </c>
      <c r="P136" s="88"/>
      <c r="Q136" s="88">
        <v>-108944906</v>
      </c>
      <c r="R136" s="88"/>
      <c r="S136" s="88">
        <f t="shared" si="3"/>
        <v>1849529794</v>
      </c>
    </row>
    <row r="137" spans="1:19" ht="21">
      <c r="A137" s="238" t="s">
        <v>203</v>
      </c>
      <c r="B137" s="239"/>
      <c r="C137" s="240" t="s">
        <v>463</v>
      </c>
      <c r="D137" s="241"/>
      <c r="E137" s="242">
        <v>34037536</v>
      </c>
      <c r="F137" s="241"/>
      <c r="G137" s="87">
        <v>215</v>
      </c>
      <c r="H137" s="241"/>
      <c r="I137" s="88">
        <v>0</v>
      </c>
      <c r="J137" s="88"/>
      <c r="K137" s="88">
        <v>0</v>
      </c>
      <c r="L137" s="88"/>
      <c r="M137" s="88">
        <f t="shared" si="2"/>
        <v>0</v>
      </c>
      <c r="N137" s="88"/>
      <c r="O137" s="88">
        <v>7318070240</v>
      </c>
      <c r="P137" s="88"/>
      <c r="Q137" s="88">
        <v>-302717285</v>
      </c>
      <c r="R137" s="88"/>
      <c r="S137" s="88">
        <f t="shared" si="3"/>
        <v>7015352955</v>
      </c>
    </row>
    <row r="138" spans="1:19" ht="21">
      <c r="A138" s="238" t="s">
        <v>141</v>
      </c>
      <c r="B138" s="239"/>
      <c r="C138" s="240" t="s">
        <v>464</v>
      </c>
      <c r="D138" s="241"/>
      <c r="E138" s="242">
        <v>961948</v>
      </c>
      <c r="F138" s="241"/>
      <c r="G138" s="87">
        <v>3000</v>
      </c>
      <c r="H138" s="241"/>
      <c r="I138" s="88">
        <v>0</v>
      </c>
      <c r="J138" s="88"/>
      <c r="K138" s="88">
        <v>0</v>
      </c>
      <c r="L138" s="88"/>
      <c r="M138" s="88">
        <f t="shared" ref="M138:M161" si="4">I138+K138</f>
        <v>0</v>
      </c>
      <c r="N138" s="88"/>
      <c r="O138" s="88">
        <v>2885844000</v>
      </c>
      <c r="P138" s="88"/>
      <c r="Q138" s="88">
        <v>0</v>
      </c>
      <c r="R138" s="88"/>
      <c r="S138" s="88">
        <f t="shared" ref="S138:S161" si="5">O138+Q138</f>
        <v>2885844000</v>
      </c>
    </row>
    <row r="139" spans="1:19" ht="21">
      <c r="A139" s="238" t="s">
        <v>418</v>
      </c>
      <c r="B139" s="239"/>
      <c r="C139" s="240" t="s">
        <v>465</v>
      </c>
      <c r="D139" s="241"/>
      <c r="E139" s="242">
        <v>2093466</v>
      </c>
      <c r="F139" s="241"/>
      <c r="G139" s="87">
        <v>220</v>
      </c>
      <c r="H139" s="241"/>
      <c r="I139" s="88">
        <v>0</v>
      </c>
      <c r="J139" s="88"/>
      <c r="K139" s="88">
        <v>0</v>
      </c>
      <c r="L139" s="88"/>
      <c r="M139" s="88">
        <f t="shared" si="4"/>
        <v>0</v>
      </c>
      <c r="N139" s="88"/>
      <c r="O139" s="88">
        <v>460562520</v>
      </c>
      <c r="P139" s="88"/>
      <c r="Q139" s="88">
        <v>-14363927</v>
      </c>
      <c r="R139" s="88"/>
      <c r="S139" s="88">
        <f t="shared" si="5"/>
        <v>446198593</v>
      </c>
    </row>
    <row r="140" spans="1:19" ht="21">
      <c r="A140" s="238" t="s">
        <v>120</v>
      </c>
      <c r="B140" s="239"/>
      <c r="C140" s="240" t="s">
        <v>465</v>
      </c>
      <c r="D140" s="241"/>
      <c r="E140" s="242">
        <v>4192293</v>
      </c>
      <c r="F140" s="241"/>
      <c r="G140" s="87">
        <v>685</v>
      </c>
      <c r="H140" s="241"/>
      <c r="I140" s="88">
        <v>0</v>
      </c>
      <c r="J140" s="88"/>
      <c r="K140" s="88">
        <v>0</v>
      </c>
      <c r="L140" s="88"/>
      <c r="M140" s="88">
        <f t="shared" si="4"/>
        <v>0</v>
      </c>
      <c r="N140" s="88"/>
      <c r="O140" s="88">
        <v>2871720705</v>
      </c>
      <c r="P140" s="88"/>
      <c r="Q140" s="88">
        <v>0</v>
      </c>
      <c r="R140" s="88"/>
      <c r="S140" s="88">
        <f t="shared" si="5"/>
        <v>2871720705</v>
      </c>
    </row>
    <row r="141" spans="1:19" ht="21">
      <c r="A141" s="238" t="s">
        <v>245</v>
      </c>
      <c r="B141" s="239"/>
      <c r="C141" s="240" t="s">
        <v>466</v>
      </c>
      <c r="D141" s="241"/>
      <c r="E141" s="242">
        <v>1413100</v>
      </c>
      <c r="F141" s="241"/>
      <c r="G141" s="87">
        <v>1500</v>
      </c>
      <c r="H141" s="241"/>
      <c r="I141" s="88">
        <v>0</v>
      </c>
      <c r="J141" s="88"/>
      <c r="K141" s="88">
        <v>0</v>
      </c>
      <c r="L141" s="88"/>
      <c r="M141" s="88">
        <f t="shared" si="4"/>
        <v>0</v>
      </c>
      <c r="N141" s="88"/>
      <c r="O141" s="88">
        <v>2119650000</v>
      </c>
      <c r="P141" s="88"/>
      <c r="Q141" s="88">
        <v>-121787508</v>
      </c>
      <c r="R141" s="88"/>
      <c r="S141" s="88">
        <f t="shared" si="5"/>
        <v>1997862492</v>
      </c>
    </row>
    <row r="142" spans="1:19" ht="21">
      <c r="A142" s="238" t="s">
        <v>205</v>
      </c>
      <c r="B142" s="239"/>
      <c r="C142" s="240" t="s">
        <v>482</v>
      </c>
      <c r="D142" s="241"/>
      <c r="E142" s="242">
        <v>9600972</v>
      </c>
      <c r="F142" s="241"/>
      <c r="G142" s="87">
        <v>25</v>
      </c>
      <c r="H142" s="241"/>
      <c r="I142" s="88">
        <v>240024300</v>
      </c>
      <c r="J142" s="88"/>
      <c r="K142" s="88">
        <v>-14518844</v>
      </c>
      <c r="L142" s="88"/>
      <c r="M142" s="88">
        <f t="shared" si="4"/>
        <v>225505456</v>
      </c>
      <c r="N142" s="88"/>
      <c r="O142" s="88">
        <v>240024300</v>
      </c>
      <c r="P142" s="88"/>
      <c r="Q142" s="88">
        <v>-14518844</v>
      </c>
      <c r="R142" s="88"/>
      <c r="S142" s="88">
        <f t="shared" si="5"/>
        <v>225505456</v>
      </c>
    </row>
    <row r="143" spans="1:19" ht="21">
      <c r="A143" s="238" t="s">
        <v>336</v>
      </c>
      <c r="B143" s="239"/>
      <c r="C143" s="240" t="s">
        <v>483</v>
      </c>
      <c r="D143" s="241"/>
      <c r="E143" s="242">
        <v>630118</v>
      </c>
      <c r="F143" s="241"/>
      <c r="G143" s="87">
        <v>7300</v>
      </c>
      <c r="H143" s="241"/>
      <c r="I143" s="88">
        <v>4599861400</v>
      </c>
      <c r="J143" s="88"/>
      <c r="K143" s="88">
        <v>-297620757</v>
      </c>
      <c r="L143" s="88"/>
      <c r="M143" s="88">
        <f t="shared" si="4"/>
        <v>4302240643</v>
      </c>
      <c r="N143" s="88"/>
      <c r="O143" s="88">
        <v>4599861400</v>
      </c>
      <c r="P143" s="88"/>
      <c r="Q143" s="88">
        <v>-297620757</v>
      </c>
      <c r="R143" s="88"/>
      <c r="S143" s="88">
        <f t="shared" si="5"/>
        <v>4302240643</v>
      </c>
    </row>
    <row r="144" spans="1:19" ht="21">
      <c r="A144" s="238" t="s">
        <v>287</v>
      </c>
      <c r="B144" s="239"/>
      <c r="C144" s="240" t="s">
        <v>484</v>
      </c>
      <c r="D144" s="241"/>
      <c r="E144" s="242">
        <v>1977206</v>
      </c>
      <c r="F144" s="241"/>
      <c r="G144" s="87">
        <v>2920</v>
      </c>
      <c r="H144" s="241"/>
      <c r="I144" s="88">
        <v>5773441520</v>
      </c>
      <c r="J144" s="88"/>
      <c r="K144" s="88">
        <v>-776864982</v>
      </c>
      <c r="L144" s="88"/>
      <c r="M144" s="88">
        <f t="shared" si="4"/>
        <v>4996576538</v>
      </c>
      <c r="N144" s="88"/>
      <c r="O144" s="88">
        <v>5773441520</v>
      </c>
      <c r="P144" s="88"/>
      <c r="Q144" s="88">
        <v>-776864982</v>
      </c>
      <c r="R144" s="88"/>
      <c r="S144" s="88">
        <f t="shared" si="5"/>
        <v>4996576538</v>
      </c>
    </row>
    <row r="145" spans="1:19" ht="21">
      <c r="A145" s="238" t="s">
        <v>398</v>
      </c>
      <c r="B145" s="239"/>
      <c r="C145" s="240" t="s">
        <v>485</v>
      </c>
      <c r="D145" s="241"/>
      <c r="E145" s="242">
        <v>4548148</v>
      </c>
      <c r="F145" s="241"/>
      <c r="G145" s="87">
        <v>20</v>
      </c>
      <c r="H145" s="241"/>
      <c r="I145" s="88">
        <v>90962960</v>
      </c>
      <c r="J145" s="88"/>
      <c r="K145" s="88">
        <v>-11151709</v>
      </c>
      <c r="L145" s="88"/>
      <c r="M145" s="88">
        <f t="shared" si="4"/>
        <v>79811251</v>
      </c>
      <c r="N145" s="88"/>
      <c r="O145" s="88">
        <v>90962960</v>
      </c>
      <c r="P145" s="88"/>
      <c r="Q145" s="88">
        <v>-11151709</v>
      </c>
      <c r="R145" s="88"/>
      <c r="S145" s="88">
        <f t="shared" si="5"/>
        <v>79811251</v>
      </c>
    </row>
    <row r="146" spans="1:19" ht="21">
      <c r="A146" s="238" t="s">
        <v>369</v>
      </c>
      <c r="B146" s="239"/>
      <c r="C146" s="240" t="s">
        <v>486</v>
      </c>
      <c r="D146" s="241"/>
      <c r="E146" s="242">
        <v>1244980</v>
      </c>
      <c r="F146" s="241"/>
      <c r="G146" s="87">
        <v>3100</v>
      </c>
      <c r="H146" s="241"/>
      <c r="I146" s="88">
        <v>3859438000</v>
      </c>
      <c r="J146" s="88"/>
      <c r="K146" s="88">
        <v>-370410458</v>
      </c>
      <c r="L146" s="88"/>
      <c r="M146" s="88">
        <f t="shared" si="4"/>
        <v>3489027542</v>
      </c>
      <c r="N146" s="88"/>
      <c r="O146" s="88">
        <v>3859438000</v>
      </c>
      <c r="P146" s="88"/>
      <c r="Q146" s="88">
        <v>-370410458</v>
      </c>
      <c r="R146" s="88"/>
      <c r="S146" s="88">
        <f t="shared" si="5"/>
        <v>3489027542</v>
      </c>
    </row>
    <row r="147" spans="1:19" ht="21">
      <c r="A147" s="238" t="s">
        <v>226</v>
      </c>
      <c r="B147" s="239"/>
      <c r="C147" s="240" t="s">
        <v>487</v>
      </c>
      <c r="D147" s="241"/>
      <c r="E147" s="242">
        <v>13263200</v>
      </c>
      <c r="F147" s="241"/>
      <c r="G147" s="87">
        <v>170</v>
      </c>
      <c r="H147" s="241"/>
      <c r="I147" s="88">
        <v>2254744000</v>
      </c>
      <c r="J147" s="88"/>
      <c r="K147" s="88">
        <v>-151276754</v>
      </c>
      <c r="L147" s="88"/>
      <c r="M147" s="88">
        <f t="shared" si="4"/>
        <v>2103467246</v>
      </c>
      <c r="N147" s="88"/>
      <c r="O147" s="88">
        <v>2254744000</v>
      </c>
      <c r="P147" s="88"/>
      <c r="Q147" s="88">
        <v>-151276754</v>
      </c>
      <c r="R147" s="88"/>
      <c r="S147" s="88">
        <f t="shared" si="5"/>
        <v>2103467246</v>
      </c>
    </row>
    <row r="148" spans="1:19" ht="21">
      <c r="A148" s="238" t="s">
        <v>220</v>
      </c>
      <c r="B148" s="239"/>
      <c r="C148" s="240" t="s">
        <v>487</v>
      </c>
      <c r="D148" s="241"/>
      <c r="E148" s="242">
        <v>19778139</v>
      </c>
      <c r="F148" s="241"/>
      <c r="G148" s="87">
        <v>700</v>
      </c>
      <c r="H148" s="241"/>
      <c r="I148" s="88">
        <v>13844697300</v>
      </c>
      <c r="J148" s="88"/>
      <c r="K148" s="88">
        <v>-978205856</v>
      </c>
      <c r="L148" s="88"/>
      <c r="M148" s="88">
        <f t="shared" si="4"/>
        <v>12866491444</v>
      </c>
      <c r="N148" s="88"/>
      <c r="O148" s="88">
        <v>13844697300</v>
      </c>
      <c r="P148" s="88"/>
      <c r="Q148" s="88">
        <v>-978205856</v>
      </c>
      <c r="R148" s="88"/>
      <c r="S148" s="88">
        <f t="shared" si="5"/>
        <v>12866491444</v>
      </c>
    </row>
    <row r="149" spans="1:19" ht="21">
      <c r="A149" s="238" t="s">
        <v>381</v>
      </c>
      <c r="B149" s="239"/>
      <c r="C149" s="240" t="s">
        <v>488</v>
      </c>
      <c r="D149" s="241"/>
      <c r="E149" s="242">
        <v>1128142</v>
      </c>
      <c r="F149" s="241"/>
      <c r="G149" s="87">
        <v>4700</v>
      </c>
      <c r="H149" s="241"/>
      <c r="I149" s="88">
        <v>5302267400</v>
      </c>
      <c r="J149" s="88"/>
      <c r="K149" s="88">
        <v>-320729173</v>
      </c>
      <c r="L149" s="88"/>
      <c r="M149" s="88">
        <f t="shared" si="4"/>
        <v>4981538227</v>
      </c>
      <c r="N149" s="88"/>
      <c r="O149" s="88">
        <v>5302267400</v>
      </c>
      <c r="P149" s="88"/>
      <c r="Q149" s="88">
        <v>-320729173</v>
      </c>
      <c r="R149" s="88"/>
      <c r="S149" s="88">
        <f t="shared" si="5"/>
        <v>4981538227</v>
      </c>
    </row>
    <row r="150" spans="1:19" ht="21">
      <c r="A150" s="238" t="s">
        <v>407</v>
      </c>
      <c r="B150" s="239"/>
      <c r="C150" s="240" t="s">
        <v>489</v>
      </c>
      <c r="D150" s="241"/>
      <c r="E150" s="242">
        <v>416843</v>
      </c>
      <c r="F150" s="241"/>
      <c r="G150" s="87">
        <v>12500</v>
      </c>
      <c r="H150" s="241"/>
      <c r="I150" s="88">
        <v>5210537500</v>
      </c>
      <c r="J150" s="88"/>
      <c r="K150" s="88">
        <v>-162505151</v>
      </c>
      <c r="L150" s="88"/>
      <c r="M150" s="88">
        <f t="shared" si="4"/>
        <v>5048032349</v>
      </c>
      <c r="N150" s="88"/>
      <c r="O150" s="88">
        <v>5210537500</v>
      </c>
      <c r="P150" s="88"/>
      <c r="Q150" s="88">
        <v>-162505151</v>
      </c>
      <c r="R150" s="88"/>
      <c r="S150" s="88">
        <f t="shared" si="5"/>
        <v>5048032349</v>
      </c>
    </row>
    <row r="151" spans="1:19" ht="21">
      <c r="A151" s="238" t="s">
        <v>89</v>
      </c>
      <c r="B151" s="239"/>
      <c r="C151" s="240" t="s">
        <v>490</v>
      </c>
      <c r="D151" s="241"/>
      <c r="E151" s="242">
        <v>5409654</v>
      </c>
      <c r="F151" s="241"/>
      <c r="G151" s="87">
        <v>260</v>
      </c>
      <c r="H151" s="241"/>
      <c r="I151" s="88">
        <v>1406510040</v>
      </c>
      <c r="J151" s="88"/>
      <c r="K151" s="88">
        <v>-79099143</v>
      </c>
      <c r="L151" s="88"/>
      <c r="M151" s="88">
        <f t="shared" si="4"/>
        <v>1327410897</v>
      </c>
      <c r="N151" s="88"/>
      <c r="O151" s="88">
        <v>1406510040</v>
      </c>
      <c r="P151" s="88"/>
      <c r="Q151" s="88">
        <v>-79099143</v>
      </c>
      <c r="R151" s="88"/>
      <c r="S151" s="88">
        <f t="shared" si="5"/>
        <v>1327410897</v>
      </c>
    </row>
    <row r="152" spans="1:19" ht="21">
      <c r="A152" s="238" t="s">
        <v>356</v>
      </c>
      <c r="B152" s="239"/>
      <c r="C152" s="240" t="s">
        <v>491</v>
      </c>
      <c r="D152" s="241"/>
      <c r="E152" s="242">
        <v>4016381</v>
      </c>
      <c r="F152" s="241"/>
      <c r="G152" s="87">
        <v>1000</v>
      </c>
      <c r="H152" s="241"/>
      <c r="I152" s="88">
        <v>4016381000</v>
      </c>
      <c r="J152" s="88"/>
      <c r="K152" s="88">
        <v>-515535472</v>
      </c>
      <c r="L152" s="88"/>
      <c r="M152" s="88">
        <f t="shared" si="4"/>
        <v>3500845528</v>
      </c>
      <c r="N152" s="88"/>
      <c r="O152" s="88">
        <v>4016381000</v>
      </c>
      <c r="P152" s="88"/>
      <c r="Q152" s="88">
        <v>-515535472</v>
      </c>
      <c r="R152" s="88"/>
      <c r="S152" s="88">
        <f t="shared" si="5"/>
        <v>3500845528</v>
      </c>
    </row>
    <row r="153" spans="1:19" ht="21">
      <c r="A153" s="238" t="s">
        <v>171</v>
      </c>
      <c r="B153" s="239"/>
      <c r="C153" s="240" t="s">
        <v>492</v>
      </c>
      <c r="D153" s="241"/>
      <c r="E153" s="242">
        <v>432989</v>
      </c>
      <c r="F153" s="241"/>
      <c r="G153" s="87">
        <v>7500</v>
      </c>
      <c r="H153" s="241"/>
      <c r="I153" s="88">
        <v>3247417500</v>
      </c>
      <c r="J153" s="88"/>
      <c r="K153" s="88">
        <v>-223674165</v>
      </c>
      <c r="L153" s="88"/>
      <c r="M153" s="88">
        <f t="shared" si="4"/>
        <v>3023743335</v>
      </c>
      <c r="N153" s="88"/>
      <c r="O153" s="88">
        <v>3247417500</v>
      </c>
      <c r="P153" s="88"/>
      <c r="Q153" s="88">
        <v>-223674165</v>
      </c>
      <c r="R153" s="88"/>
      <c r="S153" s="88">
        <f t="shared" si="5"/>
        <v>3023743335</v>
      </c>
    </row>
    <row r="154" spans="1:19" ht="21">
      <c r="A154" s="238" t="s">
        <v>283</v>
      </c>
      <c r="B154" s="239"/>
      <c r="C154" s="240" t="s">
        <v>492</v>
      </c>
      <c r="D154" s="241"/>
      <c r="E154" s="242">
        <v>10613196</v>
      </c>
      <c r="F154" s="241"/>
      <c r="G154" s="87">
        <v>150</v>
      </c>
      <c r="H154" s="241"/>
      <c r="I154" s="88">
        <v>1591979400</v>
      </c>
      <c r="J154" s="88"/>
      <c r="K154" s="88">
        <v>-87584627</v>
      </c>
      <c r="L154" s="88"/>
      <c r="M154" s="88">
        <f t="shared" si="4"/>
        <v>1504394773</v>
      </c>
      <c r="N154" s="88"/>
      <c r="O154" s="88">
        <v>1591979400</v>
      </c>
      <c r="P154" s="88"/>
      <c r="Q154" s="88">
        <v>-87584627</v>
      </c>
      <c r="R154" s="88"/>
      <c r="S154" s="88">
        <f t="shared" si="5"/>
        <v>1504394773</v>
      </c>
    </row>
    <row r="155" spans="1:19" ht="21">
      <c r="A155" s="238" t="s">
        <v>139</v>
      </c>
      <c r="B155" s="239"/>
      <c r="C155" s="240" t="s">
        <v>493</v>
      </c>
      <c r="D155" s="241"/>
      <c r="E155" s="242">
        <v>3102493</v>
      </c>
      <c r="F155" s="241"/>
      <c r="G155" s="87">
        <v>460</v>
      </c>
      <c r="H155" s="241"/>
      <c r="I155" s="88">
        <v>1427146780</v>
      </c>
      <c r="J155" s="88"/>
      <c r="K155" s="88">
        <v>-124060915</v>
      </c>
      <c r="L155" s="88"/>
      <c r="M155" s="88">
        <f t="shared" si="4"/>
        <v>1303085865</v>
      </c>
      <c r="N155" s="88"/>
      <c r="O155" s="88">
        <v>1427146780</v>
      </c>
      <c r="P155" s="88"/>
      <c r="Q155" s="88">
        <v>-124060915</v>
      </c>
      <c r="R155" s="88"/>
      <c r="S155" s="88">
        <f t="shared" si="5"/>
        <v>1303085865</v>
      </c>
    </row>
    <row r="156" spans="1:19" ht="21">
      <c r="A156" s="238" t="s">
        <v>106</v>
      </c>
      <c r="B156" s="239"/>
      <c r="C156" s="240" t="s">
        <v>493</v>
      </c>
      <c r="D156" s="241"/>
      <c r="E156" s="242">
        <v>806460</v>
      </c>
      <c r="F156" s="241"/>
      <c r="G156" s="87">
        <v>6000</v>
      </c>
      <c r="H156" s="241"/>
      <c r="I156" s="88">
        <v>4838760000</v>
      </c>
      <c r="J156" s="88"/>
      <c r="K156" s="88">
        <v>-692874085</v>
      </c>
      <c r="L156" s="88"/>
      <c r="M156" s="88">
        <f t="shared" si="4"/>
        <v>4145885915</v>
      </c>
      <c r="N156" s="88"/>
      <c r="O156" s="88">
        <v>4838760000</v>
      </c>
      <c r="P156" s="88"/>
      <c r="Q156" s="88">
        <v>-692874085</v>
      </c>
      <c r="R156" s="88"/>
      <c r="S156" s="88">
        <f t="shared" si="5"/>
        <v>4145885915</v>
      </c>
    </row>
    <row r="157" spans="1:19" ht="21">
      <c r="A157" s="238" t="s">
        <v>178</v>
      </c>
      <c r="B157" s="239"/>
      <c r="C157" s="240" t="s">
        <v>494</v>
      </c>
      <c r="D157" s="241"/>
      <c r="E157" s="242">
        <v>1288680</v>
      </c>
      <c r="F157" s="241"/>
      <c r="G157" s="87">
        <v>2950</v>
      </c>
      <c r="H157" s="241"/>
      <c r="I157" s="88">
        <v>3801606000</v>
      </c>
      <c r="J157" s="88"/>
      <c r="K157" s="88">
        <v>-532851724</v>
      </c>
      <c r="L157" s="88"/>
      <c r="M157" s="88">
        <f t="shared" si="4"/>
        <v>3268754276</v>
      </c>
      <c r="N157" s="88"/>
      <c r="O157" s="88">
        <v>3801606000</v>
      </c>
      <c r="P157" s="88"/>
      <c r="Q157" s="88">
        <v>-532851724</v>
      </c>
      <c r="R157" s="88"/>
      <c r="S157" s="88">
        <f t="shared" si="5"/>
        <v>3268754276</v>
      </c>
    </row>
    <row r="158" spans="1:19" ht="21">
      <c r="A158" s="238" t="s">
        <v>100</v>
      </c>
      <c r="B158" s="239"/>
      <c r="C158" s="240" t="s">
        <v>494</v>
      </c>
      <c r="D158" s="241"/>
      <c r="E158" s="242">
        <v>16567910</v>
      </c>
      <c r="F158" s="241"/>
      <c r="G158" s="87">
        <v>300</v>
      </c>
      <c r="H158" s="241"/>
      <c r="I158" s="88">
        <v>4970373000</v>
      </c>
      <c r="J158" s="88"/>
      <c r="K158" s="88">
        <v>-711720077</v>
      </c>
      <c r="L158" s="88"/>
      <c r="M158" s="88">
        <f t="shared" si="4"/>
        <v>4258652923</v>
      </c>
      <c r="N158" s="88"/>
      <c r="O158" s="88">
        <v>4970373000</v>
      </c>
      <c r="P158" s="88"/>
      <c r="Q158" s="88">
        <v>-711720077</v>
      </c>
      <c r="R158" s="88"/>
      <c r="S158" s="88">
        <f t="shared" si="5"/>
        <v>4258652923</v>
      </c>
    </row>
    <row r="159" spans="1:19" ht="21">
      <c r="A159" s="238" t="s">
        <v>212</v>
      </c>
      <c r="B159" s="239"/>
      <c r="C159" s="240" t="s">
        <v>469</v>
      </c>
      <c r="D159" s="241"/>
      <c r="E159" s="242">
        <v>7717125</v>
      </c>
      <c r="F159" s="241"/>
      <c r="G159" s="87">
        <v>250</v>
      </c>
      <c r="H159" s="241"/>
      <c r="I159" s="88">
        <v>1929281250</v>
      </c>
      <c r="J159" s="88"/>
      <c r="K159" s="88">
        <v>-277228098</v>
      </c>
      <c r="L159" s="88"/>
      <c r="M159" s="88">
        <f t="shared" si="4"/>
        <v>1652053152</v>
      </c>
      <c r="N159" s="88"/>
      <c r="O159" s="88">
        <v>1929281250</v>
      </c>
      <c r="P159" s="88"/>
      <c r="Q159" s="88">
        <v>-277228098</v>
      </c>
      <c r="R159" s="88"/>
      <c r="S159" s="88">
        <f t="shared" si="5"/>
        <v>1652053152</v>
      </c>
    </row>
    <row r="160" spans="1:19" ht="21">
      <c r="A160" s="238" t="s">
        <v>85</v>
      </c>
      <c r="B160" s="239"/>
      <c r="C160" s="240" t="s">
        <v>469</v>
      </c>
      <c r="D160" s="241"/>
      <c r="E160" s="242">
        <v>2017723</v>
      </c>
      <c r="F160" s="241"/>
      <c r="G160" s="87">
        <v>2000</v>
      </c>
      <c r="H160" s="241"/>
      <c r="I160" s="88">
        <v>4035446000</v>
      </c>
      <c r="J160" s="88"/>
      <c r="K160" s="88">
        <v>-579873472</v>
      </c>
      <c r="L160" s="88"/>
      <c r="M160" s="88">
        <f t="shared" si="4"/>
        <v>3455572528</v>
      </c>
      <c r="N160" s="88"/>
      <c r="O160" s="88">
        <v>4035446000</v>
      </c>
      <c r="P160" s="88"/>
      <c r="Q160" s="88">
        <v>-579873472</v>
      </c>
      <c r="R160" s="88"/>
      <c r="S160" s="88">
        <f t="shared" si="5"/>
        <v>3455572528</v>
      </c>
    </row>
    <row r="161" spans="1:19" ht="21">
      <c r="A161" s="238" t="s">
        <v>322</v>
      </c>
      <c r="B161" s="239"/>
      <c r="C161" s="240" t="s">
        <v>469</v>
      </c>
      <c r="D161" s="241"/>
      <c r="E161" s="242">
        <v>5421970</v>
      </c>
      <c r="F161" s="241"/>
      <c r="G161" s="87">
        <v>430</v>
      </c>
      <c r="H161" s="241"/>
      <c r="I161" s="88">
        <v>2331447100</v>
      </c>
      <c r="J161" s="88"/>
      <c r="K161" s="88">
        <v>-335017325</v>
      </c>
      <c r="L161" s="88"/>
      <c r="M161" s="88">
        <f t="shared" si="4"/>
        <v>1996429775</v>
      </c>
      <c r="N161" s="88"/>
      <c r="O161" s="88">
        <v>2331447100</v>
      </c>
      <c r="P161" s="88"/>
      <c r="Q161" s="88">
        <v>-335017325</v>
      </c>
      <c r="R161" s="88"/>
      <c r="S161" s="88">
        <f t="shared" si="5"/>
        <v>1996429775</v>
      </c>
    </row>
    <row r="162" spans="1:19" ht="21.6" thickBot="1">
      <c r="A162" s="92" t="s">
        <v>2</v>
      </c>
      <c r="B162" s="239"/>
      <c r="C162" s="240"/>
      <c r="D162" s="241"/>
      <c r="E162" s="242"/>
      <c r="F162" s="241"/>
      <c r="G162" s="89"/>
      <c r="H162" s="241"/>
      <c r="I162" s="244">
        <f>SUM(I9:I161)</f>
        <v>74772322450</v>
      </c>
      <c r="J162" s="88"/>
      <c r="K162" s="244">
        <f>SUM(K9:K161)</f>
        <v>-7242802787</v>
      </c>
      <c r="L162" s="88"/>
      <c r="M162" s="244">
        <f>SUM(M9:M161)</f>
        <v>67529519663</v>
      </c>
      <c r="N162" s="88"/>
      <c r="O162" s="244">
        <f>SUM(O9:O161)</f>
        <v>583036582125</v>
      </c>
      <c r="P162" s="88"/>
      <c r="Q162" s="244">
        <f>SUM(Q9:Q161)</f>
        <v>-9999038348</v>
      </c>
      <c r="R162" s="88"/>
      <c r="S162" s="244">
        <f>SUM(S9:S161)</f>
        <v>573037543777</v>
      </c>
    </row>
    <row r="163" spans="1:19" ht="21.6" thickTop="1">
      <c r="A163" s="238"/>
      <c r="B163" s="239"/>
      <c r="C163" s="240"/>
      <c r="D163" s="241"/>
      <c r="E163" s="242"/>
      <c r="F163" s="241"/>
      <c r="G163" s="89"/>
      <c r="H163" s="241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</row>
    <row r="164" spans="1:19" ht="21">
      <c r="A164" s="238"/>
      <c r="B164" s="239"/>
      <c r="C164" s="238"/>
      <c r="D164" s="239"/>
      <c r="E164" s="238"/>
      <c r="F164" s="239"/>
      <c r="G164" s="238"/>
      <c r="H164" s="239"/>
      <c r="I164" s="238"/>
      <c r="J164" s="239"/>
      <c r="K164" s="238"/>
      <c r="L164" s="239"/>
      <c r="M164" s="238"/>
      <c r="N164" s="239"/>
      <c r="O164" s="238"/>
      <c r="P164" s="239"/>
      <c r="Q164" s="238"/>
      <c r="R164" s="239"/>
      <c r="S164" s="238"/>
    </row>
    <row r="165" spans="1:19" ht="21">
      <c r="A165" s="238"/>
      <c r="B165" s="239"/>
      <c r="C165" s="240"/>
      <c r="D165" s="241"/>
      <c r="E165" s="242"/>
      <c r="F165" s="241"/>
      <c r="G165" s="89"/>
      <c r="H165" s="241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</row>
    <row r="166" spans="1:19" ht="21">
      <c r="A166" s="238"/>
      <c r="B166" s="239"/>
      <c r="C166" s="240"/>
      <c r="D166" s="241"/>
      <c r="E166" s="242"/>
      <c r="F166" s="241"/>
      <c r="G166" s="89"/>
      <c r="H166" s="241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</row>
    <row r="167" spans="1:19" s="48" customFormat="1" ht="18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</row>
    <row r="168" spans="1:19" s="48" customFormat="1" ht="18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</row>
    <row r="169" spans="1:19" s="245" customFormat="1">
      <c r="E169" s="246"/>
      <c r="K169" s="246"/>
      <c r="M169" s="246"/>
      <c r="S169" s="246"/>
    </row>
    <row r="170" spans="1:19">
      <c r="K170" s="247"/>
      <c r="M170" s="247"/>
    </row>
    <row r="171" spans="1:19">
      <c r="K171" s="247"/>
      <c r="M171" s="247"/>
    </row>
    <row r="172" spans="1:19">
      <c r="K172" s="247"/>
      <c r="M172" s="247"/>
    </row>
    <row r="173" spans="1:19">
      <c r="K173" s="247"/>
    </row>
    <row r="174" spans="1:19">
      <c r="K174" s="247"/>
    </row>
    <row r="175" spans="1:19">
      <c r="K175" s="247"/>
    </row>
    <row r="176" spans="1:19">
      <c r="K176" s="247"/>
    </row>
    <row r="177" spans="11:11">
      <c r="K177" s="247"/>
    </row>
    <row r="178" spans="11:11">
      <c r="K178" s="247"/>
    </row>
    <row r="179" spans="11:11">
      <c r="K179" s="247"/>
    </row>
    <row r="180" spans="11:11">
      <c r="K180" s="247"/>
    </row>
    <row r="181" spans="11:11">
      <c r="K181" s="247"/>
    </row>
    <row r="182" spans="11:11">
      <c r="K182" s="247"/>
    </row>
    <row r="183" spans="11:11">
      <c r="K183" s="247"/>
    </row>
    <row r="184" spans="11:11">
      <c r="K184" s="247"/>
    </row>
    <row r="185" spans="11:11">
      <c r="K185" s="247"/>
    </row>
    <row r="186" spans="11:11">
      <c r="K186" s="247"/>
    </row>
    <row r="187" spans="11:11">
      <c r="K187" s="248"/>
    </row>
    <row r="188" spans="11:11">
      <c r="K188" s="248"/>
    </row>
  </sheetData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ageMargins left="0.7" right="0.7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C623-55F7-4F83-A250-4F0DA0E10BBF}">
  <sheetPr>
    <tabColor theme="9" tint="0.59999389629810485"/>
    <pageSetUpPr fitToPage="1"/>
  </sheetPr>
  <dimension ref="A1:V11"/>
  <sheetViews>
    <sheetView rightToLeft="1" view="pageBreakPreview" zoomScale="80" zoomScaleNormal="100" zoomScaleSheetLayoutView="80" workbookViewId="0">
      <selection activeCell="A4" sqref="A4"/>
    </sheetView>
  </sheetViews>
  <sheetFormatPr defaultColWidth="9.109375" defaultRowHeight="21"/>
  <cols>
    <col min="1" max="1" width="50.88671875" style="107" customWidth="1"/>
    <col min="2" max="2" width="1" style="107" customWidth="1"/>
    <col min="3" max="3" width="13.109375" style="107" customWidth="1"/>
    <col min="4" max="4" width="1" style="107" customWidth="1"/>
    <col min="5" max="5" width="13" style="107" customWidth="1"/>
    <col min="6" max="6" width="1" style="107" customWidth="1"/>
    <col min="7" max="7" width="11.88671875" style="107" customWidth="1"/>
    <col min="8" max="8" width="1" style="107" customWidth="1"/>
    <col min="9" max="9" width="25" style="108" bestFit="1" customWidth="1"/>
    <col min="10" max="10" width="0.88671875" style="108" customWidth="1"/>
    <col min="11" max="11" width="25" style="108" bestFit="1" customWidth="1"/>
    <col min="12" max="12" width="0.6640625" style="108" customWidth="1"/>
    <col min="13" max="13" width="23.109375" style="108" bestFit="1" customWidth="1"/>
    <col min="14" max="14" width="0.6640625" style="108" customWidth="1"/>
    <col min="15" max="15" width="23.109375" style="108" bestFit="1" customWidth="1"/>
    <col min="16" max="16" width="0.5546875" style="108" customWidth="1"/>
    <col min="17" max="17" width="17" style="108" bestFit="1" customWidth="1"/>
    <col min="18" max="18" width="0.5546875" style="108" customWidth="1"/>
    <col min="19" max="19" width="23.109375" style="108" bestFit="1" customWidth="1"/>
    <col min="20" max="20" width="21.33203125" style="2" bestFit="1" customWidth="1"/>
    <col min="21" max="21" width="17.88671875" style="10" bestFit="1" customWidth="1"/>
    <col min="22" max="22" width="9.109375" style="10"/>
    <col min="23" max="16384" width="9.109375" style="2"/>
  </cols>
  <sheetData>
    <row r="1" spans="1:22" ht="25.2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</row>
    <row r="2" spans="1:22" ht="25.2">
      <c r="A2" s="282" t="s">
        <v>49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</row>
    <row r="3" spans="1:22" ht="25.2">
      <c r="A3" s="282" t="str">
        <f>' سهام'!B3</f>
        <v>برای ماه منتهی به 1403/02/31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</row>
    <row r="4" spans="1:22" ht="25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2" ht="25.2">
      <c r="A5" s="288" t="s">
        <v>498</v>
      </c>
      <c r="B5" s="288"/>
      <c r="C5" s="288"/>
      <c r="D5" s="288"/>
      <c r="E5" s="288"/>
      <c r="F5" s="288"/>
      <c r="G5" s="288"/>
      <c r="H5" s="288"/>
      <c r="I5" s="288"/>
      <c r="J5" s="93"/>
      <c r="K5" s="94"/>
      <c r="L5" s="94"/>
      <c r="M5" s="94"/>
      <c r="N5" s="94"/>
      <c r="O5" s="94"/>
      <c r="P5" s="94"/>
      <c r="Q5" s="94"/>
      <c r="R5" s="94"/>
      <c r="S5" s="94"/>
    </row>
    <row r="6" spans="1:22" ht="24.75" customHeight="1" thickBot="1">
      <c r="A6" s="95"/>
      <c r="B6" s="96"/>
      <c r="C6" s="96"/>
      <c r="D6" s="96"/>
      <c r="E6" s="96"/>
      <c r="F6" s="96"/>
      <c r="G6" s="96"/>
      <c r="H6" s="96"/>
      <c r="I6" s="332" t="str">
        <f>'درآمد سود سهام'!$I$7</f>
        <v>طی  اردیبهشت ماه</v>
      </c>
      <c r="J6" s="332"/>
      <c r="K6" s="332"/>
      <c r="L6" s="332"/>
      <c r="M6" s="332"/>
      <c r="N6" s="94"/>
      <c r="O6" s="332" t="str">
        <f>'درآمد سود سهام'!$O$7</f>
        <v>از ابتدای سال مالی تا پایان اردیبهشت ماه</v>
      </c>
      <c r="P6" s="332"/>
      <c r="Q6" s="332"/>
      <c r="R6" s="332"/>
      <c r="S6" s="332"/>
    </row>
    <row r="7" spans="1:22" ht="46.5" customHeight="1" thickBot="1">
      <c r="A7" s="97" t="s">
        <v>33</v>
      </c>
      <c r="B7" s="98"/>
      <c r="C7" s="99" t="s">
        <v>499</v>
      </c>
      <c r="D7" s="164"/>
      <c r="E7" s="99" t="s">
        <v>20</v>
      </c>
      <c r="F7" s="164"/>
      <c r="G7" s="99" t="s">
        <v>30</v>
      </c>
      <c r="H7" s="98"/>
      <c r="I7" s="99" t="s">
        <v>50</v>
      </c>
      <c r="J7" s="100"/>
      <c r="K7" s="99" t="s">
        <v>35</v>
      </c>
      <c r="L7" s="100"/>
      <c r="M7" s="99" t="s">
        <v>36</v>
      </c>
      <c r="N7" s="94"/>
      <c r="O7" s="99" t="s">
        <v>50</v>
      </c>
      <c r="P7" s="100"/>
      <c r="Q7" s="99" t="s">
        <v>35</v>
      </c>
      <c r="R7" s="100"/>
      <c r="S7" s="99" t="s">
        <v>36</v>
      </c>
    </row>
    <row r="8" spans="1:22" ht="24.6">
      <c r="A8" s="97"/>
      <c r="B8" s="98"/>
      <c r="C8" s="98"/>
      <c r="D8" s="98"/>
      <c r="E8" s="98"/>
      <c r="F8" s="98"/>
      <c r="G8" s="98"/>
      <c r="H8" s="98"/>
      <c r="I8" s="101">
        <v>0</v>
      </c>
      <c r="J8" s="101"/>
      <c r="K8" s="101">
        <v>0</v>
      </c>
      <c r="L8" s="101"/>
      <c r="M8" s="101">
        <v>0</v>
      </c>
      <c r="N8" s="101"/>
      <c r="O8" s="101">
        <v>0</v>
      </c>
      <c r="P8" s="101"/>
      <c r="Q8" s="101">
        <v>0</v>
      </c>
      <c r="R8" s="101"/>
      <c r="S8" s="101">
        <f>Q8+O8</f>
        <v>0</v>
      </c>
    </row>
    <row r="9" spans="1:22" s="1" customFormat="1" ht="25.2" thickBot="1">
      <c r="A9" s="103" t="s">
        <v>2</v>
      </c>
      <c r="B9" s="96"/>
      <c r="C9" s="96"/>
      <c r="D9" s="96"/>
      <c r="E9" s="96"/>
      <c r="F9" s="96"/>
      <c r="G9" s="96"/>
      <c r="H9" s="96"/>
      <c r="I9" s="104">
        <f>SUM(I8:I8)</f>
        <v>0</v>
      </c>
      <c r="J9" s="105"/>
      <c r="K9" s="104">
        <f>SUM(K8:K8)</f>
        <v>0</v>
      </c>
      <c r="L9" s="105"/>
      <c r="M9" s="104">
        <f>SUM(M8:M8)</f>
        <v>0</v>
      </c>
      <c r="N9" s="105"/>
      <c r="O9" s="104">
        <f>SUM(O8:O8)</f>
        <v>0</v>
      </c>
      <c r="P9" s="105"/>
      <c r="Q9" s="104">
        <f>SUM(Q8:Q8)</f>
        <v>0</v>
      </c>
      <c r="R9" s="106" t="e">
        <f>SUM(#REF!)</f>
        <v>#REF!</v>
      </c>
      <c r="S9" s="104">
        <f>SUM(S8:S8)</f>
        <v>0</v>
      </c>
      <c r="U9" s="10"/>
      <c r="V9" s="10"/>
    </row>
    <row r="10" spans="1:22" s="1" customFormat="1" ht="21.6" thickTop="1">
      <c r="A10" s="107"/>
      <c r="B10" s="107"/>
      <c r="C10" s="107"/>
      <c r="D10" s="107"/>
      <c r="E10" s="107"/>
      <c r="F10" s="107"/>
      <c r="G10" s="107"/>
      <c r="H10" s="107"/>
      <c r="I10" s="108"/>
      <c r="J10" s="102"/>
      <c r="K10" s="108"/>
      <c r="L10" s="102"/>
      <c r="M10" s="108"/>
      <c r="N10" s="102"/>
      <c r="O10" s="108"/>
      <c r="P10" s="102"/>
      <c r="Q10" s="108"/>
      <c r="R10" s="108"/>
      <c r="S10" s="108"/>
      <c r="T10" s="10"/>
      <c r="U10" s="10"/>
      <c r="V10" s="10"/>
    </row>
    <row r="11" spans="1:22" s="1" customFormat="1">
      <c r="A11" s="107"/>
      <c r="B11" s="107"/>
      <c r="C11" s="107"/>
      <c r="D11" s="107"/>
      <c r="E11" s="107"/>
      <c r="F11" s="107"/>
      <c r="G11" s="107"/>
      <c r="H11" s="107"/>
      <c r="I11" s="108"/>
      <c r="J11" s="102"/>
      <c r="K11" s="108"/>
      <c r="L11" s="102"/>
      <c r="M11" s="108"/>
      <c r="N11" s="102"/>
      <c r="O11" s="108"/>
      <c r="P11" s="102"/>
      <c r="Q11" s="108"/>
      <c r="R11" s="108"/>
      <c r="S11" s="108"/>
      <c r="U11" s="10"/>
      <c r="V11" s="10"/>
    </row>
  </sheetData>
  <autoFilter ref="A7:S7" xr:uid="{00000000-0009-0000-0000-000005000000}">
    <sortState xmlns:xlrd2="http://schemas.microsoft.com/office/spreadsheetml/2017/richdata2" ref="A8:T17">
      <sortCondition descending="1" ref="S7"/>
    </sortState>
  </autoFilter>
  <mergeCells count="6">
    <mergeCell ref="A1:S1"/>
    <mergeCell ref="A2:S2"/>
    <mergeCell ref="A3:S3"/>
    <mergeCell ref="A5:I5"/>
    <mergeCell ref="I6:M6"/>
    <mergeCell ref="O6:S6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P15"/>
  <sheetViews>
    <sheetView rightToLeft="1" view="pageBreakPreview" zoomScale="80" zoomScaleNormal="100" zoomScaleSheetLayoutView="80" workbookViewId="0">
      <selection activeCell="A4" sqref="A4"/>
    </sheetView>
  </sheetViews>
  <sheetFormatPr defaultColWidth="9.109375" defaultRowHeight="21"/>
  <cols>
    <col min="1" max="1" width="50.88671875" style="107" customWidth="1"/>
    <col min="2" max="2" width="1" style="107" customWidth="1"/>
    <col min="3" max="3" width="25" style="108" bestFit="1" customWidth="1"/>
    <col min="4" max="4" width="0.88671875" style="108" customWidth="1"/>
    <col min="5" max="5" width="25" style="108" bestFit="1" customWidth="1"/>
    <col min="6" max="6" width="0.6640625" style="108" customWidth="1"/>
    <col min="7" max="7" width="23.109375" style="108" bestFit="1" customWidth="1"/>
    <col min="8" max="8" width="0.6640625" style="108" customWidth="1"/>
    <col min="9" max="9" width="23.109375" style="108" bestFit="1" customWidth="1"/>
    <col min="10" max="10" width="0.5546875" style="108" customWidth="1"/>
    <col min="11" max="11" width="17" style="108" bestFit="1" customWidth="1"/>
    <col min="12" max="12" width="0.5546875" style="108" customWidth="1"/>
    <col min="13" max="13" width="23.109375" style="108" bestFit="1" customWidth="1"/>
    <col min="14" max="14" width="21.33203125" style="2" bestFit="1" customWidth="1"/>
    <col min="15" max="15" width="17.88671875" style="10" bestFit="1" customWidth="1"/>
    <col min="16" max="16" width="9.109375" style="10"/>
    <col min="17" max="16384" width="9.109375" style="2"/>
  </cols>
  <sheetData>
    <row r="1" spans="1:16" ht="25.2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6" ht="25.2">
      <c r="A2" s="282" t="s">
        <v>49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1:16" ht="25.2">
      <c r="A3" s="282" t="str">
        <f>' سهام'!B3</f>
        <v>برای ماه منتهی به 1403/02/31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</row>
    <row r="4" spans="1:16" ht="25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6" ht="25.2">
      <c r="A5" s="288" t="s">
        <v>497</v>
      </c>
      <c r="B5" s="288"/>
      <c r="C5" s="288"/>
      <c r="D5" s="93"/>
      <c r="E5" s="94"/>
      <c r="F5" s="94"/>
      <c r="G5" s="94"/>
      <c r="H5" s="94"/>
      <c r="I5" s="94"/>
      <c r="J5" s="94"/>
      <c r="K5" s="94"/>
      <c r="L5" s="94"/>
      <c r="M5" s="94"/>
    </row>
    <row r="6" spans="1:16" ht="24.75" customHeight="1" thickBot="1">
      <c r="A6" s="95"/>
      <c r="B6" s="96"/>
      <c r="C6" s="332" t="str">
        <f>'درآمد سود سهام'!$I$7</f>
        <v>طی  اردیبهشت ماه</v>
      </c>
      <c r="D6" s="332"/>
      <c r="E6" s="332"/>
      <c r="F6" s="332"/>
      <c r="G6" s="332"/>
      <c r="H6" s="94"/>
      <c r="I6" s="332" t="str">
        <f>'درآمد سود سهام'!$O$7</f>
        <v>از ابتدای سال مالی تا پایان اردیبهشت ماه</v>
      </c>
      <c r="J6" s="332"/>
      <c r="K6" s="332"/>
      <c r="L6" s="332"/>
      <c r="M6" s="332"/>
    </row>
    <row r="7" spans="1:16" ht="46.5" customHeight="1" thickBot="1">
      <c r="A7" s="97" t="s">
        <v>33</v>
      </c>
      <c r="B7" s="98"/>
      <c r="C7" s="99" t="s">
        <v>50</v>
      </c>
      <c r="D7" s="100"/>
      <c r="E7" s="99" t="s">
        <v>35</v>
      </c>
      <c r="F7" s="100"/>
      <c r="G7" s="99" t="s">
        <v>36</v>
      </c>
      <c r="H7" s="94"/>
      <c r="I7" s="99" t="s">
        <v>50</v>
      </c>
      <c r="J7" s="100"/>
      <c r="K7" s="99" t="s">
        <v>35</v>
      </c>
      <c r="L7" s="100"/>
      <c r="M7" s="99" t="s">
        <v>36</v>
      </c>
    </row>
    <row r="8" spans="1:16" ht="24.6">
      <c r="A8" s="97" t="s">
        <v>206</v>
      </c>
      <c r="B8" s="98"/>
      <c r="C8" s="101">
        <v>0</v>
      </c>
      <c r="D8" s="101"/>
      <c r="E8" s="101">
        <v>0</v>
      </c>
      <c r="F8" s="101"/>
      <c r="G8" s="101">
        <f>C8+E8</f>
        <v>0</v>
      </c>
      <c r="H8" s="101"/>
      <c r="I8" s="101">
        <v>436571084</v>
      </c>
      <c r="J8" s="101"/>
      <c r="K8" s="101">
        <v>0</v>
      </c>
      <c r="L8" s="101"/>
      <c r="M8" s="101">
        <f>I8+K8</f>
        <v>436571084</v>
      </c>
    </row>
    <row r="9" spans="1:16" ht="24.6">
      <c r="A9" s="97" t="s">
        <v>442</v>
      </c>
      <c r="B9" s="98"/>
      <c r="C9" s="101">
        <v>91863876</v>
      </c>
      <c r="D9" s="101"/>
      <c r="E9" s="101">
        <v>0</v>
      </c>
      <c r="F9" s="101"/>
      <c r="G9" s="101">
        <f t="shared" ref="G9:G11" si="0">C9+E9</f>
        <v>91863876</v>
      </c>
      <c r="H9" s="101"/>
      <c r="I9" s="101">
        <v>91863876</v>
      </c>
      <c r="J9" s="101"/>
      <c r="K9" s="101">
        <v>0</v>
      </c>
      <c r="L9" s="101"/>
      <c r="M9" s="101">
        <f t="shared" ref="M9:M11" si="1">I9+K9</f>
        <v>91863876</v>
      </c>
    </row>
    <row r="10" spans="1:16" ht="24.6">
      <c r="A10" s="97" t="s">
        <v>228</v>
      </c>
      <c r="B10" s="98"/>
      <c r="C10" s="101">
        <v>4328</v>
      </c>
      <c r="D10" s="101"/>
      <c r="E10" s="101"/>
      <c r="F10" s="101"/>
      <c r="G10" s="101">
        <f t="shared" si="0"/>
        <v>4328</v>
      </c>
      <c r="H10" s="101"/>
      <c r="I10" s="101">
        <v>45784</v>
      </c>
      <c r="J10" s="101"/>
      <c r="K10" s="101"/>
      <c r="L10" s="101"/>
      <c r="M10" s="101">
        <f t="shared" si="1"/>
        <v>45784</v>
      </c>
    </row>
    <row r="11" spans="1:16" s="1" customFormat="1">
      <c r="A11" s="249" t="s">
        <v>227</v>
      </c>
      <c r="B11" s="102"/>
      <c r="C11" s="101">
        <v>1726</v>
      </c>
      <c r="D11" s="101"/>
      <c r="E11" s="101">
        <v>0</v>
      </c>
      <c r="F11" s="101"/>
      <c r="G11" s="101">
        <f t="shared" si="0"/>
        <v>1726</v>
      </c>
      <c r="H11" s="101"/>
      <c r="I11" s="101">
        <v>18214</v>
      </c>
      <c r="J11" s="101"/>
      <c r="K11" s="101">
        <v>0</v>
      </c>
      <c r="L11" s="101"/>
      <c r="M11" s="101">
        <f t="shared" si="1"/>
        <v>18214</v>
      </c>
      <c r="O11" s="10"/>
      <c r="P11" s="10"/>
    </row>
    <row r="12" spans="1:16" s="1" customFormat="1" ht="25.2" thickBot="1">
      <c r="A12" s="103" t="s">
        <v>2</v>
      </c>
      <c r="B12" s="96"/>
      <c r="C12" s="104">
        <f>SUM(C8:C11)</f>
        <v>91869930</v>
      </c>
      <c r="D12" s="105"/>
      <c r="E12" s="104">
        <f>SUM(E8:E11)</f>
        <v>0</v>
      </c>
      <c r="F12" s="105"/>
      <c r="G12" s="104">
        <f>SUM(G8:G11)</f>
        <v>91869930</v>
      </c>
      <c r="H12" s="105"/>
      <c r="I12" s="104">
        <f>SUM(I8:I11)</f>
        <v>528498958</v>
      </c>
      <c r="J12" s="105"/>
      <c r="K12" s="104">
        <f>SUM(K8:K11)</f>
        <v>0</v>
      </c>
      <c r="L12" s="106" t="e">
        <f>SUM(#REF!)</f>
        <v>#REF!</v>
      </c>
      <c r="M12" s="104">
        <f>SUM(M8:M11)</f>
        <v>528498958</v>
      </c>
      <c r="O12" s="10"/>
      <c r="P12" s="10"/>
    </row>
    <row r="13" spans="1:16" s="1" customFormat="1" ht="21.6" thickTop="1">
      <c r="A13" s="107"/>
      <c r="B13" s="107"/>
      <c r="C13" s="108"/>
      <c r="D13" s="102"/>
      <c r="E13" s="108"/>
      <c r="F13" s="102"/>
      <c r="G13" s="108"/>
      <c r="H13" s="102"/>
      <c r="I13" s="108"/>
      <c r="J13" s="102"/>
      <c r="K13" s="108"/>
      <c r="L13" s="108"/>
      <c r="M13" s="108"/>
      <c r="N13" s="10"/>
      <c r="O13" s="10"/>
      <c r="P13" s="10"/>
    </row>
    <row r="14" spans="1:16" s="1" customFormat="1">
      <c r="A14" s="107"/>
      <c r="B14" s="107"/>
      <c r="C14" s="108"/>
      <c r="D14" s="102"/>
      <c r="E14" s="108"/>
      <c r="F14" s="102"/>
      <c r="G14" s="108"/>
      <c r="H14" s="102"/>
      <c r="I14" s="108"/>
      <c r="J14" s="102"/>
      <c r="K14" s="108"/>
      <c r="L14" s="108"/>
      <c r="M14" s="108"/>
      <c r="O14" s="10"/>
      <c r="P14" s="10"/>
    </row>
    <row r="15" spans="1:16">
      <c r="C15" s="108">
        <f>C12-'درآمد سپرده بانکی'!C13</f>
        <v>0</v>
      </c>
      <c r="I15" s="108">
        <f>I12-'درآمد سپرده بانکی'!G13</f>
        <v>0</v>
      </c>
    </row>
  </sheetData>
  <autoFilter ref="A7:M7" xr:uid="{00000000-0009-0000-0000-000005000000}">
    <sortState xmlns:xlrd2="http://schemas.microsoft.com/office/spreadsheetml/2017/richdata2" ref="A8:N17">
      <sortCondition descending="1" ref="M7"/>
    </sortState>
  </autoFilter>
  <mergeCells count="6">
    <mergeCell ref="A5:C5"/>
    <mergeCell ref="I6:M6"/>
    <mergeCell ref="A1:M1"/>
    <mergeCell ref="A2:M2"/>
    <mergeCell ref="A3:M3"/>
    <mergeCell ref="C6:G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EX324"/>
  <sheetViews>
    <sheetView rightToLeft="1" view="pageBreakPreview" zoomScale="75" zoomScaleNormal="100" zoomScaleSheetLayoutView="75" workbookViewId="0">
      <selection activeCell="A4" sqref="A4"/>
    </sheetView>
  </sheetViews>
  <sheetFormatPr defaultColWidth="9.109375" defaultRowHeight="16.2"/>
  <cols>
    <col min="1" max="1" width="37.88671875" style="92" bestFit="1" customWidth="1"/>
    <col min="2" max="2" width="1.33203125" style="92" customWidth="1"/>
    <col min="3" max="3" width="18.88671875" style="92" bestFit="1" customWidth="1"/>
    <col min="4" max="4" width="0.88671875" style="92" customWidth="1"/>
    <col min="5" max="5" width="30.33203125" style="122" bestFit="1" customWidth="1"/>
    <col min="6" max="6" width="0.5546875" style="122" customWidth="1"/>
    <col min="7" max="7" width="27.44140625" style="122" bestFit="1" customWidth="1"/>
    <col min="8" max="8" width="0.88671875" style="122" customWidth="1"/>
    <col min="9" max="9" width="25.44140625" style="119" bestFit="1" customWidth="1"/>
    <col min="10" max="10" width="0.5546875" style="119" customWidth="1"/>
    <col min="11" max="11" width="19.88671875" style="119" bestFit="1" customWidth="1"/>
    <col min="12" max="12" width="0.44140625" style="119" customWidth="1"/>
    <col min="13" max="13" width="24.5546875" style="119" bestFit="1" customWidth="1"/>
    <col min="14" max="14" width="0.44140625" style="119" customWidth="1"/>
    <col min="15" max="15" width="24.5546875" style="119" bestFit="1" customWidth="1"/>
    <col min="16" max="16" width="0.5546875" style="119" customWidth="1"/>
    <col min="17" max="17" width="23.6640625" style="119" bestFit="1" customWidth="1"/>
    <col min="18" max="16384" width="9.109375" style="11"/>
  </cols>
  <sheetData>
    <row r="1" spans="1:17" ht="21.6">
      <c r="A1" s="319" t="s">
        <v>77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17" ht="21.6">
      <c r="A2" s="319" t="s">
        <v>49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7" ht="21.6">
      <c r="A3" s="319" t="str">
        <f>' سهام'!B3</f>
        <v>برای ماه منتهی به 1403/02/31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</row>
    <row r="4" spans="1:17" ht="21.6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21.6">
      <c r="A5" s="250" t="s">
        <v>496</v>
      </c>
      <c r="B5" s="250"/>
      <c r="C5" s="250"/>
      <c r="D5" s="250"/>
      <c r="E5" s="250"/>
      <c r="F5" s="250"/>
      <c r="G5" s="250"/>
      <c r="H5" s="250"/>
      <c r="I5" s="250"/>
      <c r="J5" s="109"/>
      <c r="K5" s="109"/>
      <c r="L5" s="109"/>
      <c r="M5" s="109"/>
      <c r="N5" s="109"/>
      <c r="O5" s="109"/>
      <c r="P5" s="109"/>
      <c r="Q5" s="109"/>
    </row>
    <row r="6" spans="1:17" ht="22.2" thickBot="1">
      <c r="A6" s="102"/>
      <c r="B6" s="102"/>
      <c r="C6" s="337" t="str">
        <f>'درآمد سود سهام'!$I$7</f>
        <v>طی  اردیبهشت ماه</v>
      </c>
      <c r="D6" s="338"/>
      <c r="E6" s="338"/>
      <c r="F6" s="338"/>
      <c r="G6" s="338"/>
      <c r="H6" s="338"/>
      <c r="I6" s="338"/>
      <c r="J6" s="110"/>
      <c r="K6" s="336" t="str">
        <f>'درآمد سود سهام'!$O$7</f>
        <v>از ابتدای سال مالی تا پایان اردیبهشت ماه</v>
      </c>
      <c r="L6" s="336"/>
      <c r="M6" s="336"/>
      <c r="N6" s="336"/>
      <c r="O6" s="336"/>
      <c r="P6" s="336"/>
      <c r="Q6" s="336"/>
    </row>
    <row r="7" spans="1:17" ht="42.6" thickBot="1">
      <c r="A7" s="239" t="s">
        <v>33</v>
      </c>
      <c r="B7" s="239"/>
      <c r="C7" s="251" t="s">
        <v>3</v>
      </c>
      <c r="D7" s="239"/>
      <c r="E7" s="111" t="s">
        <v>230</v>
      </c>
      <c r="F7" s="112"/>
      <c r="G7" s="113" t="s">
        <v>37</v>
      </c>
      <c r="H7" s="112"/>
      <c r="I7" s="114" t="s">
        <v>229</v>
      </c>
      <c r="J7" s="110"/>
      <c r="K7" s="115" t="s">
        <v>3</v>
      </c>
      <c r="L7" s="116"/>
      <c r="M7" s="114" t="s">
        <v>230</v>
      </c>
      <c r="N7" s="116"/>
      <c r="O7" s="115" t="s">
        <v>37</v>
      </c>
      <c r="P7" s="116"/>
      <c r="Q7" s="114" t="s">
        <v>229</v>
      </c>
    </row>
    <row r="8" spans="1:17" ht="21">
      <c r="A8" s="252" t="s">
        <v>208</v>
      </c>
      <c r="B8" s="253"/>
      <c r="C8" s="117">
        <v>0</v>
      </c>
      <c r="D8" s="253"/>
      <c r="E8" s="117">
        <v>0</v>
      </c>
      <c r="F8" s="101"/>
      <c r="G8" s="117">
        <v>0</v>
      </c>
      <c r="H8" s="253"/>
      <c r="I8" s="117">
        <f>G8+E8</f>
        <v>0</v>
      </c>
      <c r="J8" s="117"/>
      <c r="K8" s="101">
        <v>17523014</v>
      </c>
      <c r="L8" s="117"/>
      <c r="M8" s="117">
        <v>29569020680</v>
      </c>
      <c r="N8" s="253"/>
      <c r="O8" s="117">
        <v>-29688456330</v>
      </c>
      <c r="P8" s="117"/>
      <c r="Q8" s="117">
        <f>M8+O8</f>
        <v>-119435650</v>
      </c>
    </row>
    <row r="9" spans="1:17" ht="21">
      <c r="A9" s="252" t="s">
        <v>272</v>
      </c>
      <c r="B9" s="253"/>
      <c r="C9" s="117">
        <v>66368</v>
      </c>
      <c r="D9" s="253"/>
      <c r="E9" s="117">
        <v>854127632</v>
      </c>
      <c r="F9" s="101"/>
      <c r="G9" s="117">
        <v>-1053681013</v>
      </c>
      <c r="H9" s="253"/>
      <c r="I9" s="117">
        <f t="shared" ref="I9:I72" si="0">G9+E9</f>
        <v>-199553381</v>
      </c>
      <c r="J9" s="117"/>
      <c r="K9" s="101">
        <v>1292983</v>
      </c>
      <c r="L9" s="117"/>
      <c r="M9" s="117">
        <v>19022612226</v>
      </c>
      <c r="N9" s="253"/>
      <c r="O9" s="117">
        <v>-20542573214</v>
      </c>
      <c r="P9" s="117"/>
      <c r="Q9" s="117">
        <f t="shared" ref="Q9:Q72" si="1">M9+O9</f>
        <v>-1519960988</v>
      </c>
    </row>
    <row r="10" spans="1:17" ht="21">
      <c r="A10" s="252" t="s">
        <v>163</v>
      </c>
      <c r="B10" s="253"/>
      <c r="C10" s="117">
        <v>82569</v>
      </c>
      <c r="D10" s="253"/>
      <c r="E10" s="117">
        <v>1220297007</v>
      </c>
      <c r="F10" s="101"/>
      <c r="G10" s="117">
        <v>-1966137748</v>
      </c>
      <c r="H10" s="253"/>
      <c r="I10" s="117">
        <f t="shared" si="0"/>
        <v>-745840741</v>
      </c>
      <c r="J10" s="117"/>
      <c r="K10" s="101">
        <v>2367107</v>
      </c>
      <c r="L10" s="117"/>
      <c r="M10" s="117">
        <v>109502304505</v>
      </c>
      <c r="N10" s="253"/>
      <c r="O10" s="117">
        <v>-120502451246</v>
      </c>
      <c r="P10" s="117"/>
      <c r="Q10" s="117">
        <f t="shared" si="1"/>
        <v>-11000146741</v>
      </c>
    </row>
    <row r="11" spans="1:17" ht="21">
      <c r="A11" s="252" t="s">
        <v>142</v>
      </c>
      <c r="B11" s="253"/>
      <c r="C11" s="117">
        <v>23802</v>
      </c>
      <c r="D11" s="253"/>
      <c r="E11" s="117">
        <v>454752498</v>
      </c>
      <c r="F11" s="101"/>
      <c r="G11" s="117">
        <v>-426908488</v>
      </c>
      <c r="H11" s="253"/>
      <c r="I11" s="117">
        <f t="shared" si="0"/>
        <v>27844010</v>
      </c>
      <c r="J11" s="117"/>
      <c r="K11" s="101">
        <v>1898400</v>
      </c>
      <c r="L11" s="117"/>
      <c r="M11" s="117">
        <v>32163019914</v>
      </c>
      <c r="N11" s="253"/>
      <c r="O11" s="117">
        <v>-34272763545</v>
      </c>
      <c r="P11" s="117"/>
      <c r="Q11" s="117">
        <f t="shared" si="1"/>
        <v>-2109743631</v>
      </c>
    </row>
    <row r="12" spans="1:17" ht="21">
      <c r="A12" s="252" t="s">
        <v>205</v>
      </c>
      <c r="B12" s="253"/>
      <c r="C12" s="117">
        <v>9185</v>
      </c>
      <c r="D12" s="253"/>
      <c r="E12" s="117">
        <v>28013206</v>
      </c>
      <c r="F12" s="101"/>
      <c r="G12" s="117">
        <v>-32922927</v>
      </c>
      <c r="H12" s="253"/>
      <c r="I12" s="117">
        <f t="shared" si="0"/>
        <v>-4909721</v>
      </c>
      <c r="J12" s="117"/>
      <c r="K12" s="101">
        <v>676972</v>
      </c>
      <c r="L12" s="117"/>
      <c r="M12" s="117">
        <v>2804643184</v>
      </c>
      <c r="N12" s="253"/>
      <c r="O12" s="117">
        <v>-3036926150</v>
      </c>
      <c r="P12" s="117"/>
      <c r="Q12" s="117">
        <f t="shared" si="1"/>
        <v>-232282966</v>
      </c>
    </row>
    <row r="13" spans="1:17" ht="21">
      <c r="A13" s="252" t="s">
        <v>157</v>
      </c>
      <c r="B13" s="253"/>
      <c r="C13" s="117">
        <v>1602162</v>
      </c>
      <c r="D13" s="253"/>
      <c r="E13" s="117">
        <v>1619469153</v>
      </c>
      <c r="F13" s="101"/>
      <c r="G13" s="117">
        <v>-2238262377</v>
      </c>
      <c r="H13" s="253"/>
      <c r="I13" s="117">
        <f t="shared" si="0"/>
        <v>-618793224</v>
      </c>
      <c r="J13" s="117"/>
      <c r="K13" s="101">
        <v>10078676</v>
      </c>
      <c r="L13" s="117"/>
      <c r="M13" s="117">
        <v>12270324245</v>
      </c>
      <c r="N13" s="253"/>
      <c r="O13" s="117">
        <v>-15307811634</v>
      </c>
      <c r="P13" s="117"/>
      <c r="Q13" s="117">
        <f t="shared" si="1"/>
        <v>-3037487389</v>
      </c>
    </row>
    <row r="14" spans="1:17" ht="21">
      <c r="A14" s="252" t="s">
        <v>254</v>
      </c>
      <c r="B14" s="253"/>
      <c r="C14" s="117">
        <v>2201823</v>
      </c>
      <c r="D14" s="253"/>
      <c r="E14" s="117">
        <v>11222191259</v>
      </c>
      <c r="F14" s="101"/>
      <c r="G14" s="117">
        <v>-14555609044</v>
      </c>
      <c r="H14" s="253"/>
      <c r="I14" s="117">
        <f t="shared" si="0"/>
        <v>-3333417785</v>
      </c>
      <c r="J14" s="117"/>
      <c r="K14" s="101">
        <v>4333058</v>
      </c>
      <c r="L14" s="117"/>
      <c r="M14" s="117">
        <v>22224225535</v>
      </c>
      <c r="N14" s="253"/>
      <c r="O14" s="117">
        <v>-28813649703</v>
      </c>
      <c r="P14" s="117"/>
      <c r="Q14" s="117">
        <f t="shared" si="1"/>
        <v>-6589424168</v>
      </c>
    </row>
    <row r="15" spans="1:17" ht="21">
      <c r="A15" s="252" t="s">
        <v>95</v>
      </c>
      <c r="B15" s="253"/>
      <c r="C15" s="117">
        <v>712486</v>
      </c>
      <c r="D15" s="253"/>
      <c r="E15" s="117">
        <v>26369667553</v>
      </c>
      <c r="F15" s="101"/>
      <c r="G15" s="117">
        <v>-28776342837</v>
      </c>
      <c r="H15" s="253"/>
      <c r="I15" s="117">
        <f t="shared" si="0"/>
        <v>-2406675284</v>
      </c>
      <c r="J15" s="117"/>
      <c r="K15" s="101">
        <v>1895082</v>
      </c>
      <c r="L15" s="117"/>
      <c r="M15" s="117">
        <v>68101942118</v>
      </c>
      <c r="N15" s="253"/>
      <c r="O15" s="117">
        <v>-76750198323</v>
      </c>
      <c r="P15" s="117"/>
      <c r="Q15" s="117">
        <f t="shared" si="1"/>
        <v>-8648256205</v>
      </c>
    </row>
    <row r="16" spans="1:17" ht="21">
      <c r="A16" s="252" t="s">
        <v>94</v>
      </c>
      <c r="B16" s="253"/>
      <c r="C16" s="117">
        <v>2244002</v>
      </c>
      <c r="D16" s="253"/>
      <c r="E16" s="117">
        <v>5213346325</v>
      </c>
      <c r="F16" s="101"/>
      <c r="G16" s="117">
        <v>-6499899398</v>
      </c>
      <c r="H16" s="253"/>
      <c r="I16" s="117">
        <f t="shared" si="0"/>
        <v>-1286553073</v>
      </c>
      <c r="J16" s="117"/>
      <c r="K16" s="101">
        <v>7894178</v>
      </c>
      <c r="L16" s="117"/>
      <c r="M16" s="117">
        <v>19443552561</v>
      </c>
      <c r="N16" s="253"/>
      <c r="O16" s="117">
        <v>-26287071887</v>
      </c>
      <c r="P16" s="117"/>
      <c r="Q16" s="117">
        <f t="shared" si="1"/>
        <v>-6843519326</v>
      </c>
    </row>
    <row r="17" spans="1:17" ht="21">
      <c r="A17" s="252" t="s">
        <v>135</v>
      </c>
      <c r="B17" s="253"/>
      <c r="C17" s="117">
        <v>631986</v>
      </c>
      <c r="D17" s="253"/>
      <c r="E17" s="117">
        <v>1415349026</v>
      </c>
      <c r="F17" s="101"/>
      <c r="G17" s="117">
        <v>-2310123706</v>
      </c>
      <c r="H17" s="253"/>
      <c r="I17" s="117">
        <f t="shared" si="0"/>
        <v>-894774680</v>
      </c>
      <c r="J17" s="117"/>
      <c r="K17" s="101">
        <v>5874323</v>
      </c>
      <c r="L17" s="117"/>
      <c r="M17" s="117">
        <v>16461224723</v>
      </c>
      <c r="N17" s="253"/>
      <c r="O17" s="117">
        <v>-21551280150</v>
      </c>
      <c r="P17" s="117"/>
      <c r="Q17" s="117">
        <f t="shared" si="1"/>
        <v>-5090055427</v>
      </c>
    </row>
    <row r="18" spans="1:17" ht="21">
      <c r="A18" s="252" t="s">
        <v>98</v>
      </c>
      <c r="B18" s="253"/>
      <c r="C18" s="117">
        <v>297507</v>
      </c>
      <c r="D18" s="253"/>
      <c r="E18" s="117">
        <v>920192002</v>
      </c>
      <c r="F18" s="101"/>
      <c r="G18" s="117">
        <v>-938830999</v>
      </c>
      <c r="H18" s="253"/>
      <c r="I18" s="117">
        <f t="shared" si="0"/>
        <v>-18638997</v>
      </c>
      <c r="J18" s="117"/>
      <c r="K18" s="101">
        <v>4202097</v>
      </c>
      <c r="L18" s="117"/>
      <c r="M18" s="117">
        <v>17023028858</v>
      </c>
      <c r="N18" s="253"/>
      <c r="O18" s="117">
        <v>-16067042266</v>
      </c>
      <c r="P18" s="117"/>
      <c r="Q18" s="117">
        <f t="shared" si="1"/>
        <v>955986592</v>
      </c>
    </row>
    <row r="19" spans="1:17" ht="21">
      <c r="A19" s="252" t="s">
        <v>106</v>
      </c>
      <c r="B19" s="253"/>
      <c r="C19" s="117">
        <v>88800</v>
      </c>
      <c r="D19" s="253"/>
      <c r="E19" s="117">
        <v>4998715578</v>
      </c>
      <c r="F19" s="101"/>
      <c r="G19" s="117">
        <v>-4348687495</v>
      </c>
      <c r="H19" s="253"/>
      <c r="I19" s="117">
        <f t="shared" si="0"/>
        <v>650028083</v>
      </c>
      <c r="J19" s="117"/>
      <c r="K19" s="101">
        <v>1036638</v>
      </c>
      <c r="L19" s="117"/>
      <c r="M19" s="117">
        <v>57114051000</v>
      </c>
      <c r="N19" s="253"/>
      <c r="O19" s="117">
        <v>-50690242960</v>
      </c>
      <c r="P19" s="117"/>
      <c r="Q19" s="117">
        <f t="shared" si="1"/>
        <v>6423808040</v>
      </c>
    </row>
    <row r="20" spans="1:17" ht="21">
      <c r="A20" s="252" t="s">
        <v>81</v>
      </c>
      <c r="B20" s="253"/>
      <c r="C20" s="117">
        <v>45648</v>
      </c>
      <c r="D20" s="253"/>
      <c r="E20" s="117">
        <v>204423176</v>
      </c>
      <c r="F20" s="101"/>
      <c r="G20" s="117">
        <v>-260478468</v>
      </c>
      <c r="H20" s="253"/>
      <c r="I20" s="117">
        <f t="shared" si="0"/>
        <v>-56055292</v>
      </c>
      <c r="J20" s="117"/>
      <c r="K20" s="101">
        <v>7577348</v>
      </c>
      <c r="L20" s="117"/>
      <c r="M20" s="117">
        <v>36391962594</v>
      </c>
      <c r="N20" s="253"/>
      <c r="O20" s="117">
        <v>-43624250364</v>
      </c>
      <c r="P20" s="117"/>
      <c r="Q20" s="117">
        <f t="shared" si="1"/>
        <v>-7232287770</v>
      </c>
    </row>
    <row r="21" spans="1:17" ht="21">
      <c r="A21" s="252" t="s">
        <v>165</v>
      </c>
      <c r="B21" s="253"/>
      <c r="C21" s="117">
        <v>84545</v>
      </c>
      <c r="D21" s="253"/>
      <c r="E21" s="117">
        <v>343257855</v>
      </c>
      <c r="F21" s="101"/>
      <c r="G21" s="117">
        <v>-580580075</v>
      </c>
      <c r="H21" s="253"/>
      <c r="I21" s="117">
        <f t="shared" si="0"/>
        <v>-237322220</v>
      </c>
      <c r="J21" s="117"/>
      <c r="K21" s="101">
        <v>26605847</v>
      </c>
      <c r="L21" s="117"/>
      <c r="M21" s="117">
        <v>120732052486</v>
      </c>
      <c r="N21" s="253"/>
      <c r="O21" s="117">
        <v>-182783842991</v>
      </c>
      <c r="P21" s="117"/>
      <c r="Q21" s="117">
        <f t="shared" si="1"/>
        <v>-62051790505</v>
      </c>
    </row>
    <row r="22" spans="1:17" ht="21">
      <c r="A22" s="252" t="s">
        <v>225</v>
      </c>
      <c r="B22" s="253"/>
      <c r="C22" s="117">
        <v>376203</v>
      </c>
      <c r="D22" s="253"/>
      <c r="E22" s="117">
        <v>1456721069</v>
      </c>
      <c r="F22" s="101"/>
      <c r="G22" s="117">
        <v>-1995427957</v>
      </c>
      <c r="H22" s="253"/>
      <c r="I22" s="117">
        <f t="shared" si="0"/>
        <v>-538706888</v>
      </c>
      <c r="J22" s="117"/>
      <c r="K22" s="101">
        <v>3041492</v>
      </c>
      <c r="L22" s="117"/>
      <c r="M22" s="117">
        <v>13372350667</v>
      </c>
      <c r="N22" s="253"/>
      <c r="O22" s="117">
        <v>-31270012034</v>
      </c>
      <c r="P22" s="117"/>
      <c r="Q22" s="117">
        <f t="shared" si="1"/>
        <v>-17897661367</v>
      </c>
    </row>
    <row r="23" spans="1:17" ht="21">
      <c r="A23" s="252" t="s">
        <v>202</v>
      </c>
      <c r="B23" s="253"/>
      <c r="C23" s="117">
        <v>0</v>
      </c>
      <c r="D23" s="253"/>
      <c r="E23" s="117">
        <v>0</v>
      </c>
      <c r="F23" s="101"/>
      <c r="G23" s="117">
        <v>0</v>
      </c>
      <c r="H23" s="253"/>
      <c r="I23" s="117">
        <f t="shared" si="0"/>
        <v>0</v>
      </c>
      <c r="J23" s="117"/>
      <c r="K23" s="101">
        <v>944167</v>
      </c>
      <c r="L23" s="117"/>
      <c r="M23" s="117">
        <v>5374624870</v>
      </c>
      <c r="N23" s="253"/>
      <c r="O23" s="117">
        <v>-8568406968</v>
      </c>
      <c r="P23" s="117"/>
      <c r="Q23" s="117">
        <f t="shared" si="1"/>
        <v>-3193782098</v>
      </c>
    </row>
    <row r="24" spans="1:17" ht="21">
      <c r="A24" s="252" t="s">
        <v>88</v>
      </c>
      <c r="B24" s="253"/>
      <c r="C24" s="117">
        <v>387678</v>
      </c>
      <c r="D24" s="253"/>
      <c r="E24" s="117">
        <v>2362145681</v>
      </c>
      <c r="F24" s="101"/>
      <c r="G24" s="117">
        <v>-2542005300</v>
      </c>
      <c r="H24" s="253"/>
      <c r="I24" s="117">
        <f t="shared" si="0"/>
        <v>-179859619</v>
      </c>
      <c r="J24" s="117"/>
      <c r="K24" s="101">
        <v>3466172</v>
      </c>
      <c r="L24" s="117"/>
      <c r="M24" s="117">
        <v>21344782388</v>
      </c>
      <c r="N24" s="253"/>
      <c r="O24" s="117">
        <v>-24412041830</v>
      </c>
      <c r="P24" s="117"/>
      <c r="Q24" s="117">
        <f t="shared" si="1"/>
        <v>-3067259442</v>
      </c>
    </row>
    <row r="25" spans="1:17" ht="21">
      <c r="A25" s="252" t="s">
        <v>275</v>
      </c>
      <c r="B25" s="253"/>
      <c r="C25" s="117">
        <v>63231</v>
      </c>
      <c r="D25" s="253"/>
      <c r="E25" s="117">
        <v>961902754</v>
      </c>
      <c r="F25" s="101"/>
      <c r="G25" s="117">
        <v>-1043722968</v>
      </c>
      <c r="H25" s="253"/>
      <c r="I25" s="117">
        <f t="shared" si="0"/>
        <v>-81820214</v>
      </c>
      <c r="J25" s="117"/>
      <c r="K25" s="101">
        <v>519162</v>
      </c>
      <c r="L25" s="117"/>
      <c r="M25" s="117">
        <v>8196983621</v>
      </c>
      <c r="N25" s="253"/>
      <c r="O25" s="117">
        <v>-8593390209</v>
      </c>
      <c r="P25" s="117"/>
      <c r="Q25" s="117">
        <f t="shared" si="1"/>
        <v>-396406588</v>
      </c>
    </row>
    <row r="26" spans="1:17" ht="21">
      <c r="A26" s="252" t="s">
        <v>246</v>
      </c>
      <c r="B26" s="253"/>
      <c r="C26" s="117">
        <v>80961</v>
      </c>
      <c r="D26" s="253"/>
      <c r="E26" s="117">
        <v>1010596144</v>
      </c>
      <c r="F26" s="101"/>
      <c r="G26" s="117">
        <v>-1087662175</v>
      </c>
      <c r="H26" s="253"/>
      <c r="I26" s="117">
        <f t="shared" si="0"/>
        <v>-77066031</v>
      </c>
      <c r="J26" s="117"/>
      <c r="K26" s="101">
        <v>680799</v>
      </c>
      <c r="L26" s="117"/>
      <c r="M26" s="117">
        <v>10805621724</v>
      </c>
      <c r="N26" s="253"/>
      <c r="O26" s="117">
        <v>-9798092422</v>
      </c>
      <c r="P26" s="117"/>
      <c r="Q26" s="117">
        <f t="shared" si="1"/>
        <v>1007529302</v>
      </c>
    </row>
    <row r="27" spans="1:17" ht="21">
      <c r="A27" s="252" t="s">
        <v>266</v>
      </c>
      <c r="B27" s="253"/>
      <c r="C27" s="117">
        <v>0</v>
      </c>
      <c r="D27" s="253"/>
      <c r="E27" s="117">
        <v>0</v>
      </c>
      <c r="F27" s="101"/>
      <c r="G27" s="117">
        <v>0</v>
      </c>
      <c r="H27" s="253"/>
      <c r="I27" s="117">
        <f t="shared" si="0"/>
        <v>0</v>
      </c>
      <c r="J27" s="117"/>
      <c r="K27" s="101">
        <v>905603</v>
      </c>
      <c r="L27" s="117"/>
      <c r="M27" s="117">
        <v>37917220829</v>
      </c>
      <c r="N27" s="253"/>
      <c r="O27" s="117">
        <v>-31288745466</v>
      </c>
      <c r="P27" s="117"/>
      <c r="Q27" s="117">
        <f t="shared" si="1"/>
        <v>6628475363</v>
      </c>
    </row>
    <row r="28" spans="1:17" ht="21">
      <c r="A28" s="252" t="s">
        <v>274</v>
      </c>
      <c r="B28" s="253"/>
      <c r="C28" s="117">
        <v>168694</v>
      </c>
      <c r="D28" s="253"/>
      <c r="E28" s="117">
        <v>4734410901</v>
      </c>
      <c r="F28" s="101"/>
      <c r="G28" s="117">
        <v>-4685846997</v>
      </c>
      <c r="H28" s="253"/>
      <c r="I28" s="117">
        <f t="shared" si="0"/>
        <v>48563904</v>
      </c>
      <c r="J28" s="117"/>
      <c r="K28" s="101">
        <v>1183864</v>
      </c>
      <c r="L28" s="117"/>
      <c r="M28" s="117">
        <v>37637552327</v>
      </c>
      <c r="N28" s="253"/>
      <c r="O28" s="117">
        <v>-32824957493</v>
      </c>
      <c r="P28" s="117"/>
      <c r="Q28" s="117">
        <f t="shared" si="1"/>
        <v>4812594834</v>
      </c>
    </row>
    <row r="29" spans="1:17" ht="21">
      <c r="A29" s="252" t="s">
        <v>143</v>
      </c>
      <c r="B29" s="253"/>
      <c r="C29" s="117">
        <v>32906</v>
      </c>
      <c r="D29" s="253"/>
      <c r="E29" s="117">
        <v>865742214</v>
      </c>
      <c r="F29" s="101"/>
      <c r="G29" s="117">
        <v>-1123767119</v>
      </c>
      <c r="H29" s="253"/>
      <c r="I29" s="117">
        <f t="shared" si="0"/>
        <v>-258024905</v>
      </c>
      <c r="J29" s="117"/>
      <c r="K29" s="101">
        <v>1375192</v>
      </c>
      <c r="L29" s="117"/>
      <c r="M29" s="117">
        <v>41749046083</v>
      </c>
      <c r="N29" s="253"/>
      <c r="O29" s="117">
        <v>-47331168076</v>
      </c>
      <c r="P29" s="117"/>
      <c r="Q29" s="117">
        <f t="shared" si="1"/>
        <v>-5582121993</v>
      </c>
    </row>
    <row r="30" spans="1:17" ht="21">
      <c r="A30" s="252" t="s">
        <v>258</v>
      </c>
      <c r="B30" s="253"/>
      <c r="C30" s="117">
        <v>0</v>
      </c>
      <c r="D30" s="253"/>
      <c r="E30" s="117">
        <v>0</v>
      </c>
      <c r="F30" s="101"/>
      <c r="G30" s="117">
        <v>0</v>
      </c>
      <c r="H30" s="253"/>
      <c r="I30" s="117">
        <f t="shared" si="0"/>
        <v>0</v>
      </c>
      <c r="J30" s="117"/>
      <c r="K30" s="101">
        <v>2912608</v>
      </c>
      <c r="L30" s="117"/>
      <c r="M30" s="117">
        <v>36090745512</v>
      </c>
      <c r="N30" s="253"/>
      <c r="O30" s="117">
        <v>-44665514650</v>
      </c>
      <c r="P30" s="117"/>
      <c r="Q30" s="117">
        <f t="shared" si="1"/>
        <v>-8574769138</v>
      </c>
    </row>
    <row r="31" spans="1:17" ht="21">
      <c r="A31" s="252" t="s">
        <v>238</v>
      </c>
      <c r="B31" s="253"/>
      <c r="C31" s="117">
        <v>78699</v>
      </c>
      <c r="D31" s="253"/>
      <c r="E31" s="117">
        <v>391537080</v>
      </c>
      <c r="F31" s="101"/>
      <c r="G31" s="117">
        <v>-558755638</v>
      </c>
      <c r="H31" s="253"/>
      <c r="I31" s="117">
        <f t="shared" si="0"/>
        <v>-167218558</v>
      </c>
      <c r="J31" s="117"/>
      <c r="K31" s="101">
        <v>681744</v>
      </c>
      <c r="L31" s="117"/>
      <c r="M31" s="117">
        <v>3782127381</v>
      </c>
      <c r="N31" s="253"/>
      <c r="O31" s="117">
        <v>-4862199987</v>
      </c>
      <c r="P31" s="117"/>
      <c r="Q31" s="117">
        <f t="shared" si="1"/>
        <v>-1080072606</v>
      </c>
    </row>
    <row r="32" spans="1:17" ht="21">
      <c r="A32" s="252" t="s">
        <v>139</v>
      </c>
      <c r="B32" s="253"/>
      <c r="C32" s="117">
        <v>9520</v>
      </c>
      <c r="D32" s="253"/>
      <c r="E32" s="117">
        <v>34109956</v>
      </c>
      <c r="F32" s="101"/>
      <c r="G32" s="117">
        <v>-33282555</v>
      </c>
      <c r="H32" s="253"/>
      <c r="I32" s="117">
        <f t="shared" si="0"/>
        <v>827401</v>
      </c>
      <c r="J32" s="117"/>
      <c r="K32" s="101">
        <v>2046670</v>
      </c>
      <c r="L32" s="117"/>
      <c r="M32" s="117">
        <v>14393404599</v>
      </c>
      <c r="N32" s="253"/>
      <c r="O32" s="117">
        <v>-12949966364</v>
      </c>
      <c r="P32" s="117"/>
      <c r="Q32" s="117">
        <f t="shared" si="1"/>
        <v>1443438235</v>
      </c>
    </row>
    <row r="33" spans="1:17" ht="21">
      <c r="A33" s="252" t="s">
        <v>124</v>
      </c>
      <c r="B33" s="253"/>
      <c r="C33" s="117">
        <v>0</v>
      </c>
      <c r="D33" s="253"/>
      <c r="E33" s="117">
        <v>0</v>
      </c>
      <c r="F33" s="101"/>
      <c r="G33" s="117">
        <v>0</v>
      </c>
      <c r="H33" s="253"/>
      <c r="I33" s="117">
        <f t="shared" si="0"/>
        <v>0</v>
      </c>
      <c r="J33" s="117"/>
      <c r="K33" s="101">
        <v>2839045</v>
      </c>
      <c r="L33" s="117"/>
      <c r="M33" s="117">
        <v>48107894827</v>
      </c>
      <c r="N33" s="253"/>
      <c r="O33" s="117">
        <v>-40873139623</v>
      </c>
      <c r="P33" s="117"/>
      <c r="Q33" s="117">
        <f t="shared" si="1"/>
        <v>7234755204</v>
      </c>
    </row>
    <row r="34" spans="1:17" ht="21">
      <c r="A34" s="252" t="s">
        <v>218</v>
      </c>
      <c r="B34" s="253"/>
      <c r="C34" s="117">
        <v>330410</v>
      </c>
      <c r="D34" s="253"/>
      <c r="E34" s="117">
        <v>983373754</v>
      </c>
      <c r="F34" s="101"/>
      <c r="G34" s="117">
        <v>-1127400882</v>
      </c>
      <c r="H34" s="253"/>
      <c r="I34" s="117">
        <f t="shared" si="0"/>
        <v>-144027128</v>
      </c>
      <c r="J34" s="117"/>
      <c r="K34" s="101">
        <v>2561921</v>
      </c>
      <c r="L34" s="117"/>
      <c r="M34" s="117">
        <v>8834258343</v>
      </c>
      <c r="N34" s="253"/>
      <c r="O34" s="117">
        <v>-10473200586</v>
      </c>
      <c r="P34" s="117"/>
      <c r="Q34" s="117">
        <f t="shared" si="1"/>
        <v>-1638942243</v>
      </c>
    </row>
    <row r="35" spans="1:17" ht="21">
      <c r="A35" s="252" t="s">
        <v>146</v>
      </c>
      <c r="B35" s="253"/>
      <c r="C35" s="117">
        <v>1344142</v>
      </c>
      <c r="D35" s="253"/>
      <c r="E35" s="117">
        <v>6484014358</v>
      </c>
      <c r="F35" s="101"/>
      <c r="G35" s="117">
        <v>-6256151948</v>
      </c>
      <c r="H35" s="253"/>
      <c r="I35" s="117">
        <f t="shared" si="0"/>
        <v>227862410</v>
      </c>
      <c r="J35" s="117"/>
      <c r="K35" s="101">
        <v>1854007</v>
      </c>
      <c r="L35" s="117"/>
      <c r="M35" s="117">
        <v>29179476431</v>
      </c>
      <c r="N35" s="253"/>
      <c r="O35" s="117">
        <v>-29085001839</v>
      </c>
      <c r="P35" s="117"/>
      <c r="Q35" s="117">
        <f t="shared" si="1"/>
        <v>94474592</v>
      </c>
    </row>
    <row r="36" spans="1:17" ht="21">
      <c r="A36" s="252" t="s">
        <v>196</v>
      </c>
      <c r="B36" s="253"/>
      <c r="C36" s="117">
        <v>258153</v>
      </c>
      <c r="D36" s="253"/>
      <c r="E36" s="117">
        <v>1002314682</v>
      </c>
      <c r="F36" s="101"/>
      <c r="G36" s="117">
        <v>-989776020</v>
      </c>
      <c r="H36" s="253"/>
      <c r="I36" s="117">
        <f t="shared" si="0"/>
        <v>12538662</v>
      </c>
      <c r="J36" s="117"/>
      <c r="K36" s="101">
        <v>3449636</v>
      </c>
      <c r="L36" s="117"/>
      <c r="M36" s="117">
        <v>15885378267</v>
      </c>
      <c r="N36" s="253"/>
      <c r="O36" s="117">
        <v>-14295957825</v>
      </c>
      <c r="P36" s="117"/>
      <c r="Q36" s="117">
        <f t="shared" si="1"/>
        <v>1589420442</v>
      </c>
    </row>
    <row r="37" spans="1:17" ht="21">
      <c r="A37" s="252" t="s">
        <v>187</v>
      </c>
      <c r="B37" s="253"/>
      <c r="C37" s="117">
        <v>23975</v>
      </c>
      <c r="D37" s="253"/>
      <c r="E37" s="117">
        <v>128665023</v>
      </c>
      <c r="F37" s="101"/>
      <c r="G37" s="117">
        <v>-102083803</v>
      </c>
      <c r="H37" s="253"/>
      <c r="I37" s="117">
        <f t="shared" si="0"/>
        <v>26581220</v>
      </c>
      <c r="J37" s="117"/>
      <c r="K37" s="101">
        <v>4100476</v>
      </c>
      <c r="L37" s="117"/>
      <c r="M37" s="117">
        <v>30760261601</v>
      </c>
      <c r="N37" s="253"/>
      <c r="O37" s="117">
        <v>-27955992378</v>
      </c>
      <c r="P37" s="117"/>
      <c r="Q37" s="117">
        <f t="shared" si="1"/>
        <v>2804269223</v>
      </c>
    </row>
    <row r="38" spans="1:17" ht="21">
      <c r="A38" s="252" t="s">
        <v>149</v>
      </c>
      <c r="B38" s="253"/>
      <c r="C38" s="117">
        <v>479961</v>
      </c>
      <c r="D38" s="253"/>
      <c r="E38" s="117">
        <v>4973769810</v>
      </c>
      <c r="F38" s="101"/>
      <c r="G38" s="117">
        <v>-4891708138</v>
      </c>
      <c r="H38" s="253"/>
      <c r="I38" s="117">
        <f t="shared" si="0"/>
        <v>82061672</v>
      </c>
      <c r="J38" s="117"/>
      <c r="K38" s="101">
        <v>2450975</v>
      </c>
      <c r="L38" s="117"/>
      <c r="M38" s="117">
        <v>26194781026</v>
      </c>
      <c r="N38" s="253"/>
      <c r="O38" s="117">
        <v>-24881393940</v>
      </c>
      <c r="P38" s="117"/>
      <c r="Q38" s="117">
        <f t="shared" si="1"/>
        <v>1313387086</v>
      </c>
    </row>
    <row r="39" spans="1:17" ht="21">
      <c r="A39" s="252" t="s">
        <v>90</v>
      </c>
      <c r="B39" s="253"/>
      <c r="C39" s="117">
        <v>15373391</v>
      </c>
      <c r="D39" s="253"/>
      <c r="E39" s="117">
        <v>40558835499</v>
      </c>
      <c r="F39" s="101"/>
      <c r="G39" s="117">
        <v>-44536177895</v>
      </c>
      <c r="H39" s="253"/>
      <c r="I39" s="117">
        <f t="shared" si="0"/>
        <v>-3977342396</v>
      </c>
      <c r="J39" s="117"/>
      <c r="K39" s="101">
        <v>19208857</v>
      </c>
      <c r="L39" s="117"/>
      <c r="M39" s="117">
        <v>50116385373</v>
      </c>
      <c r="N39" s="253"/>
      <c r="O39" s="117">
        <v>-56537082155</v>
      </c>
      <c r="P39" s="117"/>
      <c r="Q39" s="117">
        <f t="shared" si="1"/>
        <v>-6420696782</v>
      </c>
    </row>
    <row r="40" spans="1:17" ht="21">
      <c r="A40" s="252" t="s">
        <v>130</v>
      </c>
      <c r="B40" s="253"/>
      <c r="C40" s="117">
        <v>31365</v>
      </c>
      <c r="D40" s="253"/>
      <c r="E40" s="117">
        <v>138711774</v>
      </c>
      <c r="F40" s="101"/>
      <c r="G40" s="117">
        <v>-155856275</v>
      </c>
      <c r="H40" s="253"/>
      <c r="I40" s="117">
        <f t="shared" si="0"/>
        <v>-17144501</v>
      </c>
      <c r="J40" s="117"/>
      <c r="K40" s="101">
        <v>1764967</v>
      </c>
      <c r="L40" s="117"/>
      <c r="M40" s="117">
        <v>9466313525</v>
      </c>
      <c r="N40" s="253"/>
      <c r="O40" s="117">
        <v>-10000269943</v>
      </c>
      <c r="P40" s="117"/>
      <c r="Q40" s="117">
        <f t="shared" si="1"/>
        <v>-533956418</v>
      </c>
    </row>
    <row r="41" spans="1:17" ht="21">
      <c r="A41" s="252" t="s">
        <v>167</v>
      </c>
      <c r="B41" s="253"/>
      <c r="C41" s="117">
        <v>84588</v>
      </c>
      <c r="D41" s="253"/>
      <c r="E41" s="117">
        <v>2246054184</v>
      </c>
      <c r="F41" s="101"/>
      <c r="G41" s="117">
        <v>-2379481940</v>
      </c>
      <c r="H41" s="253"/>
      <c r="I41" s="117">
        <f t="shared" si="0"/>
        <v>-133427756</v>
      </c>
      <c r="J41" s="117"/>
      <c r="K41" s="101">
        <v>2192151</v>
      </c>
      <c r="L41" s="117"/>
      <c r="M41" s="117">
        <v>69360266088</v>
      </c>
      <c r="N41" s="253"/>
      <c r="O41" s="117">
        <v>-61329937331</v>
      </c>
      <c r="P41" s="117"/>
      <c r="Q41" s="117">
        <f t="shared" si="1"/>
        <v>8030328757</v>
      </c>
    </row>
    <row r="42" spans="1:17" ht="21">
      <c r="A42" s="252" t="s">
        <v>216</v>
      </c>
      <c r="B42" s="253"/>
      <c r="C42" s="117">
        <v>0</v>
      </c>
      <c r="D42" s="253"/>
      <c r="E42" s="117">
        <v>0</v>
      </c>
      <c r="F42" s="101"/>
      <c r="G42" s="117">
        <v>0</v>
      </c>
      <c r="H42" s="253"/>
      <c r="I42" s="117">
        <f t="shared" si="0"/>
        <v>0</v>
      </c>
      <c r="J42" s="117"/>
      <c r="K42" s="101">
        <v>2169873</v>
      </c>
      <c r="L42" s="117"/>
      <c r="M42" s="117">
        <v>26668746412</v>
      </c>
      <c r="N42" s="253"/>
      <c r="O42" s="117">
        <v>-24098104145</v>
      </c>
      <c r="P42" s="117"/>
      <c r="Q42" s="117">
        <f t="shared" si="1"/>
        <v>2570642267</v>
      </c>
    </row>
    <row r="43" spans="1:17" ht="21">
      <c r="A43" s="252" t="s">
        <v>255</v>
      </c>
      <c r="B43" s="253"/>
      <c r="C43" s="117">
        <v>160055</v>
      </c>
      <c r="D43" s="253"/>
      <c r="E43" s="117">
        <v>1038935462</v>
      </c>
      <c r="F43" s="101"/>
      <c r="G43" s="117">
        <v>-1171006167</v>
      </c>
      <c r="H43" s="253"/>
      <c r="I43" s="117">
        <f t="shared" si="0"/>
        <v>-132070705</v>
      </c>
      <c r="J43" s="117"/>
      <c r="K43" s="101">
        <v>219206</v>
      </c>
      <c r="L43" s="117"/>
      <c r="M43" s="117">
        <v>1719373815</v>
      </c>
      <c r="N43" s="253"/>
      <c r="O43" s="117">
        <v>-1772197538</v>
      </c>
      <c r="P43" s="117"/>
      <c r="Q43" s="117">
        <f t="shared" si="1"/>
        <v>-52823723</v>
      </c>
    </row>
    <row r="44" spans="1:17" ht="21">
      <c r="A44" s="252" t="s">
        <v>237</v>
      </c>
      <c r="B44" s="253"/>
      <c r="C44" s="117">
        <v>56517</v>
      </c>
      <c r="D44" s="253"/>
      <c r="E44" s="117">
        <v>582871467</v>
      </c>
      <c r="F44" s="101"/>
      <c r="G44" s="117">
        <v>-722606253</v>
      </c>
      <c r="H44" s="253"/>
      <c r="I44" s="117">
        <f t="shared" si="0"/>
        <v>-139734786</v>
      </c>
      <c r="J44" s="117"/>
      <c r="K44" s="101">
        <v>3794142</v>
      </c>
      <c r="L44" s="117"/>
      <c r="M44" s="117">
        <v>41687083593</v>
      </c>
      <c r="N44" s="253"/>
      <c r="O44" s="117">
        <v>-48532275760</v>
      </c>
      <c r="P44" s="117"/>
      <c r="Q44" s="117">
        <f t="shared" si="1"/>
        <v>-6845192167</v>
      </c>
    </row>
    <row r="45" spans="1:17" ht="21">
      <c r="A45" s="252" t="s">
        <v>87</v>
      </c>
      <c r="B45" s="253"/>
      <c r="C45" s="117">
        <v>30169</v>
      </c>
      <c r="D45" s="253"/>
      <c r="E45" s="117">
        <v>92896755</v>
      </c>
      <c r="F45" s="101"/>
      <c r="G45" s="117">
        <v>-99574171</v>
      </c>
      <c r="H45" s="253"/>
      <c r="I45" s="117">
        <f t="shared" si="0"/>
        <v>-6677416</v>
      </c>
      <c r="J45" s="117"/>
      <c r="K45" s="101">
        <v>14102870</v>
      </c>
      <c r="L45" s="117"/>
      <c r="M45" s="117">
        <v>80619536280</v>
      </c>
      <c r="N45" s="253"/>
      <c r="O45" s="117">
        <v>-69305914008</v>
      </c>
      <c r="P45" s="117"/>
      <c r="Q45" s="117">
        <f t="shared" si="1"/>
        <v>11313622272</v>
      </c>
    </row>
    <row r="46" spans="1:17" ht="21">
      <c r="A46" s="252" t="s">
        <v>173</v>
      </c>
      <c r="B46" s="253"/>
      <c r="C46" s="117">
        <v>48551</v>
      </c>
      <c r="D46" s="253"/>
      <c r="E46" s="117">
        <v>94768235</v>
      </c>
      <c r="F46" s="101"/>
      <c r="G46" s="117">
        <v>-94716572</v>
      </c>
      <c r="H46" s="253"/>
      <c r="I46" s="117">
        <f t="shared" si="0"/>
        <v>51663</v>
      </c>
      <c r="J46" s="117"/>
      <c r="K46" s="101">
        <v>6491972</v>
      </c>
      <c r="L46" s="117"/>
      <c r="M46" s="117">
        <v>18419662619</v>
      </c>
      <c r="N46" s="253"/>
      <c r="O46" s="117">
        <v>-18949104917</v>
      </c>
      <c r="P46" s="117"/>
      <c r="Q46" s="117">
        <f t="shared" si="1"/>
        <v>-529442298</v>
      </c>
    </row>
    <row r="47" spans="1:17" ht="21">
      <c r="A47" s="252" t="s">
        <v>201</v>
      </c>
      <c r="B47" s="253"/>
      <c r="C47" s="117">
        <v>319522</v>
      </c>
      <c r="D47" s="253"/>
      <c r="E47" s="117">
        <v>2324345238</v>
      </c>
      <c r="F47" s="101"/>
      <c r="G47" s="117">
        <v>-2454704412</v>
      </c>
      <c r="H47" s="253"/>
      <c r="I47" s="117">
        <f t="shared" si="0"/>
        <v>-130359174</v>
      </c>
      <c r="J47" s="117"/>
      <c r="K47" s="101">
        <v>4738032</v>
      </c>
      <c r="L47" s="117"/>
      <c r="M47" s="117">
        <v>39392693354</v>
      </c>
      <c r="N47" s="253"/>
      <c r="O47" s="117">
        <v>-36372999419</v>
      </c>
      <c r="P47" s="117"/>
      <c r="Q47" s="117">
        <f t="shared" si="1"/>
        <v>3019693935</v>
      </c>
    </row>
    <row r="48" spans="1:17" ht="21">
      <c r="A48" s="252" t="s">
        <v>177</v>
      </c>
      <c r="B48" s="253"/>
      <c r="C48" s="117">
        <v>142502</v>
      </c>
      <c r="D48" s="253"/>
      <c r="E48" s="117">
        <v>1898534034</v>
      </c>
      <c r="F48" s="101"/>
      <c r="G48" s="117">
        <v>-2745786205</v>
      </c>
      <c r="H48" s="253"/>
      <c r="I48" s="117">
        <f t="shared" si="0"/>
        <v>-847252171</v>
      </c>
      <c r="J48" s="117"/>
      <c r="K48" s="101">
        <v>950248</v>
      </c>
      <c r="L48" s="117"/>
      <c r="M48" s="117">
        <v>18761743905</v>
      </c>
      <c r="N48" s="253"/>
      <c r="O48" s="117">
        <v>-18582416541</v>
      </c>
      <c r="P48" s="117"/>
      <c r="Q48" s="117">
        <f t="shared" si="1"/>
        <v>179327364</v>
      </c>
    </row>
    <row r="49" spans="1:17" ht="21">
      <c r="A49" s="252" t="s">
        <v>119</v>
      </c>
      <c r="B49" s="253"/>
      <c r="C49" s="117">
        <v>0</v>
      </c>
      <c r="D49" s="253"/>
      <c r="E49" s="117">
        <v>0</v>
      </c>
      <c r="F49" s="101"/>
      <c r="G49" s="117">
        <v>0</v>
      </c>
      <c r="H49" s="253"/>
      <c r="I49" s="117">
        <f t="shared" si="0"/>
        <v>0</v>
      </c>
      <c r="J49" s="117"/>
      <c r="K49" s="101">
        <v>11677224</v>
      </c>
      <c r="L49" s="117"/>
      <c r="M49" s="117">
        <v>96086141195</v>
      </c>
      <c r="N49" s="253"/>
      <c r="O49" s="117">
        <v>-70311012406</v>
      </c>
      <c r="P49" s="117"/>
      <c r="Q49" s="117">
        <f t="shared" si="1"/>
        <v>25775128789</v>
      </c>
    </row>
    <row r="50" spans="1:17" ht="21">
      <c r="A50" s="252" t="s">
        <v>126</v>
      </c>
      <c r="B50" s="253"/>
      <c r="C50" s="117">
        <v>190130</v>
      </c>
      <c r="D50" s="253"/>
      <c r="E50" s="117">
        <v>995871092</v>
      </c>
      <c r="F50" s="101"/>
      <c r="G50" s="117">
        <v>-1181151272</v>
      </c>
      <c r="H50" s="253"/>
      <c r="I50" s="117">
        <f t="shared" si="0"/>
        <v>-185280180</v>
      </c>
      <c r="J50" s="117"/>
      <c r="K50" s="101">
        <v>1717891</v>
      </c>
      <c r="L50" s="117"/>
      <c r="M50" s="117">
        <v>11106220523</v>
      </c>
      <c r="N50" s="253"/>
      <c r="O50" s="117">
        <v>-12918317250</v>
      </c>
      <c r="P50" s="117"/>
      <c r="Q50" s="117">
        <f t="shared" si="1"/>
        <v>-1812096727</v>
      </c>
    </row>
    <row r="51" spans="1:17" ht="21">
      <c r="A51" s="252" t="s">
        <v>195</v>
      </c>
      <c r="B51" s="253"/>
      <c r="C51" s="117">
        <v>764928</v>
      </c>
      <c r="D51" s="253"/>
      <c r="E51" s="117">
        <v>1196734183</v>
      </c>
      <c r="F51" s="101"/>
      <c r="G51" s="117">
        <v>-1741316315</v>
      </c>
      <c r="H51" s="253"/>
      <c r="I51" s="117">
        <f t="shared" si="0"/>
        <v>-544582132</v>
      </c>
      <c r="J51" s="117"/>
      <c r="K51" s="101">
        <v>24433656</v>
      </c>
      <c r="L51" s="117"/>
      <c r="M51" s="117">
        <v>41487224972</v>
      </c>
      <c r="N51" s="253"/>
      <c r="O51" s="117">
        <v>-55662498050</v>
      </c>
      <c r="P51" s="117"/>
      <c r="Q51" s="117">
        <f t="shared" si="1"/>
        <v>-14175273078</v>
      </c>
    </row>
    <row r="52" spans="1:17" ht="21">
      <c r="A52" s="252" t="s">
        <v>273</v>
      </c>
      <c r="B52" s="253"/>
      <c r="C52" s="117">
        <v>266703</v>
      </c>
      <c r="D52" s="253"/>
      <c r="E52" s="117">
        <v>4207886601</v>
      </c>
      <c r="F52" s="101"/>
      <c r="G52" s="117">
        <v>-4770270578</v>
      </c>
      <c r="H52" s="253"/>
      <c r="I52" s="117">
        <f t="shared" si="0"/>
        <v>-562383977</v>
      </c>
      <c r="J52" s="117"/>
      <c r="K52" s="101">
        <v>2479031</v>
      </c>
      <c r="L52" s="117"/>
      <c r="M52" s="117">
        <v>48152812022</v>
      </c>
      <c r="N52" s="253"/>
      <c r="O52" s="117">
        <v>-44348061849</v>
      </c>
      <c r="P52" s="117"/>
      <c r="Q52" s="117">
        <f t="shared" si="1"/>
        <v>3804750173</v>
      </c>
    </row>
    <row r="53" spans="1:17" ht="21">
      <c r="A53" s="252" t="s">
        <v>96</v>
      </c>
      <c r="B53" s="253"/>
      <c r="C53" s="117">
        <v>35513</v>
      </c>
      <c r="D53" s="253"/>
      <c r="E53" s="117">
        <v>1776498570</v>
      </c>
      <c r="F53" s="101"/>
      <c r="G53" s="117">
        <v>-2182713771</v>
      </c>
      <c r="H53" s="253"/>
      <c r="I53" s="117">
        <f t="shared" si="0"/>
        <v>-406215201</v>
      </c>
      <c r="J53" s="117"/>
      <c r="K53" s="101">
        <v>296994</v>
      </c>
      <c r="L53" s="117"/>
      <c r="M53" s="117">
        <v>17926096227</v>
      </c>
      <c r="N53" s="253"/>
      <c r="O53" s="117">
        <v>-18384781729</v>
      </c>
      <c r="P53" s="117"/>
      <c r="Q53" s="117">
        <f t="shared" si="1"/>
        <v>-458685502</v>
      </c>
    </row>
    <row r="54" spans="1:17" ht="21">
      <c r="A54" s="252" t="s">
        <v>110</v>
      </c>
      <c r="B54" s="253"/>
      <c r="C54" s="117">
        <v>35464</v>
      </c>
      <c r="D54" s="253"/>
      <c r="E54" s="117">
        <v>666217248</v>
      </c>
      <c r="F54" s="101"/>
      <c r="G54" s="117">
        <v>-427620424</v>
      </c>
      <c r="H54" s="253"/>
      <c r="I54" s="117">
        <f t="shared" si="0"/>
        <v>238596824</v>
      </c>
      <c r="J54" s="117"/>
      <c r="K54" s="101">
        <v>1516511</v>
      </c>
      <c r="L54" s="117"/>
      <c r="M54" s="117">
        <v>46763170392</v>
      </c>
      <c r="N54" s="253"/>
      <c r="O54" s="117">
        <v>-35327787072</v>
      </c>
      <c r="P54" s="117"/>
      <c r="Q54" s="117">
        <f t="shared" si="1"/>
        <v>11435383320</v>
      </c>
    </row>
    <row r="55" spans="1:17" ht="21">
      <c r="A55" s="252" t="s">
        <v>217</v>
      </c>
      <c r="B55" s="253"/>
      <c r="C55" s="117">
        <v>157002</v>
      </c>
      <c r="D55" s="253"/>
      <c r="E55" s="117">
        <v>870840348</v>
      </c>
      <c r="F55" s="101"/>
      <c r="G55" s="117">
        <v>-1216519129</v>
      </c>
      <c r="H55" s="253"/>
      <c r="I55" s="117">
        <f t="shared" si="0"/>
        <v>-345678781</v>
      </c>
      <c r="J55" s="117"/>
      <c r="K55" s="101">
        <v>737738</v>
      </c>
      <c r="L55" s="117"/>
      <c r="M55" s="117">
        <v>11711966074</v>
      </c>
      <c r="N55" s="253"/>
      <c r="O55" s="117">
        <v>-12854177991</v>
      </c>
      <c r="P55" s="117"/>
      <c r="Q55" s="117">
        <f t="shared" si="1"/>
        <v>-1142211917</v>
      </c>
    </row>
    <row r="56" spans="1:17" ht="21">
      <c r="A56" s="252" t="s">
        <v>239</v>
      </c>
      <c r="B56" s="253"/>
      <c r="C56" s="117">
        <v>143668</v>
      </c>
      <c r="D56" s="253"/>
      <c r="E56" s="117">
        <v>1035998060</v>
      </c>
      <c r="F56" s="101"/>
      <c r="G56" s="117">
        <v>-1760306856</v>
      </c>
      <c r="H56" s="253"/>
      <c r="I56" s="117">
        <f t="shared" si="0"/>
        <v>-724308796</v>
      </c>
      <c r="J56" s="117"/>
      <c r="K56" s="101">
        <v>1220743</v>
      </c>
      <c r="L56" s="117"/>
      <c r="M56" s="117">
        <v>10987605327</v>
      </c>
      <c r="N56" s="253"/>
      <c r="O56" s="117">
        <v>-15693774689</v>
      </c>
      <c r="P56" s="117"/>
      <c r="Q56" s="117">
        <f t="shared" si="1"/>
        <v>-4706169362</v>
      </c>
    </row>
    <row r="57" spans="1:17" ht="21">
      <c r="A57" s="252" t="s">
        <v>170</v>
      </c>
      <c r="B57" s="253"/>
      <c r="C57" s="117">
        <v>398032</v>
      </c>
      <c r="D57" s="253"/>
      <c r="E57" s="117">
        <v>21120523654</v>
      </c>
      <c r="F57" s="101"/>
      <c r="G57" s="117">
        <v>-22554264053</v>
      </c>
      <c r="H57" s="253"/>
      <c r="I57" s="117">
        <f t="shared" si="0"/>
        <v>-1433740399</v>
      </c>
      <c r="J57" s="117"/>
      <c r="K57" s="101">
        <v>2683882</v>
      </c>
      <c r="L57" s="117"/>
      <c r="M57" s="117">
        <v>122255145204</v>
      </c>
      <c r="N57" s="253"/>
      <c r="O57" s="117">
        <v>-152206474375</v>
      </c>
      <c r="P57" s="117"/>
      <c r="Q57" s="117">
        <f t="shared" si="1"/>
        <v>-29951329171</v>
      </c>
    </row>
    <row r="58" spans="1:17" ht="21">
      <c r="A58" s="252" t="s">
        <v>120</v>
      </c>
      <c r="B58" s="253"/>
      <c r="C58" s="117">
        <v>134756</v>
      </c>
      <c r="D58" s="253"/>
      <c r="E58" s="117">
        <v>868341666</v>
      </c>
      <c r="F58" s="101"/>
      <c r="G58" s="117">
        <v>-1024400682</v>
      </c>
      <c r="H58" s="253"/>
      <c r="I58" s="117">
        <f t="shared" si="0"/>
        <v>-156059016</v>
      </c>
      <c r="J58" s="117"/>
      <c r="K58" s="101">
        <v>3739807</v>
      </c>
      <c r="L58" s="117"/>
      <c r="M58" s="117">
        <v>26439212807</v>
      </c>
      <c r="N58" s="253"/>
      <c r="O58" s="117">
        <v>-28521765887</v>
      </c>
      <c r="P58" s="117"/>
      <c r="Q58" s="117">
        <f t="shared" si="1"/>
        <v>-2082553080</v>
      </c>
    </row>
    <row r="59" spans="1:17" ht="21">
      <c r="A59" s="252" t="s">
        <v>144</v>
      </c>
      <c r="B59" s="253"/>
      <c r="C59" s="117">
        <v>331164</v>
      </c>
      <c r="D59" s="253"/>
      <c r="E59" s="117">
        <v>1975765564</v>
      </c>
      <c r="F59" s="101"/>
      <c r="G59" s="117">
        <v>-2240363906</v>
      </c>
      <c r="H59" s="253"/>
      <c r="I59" s="117">
        <f t="shared" si="0"/>
        <v>-264598342</v>
      </c>
      <c r="J59" s="117"/>
      <c r="K59" s="101">
        <v>3368191</v>
      </c>
      <c r="L59" s="117"/>
      <c r="M59" s="117">
        <v>19378612486</v>
      </c>
      <c r="N59" s="253"/>
      <c r="O59" s="117">
        <v>-22895855186</v>
      </c>
      <c r="P59" s="117"/>
      <c r="Q59" s="117">
        <f t="shared" si="1"/>
        <v>-3517242700</v>
      </c>
    </row>
    <row r="60" spans="1:17" ht="21">
      <c r="A60" s="252" t="s">
        <v>186</v>
      </c>
      <c r="B60" s="253"/>
      <c r="C60" s="117">
        <v>394809</v>
      </c>
      <c r="D60" s="253"/>
      <c r="E60" s="117">
        <v>1615211505</v>
      </c>
      <c r="F60" s="101"/>
      <c r="G60" s="117">
        <v>-2037472071</v>
      </c>
      <c r="H60" s="253"/>
      <c r="I60" s="117">
        <f t="shared" si="0"/>
        <v>-422260566</v>
      </c>
      <c r="J60" s="117"/>
      <c r="K60" s="101">
        <v>1810285</v>
      </c>
      <c r="L60" s="117"/>
      <c r="M60" s="117">
        <v>10960703598</v>
      </c>
      <c r="N60" s="253"/>
      <c r="O60" s="117">
        <v>-12168669053</v>
      </c>
      <c r="P60" s="117"/>
      <c r="Q60" s="117">
        <f t="shared" si="1"/>
        <v>-1207965455</v>
      </c>
    </row>
    <row r="61" spans="1:17" ht="21">
      <c r="A61" s="252" t="s">
        <v>118</v>
      </c>
      <c r="B61" s="253"/>
      <c r="C61" s="117">
        <v>78908</v>
      </c>
      <c r="D61" s="253"/>
      <c r="E61" s="117">
        <v>1088086086</v>
      </c>
      <c r="F61" s="101"/>
      <c r="G61" s="117">
        <v>-1259460081</v>
      </c>
      <c r="H61" s="253"/>
      <c r="I61" s="117">
        <f t="shared" si="0"/>
        <v>-171373995</v>
      </c>
      <c r="J61" s="117"/>
      <c r="K61" s="101">
        <v>629359</v>
      </c>
      <c r="L61" s="117"/>
      <c r="M61" s="117">
        <v>9975569798</v>
      </c>
      <c r="N61" s="253"/>
      <c r="O61" s="117">
        <v>-10087595320</v>
      </c>
      <c r="P61" s="117"/>
      <c r="Q61" s="117">
        <f t="shared" si="1"/>
        <v>-112025522</v>
      </c>
    </row>
    <row r="62" spans="1:17" ht="21">
      <c r="A62" s="252" t="s">
        <v>192</v>
      </c>
      <c r="B62" s="253"/>
      <c r="C62" s="117">
        <v>116732</v>
      </c>
      <c r="D62" s="253"/>
      <c r="E62" s="117">
        <v>388235117</v>
      </c>
      <c r="F62" s="101"/>
      <c r="G62" s="117">
        <v>-425512610</v>
      </c>
      <c r="H62" s="253"/>
      <c r="I62" s="117">
        <f t="shared" si="0"/>
        <v>-37277493</v>
      </c>
      <c r="J62" s="117"/>
      <c r="K62" s="101">
        <v>9445098</v>
      </c>
      <c r="L62" s="117"/>
      <c r="M62" s="117">
        <v>34870367747</v>
      </c>
      <c r="N62" s="253"/>
      <c r="O62" s="117">
        <v>-35313041193</v>
      </c>
      <c r="P62" s="117"/>
      <c r="Q62" s="117">
        <f t="shared" si="1"/>
        <v>-442673446</v>
      </c>
    </row>
    <row r="63" spans="1:17" ht="21">
      <c r="A63" s="252" t="s">
        <v>203</v>
      </c>
      <c r="B63" s="253"/>
      <c r="C63" s="117">
        <v>1094104</v>
      </c>
      <c r="D63" s="253"/>
      <c r="E63" s="117">
        <v>2078359115</v>
      </c>
      <c r="F63" s="101"/>
      <c r="G63" s="117">
        <v>-2636490660</v>
      </c>
      <c r="H63" s="253"/>
      <c r="I63" s="117">
        <f t="shared" si="0"/>
        <v>-558131545</v>
      </c>
      <c r="J63" s="117"/>
      <c r="K63" s="101">
        <v>10159843</v>
      </c>
      <c r="L63" s="117"/>
      <c r="M63" s="117">
        <v>22549460223</v>
      </c>
      <c r="N63" s="253"/>
      <c r="O63" s="117">
        <v>-24530819621</v>
      </c>
      <c r="P63" s="117"/>
      <c r="Q63" s="117">
        <f t="shared" si="1"/>
        <v>-1981359398</v>
      </c>
    </row>
    <row r="64" spans="1:17" ht="21">
      <c r="A64" s="252" t="s">
        <v>184</v>
      </c>
      <c r="B64" s="253"/>
      <c r="C64" s="117">
        <v>7355739</v>
      </c>
      <c r="D64" s="253"/>
      <c r="E64" s="117">
        <v>29662944076</v>
      </c>
      <c r="F64" s="101"/>
      <c r="G64" s="117">
        <v>-23027158325</v>
      </c>
      <c r="H64" s="253"/>
      <c r="I64" s="117">
        <f t="shared" si="0"/>
        <v>6635785751</v>
      </c>
      <c r="J64" s="117"/>
      <c r="K64" s="101">
        <v>17727771</v>
      </c>
      <c r="L64" s="117"/>
      <c r="M64" s="117">
        <v>68351803050</v>
      </c>
      <c r="N64" s="253"/>
      <c r="O64" s="117">
        <v>-57436928530</v>
      </c>
      <c r="P64" s="117"/>
      <c r="Q64" s="117">
        <f t="shared" si="1"/>
        <v>10914874520</v>
      </c>
    </row>
    <row r="65" spans="1:17" ht="21">
      <c r="A65" s="252" t="s">
        <v>244</v>
      </c>
      <c r="B65" s="253"/>
      <c r="C65" s="117">
        <v>133957</v>
      </c>
      <c r="D65" s="253"/>
      <c r="E65" s="117">
        <v>892775795</v>
      </c>
      <c r="F65" s="101"/>
      <c r="G65" s="117">
        <v>-1021116333</v>
      </c>
      <c r="H65" s="253"/>
      <c r="I65" s="117">
        <f t="shared" si="0"/>
        <v>-128340538</v>
      </c>
      <c r="J65" s="117"/>
      <c r="K65" s="101">
        <v>7797123</v>
      </c>
      <c r="L65" s="117"/>
      <c r="M65" s="117">
        <v>59228646208</v>
      </c>
      <c r="N65" s="253"/>
      <c r="O65" s="117">
        <v>-59506767832</v>
      </c>
      <c r="P65" s="117"/>
      <c r="Q65" s="117">
        <f t="shared" si="1"/>
        <v>-278121624</v>
      </c>
    </row>
    <row r="66" spans="1:17" ht="21">
      <c r="A66" s="252" t="s">
        <v>103</v>
      </c>
      <c r="B66" s="253"/>
      <c r="C66" s="117">
        <v>923104</v>
      </c>
      <c r="D66" s="253"/>
      <c r="E66" s="117">
        <v>1438462930</v>
      </c>
      <c r="F66" s="101"/>
      <c r="G66" s="117">
        <v>-1567407293</v>
      </c>
      <c r="H66" s="253"/>
      <c r="I66" s="117">
        <f t="shared" si="0"/>
        <v>-128944363</v>
      </c>
      <c r="J66" s="117"/>
      <c r="K66" s="101">
        <v>7619443</v>
      </c>
      <c r="L66" s="117"/>
      <c r="M66" s="117">
        <v>16304515137</v>
      </c>
      <c r="N66" s="253"/>
      <c r="O66" s="117">
        <v>-15246138341</v>
      </c>
      <c r="P66" s="117"/>
      <c r="Q66" s="117">
        <f t="shared" si="1"/>
        <v>1058376796</v>
      </c>
    </row>
    <row r="67" spans="1:17" ht="21">
      <c r="A67" s="252" t="s">
        <v>101</v>
      </c>
      <c r="B67" s="253"/>
      <c r="C67" s="117">
        <v>279555</v>
      </c>
      <c r="D67" s="253"/>
      <c r="E67" s="117">
        <v>536414617</v>
      </c>
      <c r="F67" s="101"/>
      <c r="G67" s="117">
        <v>-852681807</v>
      </c>
      <c r="H67" s="253"/>
      <c r="I67" s="117">
        <f t="shared" si="0"/>
        <v>-316267190</v>
      </c>
      <c r="J67" s="117"/>
      <c r="K67" s="101">
        <v>1959168</v>
      </c>
      <c r="L67" s="117"/>
      <c r="M67" s="117">
        <v>5938525681</v>
      </c>
      <c r="N67" s="253"/>
      <c r="O67" s="117">
        <v>-7586641932</v>
      </c>
      <c r="P67" s="117"/>
      <c r="Q67" s="117">
        <f t="shared" si="1"/>
        <v>-1648116251</v>
      </c>
    </row>
    <row r="68" spans="1:17" ht="21">
      <c r="A68" s="252" t="s">
        <v>264</v>
      </c>
      <c r="B68" s="253"/>
      <c r="C68" s="117">
        <v>254127</v>
      </c>
      <c r="D68" s="253"/>
      <c r="E68" s="117">
        <v>1836885667</v>
      </c>
      <c r="F68" s="101"/>
      <c r="G68" s="117">
        <v>-1830699706</v>
      </c>
      <c r="H68" s="253"/>
      <c r="I68" s="117">
        <f t="shared" si="0"/>
        <v>6185961</v>
      </c>
      <c r="J68" s="117"/>
      <c r="K68" s="101">
        <v>1496107</v>
      </c>
      <c r="L68" s="117"/>
      <c r="M68" s="117">
        <v>21149533793</v>
      </c>
      <c r="N68" s="253"/>
      <c r="O68" s="117">
        <v>-23436681367</v>
      </c>
      <c r="P68" s="117"/>
      <c r="Q68" s="117">
        <f t="shared" si="1"/>
        <v>-2287147574</v>
      </c>
    </row>
    <row r="69" spans="1:17" ht="21">
      <c r="A69" s="252" t="s">
        <v>115</v>
      </c>
      <c r="B69" s="253"/>
      <c r="C69" s="117">
        <v>59742</v>
      </c>
      <c r="D69" s="253"/>
      <c r="E69" s="117">
        <v>230490476</v>
      </c>
      <c r="F69" s="101"/>
      <c r="G69" s="117">
        <v>-214817135</v>
      </c>
      <c r="H69" s="253"/>
      <c r="I69" s="117">
        <f t="shared" si="0"/>
        <v>15673341</v>
      </c>
      <c r="J69" s="117"/>
      <c r="K69" s="101">
        <v>923461</v>
      </c>
      <c r="L69" s="117"/>
      <c r="M69" s="117">
        <v>4156252884</v>
      </c>
      <c r="N69" s="253"/>
      <c r="O69" s="117">
        <v>-4861391284</v>
      </c>
      <c r="P69" s="117"/>
      <c r="Q69" s="117">
        <f t="shared" si="1"/>
        <v>-705138400</v>
      </c>
    </row>
    <row r="70" spans="1:17" ht="21">
      <c r="A70" s="252" t="s">
        <v>162</v>
      </c>
      <c r="B70" s="253"/>
      <c r="C70" s="117">
        <v>0</v>
      </c>
      <c r="D70" s="253"/>
      <c r="E70" s="117">
        <v>0</v>
      </c>
      <c r="F70" s="101"/>
      <c r="G70" s="117">
        <v>0</v>
      </c>
      <c r="H70" s="253"/>
      <c r="I70" s="117">
        <f t="shared" si="0"/>
        <v>0</v>
      </c>
      <c r="J70" s="117"/>
      <c r="K70" s="101">
        <v>7769755</v>
      </c>
      <c r="L70" s="117"/>
      <c r="M70" s="117">
        <v>117868032112</v>
      </c>
      <c r="N70" s="253"/>
      <c r="O70" s="117">
        <v>-101432472704</v>
      </c>
      <c r="P70" s="117"/>
      <c r="Q70" s="117">
        <f t="shared" si="1"/>
        <v>16435559408</v>
      </c>
    </row>
    <row r="71" spans="1:17" ht="21">
      <c r="A71" s="252" t="s">
        <v>145</v>
      </c>
      <c r="B71" s="253"/>
      <c r="C71" s="117">
        <v>326280</v>
      </c>
      <c r="D71" s="253"/>
      <c r="E71" s="117">
        <v>1380171961</v>
      </c>
      <c r="F71" s="101"/>
      <c r="G71" s="117">
        <v>-1878646141</v>
      </c>
      <c r="H71" s="253"/>
      <c r="I71" s="117">
        <f t="shared" si="0"/>
        <v>-498474180</v>
      </c>
      <c r="J71" s="117"/>
      <c r="K71" s="101">
        <v>2555176</v>
      </c>
      <c r="L71" s="117"/>
      <c r="M71" s="117">
        <v>11826994199</v>
      </c>
      <c r="N71" s="253"/>
      <c r="O71" s="117">
        <v>-14955251472</v>
      </c>
      <c r="P71" s="117"/>
      <c r="Q71" s="117">
        <f t="shared" si="1"/>
        <v>-3128257273</v>
      </c>
    </row>
    <row r="72" spans="1:17" ht="21">
      <c r="A72" s="252" t="s">
        <v>84</v>
      </c>
      <c r="B72" s="253"/>
      <c r="C72" s="117">
        <v>0</v>
      </c>
      <c r="D72" s="253"/>
      <c r="E72" s="117">
        <v>0</v>
      </c>
      <c r="F72" s="101"/>
      <c r="G72" s="117">
        <v>0</v>
      </c>
      <c r="H72" s="253"/>
      <c r="I72" s="117">
        <f t="shared" si="0"/>
        <v>0</v>
      </c>
      <c r="J72" s="117"/>
      <c r="K72" s="101">
        <v>2077916</v>
      </c>
      <c r="L72" s="117"/>
      <c r="M72" s="117">
        <v>13615311197</v>
      </c>
      <c r="N72" s="253"/>
      <c r="O72" s="117">
        <v>-14749468155</v>
      </c>
      <c r="P72" s="117"/>
      <c r="Q72" s="117">
        <f t="shared" si="1"/>
        <v>-1134156958</v>
      </c>
    </row>
    <row r="73" spans="1:17" ht="21">
      <c r="A73" s="252" t="s">
        <v>108</v>
      </c>
      <c r="B73" s="253"/>
      <c r="C73" s="117">
        <v>0</v>
      </c>
      <c r="D73" s="253"/>
      <c r="E73" s="117">
        <v>0</v>
      </c>
      <c r="F73" s="101"/>
      <c r="G73" s="117">
        <v>0</v>
      </c>
      <c r="H73" s="253"/>
      <c r="I73" s="117">
        <f t="shared" ref="I73:I136" si="2">G73+E73</f>
        <v>0</v>
      </c>
      <c r="J73" s="117"/>
      <c r="K73" s="101">
        <v>819588</v>
      </c>
      <c r="L73" s="117"/>
      <c r="M73" s="117">
        <v>17022374948</v>
      </c>
      <c r="N73" s="253"/>
      <c r="O73" s="117">
        <v>-12409199849</v>
      </c>
      <c r="P73" s="117"/>
      <c r="Q73" s="117">
        <f t="shared" ref="Q73:Q136" si="3">M73+O73</f>
        <v>4613175099</v>
      </c>
    </row>
    <row r="74" spans="1:17" ht="21">
      <c r="A74" s="252" t="s">
        <v>158</v>
      </c>
      <c r="B74" s="253"/>
      <c r="C74" s="117">
        <v>0</v>
      </c>
      <c r="D74" s="253"/>
      <c r="E74" s="117">
        <v>0</v>
      </c>
      <c r="F74" s="101"/>
      <c r="G74" s="117">
        <v>0</v>
      </c>
      <c r="H74" s="253"/>
      <c r="I74" s="117">
        <f t="shared" si="2"/>
        <v>0</v>
      </c>
      <c r="J74" s="117"/>
      <c r="K74" s="101">
        <v>260313</v>
      </c>
      <c r="L74" s="117"/>
      <c r="M74" s="117">
        <v>12752060154</v>
      </c>
      <c r="N74" s="253"/>
      <c r="O74" s="117">
        <v>-14389935979</v>
      </c>
      <c r="P74" s="117"/>
      <c r="Q74" s="117">
        <f t="shared" si="3"/>
        <v>-1637875825</v>
      </c>
    </row>
    <row r="75" spans="1:17" ht="21">
      <c r="A75" s="252" t="s">
        <v>85</v>
      </c>
      <c r="B75" s="253"/>
      <c r="C75" s="117">
        <v>173987</v>
      </c>
      <c r="D75" s="253"/>
      <c r="E75" s="117">
        <v>4243665462</v>
      </c>
      <c r="F75" s="101"/>
      <c r="G75" s="117">
        <v>-3579693218</v>
      </c>
      <c r="H75" s="253"/>
      <c r="I75" s="117">
        <f t="shared" si="2"/>
        <v>663972244</v>
      </c>
      <c r="J75" s="117"/>
      <c r="K75" s="101">
        <v>832229</v>
      </c>
      <c r="L75" s="117"/>
      <c r="M75" s="117">
        <v>19045085591</v>
      </c>
      <c r="N75" s="253"/>
      <c r="O75" s="117">
        <v>-16991117016</v>
      </c>
      <c r="P75" s="117"/>
      <c r="Q75" s="117">
        <f t="shared" si="3"/>
        <v>2053968575</v>
      </c>
    </row>
    <row r="76" spans="1:17" ht="21">
      <c r="A76" s="252" t="s">
        <v>182</v>
      </c>
      <c r="B76" s="253"/>
      <c r="C76" s="117">
        <v>161801</v>
      </c>
      <c r="D76" s="253"/>
      <c r="E76" s="117">
        <v>482399953</v>
      </c>
      <c r="F76" s="101"/>
      <c r="G76" s="117">
        <v>-488662033</v>
      </c>
      <c r="H76" s="253"/>
      <c r="I76" s="117">
        <f t="shared" si="2"/>
        <v>-6262080</v>
      </c>
      <c r="J76" s="117"/>
      <c r="K76" s="101">
        <v>15237826</v>
      </c>
      <c r="L76" s="117"/>
      <c r="M76" s="117">
        <v>65867406730</v>
      </c>
      <c r="N76" s="253"/>
      <c r="O76" s="117">
        <v>-48318299393</v>
      </c>
      <c r="P76" s="117"/>
      <c r="Q76" s="117">
        <f t="shared" si="3"/>
        <v>17549107337</v>
      </c>
    </row>
    <row r="77" spans="1:17" ht="21">
      <c r="A77" s="252" t="s">
        <v>209</v>
      </c>
      <c r="B77" s="253"/>
      <c r="C77" s="117">
        <v>13872</v>
      </c>
      <c r="D77" s="253"/>
      <c r="E77" s="117">
        <v>102694715</v>
      </c>
      <c r="F77" s="101"/>
      <c r="G77" s="117">
        <v>-140378252</v>
      </c>
      <c r="H77" s="253"/>
      <c r="I77" s="117">
        <f t="shared" si="2"/>
        <v>-37683537</v>
      </c>
      <c r="J77" s="117"/>
      <c r="K77" s="101">
        <v>1219408</v>
      </c>
      <c r="L77" s="117"/>
      <c r="M77" s="117">
        <v>19043891486</v>
      </c>
      <c r="N77" s="253"/>
      <c r="O77" s="117">
        <v>-22826236616</v>
      </c>
      <c r="P77" s="117"/>
      <c r="Q77" s="117">
        <f t="shared" si="3"/>
        <v>-3782345130</v>
      </c>
    </row>
    <row r="78" spans="1:17" ht="21">
      <c r="A78" s="252" t="s">
        <v>223</v>
      </c>
      <c r="B78" s="253"/>
      <c r="C78" s="117">
        <v>44445</v>
      </c>
      <c r="D78" s="253"/>
      <c r="E78" s="117">
        <v>244713368</v>
      </c>
      <c r="F78" s="101"/>
      <c r="G78" s="117">
        <v>-274184631</v>
      </c>
      <c r="H78" s="253"/>
      <c r="I78" s="117">
        <f t="shared" si="2"/>
        <v>-29471263</v>
      </c>
      <c r="J78" s="117"/>
      <c r="K78" s="101">
        <v>887693</v>
      </c>
      <c r="L78" s="117"/>
      <c r="M78" s="117">
        <v>13234601915</v>
      </c>
      <c r="N78" s="253"/>
      <c r="O78" s="117">
        <v>-13320578280</v>
      </c>
      <c r="P78" s="117"/>
      <c r="Q78" s="117">
        <f t="shared" si="3"/>
        <v>-85976365</v>
      </c>
    </row>
    <row r="79" spans="1:17" ht="21">
      <c r="A79" s="252" t="s">
        <v>153</v>
      </c>
      <c r="B79" s="253"/>
      <c r="C79" s="117">
        <v>719664</v>
      </c>
      <c r="D79" s="253"/>
      <c r="E79" s="117">
        <v>1340928793</v>
      </c>
      <c r="F79" s="101"/>
      <c r="G79" s="117">
        <v>-1140323958</v>
      </c>
      <c r="H79" s="253"/>
      <c r="I79" s="117">
        <f t="shared" si="2"/>
        <v>200604835</v>
      </c>
      <c r="J79" s="117"/>
      <c r="K79" s="101">
        <v>14691763</v>
      </c>
      <c r="L79" s="117"/>
      <c r="M79" s="117">
        <v>98629152573</v>
      </c>
      <c r="N79" s="253"/>
      <c r="O79" s="117">
        <v>-92322330644</v>
      </c>
      <c r="P79" s="117"/>
      <c r="Q79" s="117">
        <f t="shared" si="3"/>
        <v>6306821929</v>
      </c>
    </row>
    <row r="80" spans="1:17" ht="21">
      <c r="A80" s="252" t="s">
        <v>152</v>
      </c>
      <c r="B80" s="253"/>
      <c r="C80" s="117">
        <v>63764</v>
      </c>
      <c r="D80" s="253"/>
      <c r="E80" s="117">
        <v>102476467</v>
      </c>
      <c r="F80" s="101"/>
      <c r="G80" s="117">
        <v>-139646879</v>
      </c>
      <c r="H80" s="253"/>
      <c r="I80" s="117">
        <f t="shared" si="2"/>
        <v>-37170412</v>
      </c>
      <c r="J80" s="117"/>
      <c r="K80" s="101">
        <v>3734305</v>
      </c>
      <c r="L80" s="117"/>
      <c r="M80" s="117">
        <v>6296754748</v>
      </c>
      <c r="N80" s="253"/>
      <c r="O80" s="117">
        <v>-8283856939</v>
      </c>
      <c r="P80" s="117"/>
      <c r="Q80" s="117">
        <f t="shared" si="3"/>
        <v>-1987102191</v>
      </c>
    </row>
    <row r="81" spans="1:17" ht="21">
      <c r="A81" s="252" t="s">
        <v>154</v>
      </c>
      <c r="B81" s="253"/>
      <c r="C81" s="117">
        <v>6163</v>
      </c>
      <c r="D81" s="253"/>
      <c r="E81" s="117">
        <v>26330991</v>
      </c>
      <c r="F81" s="101"/>
      <c r="G81" s="117">
        <v>-36607873</v>
      </c>
      <c r="H81" s="253"/>
      <c r="I81" s="117">
        <f t="shared" si="2"/>
        <v>-10276882</v>
      </c>
      <c r="J81" s="117"/>
      <c r="K81" s="101">
        <v>392181</v>
      </c>
      <c r="L81" s="117"/>
      <c r="M81" s="117">
        <v>2040545194</v>
      </c>
      <c r="N81" s="253"/>
      <c r="O81" s="117">
        <v>-2682165199</v>
      </c>
      <c r="P81" s="117"/>
      <c r="Q81" s="117">
        <f t="shared" si="3"/>
        <v>-641620005</v>
      </c>
    </row>
    <row r="82" spans="1:17" ht="21">
      <c r="A82" s="252" t="s">
        <v>97</v>
      </c>
      <c r="B82" s="253"/>
      <c r="C82" s="117">
        <v>510823</v>
      </c>
      <c r="D82" s="253"/>
      <c r="E82" s="117">
        <v>1445935070</v>
      </c>
      <c r="F82" s="101"/>
      <c r="G82" s="117">
        <v>-1588585855</v>
      </c>
      <c r="H82" s="253"/>
      <c r="I82" s="117">
        <f t="shared" si="2"/>
        <v>-142650785</v>
      </c>
      <c r="J82" s="117"/>
      <c r="K82" s="101">
        <v>12388892</v>
      </c>
      <c r="L82" s="117"/>
      <c r="M82" s="117">
        <v>53577447121</v>
      </c>
      <c r="N82" s="253"/>
      <c r="O82" s="117">
        <v>-51286550290</v>
      </c>
      <c r="P82" s="117"/>
      <c r="Q82" s="117">
        <f t="shared" si="3"/>
        <v>2290896831</v>
      </c>
    </row>
    <row r="83" spans="1:17" ht="21">
      <c r="A83" s="252" t="s">
        <v>91</v>
      </c>
      <c r="B83" s="253"/>
      <c r="C83" s="117">
        <v>47347</v>
      </c>
      <c r="D83" s="253"/>
      <c r="E83" s="117">
        <v>423429545</v>
      </c>
      <c r="F83" s="101"/>
      <c r="G83" s="117">
        <v>-536314037</v>
      </c>
      <c r="H83" s="253"/>
      <c r="I83" s="117">
        <f t="shared" si="2"/>
        <v>-112884492</v>
      </c>
      <c r="J83" s="117"/>
      <c r="K83" s="101">
        <v>1940235</v>
      </c>
      <c r="L83" s="117"/>
      <c r="M83" s="117">
        <v>22740138589</v>
      </c>
      <c r="N83" s="253"/>
      <c r="O83" s="117">
        <v>-22022588848</v>
      </c>
      <c r="P83" s="117"/>
      <c r="Q83" s="117">
        <f t="shared" si="3"/>
        <v>717549741</v>
      </c>
    </row>
    <row r="84" spans="1:17" ht="21">
      <c r="A84" s="252" t="s">
        <v>267</v>
      </c>
      <c r="B84" s="253"/>
      <c r="C84" s="117">
        <v>372960</v>
      </c>
      <c r="D84" s="253"/>
      <c r="E84" s="117">
        <v>20818255666</v>
      </c>
      <c r="F84" s="101"/>
      <c r="G84" s="117">
        <v>-15147673780</v>
      </c>
      <c r="H84" s="253"/>
      <c r="I84" s="117">
        <f t="shared" si="2"/>
        <v>5670581886</v>
      </c>
      <c r="J84" s="117"/>
      <c r="K84" s="101">
        <v>3800724</v>
      </c>
      <c r="L84" s="117"/>
      <c r="M84" s="117">
        <v>197073207839</v>
      </c>
      <c r="N84" s="253"/>
      <c r="O84" s="117">
        <v>-151194677449</v>
      </c>
      <c r="P84" s="117"/>
      <c r="Q84" s="117">
        <f t="shared" si="3"/>
        <v>45878530390</v>
      </c>
    </row>
    <row r="85" spans="1:17" ht="21">
      <c r="A85" s="252" t="s">
        <v>226</v>
      </c>
      <c r="B85" s="253"/>
      <c r="C85" s="117">
        <v>419638</v>
      </c>
      <c r="D85" s="253"/>
      <c r="E85" s="117">
        <v>1144081646</v>
      </c>
      <c r="F85" s="101"/>
      <c r="G85" s="117">
        <v>-1560667614</v>
      </c>
      <c r="H85" s="253"/>
      <c r="I85" s="117">
        <f t="shared" si="2"/>
        <v>-416585968</v>
      </c>
      <c r="J85" s="117"/>
      <c r="K85" s="101">
        <v>5595978</v>
      </c>
      <c r="L85" s="117"/>
      <c r="M85" s="117">
        <v>18507740381</v>
      </c>
      <c r="N85" s="253"/>
      <c r="O85" s="117">
        <v>-21249826341</v>
      </c>
      <c r="P85" s="117"/>
      <c r="Q85" s="117">
        <f t="shared" si="3"/>
        <v>-2742085960</v>
      </c>
    </row>
    <row r="86" spans="1:17" ht="21">
      <c r="A86" s="252" t="s">
        <v>213</v>
      </c>
      <c r="B86" s="253"/>
      <c r="C86" s="117">
        <v>191971</v>
      </c>
      <c r="D86" s="253"/>
      <c r="E86" s="117">
        <v>768875012</v>
      </c>
      <c r="F86" s="101"/>
      <c r="G86" s="117">
        <v>-1115993480</v>
      </c>
      <c r="H86" s="253"/>
      <c r="I86" s="117">
        <f t="shared" si="2"/>
        <v>-347118468</v>
      </c>
      <c r="J86" s="117"/>
      <c r="K86" s="101">
        <v>1564494</v>
      </c>
      <c r="L86" s="117"/>
      <c r="M86" s="117">
        <v>7488055876</v>
      </c>
      <c r="N86" s="253"/>
      <c r="O86" s="117">
        <v>-9122493901</v>
      </c>
      <c r="P86" s="117"/>
      <c r="Q86" s="117">
        <f t="shared" si="3"/>
        <v>-1634438025</v>
      </c>
    </row>
    <row r="87" spans="1:17" ht="21">
      <c r="A87" s="252" t="s">
        <v>199</v>
      </c>
      <c r="B87" s="253"/>
      <c r="C87" s="117">
        <v>179063</v>
      </c>
      <c r="D87" s="253"/>
      <c r="E87" s="117">
        <v>9665787108</v>
      </c>
      <c r="F87" s="101"/>
      <c r="G87" s="117">
        <v>-8574857774</v>
      </c>
      <c r="H87" s="253"/>
      <c r="I87" s="117">
        <f t="shared" si="2"/>
        <v>1090929334</v>
      </c>
      <c r="J87" s="117"/>
      <c r="K87" s="101">
        <v>357041</v>
      </c>
      <c r="L87" s="117"/>
      <c r="M87" s="117">
        <v>17616285924</v>
      </c>
      <c r="N87" s="253"/>
      <c r="O87" s="117">
        <v>-17172817606</v>
      </c>
      <c r="P87" s="117"/>
      <c r="Q87" s="117">
        <f t="shared" si="3"/>
        <v>443468318</v>
      </c>
    </row>
    <row r="88" spans="1:17" ht="21">
      <c r="A88" s="252" t="s">
        <v>251</v>
      </c>
      <c r="B88" s="253"/>
      <c r="C88" s="117">
        <v>3466</v>
      </c>
      <c r="D88" s="253"/>
      <c r="E88" s="117">
        <v>50823300</v>
      </c>
      <c r="F88" s="101"/>
      <c r="G88" s="117">
        <v>-52898395</v>
      </c>
      <c r="H88" s="253"/>
      <c r="I88" s="117">
        <f t="shared" si="2"/>
        <v>-2075095</v>
      </c>
      <c r="J88" s="117"/>
      <c r="K88" s="101">
        <v>2706012</v>
      </c>
      <c r="L88" s="117"/>
      <c r="M88" s="117">
        <v>47065970325</v>
      </c>
      <c r="N88" s="253"/>
      <c r="O88" s="117">
        <v>-39226988573</v>
      </c>
      <c r="P88" s="117"/>
      <c r="Q88" s="117">
        <f t="shared" si="3"/>
        <v>7838981752</v>
      </c>
    </row>
    <row r="89" spans="1:17" ht="21">
      <c r="A89" s="252" t="s">
        <v>204</v>
      </c>
      <c r="B89" s="253"/>
      <c r="C89" s="117">
        <v>203247</v>
      </c>
      <c r="D89" s="253"/>
      <c r="E89" s="117">
        <v>1317385576</v>
      </c>
      <c r="F89" s="101"/>
      <c r="G89" s="117">
        <v>-1710317167</v>
      </c>
      <c r="H89" s="253"/>
      <c r="I89" s="117">
        <f t="shared" si="2"/>
        <v>-392931591</v>
      </c>
      <c r="J89" s="117"/>
      <c r="K89" s="101">
        <v>3156315</v>
      </c>
      <c r="L89" s="117"/>
      <c r="M89" s="117">
        <v>23437045428</v>
      </c>
      <c r="N89" s="253"/>
      <c r="O89" s="117">
        <v>-26634265100</v>
      </c>
      <c r="P89" s="117"/>
      <c r="Q89" s="117">
        <f t="shared" si="3"/>
        <v>-3197219672</v>
      </c>
    </row>
    <row r="90" spans="1:17" ht="21">
      <c r="A90" s="252" t="s">
        <v>253</v>
      </c>
      <c r="B90" s="253"/>
      <c r="C90" s="117">
        <v>41978</v>
      </c>
      <c r="D90" s="253"/>
      <c r="E90" s="117">
        <v>1062082585</v>
      </c>
      <c r="F90" s="101"/>
      <c r="G90" s="117">
        <v>-930553561</v>
      </c>
      <c r="H90" s="253"/>
      <c r="I90" s="117">
        <f t="shared" si="2"/>
        <v>131529024</v>
      </c>
      <c r="J90" s="117"/>
      <c r="K90" s="101">
        <v>12564823</v>
      </c>
      <c r="L90" s="117"/>
      <c r="M90" s="117">
        <v>338280391095</v>
      </c>
      <c r="N90" s="253"/>
      <c r="O90" s="117">
        <v>-278458223848</v>
      </c>
      <c r="P90" s="117"/>
      <c r="Q90" s="117">
        <f t="shared" si="3"/>
        <v>59822167247</v>
      </c>
    </row>
    <row r="91" spans="1:17" ht="21">
      <c r="A91" s="252" t="s">
        <v>137</v>
      </c>
      <c r="B91" s="253"/>
      <c r="C91" s="117">
        <v>31283</v>
      </c>
      <c r="D91" s="253"/>
      <c r="E91" s="117">
        <v>92177817</v>
      </c>
      <c r="F91" s="101"/>
      <c r="G91" s="117">
        <v>-139227848</v>
      </c>
      <c r="H91" s="253"/>
      <c r="I91" s="117">
        <f t="shared" si="2"/>
        <v>-47050031</v>
      </c>
      <c r="J91" s="117"/>
      <c r="K91" s="101">
        <v>8902750</v>
      </c>
      <c r="L91" s="117"/>
      <c r="M91" s="117">
        <v>35018648346</v>
      </c>
      <c r="N91" s="253"/>
      <c r="O91" s="117">
        <v>-46349680476</v>
      </c>
      <c r="P91" s="117"/>
      <c r="Q91" s="117">
        <f t="shared" si="3"/>
        <v>-11331032130</v>
      </c>
    </row>
    <row r="92" spans="1:17" ht="21">
      <c r="A92" s="252" t="s">
        <v>147</v>
      </c>
      <c r="B92" s="253"/>
      <c r="C92" s="117">
        <v>0</v>
      </c>
      <c r="D92" s="253"/>
      <c r="E92" s="117">
        <v>0</v>
      </c>
      <c r="F92" s="101"/>
      <c r="G92" s="117">
        <v>0</v>
      </c>
      <c r="H92" s="253"/>
      <c r="I92" s="117">
        <f t="shared" si="2"/>
        <v>0</v>
      </c>
      <c r="J92" s="117"/>
      <c r="K92" s="101">
        <v>1346258</v>
      </c>
      <c r="L92" s="117"/>
      <c r="M92" s="117">
        <v>25146837239</v>
      </c>
      <c r="N92" s="253"/>
      <c r="O92" s="117">
        <v>-19691236837</v>
      </c>
      <c r="P92" s="117"/>
      <c r="Q92" s="117">
        <f t="shared" si="3"/>
        <v>5455600402</v>
      </c>
    </row>
    <row r="93" spans="1:17" ht="21">
      <c r="A93" s="252" t="s">
        <v>117</v>
      </c>
      <c r="B93" s="253"/>
      <c r="C93" s="117">
        <v>94570</v>
      </c>
      <c r="D93" s="253"/>
      <c r="E93" s="117">
        <v>159043766</v>
      </c>
      <c r="F93" s="101"/>
      <c r="G93" s="117">
        <v>-186623561</v>
      </c>
      <c r="H93" s="253"/>
      <c r="I93" s="117">
        <f t="shared" si="2"/>
        <v>-27579795</v>
      </c>
      <c r="J93" s="117"/>
      <c r="K93" s="101">
        <v>4792743</v>
      </c>
      <c r="L93" s="117"/>
      <c r="M93" s="117">
        <v>8081731727</v>
      </c>
      <c r="N93" s="253"/>
      <c r="O93" s="117">
        <v>-9564322125</v>
      </c>
      <c r="P93" s="117"/>
      <c r="Q93" s="117">
        <f t="shared" si="3"/>
        <v>-1482590398</v>
      </c>
    </row>
    <row r="94" spans="1:17" ht="21">
      <c r="A94" s="252" t="s">
        <v>99</v>
      </c>
      <c r="B94" s="253"/>
      <c r="C94" s="117">
        <v>501407</v>
      </c>
      <c r="D94" s="253"/>
      <c r="E94" s="117">
        <v>6052976270</v>
      </c>
      <c r="F94" s="101"/>
      <c r="G94" s="117">
        <v>-4919149141</v>
      </c>
      <c r="H94" s="253"/>
      <c r="I94" s="117">
        <f t="shared" si="2"/>
        <v>1133827129</v>
      </c>
      <c r="J94" s="117"/>
      <c r="K94" s="101">
        <v>1174785</v>
      </c>
      <c r="L94" s="117"/>
      <c r="M94" s="117">
        <v>14030990992</v>
      </c>
      <c r="N94" s="253"/>
      <c r="O94" s="117">
        <v>-12244302257</v>
      </c>
      <c r="P94" s="117"/>
      <c r="Q94" s="117">
        <f t="shared" si="3"/>
        <v>1786688735</v>
      </c>
    </row>
    <row r="95" spans="1:17" ht="21">
      <c r="A95" s="252" t="s">
        <v>121</v>
      </c>
      <c r="B95" s="253"/>
      <c r="C95" s="117">
        <v>0</v>
      </c>
      <c r="D95" s="253"/>
      <c r="E95" s="117">
        <v>0</v>
      </c>
      <c r="F95" s="101"/>
      <c r="G95" s="117">
        <v>0</v>
      </c>
      <c r="H95" s="253"/>
      <c r="I95" s="117">
        <f t="shared" si="2"/>
        <v>0</v>
      </c>
      <c r="J95" s="117"/>
      <c r="K95" s="101">
        <v>1634789</v>
      </c>
      <c r="L95" s="117"/>
      <c r="M95" s="117">
        <v>18213716184</v>
      </c>
      <c r="N95" s="253"/>
      <c r="O95" s="117">
        <v>-18232658710</v>
      </c>
      <c r="P95" s="117"/>
      <c r="Q95" s="117">
        <f t="shared" si="3"/>
        <v>-18942526</v>
      </c>
    </row>
    <row r="96" spans="1:17" ht="21">
      <c r="A96" s="252" t="s">
        <v>220</v>
      </c>
      <c r="B96" s="253"/>
      <c r="C96" s="117">
        <v>4041301</v>
      </c>
      <c r="D96" s="253"/>
      <c r="E96" s="117">
        <v>17708085418</v>
      </c>
      <c r="F96" s="101"/>
      <c r="G96" s="117">
        <v>-11429395165</v>
      </c>
      <c r="H96" s="253"/>
      <c r="I96" s="117">
        <f t="shared" si="2"/>
        <v>6278690253</v>
      </c>
      <c r="J96" s="117"/>
      <c r="K96" s="101">
        <v>6232407</v>
      </c>
      <c r="L96" s="117"/>
      <c r="M96" s="117">
        <v>41168108756</v>
      </c>
      <c r="N96" s="253"/>
      <c r="O96" s="117">
        <v>-29862388526</v>
      </c>
      <c r="P96" s="117"/>
      <c r="Q96" s="117">
        <f t="shared" si="3"/>
        <v>11305720230</v>
      </c>
    </row>
    <row r="97" spans="1:17" ht="21">
      <c r="A97" s="252" t="s">
        <v>215</v>
      </c>
      <c r="B97" s="253"/>
      <c r="C97" s="117">
        <v>0</v>
      </c>
      <c r="D97" s="253"/>
      <c r="E97" s="117">
        <v>0</v>
      </c>
      <c r="F97" s="101"/>
      <c r="G97" s="117">
        <v>0</v>
      </c>
      <c r="H97" s="253"/>
      <c r="I97" s="117">
        <f t="shared" si="2"/>
        <v>0</v>
      </c>
      <c r="J97" s="117"/>
      <c r="K97" s="101">
        <v>2815031</v>
      </c>
      <c r="L97" s="117"/>
      <c r="M97" s="117">
        <v>35035086111</v>
      </c>
      <c r="N97" s="253"/>
      <c r="O97" s="117">
        <v>-27117883719</v>
      </c>
      <c r="P97" s="117"/>
      <c r="Q97" s="117">
        <f t="shared" si="3"/>
        <v>7917202392</v>
      </c>
    </row>
    <row r="98" spans="1:17" ht="21">
      <c r="A98" s="252" t="s">
        <v>80</v>
      </c>
      <c r="B98" s="253"/>
      <c r="C98" s="117">
        <v>0</v>
      </c>
      <c r="D98" s="253"/>
      <c r="E98" s="117">
        <v>0</v>
      </c>
      <c r="F98" s="101"/>
      <c r="G98" s="117">
        <v>0</v>
      </c>
      <c r="H98" s="253"/>
      <c r="I98" s="117">
        <f t="shared" si="2"/>
        <v>0</v>
      </c>
      <c r="J98" s="117"/>
      <c r="K98" s="101">
        <v>3788309</v>
      </c>
      <c r="L98" s="117"/>
      <c r="M98" s="117">
        <v>131329051954</v>
      </c>
      <c r="N98" s="253"/>
      <c r="O98" s="117">
        <v>-131508537140</v>
      </c>
      <c r="P98" s="117"/>
      <c r="Q98" s="117">
        <f t="shared" si="3"/>
        <v>-179485186</v>
      </c>
    </row>
    <row r="99" spans="1:17" ht="21">
      <c r="A99" s="252" t="s">
        <v>257</v>
      </c>
      <c r="B99" s="253"/>
      <c r="C99" s="117">
        <v>99739</v>
      </c>
      <c r="D99" s="253"/>
      <c r="E99" s="117">
        <v>813870646</v>
      </c>
      <c r="F99" s="101"/>
      <c r="G99" s="117">
        <v>-1083754277</v>
      </c>
      <c r="H99" s="253"/>
      <c r="I99" s="117">
        <f t="shared" si="2"/>
        <v>-269883631</v>
      </c>
      <c r="J99" s="117"/>
      <c r="K99" s="101">
        <v>1544549</v>
      </c>
      <c r="L99" s="117"/>
      <c r="M99" s="117">
        <v>15233569554</v>
      </c>
      <c r="N99" s="253"/>
      <c r="O99" s="117">
        <v>-17106550989</v>
      </c>
      <c r="P99" s="117"/>
      <c r="Q99" s="117">
        <f t="shared" si="3"/>
        <v>-1872981435</v>
      </c>
    </row>
    <row r="100" spans="1:17" ht="21">
      <c r="A100" s="252" t="s">
        <v>180</v>
      </c>
      <c r="B100" s="253"/>
      <c r="C100" s="117">
        <v>96211</v>
      </c>
      <c r="D100" s="253"/>
      <c r="E100" s="117">
        <v>173229463</v>
      </c>
      <c r="F100" s="101"/>
      <c r="G100" s="117">
        <v>-261308627</v>
      </c>
      <c r="H100" s="253"/>
      <c r="I100" s="117">
        <f t="shared" si="2"/>
        <v>-88079164</v>
      </c>
      <c r="J100" s="117"/>
      <c r="K100" s="101">
        <v>11665320</v>
      </c>
      <c r="L100" s="117"/>
      <c r="M100" s="117">
        <v>34606397944</v>
      </c>
      <c r="N100" s="253"/>
      <c r="O100" s="117">
        <v>-38411402469</v>
      </c>
      <c r="P100" s="117"/>
      <c r="Q100" s="117">
        <f t="shared" si="3"/>
        <v>-3805004525</v>
      </c>
    </row>
    <row r="101" spans="1:17" ht="21">
      <c r="A101" s="252" t="s">
        <v>189</v>
      </c>
      <c r="B101" s="253"/>
      <c r="C101" s="117">
        <v>161154</v>
      </c>
      <c r="D101" s="253"/>
      <c r="E101" s="117">
        <v>1625143451</v>
      </c>
      <c r="F101" s="101"/>
      <c r="G101" s="117">
        <v>-2295884753</v>
      </c>
      <c r="H101" s="253"/>
      <c r="I101" s="117">
        <f t="shared" si="2"/>
        <v>-670741302</v>
      </c>
      <c r="J101" s="117"/>
      <c r="K101" s="101">
        <v>1526944</v>
      </c>
      <c r="L101" s="117"/>
      <c r="M101" s="117">
        <v>18863665016</v>
      </c>
      <c r="N101" s="253"/>
      <c r="O101" s="117">
        <v>-21957221546</v>
      </c>
      <c r="P101" s="117"/>
      <c r="Q101" s="117">
        <f t="shared" si="3"/>
        <v>-3093556530</v>
      </c>
    </row>
    <row r="102" spans="1:17" ht="21">
      <c r="A102" s="252" t="s">
        <v>268</v>
      </c>
      <c r="B102" s="253"/>
      <c r="C102" s="117">
        <v>331342</v>
      </c>
      <c r="D102" s="253"/>
      <c r="E102" s="117">
        <v>832979821</v>
      </c>
      <c r="F102" s="101"/>
      <c r="G102" s="117">
        <v>-1089620214</v>
      </c>
      <c r="H102" s="253"/>
      <c r="I102" s="117">
        <f t="shared" si="2"/>
        <v>-256640393</v>
      </c>
      <c r="J102" s="117"/>
      <c r="K102" s="101">
        <v>2905917</v>
      </c>
      <c r="L102" s="117"/>
      <c r="M102" s="117">
        <v>8887322605</v>
      </c>
      <c r="N102" s="253"/>
      <c r="O102" s="117">
        <v>-9561586985</v>
      </c>
      <c r="P102" s="117"/>
      <c r="Q102" s="117">
        <f t="shared" si="3"/>
        <v>-674264380</v>
      </c>
    </row>
    <row r="103" spans="1:17" ht="21">
      <c r="A103" s="252" t="s">
        <v>175</v>
      </c>
      <c r="B103" s="253"/>
      <c r="C103" s="117">
        <v>15828</v>
      </c>
      <c r="D103" s="253"/>
      <c r="E103" s="117">
        <v>399824321</v>
      </c>
      <c r="F103" s="101"/>
      <c r="G103" s="117">
        <v>-514831140</v>
      </c>
      <c r="H103" s="253"/>
      <c r="I103" s="117">
        <f t="shared" si="2"/>
        <v>-115006819</v>
      </c>
      <c r="J103" s="117"/>
      <c r="K103" s="101">
        <v>595392</v>
      </c>
      <c r="L103" s="117"/>
      <c r="M103" s="117">
        <v>20811287071</v>
      </c>
      <c r="N103" s="253"/>
      <c r="O103" s="117">
        <v>-19426038755</v>
      </c>
      <c r="P103" s="117"/>
      <c r="Q103" s="117">
        <f t="shared" si="3"/>
        <v>1385248316</v>
      </c>
    </row>
    <row r="104" spans="1:17" ht="21">
      <c r="A104" s="252" t="s">
        <v>93</v>
      </c>
      <c r="B104" s="253"/>
      <c r="C104" s="117">
        <v>984499</v>
      </c>
      <c r="D104" s="253"/>
      <c r="E104" s="117">
        <v>38436630121</v>
      </c>
      <c r="F104" s="101"/>
      <c r="G104" s="117">
        <f>-30115122483-7963807817</f>
        <v>-38078930300</v>
      </c>
      <c r="H104" s="253"/>
      <c r="I104" s="117">
        <f t="shared" si="2"/>
        <v>357699821</v>
      </c>
      <c r="J104" s="117"/>
      <c r="K104" s="101">
        <v>5011064</v>
      </c>
      <c r="L104" s="117"/>
      <c r="M104" s="117">
        <v>158020907345</v>
      </c>
      <c r="N104" s="253"/>
      <c r="O104" s="117">
        <v>-153381509417</v>
      </c>
      <c r="P104" s="117"/>
      <c r="Q104" s="117">
        <f t="shared" si="3"/>
        <v>4639397928</v>
      </c>
    </row>
    <row r="105" spans="1:17" ht="21">
      <c r="A105" s="252" t="s">
        <v>265</v>
      </c>
      <c r="B105" s="253"/>
      <c r="C105" s="117">
        <v>1416532</v>
      </c>
      <c r="D105" s="253"/>
      <c r="E105" s="117">
        <v>10300574594</v>
      </c>
      <c r="F105" s="101"/>
      <c r="G105" s="117">
        <v>-6513133293</v>
      </c>
      <c r="H105" s="253"/>
      <c r="I105" s="117">
        <f t="shared" si="2"/>
        <v>3787441301</v>
      </c>
      <c r="J105" s="117"/>
      <c r="K105" s="101">
        <v>4052100</v>
      </c>
      <c r="L105" s="117"/>
      <c r="M105" s="117">
        <v>25633986697</v>
      </c>
      <c r="N105" s="253"/>
      <c r="O105" s="117">
        <v>-18517665883</v>
      </c>
      <c r="P105" s="117"/>
      <c r="Q105" s="117">
        <f t="shared" si="3"/>
        <v>7116320814</v>
      </c>
    </row>
    <row r="106" spans="1:17" ht="21">
      <c r="A106" s="252" t="s">
        <v>194</v>
      </c>
      <c r="B106" s="253"/>
      <c r="C106" s="117">
        <v>1143743</v>
      </c>
      <c r="D106" s="253"/>
      <c r="E106" s="117">
        <v>8761594524</v>
      </c>
      <c r="F106" s="101"/>
      <c r="G106" s="117">
        <v>-8421247352</v>
      </c>
      <c r="H106" s="253"/>
      <c r="I106" s="117">
        <f t="shared" si="2"/>
        <v>340347172</v>
      </c>
      <c r="J106" s="117"/>
      <c r="K106" s="101">
        <v>4016056</v>
      </c>
      <c r="L106" s="117"/>
      <c r="M106" s="117">
        <v>50985826201</v>
      </c>
      <c r="N106" s="253"/>
      <c r="O106" s="117">
        <v>-52461976505</v>
      </c>
      <c r="P106" s="117"/>
      <c r="Q106" s="117">
        <f t="shared" si="3"/>
        <v>-1476150304</v>
      </c>
    </row>
    <row r="107" spans="1:17" ht="21">
      <c r="A107" s="252" t="s">
        <v>136</v>
      </c>
      <c r="B107" s="253"/>
      <c r="C107" s="117">
        <v>0</v>
      </c>
      <c r="D107" s="253"/>
      <c r="E107" s="117">
        <v>0</v>
      </c>
      <c r="F107" s="101"/>
      <c r="G107" s="117">
        <v>0</v>
      </c>
      <c r="H107" s="253"/>
      <c r="I107" s="117">
        <f t="shared" si="2"/>
        <v>0</v>
      </c>
      <c r="J107" s="117"/>
      <c r="K107" s="101">
        <v>1417092</v>
      </c>
      <c r="L107" s="117"/>
      <c r="M107" s="117">
        <v>20655169945</v>
      </c>
      <c r="N107" s="253"/>
      <c r="O107" s="117">
        <v>-20721393055</v>
      </c>
      <c r="P107" s="117"/>
      <c r="Q107" s="117">
        <f t="shared" si="3"/>
        <v>-66223110</v>
      </c>
    </row>
    <row r="108" spans="1:17" ht="21">
      <c r="A108" s="252" t="s">
        <v>169</v>
      </c>
      <c r="B108" s="253"/>
      <c r="C108" s="117">
        <v>158089</v>
      </c>
      <c r="D108" s="253"/>
      <c r="E108" s="117">
        <v>3287560010</v>
      </c>
      <c r="F108" s="101"/>
      <c r="G108" s="117">
        <v>-3904351792</v>
      </c>
      <c r="H108" s="253"/>
      <c r="I108" s="117">
        <f t="shared" si="2"/>
        <v>-616791782</v>
      </c>
      <c r="J108" s="117"/>
      <c r="K108" s="101">
        <v>2264190</v>
      </c>
      <c r="L108" s="117"/>
      <c r="M108" s="117">
        <v>54070390714</v>
      </c>
      <c r="N108" s="253"/>
      <c r="O108" s="117">
        <v>-55948063478</v>
      </c>
      <c r="P108" s="117"/>
      <c r="Q108" s="117">
        <f t="shared" si="3"/>
        <v>-1877672764</v>
      </c>
    </row>
    <row r="109" spans="1:17" ht="21">
      <c r="A109" s="252" t="s">
        <v>102</v>
      </c>
      <c r="B109" s="253"/>
      <c r="C109" s="117">
        <v>0</v>
      </c>
      <c r="D109" s="253"/>
      <c r="E109" s="117">
        <v>0</v>
      </c>
      <c r="F109" s="101"/>
      <c r="G109" s="117">
        <v>0</v>
      </c>
      <c r="H109" s="253"/>
      <c r="I109" s="117">
        <f t="shared" si="2"/>
        <v>0</v>
      </c>
      <c r="J109" s="117"/>
      <c r="K109" s="101">
        <v>985615</v>
      </c>
      <c r="L109" s="117"/>
      <c r="M109" s="117">
        <v>6334689057</v>
      </c>
      <c r="N109" s="253"/>
      <c r="O109" s="117">
        <v>-8362989432</v>
      </c>
      <c r="P109" s="117"/>
      <c r="Q109" s="117">
        <f t="shared" si="3"/>
        <v>-2028300375</v>
      </c>
    </row>
    <row r="110" spans="1:17" ht="21">
      <c r="A110" s="252" t="s">
        <v>160</v>
      </c>
      <c r="B110" s="253"/>
      <c r="C110" s="117">
        <v>127489</v>
      </c>
      <c r="D110" s="253"/>
      <c r="E110" s="117">
        <v>768187364</v>
      </c>
      <c r="F110" s="101"/>
      <c r="G110" s="117">
        <v>-887545704</v>
      </c>
      <c r="H110" s="253"/>
      <c r="I110" s="117">
        <f t="shared" si="2"/>
        <v>-119358340</v>
      </c>
      <c r="J110" s="117"/>
      <c r="K110" s="101">
        <v>723163</v>
      </c>
      <c r="L110" s="117"/>
      <c r="M110" s="117">
        <v>5334117573</v>
      </c>
      <c r="N110" s="253"/>
      <c r="O110" s="117">
        <v>-5904234312</v>
      </c>
      <c r="P110" s="117"/>
      <c r="Q110" s="117">
        <f t="shared" si="3"/>
        <v>-570116739</v>
      </c>
    </row>
    <row r="111" spans="1:17" ht="21">
      <c r="A111" s="252" t="s">
        <v>191</v>
      </c>
      <c r="B111" s="253"/>
      <c r="C111" s="117">
        <v>0</v>
      </c>
      <c r="D111" s="253"/>
      <c r="E111" s="117">
        <v>0</v>
      </c>
      <c r="F111" s="101"/>
      <c r="G111" s="117">
        <v>0</v>
      </c>
      <c r="H111" s="253"/>
      <c r="I111" s="117">
        <f t="shared" si="2"/>
        <v>0</v>
      </c>
      <c r="J111" s="117"/>
      <c r="K111" s="101">
        <v>1331556</v>
      </c>
      <c r="L111" s="117"/>
      <c r="M111" s="117">
        <v>9205979367</v>
      </c>
      <c r="N111" s="253"/>
      <c r="O111" s="117">
        <v>-12653384924</v>
      </c>
      <c r="P111" s="117"/>
      <c r="Q111" s="117">
        <f t="shared" si="3"/>
        <v>-3447405557</v>
      </c>
    </row>
    <row r="112" spans="1:17" ht="21">
      <c r="A112" s="252" t="s">
        <v>250</v>
      </c>
      <c r="B112" s="253"/>
      <c r="C112" s="117">
        <v>27388</v>
      </c>
      <c r="D112" s="253"/>
      <c r="E112" s="117">
        <v>224384670</v>
      </c>
      <c r="F112" s="101"/>
      <c r="G112" s="117">
        <v>-285010129</v>
      </c>
      <c r="H112" s="253"/>
      <c r="I112" s="117">
        <f t="shared" si="2"/>
        <v>-60625459</v>
      </c>
      <c r="J112" s="117"/>
      <c r="K112" s="101">
        <v>1601822</v>
      </c>
      <c r="L112" s="117"/>
      <c r="M112" s="117">
        <v>62365000959</v>
      </c>
      <c r="N112" s="253"/>
      <c r="O112" s="117">
        <v>-75380717321</v>
      </c>
      <c r="P112" s="117"/>
      <c r="Q112" s="117">
        <f t="shared" si="3"/>
        <v>-13015716362</v>
      </c>
    </row>
    <row r="113" spans="1:17" ht="21">
      <c r="A113" s="252" t="s">
        <v>188</v>
      </c>
      <c r="B113" s="253"/>
      <c r="C113" s="117">
        <v>403638</v>
      </c>
      <c r="D113" s="253"/>
      <c r="E113" s="117">
        <v>4578169021</v>
      </c>
      <c r="F113" s="101"/>
      <c r="G113" s="117">
        <v>-4041956935</v>
      </c>
      <c r="H113" s="253"/>
      <c r="I113" s="117">
        <f t="shared" si="2"/>
        <v>536212086</v>
      </c>
      <c r="J113" s="117"/>
      <c r="K113" s="101">
        <v>2149942</v>
      </c>
      <c r="L113" s="117"/>
      <c r="M113" s="117">
        <v>23068653102</v>
      </c>
      <c r="N113" s="253"/>
      <c r="O113" s="117">
        <v>-21431353850</v>
      </c>
      <c r="P113" s="117"/>
      <c r="Q113" s="117">
        <f t="shared" si="3"/>
        <v>1637299252</v>
      </c>
    </row>
    <row r="114" spans="1:17" ht="21">
      <c r="A114" s="252" t="s">
        <v>178</v>
      </c>
      <c r="B114" s="253"/>
      <c r="C114" s="117">
        <v>5174</v>
      </c>
      <c r="D114" s="253"/>
      <c r="E114" s="117">
        <v>150010137</v>
      </c>
      <c r="F114" s="101"/>
      <c r="G114" s="117">
        <v>-148239661</v>
      </c>
      <c r="H114" s="253"/>
      <c r="I114" s="117">
        <f t="shared" si="2"/>
        <v>1770476</v>
      </c>
      <c r="J114" s="117"/>
      <c r="K114" s="101">
        <v>341720</v>
      </c>
      <c r="L114" s="117"/>
      <c r="M114" s="117">
        <v>10122828773</v>
      </c>
      <c r="N114" s="253"/>
      <c r="O114" s="117">
        <v>-9759028043</v>
      </c>
      <c r="P114" s="117"/>
      <c r="Q114" s="117">
        <f t="shared" si="3"/>
        <v>363800730</v>
      </c>
    </row>
    <row r="115" spans="1:17" ht="21">
      <c r="A115" s="252" t="s">
        <v>86</v>
      </c>
      <c r="B115" s="253"/>
      <c r="C115" s="117">
        <v>71333</v>
      </c>
      <c r="D115" s="253"/>
      <c r="E115" s="117">
        <v>1035047722</v>
      </c>
      <c r="F115" s="101"/>
      <c r="G115" s="117">
        <v>-1534840861</v>
      </c>
      <c r="H115" s="253"/>
      <c r="I115" s="117">
        <f t="shared" si="2"/>
        <v>-499793139</v>
      </c>
      <c r="J115" s="117"/>
      <c r="K115" s="101">
        <v>934168</v>
      </c>
      <c r="L115" s="117"/>
      <c r="M115" s="117">
        <v>17532311270</v>
      </c>
      <c r="N115" s="253"/>
      <c r="O115" s="117">
        <v>-20146867953</v>
      </c>
      <c r="P115" s="117"/>
      <c r="Q115" s="117">
        <f t="shared" si="3"/>
        <v>-2614556683</v>
      </c>
    </row>
    <row r="116" spans="1:17" ht="21">
      <c r="A116" s="252" t="s">
        <v>252</v>
      </c>
      <c r="B116" s="253"/>
      <c r="C116" s="117">
        <v>660930</v>
      </c>
      <c r="D116" s="253"/>
      <c r="E116" s="117">
        <v>1366489555</v>
      </c>
      <c r="F116" s="101"/>
      <c r="G116" s="117">
        <v>-1905456071</v>
      </c>
      <c r="H116" s="253"/>
      <c r="I116" s="117">
        <f t="shared" si="2"/>
        <v>-538966516</v>
      </c>
      <c r="J116" s="117"/>
      <c r="K116" s="101">
        <v>5022703</v>
      </c>
      <c r="L116" s="117"/>
      <c r="M116" s="117">
        <v>12489294348</v>
      </c>
      <c r="N116" s="253"/>
      <c r="O116" s="117">
        <v>-15360359359</v>
      </c>
      <c r="P116" s="117"/>
      <c r="Q116" s="117">
        <f t="shared" si="3"/>
        <v>-2871065011</v>
      </c>
    </row>
    <row r="117" spans="1:17" ht="21">
      <c r="A117" s="252" t="s">
        <v>179</v>
      </c>
      <c r="B117" s="253"/>
      <c r="C117" s="117">
        <v>41435</v>
      </c>
      <c r="D117" s="253"/>
      <c r="E117" s="117">
        <v>129031631</v>
      </c>
      <c r="F117" s="101"/>
      <c r="G117" s="117">
        <v>-143521330</v>
      </c>
      <c r="H117" s="253"/>
      <c r="I117" s="117">
        <f t="shared" si="2"/>
        <v>-14489699</v>
      </c>
      <c r="J117" s="117"/>
      <c r="K117" s="101">
        <v>3079643</v>
      </c>
      <c r="L117" s="117"/>
      <c r="M117" s="117">
        <v>31618841234</v>
      </c>
      <c r="N117" s="253"/>
      <c r="O117" s="117">
        <v>-31697260514</v>
      </c>
      <c r="P117" s="117"/>
      <c r="Q117" s="117">
        <f t="shared" si="3"/>
        <v>-78419280</v>
      </c>
    </row>
    <row r="118" spans="1:17" ht="21">
      <c r="A118" s="252" t="s">
        <v>109</v>
      </c>
      <c r="B118" s="253"/>
      <c r="C118" s="117">
        <v>92397</v>
      </c>
      <c r="D118" s="253"/>
      <c r="E118" s="117">
        <v>1113395266</v>
      </c>
      <c r="F118" s="101"/>
      <c r="G118" s="117">
        <v>-1235289847</v>
      </c>
      <c r="H118" s="253"/>
      <c r="I118" s="117">
        <f t="shared" si="2"/>
        <v>-121894581</v>
      </c>
      <c r="J118" s="117"/>
      <c r="K118" s="101">
        <v>1260079</v>
      </c>
      <c r="L118" s="117"/>
      <c r="M118" s="117">
        <v>19442064828</v>
      </c>
      <c r="N118" s="253"/>
      <c r="O118" s="117">
        <v>-16137366635</v>
      </c>
      <c r="P118" s="117"/>
      <c r="Q118" s="117">
        <f t="shared" si="3"/>
        <v>3304698193</v>
      </c>
    </row>
    <row r="119" spans="1:17" ht="21">
      <c r="A119" s="252" t="s">
        <v>256</v>
      </c>
      <c r="B119" s="253"/>
      <c r="C119" s="117">
        <v>0</v>
      </c>
      <c r="D119" s="253"/>
      <c r="E119" s="117">
        <v>0</v>
      </c>
      <c r="F119" s="101"/>
      <c r="G119" s="117">
        <v>0</v>
      </c>
      <c r="H119" s="253"/>
      <c r="I119" s="117">
        <f t="shared" si="2"/>
        <v>0</v>
      </c>
      <c r="J119" s="117"/>
      <c r="K119" s="101">
        <v>10443430</v>
      </c>
      <c r="L119" s="117"/>
      <c r="M119" s="117">
        <v>144969611738</v>
      </c>
      <c r="N119" s="253"/>
      <c r="O119" s="117">
        <v>-132032589330</v>
      </c>
      <c r="P119" s="117"/>
      <c r="Q119" s="117">
        <f t="shared" si="3"/>
        <v>12937022408</v>
      </c>
    </row>
    <row r="120" spans="1:17" ht="21">
      <c r="A120" s="252" t="s">
        <v>260</v>
      </c>
      <c r="B120" s="253"/>
      <c r="C120" s="117">
        <v>10395</v>
      </c>
      <c r="D120" s="253"/>
      <c r="E120" s="117">
        <v>108274568</v>
      </c>
      <c r="F120" s="101"/>
      <c r="G120" s="117">
        <v>-149216677</v>
      </c>
      <c r="H120" s="253"/>
      <c r="I120" s="117">
        <f t="shared" si="2"/>
        <v>-40942109</v>
      </c>
      <c r="J120" s="117"/>
      <c r="K120" s="101">
        <v>671094</v>
      </c>
      <c r="L120" s="117"/>
      <c r="M120" s="117">
        <v>8065338536</v>
      </c>
      <c r="N120" s="253"/>
      <c r="O120" s="117">
        <v>-9820865785</v>
      </c>
      <c r="P120" s="117"/>
      <c r="Q120" s="117">
        <f t="shared" si="3"/>
        <v>-1755527249</v>
      </c>
    </row>
    <row r="121" spans="1:17" ht="21">
      <c r="A121" s="252" t="s">
        <v>185</v>
      </c>
      <c r="B121" s="253"/>
      <c r="C121" s="117">
        <v>4056293</v>
      </c>
      <c r="D121" s="253"/>
      <c r="E121" s="117">
        <v>31244511849</v>
      </c>
      <c r="F121" s="101"/>
      <c r="G121" s="117">
        <f>-22585745923+-6244184187</f>
        <v>-28829930110</v>
      </c>
      <c r="H121" s="253"/>
      <c r="I121" s="117">
        <f t="shared" si="2"/>
        <v>2414581739</v>
      </c>
      <c r="J121" s="117"/>
      <c r="K121" s="101">
        <v>12206010</v>
      </c>
      <c r="L121" s="117"/>
      <c r="M121" s="117">
        <v>88642769177</v>
      </c>
      <c r="N121" s="253"/>
      <c r="O121" s="117">
        <v>-80233494998</v>
      </c>
      <c r="P121" s="117"/>
      <c r="Q121" s="117">
        <f t="shared" si="3"/>
        <v>8409274179</v>
      </c>
    </row>
    <row r="122" spans="1:17" ht="21">
      <c r="A122" s="252" t="s">
        <v>159</v>
      </c>
      <c r="B122" s="253"/>
      <c r="C122" s="117">
        <v>91924</v>
      </c>
      <c r="D122" s="253"/>
      <c r="E122" s="117">
        <v>1086912615</v>
      </c>
      <c r="F122" s="101"/>
      <c r="G122" s="117">
        <v>-1365635374</v>
      </c>
      <c r="H122" s="253"/>
      <c r="I122" s="117">
        <f t="shared" si="2"/>
        <v>-278722759</v>
      </c>
      <c r="J122" s="117"/>
      <c r="K122" s="101">
        <v>4012542</v>
      </c>
      <c r="L122" s="117"/>
      <c r="M122" s="117">
        <v>51795065565</v>
      </c>
      <c r="N122" s="253"/>
      <c r="O122" s="117">
        <v>-61190334599</v>
      </c>
      <c r="P122" s="117"/>
      <c r="Q122" s="117">
        <f t="shared" si="3"/>
        <v>-9395269034</v>
      </c>
    </row>
    <row r="123" spans="1:17" ht="21">
      <c r="A123" s="252" t="s">
        <v>134</v>
      </c>
      <c r="B123" s="253"/>
      <c r="C123" s="117">
        <v>3753284</v>
      </c>
      <c r="D123" s="253"/>
      <c r="E123" s="117">
        <v>9657725122</v>
      </c>
      <c r="F123" s="101"/>
      <c r="G123" s="117">
        <v>-8959622745</v>
      </c>
      <c r="H123" s="253"/>
      <c r="I123" s="117">
        <f t="shared" si="2"/>
        <v>698102377</v>
      </c>
      <c r="J123" s="117"/>
      <c r="K123" s="101">
        <v>8754624</v>
      </c>
      <c r="L123" s="117"/>
      <c r="M123" s="117">
        <v>23277475173</v>
      </c>
      <c r="N123" s="253"/>
      <c r="O123" s="117">
        <v>-22234451641</v>
      </c>
      <c r="P123" s="117"/>
      <c r="Q123" s="117">
        <f t="shared" si="3"/>
        <v>1043023532</v>
      </c>
    </row>
    <row r="124" spans="1:17" ht="21">
      <c r="A124" s="252" t="s">
        <v>219</v>
      </c>
      <c r="B124" s="253"/>
      <c r="C124" s="117">
        <v>619789</v>
      </c>
      <c r="D124" s="253"/>
      <c r="E124" s="117">
        <v>1286197107</v>
      </c>
      <c r="F124" s="101"/>
      <c r="G124" s="117">
        <v>-1760410755</v>
      </c>
      <c r="H124" s="253"/>
      <c r="I124" s="117">
        <f t="shared" si="2"/>
        <v>-474213648</v>
      </c>
      <c r="J124" s="117"/>
      <c r="K124" s="101">
        <v>3888645</v>
      </c>
      <c r="L124" s="117"/>
      <c r="M124" s="117">
        <v>10155942577</v>
      </c>
      <c r="N124" s="253"/>
      <c r="O124" s="117">
        <v>-11647607354</v>
      </c>
      <c r="P124" s="117"/>
      <c r="Q124" s="117">
        <f t="shared" si="3"/>
        <v>-1491664777</v>
      </c>
    </row>
    <row r="125" spans="1:17" ht="21">
      <c r="A125" s="252" t="s">
        <v>210</v>
      </c>
      <c r="B125" s="253"/>
      <c r="C125" s="117">
        <v>34156</v>
      </c>
      <c r="D125" s="253"/>
      <c r="E125" s="117">
        <v>156248525</v>
      </c>
      <c r="F125" s="101"/>
      <c r="G125" s="117">
        <v>-197111180</v>
      </c>
      <c r="H125" s="253"/>
      <c r="I125" s="117">
        <f t="shared" si="2"/>
        <v>-40862655</v>
      </c>
      <c r="J125" s="117"/>
      <c r="K125" s="101">
        <v>2242234</v>
      </c>
      <c r="L125" s="117"/>
      <c r="M125" s="117">
        <v>17383337422</v>
      </c>
      <c r="N125" s="253"/>
      <c r="O125" s="117">
        <v>-17815089247</v>
      </c>
      <c r="P125" s="117"/>
      <c r="Q125" s="117">
        <f t="shared" si="3"/>
        <v>-431751825</v>
      </c>
    </row>
    <row r="126" spans="1:17" ht="21">
      <c r="A126" s="252" t="s">
        <v>222</v>
      </c>
      <c r="B126" s="253"/>
      <c r="C126" s="117">
        <v>2180763</v>
      </c>
      <c r="D126" s="253"/>
      <c r="E126" s="117">
        <v>6555235665</v>
      </c>
      <c r="F126" s="101"/>
      <c r="G126" s="117">
        <v>-7553076961</v>
      </c>
      <c r="H126" s="253"/>
      <c r="I126" s="117">
        <f t="shared" si="2"/>
        <v>-997841296</v>
      </c>
      <c r="J126" s="117"/>
      <c r="K126" s="101">
        <v>5502381</v>
      </c>
      <c r="L126" s="117"/>
      <c r="M126" s="117">
        <v>18860956492</v>
      </c>
      <c r="N126" s="253"/>
      <c r="O126" s="117">
        <v>-21025897193</v>
      </c>
      <c r="P126" s="117"/>
      <c r="Q126" s="117">
        <f t="shared" si="3"/>
        <v>-2164940701</v>
      </c>
    </row>
    <row r="127" spans="1:17" ht="21">
      <c r="A127" s="252" t="s">
        <v>148</v>
      </c>
      <c r="B127" s="253"/>
      <c r="C127" s="117">
        <v>105729</v>
      </c>
      <c r="D127" s="253"/>
      <c r="E127" s="117">
        <v>1889289386</v>
      </c>
      <c r="F127" s="101"/>
      <c r="G127" s="117">
        <v>-2187171423</v>
      </c>
      <c r="H127" s="253"/>
      <c r="I127" s="117">
        <f t="shared" si="2"/>
        <v>-297882037</v>
      </c>
      <c r="J127" s="117"/>
      <c r="K127" s="101">
        <v>1070415</v>
      </c>
      <c r="L127" s="117"/>
      <c r="M127" s="117">
        <v>39444528442</v>
      </c>
      <c r="N127" s="253"/>
      <c r="O127" s="117">
        <v>-41986824215</v>
      </c>
      <c r="P127" s="117"/>
      <c r="Q127" s="117">
        <f t="shared" si="3"/>
        <v>-2542295773</v>
      </c>
    </row>
    <row r="128" spans="1:17" ht="21">
      <c r="A128" s="252" t="s">
        <v>168</v>
      </c>
      <c r="B128" s="253"/>
      <c r="C128" s="117">
        <v>224274</v>
      </c>
      <c r="D128" s="253"/>
      <c r="E128" s="117">
        <v>2339273337</v>
      </c>
      <c r="F128" s="101"/>
      <c r="G128" s="117">
        <v>-2413725353</v>
      </c>
      <c r="H128" s="253"/>
      <c r="I128" s="117">
        <f t="shared" si="2"/>
        <v>-74452016</v>
      </c>
      <c r="J128" s="117"/>
      <c r="K128" s="101">
        <v>7698214</v>
      </c>
      <c r="L128" s="117"/>
      <c r="M128" s="117">
        <v>92731293689</v>
      </c>
      <c r="N128" s="253"/>
      <c r="O128" s="117">
        <v>-93167613036</v>
      </c>
      <c r="P128" s="117"/>
      <c r="Q128" s="117">
        <f t="shared" si="3"/>
        <v>-436319347</v>
      </c>
    </row>
    <row r="129" spans="1:17" ht="21">
      <c r="A129" s="252" t="s">
        <v>100</v>
      </c>
      <c r="B129" s="253"/>
      <c r="C129" s="117">
        <v>68819</v>
      </c>
      <c r="D129" s="253"/>
      <c r="E129" s="117">
        <v>188764571</v>
      </c>
      <c r="F129" s="101"/>
      <c r="G129" s="117">
        <v>-215921556</v>
      </c>
      <c r="H129" s="253"/>
      <c r="I129" s="117">
        <f t="shared" si="2"/>
        <v>-27156985</v>
      </c>
      <c r="J129" s="117"/>
      <c r="K129" s="101">
        <v>4068132</v>
      </c>
      <c r="L129" s="117"/>
      <c r="M129" s="117">
        <v>12322288821</v>
      </c>
      <c r="N129" s="253"/>
      <c r="O129" s="117">
        <v>-12886248879</v>
      </c>
      <c r="P129" s="117"/>
      <c r="Q129" s="117">
        <f t="shared" si="3"/>
        <v>-563960058</v>
      </c>
    </row>
    <row r="130" spans="1:17" ht="21">
      <c r="A130" s="252" t="s">
        <v>172</v>
      </c>
      <c r="B130" s="253"/>
      <c r="C130" s="117">
        <v>0</v>
      </c>
      <c r="D130" s="253"/>
      <c r="E130" s="117">
        <v>0</v>
      </c>
      <c r="F130" s="101"/>
      <c r="G130" s="117">
        <v>0</v>
      </c>
      <c r="H130" s="253"/>
      <c r="I130" s="117">
        <f t="shared" si="2"/>
        <v>0</v>
      </c>
      <c r="J130" s="117"/>
      <c r="K130" s="101">
        <v>2589332</v>
      </c>
      <c r="L130" s="117"/>
      <c r="M130" s="117">
        <v>24751599890</v>
      </c>
      <c r="N130" s="253"/>
      <c r="O130" s="117">
        <v>-32263402903</v>
      </c>
      <c r="P130" s="117"/>
      <c r="Q130" s="117">
        <f t="shared" si="3"/>
        <v>-7511803013</v>
      </c>
    </row>
    <row r="131" spans="1:17" ht="21">
      <c r="A131" s="252" t="s">
        <v>131</v>
      </c>
      <c r="B131" s="253"/>
      <c r="C131" s="117">
        <v>619884</v>
      </c>
      <c r="D131" s="253"/>
      <c r="E131" s="117">
        <v>1292967369</v>
      </c>
      <c r="F131" s="101"/>
      <c r="G131" s="117">
        <v>-1311154705</v>
      </c>
      <c r="H131" s="253"/>
      <c r="I131" s="117">
        <f t="shared" si="2"/>
        <v>-18187336</v>
      </c>
      <c r="J131" s="117"/>
      <c r="K131" s="101">
        <v>4598059</v>
      </c>
      <c r="L131" s="117"/>
      <c r="M131" s="117">
        <v>12285624390</v>
      </c>
      <c r="N131" s="253"/>
      <c r="O131" s="117">
        <v>-12069439979</v>
      </c>
      <c r="P131" s="117"/>
      <c r="Q131" s="117">
        <f t="shared" si="3"/>
        <v>216184411</v>
      </c>
    </row>
    <row r="132" spans="1:17" ht="21">
      <c r="A132" s="252" t="s">
        <v>127</v>
      </c>
      <c r="B132" s="253"/>
      <c r="C132" s="117">
        <v>109316</v>
      </c>
      <c r="D132" s="253"/>
      <c r="E132" s="117">
        <v>1164684020</v>
      </c>
      <c r="F132" s="101"/>
      <c r="G132" s="117">
        <v>-1450225380</v>
      </c>
      <c r="H132" s="253"/>
      <c r="I132" s="117">
        <f t="shared" si="2"/>
        <v>-285541360</v>
      </c>
      <c r="J132" s="117"/>
      <c r="K132" s="101">
        <v>940435</v>
      </c>
      <c r="L132" s="117"/>
      <c r="M132" s="117">
        <v>11254431608</v>
      </c>
      <c r="N132" s="253"/>
      <c r="O132" s="117">
        <v>-12494501444</v>
      </c>
      <c r="P132" s="117"/>
      <c r="Q132" s="117">
        <f t="shared" si="3"/>
        <v>-1240069836</v>
      </c>
    </row>
    <row r="133" spans="1:17" ht="21">
      <c r="A133" s="252" t="s">
        <v>214</v>
      </c>
      <c r="B133" s="253"/>
      <c r="C133" s="117">
        <v>33960</v>
      </c>
      <c r="D133" s="253"/>
      <c r="E133" s="117">
        <v>1015898074</v>
      </c>
      <c r="F133" s="101"/>
      <c r="G133" s="117">
        <v>-1126721909</v>
      </c>
      <c r="H133" s="253"/>
      <c r="I133" s="117">
        <f t="shared" si="2"/>
        <v>-110823835</v>
      </c>
      <c r="J133" s="117"/>
      <c r="K133" s="101">
        <v>1284680</v>
      </c>
      <c r="L133" s="117"/>
      <c r="M133" s="117">
        <v>38107956334</v>
      </c>
      <c r="N133" s="253"/>
      <c r="O133" s="117">
        <v>-43194317249</v>
      </c>
      <c r="P133" s="117"/>
      <c r="Q133" s="117">
        <f t="shared" si="3"/>
        <v>-5086360915</v>
      </c>
    </row>
    <row r="134" spans="1:17" ht="21">
      <c r="A134" s="252" t="s">
        <v>197</v>
      </c>
      <c r="B134" s="253"/>
      <c r="C134" s="117">
        <v>197239</v>
      </c>
      <c r="D134" s="253"/>
      <c r="E134" s="117">
        <v>936339565</v>
      </c>
      <c r="F134" s="101"/>
      <c r="G134" s="117">
        <v>-892444426</v>
      </c>
      <c r="H134" s="253"/>
      <c r="I134" s="117">
        <f t="shared" si="2"/>
        <v>43895139</v>
      </c>
      <c r="J134" s="117"/>
      <c r="K134" s="101">
        <v>14770082</v>
      </c>
      <c r="L134" s="117"/>
      <c r="M134" s="117">
        <v>91959467141</v>
      </c>
      <c r="N134" s="253"/>
      <c r="O134" s="117">
        <v>-79158048697</v>
      </c>
      <c r="P134" s="117"/>
      <c r="Q134" s="117">
        <f t="shared" si="3"/>
        <v>12801418444</v>
      </c>
    </row>
    <row r="135" spans="1:17" ht="21">
      <c r="A135" s="252" t="s">
        <v>245</v>
      </c>
      <c r="B135" s="253"/>
      <c r="C135" s="117">
        <v>5844</v>
      </c>
      <c r="D135" s="253"/>
      <c r="E135" s="117">
        <v>196167596</v>
      </c>
      <c r="F135" s="101"/>
      <c r="G135" s="117">
        <v>-155527154</v>
      </c>
      <c r="H135" s="253"/>
      <c r="I135" s="117">
        <f t="shared" si="2"/>
        <v>40640442</v>
      </c>
      <c r="J135" s="117"/>
      <c r="K135" s="101">
        <v>761605</v>
      </c>
      <c r="L135" s="117"/>
      <c r="M135" s="117">
        <v>25255651125</v>
      </c>
      <c r="N135" s="253"/>
      <c r="O135" s="117">
        <v>-20178727864</v>
      </c>
      <c r="P135" s="117"/>
      <c r="Q135" s="117">
        <f t="shared" si="3"/>
        <v>5076923261</v>
      </c>
    </row>
    <row r="136" spans="1:17" ht="21">
      <c r="A136" s="252" t="s">
        <v>200</v>
      </c>
      <c r="B136" s="253"/>
      <c r="C136" s="117">
        <v>137917</v>
      </c>
      <c r="D136" s="253"/>
      <c r="E136" s="117">
        <v>809819129</v>
      </c>
      <c r="F136" s="101"/>
      <c r="G136" s="117">
        <v>-1469565879</v>
      </c>
      <c r="H136" s="253"/>
      <c r="I136" s="117">
        <f t="shared" si="2"/>
        <v>-659746750</v>
      </c>
      <c r="J136" s="117"/>
      <c r="K136" s="101">
        <v>1277421</v>
      </c>
      <c r="L136" s="117"/>
      <c r="M136" s="117">
        <v>12070309566</v>
      </c>
      <c r="N136" s="253"/>
      <c r="O136" s="117">
        <v>-14618923950</v>
      </c>
      <c r="P136" s="117"/>
      <c r="Q136" s="117">
        <f t="shared" si="3"/>
        <v>-2548614384</v>
      </c>
    </row>
    <row r="137" spans="1:17" ht="21">
      <c r="A137" s="252" t="s">
        <v>83</v>
      </c>
      <c r="B137" s="253"/>
      <c r="C137" s="117">
        <v>30974</v>
      </c>
      <c r="D137" s="253"/>
      <c r="E137" s="117">
        <v>292283511</v>
      </c>
      <c r="F137" s="101"/>
      <c r="G137" s="117">
        <v>-332194445</v>
      </c>
      <c r="H137" s="253"/>
      <c r="I137" s="117">
        <f t="shared" ref="I137:I200" si="4">G137+E137</f>
        <v>-39910934</v>
      </c>
      <c r="J137" s="117"/>
      <c r="K137" s="101">
        <v>3734029</v>
      </c>
      <c r="L137" s="117"/>
      <c r="M137" s="117">
        <v>34512421265</v>
      </c>
      <c r="N137" s="253"/>
      <c r="O137" s="117">
        <v>-40319361664</v>
      </c>
      <c r="P137" s="117"/>
      <c r="Q137" s="117">
        <f t="shared" ref="Q137:Q200" si="5">M137+O137</f>
        <v>-5806940399</v>
      </c>
    </row>
    <row r="138" spans="1:17" ht="21">
      <c r="A138" s="252" t="s">
        <v>161</v>
      </c>
      <c r="B138" s="253"/>
      <c r="C138" s="117">
        <v>173732</v>
      </c>
      <c r="D138" s="253"/>
      <c r="E138" s="117">
        <v>918647051</v>
      </c>
      <c r="F138" s="101"/>
      <c r="G138" s="117">
        <v>-1055138254</v>
      </c>
      <c r="H138" s="253"/>
      <c r="I138" s="117">
        <f t="shared" si="4"/>
        <v>-136491203</v>
      </c>
      <c r="J138" s="117"/>
      <c r="K138" s="101">
        <v>1568131</v>
      </c>
      <c r="L138" s="117"/>
      <c r="M138" s="117">
        <v>8174224891</v>
      </c>
      <c r="N138" s="253"/>
      <c r="O138" s="117">
        <v>-9601826287</v>
      </c>
      <c r="P138" s="117"/>
      <c r="Q138" s="117">
        <f t="shared" si="5"/>
        <v>-1427601396</v>
      </c>
    </row>
    <row r="139" spans="1:17" ht="21">
      <c r="A139" s="252" t="s">
        <v>92</v>
      </c>
      <c r="B139" s="253"/>
      <c r="C139" s="117">
        <v>2156817</v>
      </c>
      <c r="D139" s="253"/>
      <c r="E139" s="117">
        <v>14334661413</v>
      </c>
      <c r="F139" s="101"/>
      <c r="G139" s="117">
        <v>-13211753488</v>
      </c>
      <c r="H139" s="253"/>
      <c r="I139" s="117">
        <f t="shared" si="4"/>
        <v>1122907925</v>
      </c>
      <c r="J139" s="117"/>
      <c r="K139" s="101">
        <v>23585455</v>
      </c>
      <c r="L139" s="117"/>
      <c r="M139" s="117">
        <v>160955003078</v>
      </c>
      <c r="N139" s="253"/>
      <c r="O139" s="117">
        <v>-134429895073</v>
      </c>
      <c r="P139" s="117"/>
      <c r="Q139" s="117">
        <f t="shared" si="5"/>
        <v>26525108005</v>
      </c>
    </row>
    <row r="140" spans="1:17" ht="21">
      <c r="A140" s="252" t="s">
        <v>89</v>
      </c>
      <c r="B140" s="253"/>
      <c r="C140" s="117">
        <v>22469</v>
      </c>
      <c r="D140" s="253"/>
      <c r="E140" s="117">
        <v>132274560</v>
      </c>
      <c r="F140" s="101"/>
      <c r="G140" s="117">
        <v>-142269623</v>
      </c>
      <c r="H140" s="253"/>
      <c r="I140" s="117">
        <f t="shared" si="4"/>
        <v>-9995063</v>
      </c>
      <c r="J140" s="117"/>
      <c r="K140" s="101">
        <v>1166011</v>
      </c>
      <c r="L140" s="117"/>
      <c r="M140" s="117">
        <v>6770725245</v>
      </c>
      <c r="N140" s="253"/>
      <c r="O140" s="117">
        <v>-7432282551</v>
      </c>
      <c r="P140" s="117"/>
      <c r="Q140" s="117">
        <f t="shared" si="5"/>
        <v>-661557306</v>
      </c>
    </row>
    <row r="141" spans="1:17" ht="21">
      <c r="A141" s="252" t="s">
        <v>114</v>
      </c>
      <c r="B141" s="253"/>
      <c r="C141" s="117">
        <v>0</v>
      </c>
      <c r="D141" s="253"/>
      <c r="E141" s="117">
        <v>0</v>
      </c>
      <c r="F141" s="101"/>
      <c r="G141" s="117">
        <v>0</v>
      </c>
      <c r="H141" s="253"/>
      <c r="I141" s="117">
        <f t="shared" si="4"/>
        <v>0</v>
      </c>
      <c r="J141" s="117"/>
      <c r="K141" s="101">
        <v>15247441</v>
      </c>
      <c r="L141" s="117"/>
      <c r="M141" s="117">
        <v>86250914384</v>
      </c>
      <c r="N141" s="253"/>
      <c r="O141" s="117">
        <v>-82472731590</v>
      </c>
      <c r="P141" s="117"/>
      <c r="Q141" s="117">
        <f t="shared" si="5"/>
        <v>3778182794</v>
      </c>
    </row>
    <row r="142" spans="1:17" ht="21">
      <c r="A142" s="252" t="s">
        <v>140</v>
      </c>
      <c r="B142" s="253"/>
      <c r="C142" s="117">
        <v>1050316</v>
      </c>
      <c r="D142" s="253"/>
      <c r="E142" s="117">
        <v>5947399290</v>
      </c>
      <c r="F142" s="101"/>
      <c r="G142" s="117">
        <v>-4317526360</v>
      </c>
      <c r="H142" s="253"/>
      <c r="I142" s="117">
        <f t="shared" si="4"/>
        <v>1629872930</v>
      </c>
      <c r="J142" s="117"/>
      <c r="K142" s="101">
        <v>8740053</v>
      </c>
      <c r="L142" s="117"/>
      <c r="M142" s="117">
        <v>49524289949</v>
      </c>
      <c r="N142" s="253"/>
      <c r="O142" s="117">
        <v>-39324596882</v>
      </c>
      <c r="P142" s="117"/>
      <c r="Q142" s="117">
        <f t="shared" si="5"/>
        <v>10199693067</v>
      </c>
    </row>
    <row r="143" spans="1:17" ht="21">
      <c r="A143" s="252" t="s">
        <v>129</v>
      </c>
      <c r="B143" s="253"/>
      <c r="C143" s="117">
        <v>55866</v>
      </c>
      <c r="D143" s="253"/>
      <c r="E143" s="117">
        <v>1419636053</v>
      </c>
      <c r="F143" s="101"/>
      <c r="G143" s="117">
        <v>-1754056697</v>
      </c>
      <c r="H143" s="253"/>
      <c r="I143" s="117">
        <f t="shared" si="4"/>
        <v>-334420644</v>
      </c>
      <c r="J143" s="117"/>
      <c r="K143" s="101">
        <v>465108</v>
      </c>
      <c r="L143" s="117"/>
      <c r="M143" s="117">
        <v>14128409339</v>
      </c>
      <c r="N143" s="253"/>
      <c r="O143" s="117">
        <v>-14706586972</v>
      </c>
      <c r="P143" s="117"/>
      <c r="Q143" s="117">
        <f t="shared" si="5"/>
        <v>-578177633</v>
      </c>
    </row>
    <row r="144" spans="1:17" ht="21">
      <c r="A144" s="252" t="s">
        <v>164</v>
      </c>
      <c r="B144" s="253"/>
      <c r="C144" s="117">
        <v>0</v>
      </c>
      <c r="D144" s="253"/>
      <c r="E144" s="117">
        <v>0</v>
      </c>
      <c r="F144" s="101"/>
      <c r="G144" s="117">
        <v>0</v>
      </c>
      <c r="H144" s="253"/>
      <c r="I144" s="117">
        <f t="shared" si="4"/>
        <v>0</v>
      </c>
      <c r="J144" s="117"/>
      <c r="K144" s="101">
        <v>182650</v>
      </c>
      <c r="L144" s="117"/>
      <c r="M144" s="117">
        <v>2902084032</v>
      </c>
      <c r="N144" s="253"/>
      <c r="O144" s="117">
        <v>-2998162882</v>
      </c>
      <c r="P144" s="117"/>
      <c r="Q144" s="117">
        <f t="shared" si="5"/>
        <v>-96078850</v>
      </c>
    </row>
    <row r="145" spans="1:17" ht="21">
      <c r="A145" s="252" t="s">
        <v>133</v>
      </c>
      <c r="B145" s="253"/>
      <c r="C145" s="117">
        <v>1040905</v>
      </c>
      <c r="D145" s="253"/>
      <c r="E145" s="117">
        <v>4995111846</v>
      </c>
      <c r="F145" s="101"/>
      <c r="G145" s="117">
        <v>-5963470033</v>
      </c>
      <c r="H145" s="253"/>
      <c r="I145" s="117">
        <f t="shared" si="4"/>
        <v>-968358187</v>
      </c>
      <c r="J145" s="117"/>
      <c r="K145" s="101">
        <v>3020546</v>
      </c>
      <c r="L145" s="117"/>
      <c r="M145" s="117">
        <v>14384350523</v>
      </c>
      <c r="N145" s="253"/>
      <c r="O145" s="117">
        <v>-17460902880</v>
      </c>
      <c r="P145" s="117"/>
      <c r="Q145" s="117">
        <f t="shared" si="5"/>
        <v>-3076552357</v>
      </c>
    </row>
    <row r="146" spans="1:17" ht="21">
      <c r="A146" s="252" t="s">
        <v>221</v>
      </c>
      <c r="B146" s="253"/>
      <c r="C146" s="117">
        <v>329</v>
      </c>
      <c r="D146" s="253"/>
      <c r="E146" s="117">
        <v>50928191</v>
      </c>
      <c r="F146" s="101"/>
      <c r="G146" s="117">
        <v>-48843612</v>
      </c>
      <c r="H146" s="253"/>
      <c r="I146" s="117">
        <f t="shared" si="4"/>
        <v>2084579</v>
      </c>
      <c r="J146" s="117"/>
      <c r="K146" s="101">
        <v>29729</v>
      </c>
      <c r="L146" s="117"/>
      <c r="M146" s="117">
        <v>4773693559</v>
      </c>
      <c r="N146" s="253"/>
      <c r="O146" s="117">
        <v>-4414160036</v>
      </c>
      <c r="P146" s="117"/>
      <c r="Q146" s="117">
        <f t="shared" si="5"/>
        <v>359533523</v>
      </c>
    </row>
    <row r="147" spans="1:17" ht="21">
      <c r="A147" s="252" t="s">
        <v>155</v>
      </c>
      <c r="B147" s="253"/>
      <c r="C147" s="117">
        <v>816201</v>
      </c>
      <c r="D147" s="253"/>
      <c r="E147" s="117">
        <v>2640841346</v>
      </c>
      <c r="F147" s="101"/>
      <c r="G147" s="117">
        <v>-3736156810</v>
      </c>
      <c r="H147" s="253"/>
      <c r="I147" s="117">
        <f t="shared" si="4"/>
        <v>-1095315464</v>
      </c>
      <c r="J147" s="117"/>
      <c r="K147" s="101">
        <v>5871746</v>
      </c>
      <c r="L147" s="117"/>
      <c r="M147" s="117">
        <v>22223431231</v>
      </c>
      <c r="N147" s="253"/>
      <c r="O147" s="117">
        <v>-34472261062</v>
      </c>
      <c r="P147" s="117"/>
      <c r="Q147" s="117">
        <f t="shared" si="5"/>
        <v>-12248829831</v>
      </c>
    </row>
    <row r="148" spans="1:17" ht="21">
      <c r="A148" s="252" t="s">
        <v>212</v>
      </c>
      <c r="B148" s="253"/>
      <c r="C148" s="117">
        <v>32054</v>
      </c>
      <c r="D148" s="253"/>
      <c r="E148" s="117">
        <v>228979006</v>
      </c>
      <c r="F148" s="101"/>
      <c r="G148" s="117">
        <v>-229771781</v>
      </c>
      <c r="H148" s="253"/>
      <c r="I148" s="117">
        <f t="shared" si="4"/>
        <v>-792775</v>
      </c>
      <c r="J148" s="117"/>
      <c r="K148" s="101">
        <v>3058185</v>
      </c>
      <c r="L148" s="117"/>
      <c r="M148" s="117">
        <v>33191002599</v>
      </c>
      <c r="N148" s="253"/>
      <c r="O148" s="117">
        <v>-34045541914</v>
      </c>
      <c r="P148" s="117"/>
      <c r="Q148" s="117">
        <f t="shared" si="5"/>
        <v>-854539315</v>
      </c>
    </row>
    <row r="149" spans="1:17" ht="21">
      <c r="A149" s="252" t="s">
        <v>107</v>
      </c>
      <c r="B149" s="253"/>
      <c r="C149" s="117">
        <v>0</v>
      </c>
      <c r="D149" s="253"/>
      <c r="E149" s="117">
        <v>0</v>
      </c>
      <c r="F149" s="101"/>
      <c r="G149" s="117">
        <v>0</v>
      </c>
      <c r="H149" s="253"/>
      <c r="I149" s="117">
        <f t="shared" si="4"/>
        <v>0</v>
      </c>
      <c r="J149" s="117"/>
      <c r="K149" s="101">
        <v>4675143</v>
      </c>
      <c r="L149" s="117"/>
      <c r="M149" s="117">
        <v>81650296037</v>
      </c>
      <c r="N149" s="253"/>
      <c r="O149" s="117">
        <v>-82707547760</v>
      </c>
      <c r="P149" s="117"/>
      <c r="Q149" s="117">
        <f t="shared" si="5"/>
        <v>-1057251723</v>
      </c>
    </row>
    <row r="150" spans="1:17" ht="21">
      <c r="A150" s="252" t="s">
        <v>174</v>
      </c>
      <c r="B150" s="253"/>
      <c r="C150" s="117">
        <v>705336</v>
      </c>
      <c r="D150" s="253"/>
      <c r="E150" s="117">
        <v>3756482941</v>
      </c>
      <c r="F150" s="101"/>
      <c r="G150" s="117">
        <v>-2885740461</v>
      </c>
      <c r="H150" s="253"/>
      <c r="I150" s="117">
        <f t="shared" si="4"/>
        <v>870742480</v>
      </c>
      <c r="J150" s="117"/>
      <c r="K150" s="101">
        <v>3901197</v>
      </c>
      <c r="L150" s="117"/>
      <c r="M150" s="117">
        <v>20086113002</v>
      </c>
      <c r="N150" s="253"/>
      <c r="O150" s="117">
        <v>-17538622787</v>
      </c>
      <c r="P150" s="117"/>
      <c r="Q150" s="117">
        <f t="shared" si="5"/>
        <v>2547490215</v>
      </c>
    </row>
    <row r="151" spans="1:17" ht="21">
      <c r="A151" s="252" t="s">
        <v>132</v>
      </c>
      <c r="B151" s="253"/>
      <c r="C151" s="117">
        <v>221878</v>
      </c>
      <c r="D151" s="253"/>
      <c r="E151" s="117">
        <v>1202873713</v>
      </c>
      <c r="F151" s="101"/>
      <c r="G151" s="117">
        <v>-1437784912</v>
      </c>
      <c r="H151" s="253"/>
      <c r="I151" s="117">
        <f t="shared" si="4"/>
        <v>-234911199</v>
      </c>
      <c r="J151" s="117"/>
      <c r="K151" s="101">
        <v>2139790</v>
      </c>
      <c r="L151" s="117"/>
      <c r="M151" s="117">
        <v>11756802537</v>
      </c>
      <c r="N151" s="253"/>
      <c r="O151" s="117">
        <v>-13933647304</v>
      </c>
      <c r="P151" s="117"/>
      <c r="Q151" s="117">
        <f t="shared" si="5"/>
        <v>-2176844767</v>
      </c>
    </row>
    <row r="152" spans="1:17" ht="21">
      <c r="A152" s="252" t="s">
        <v>151</v>
      </c>
      <c r="B152" s="253"/>
      <c r="C152" s="117">
        <v>7439</v>
      </c>
      <c r="D152" s="253"/>
      <c r="E152" s="117">
        <v>70793715</v>
      </c>
      <c r="F152" s="101"/>
      <c r="G152" s="117">
        <v>-57107638</v>
      </c>
      <c r="H152" s="253"/>
      <c r="I152" s="117">
        <f t="shared" si="4"/>
        <v>13686077</v>
      </c>
      <c r="J152" s="117"/>
      <c r="K152" s="101">
        <v>6450738</v>
      </c>
      <c r="L152" s="117"/>
      <c r="M152" s="117">
        <v>62849586559</v>
      </c>
      <c r="N152" s="253"/>
      <c r="O152" s="117">
        <v>-49523330008</v>
      </c>
      <c r="P152" s="117"/>
      <c r="Q152" s="117">
        <f t="shared" si="5"/>
        <v>13326256551</v>
      </c>
    </row>
    <row r="153" spans="1:17" ht="21">
      <c r="A153" s="252" t="s">
        <v>123</v>
      </c>
      <c r="B153" s="253"/>
      <c r="C153" s="117">
        <v>341698</v>
      </c>
      <c r="D153" s="253"/>
      <c r="E153" s="117">
        <v>1522084077</v>
      </c>
      <c r="F153" s="101"/>
      <c r="G153" s="117">
        <v>-1546677563</v>
      </c>
      <c r="H153" s="253"/>
      <c r="I153" s="117">
        <f t="shared" si="4"/>
        <v>-24593486</v>
      </c>
      <c r="J153" s="117"/>
      <c r="K153" s="101">
        <v>479903</v>
      </c>
      <c r="L153" s="117"/>
      <c r="M153" s="117">
        <v>3288836878</v>
      </c>
      <c r="N153" s="253"/>
      <c r="O153" s="117">
        <v>-3400375993</v>
      </c>
      <c r="P153" s="117"/>
      <c r="Q153" s="117">
        <f t="shared" si="5"/>
        <v>-111539115</v>
      </c>
    </row>
    <row r="154" spans="1:17" ht="21">
      <c r="A154" s="252" t="s">
        <v>249</v>
      </c>
      <c r="B154" s="253"/>
      <c r="C154" s="117">
        <v>19814</v>
      </c>
      <c r="D154" s="253"/>
      <c r="E154" s="117">
        <v>292751806</v>
      </c>
      <c r="F154" s="101"/>
      <c r="G154" s="117">
        <v>-362430474</v>
      </c>
      <c r="H154" s="253"/>
      <c r="I154" s="117">
        <f t="shared" si="4"/>
        <v>-69678668</v>
      </c>
      <c r="J154" s="117"/>
      <c r="K154" s="101">
        <v>115715</v>
      </c>
      <c r="L154" s="117"/>
      <c r="M154" s="117">
        <v>2392803251</v>
      </c>
      <c r="N154" s="253"/>
      <c r="O154" s="117">
        <v>-3019685360</v>
      </c>
      <c r="P154" s="117"/>
      <c r="Q154" s="117">
        <f t="shared" si="5"/>
        <v>-626882109</v>
      </c>
    </row>
    <row r="155" spans="1:17" ht="21">
      <c r="A155" s="252" t="s">
        <v>171</v>
      </c>
      <c r="B155" s="253"/>
      <c r="C155" s="117">
        <v>15496</v>
      </c>
      <c r="D155" s="253"/>
      <c r="E155" s="117">
        <v>855984935</v>
      </c>
      <c r="F155" s="101"/>
      <c r="G155" s="117">
        <v>-897527344</v>
      </c>
      <c r="H155" s="253"/>
      <c r="I155" s="117">
        <f t="shared" si="4"/>
        <v>-41542409</v>
      </c>
      <c r="J155" s="117"/>
      <c r="K155" s="101">
        <v>279989</v>
      </c>
      <c r="L155" s="117"/>
      <c r="M155" s="117">
        <v>16963301785</v>
      </c>
      <c r="N155" s="253"/>
      <c r="O155" s="117">
        <v>-16201280084</v>
      </c>
      <c r="P155" s="117"/>
      <c r="Q155" s="117">
        <f t="shared" si="5"/>
        <v>762021701</v>
      </c>
    </row>
    <row r="156" spans="1:17" ht="21">
      <c r="A156" s="252" t="s">
        <v>261</v>
      </c>
      <c r="B156" s="253"/>
      <c r="C156" s="117">
        <v>116121</v>
      </c>
      <c r="D156" s="253"/>
      <c r="E156" s="117">
        <v>128672028</v>
      </c>
      <c r="F156" s="101"/>
      <c r="G156" s="117">
        <v>-127213513</v>
      </c>
      <c r="H156" s="253"/>
      <c r="I156" s="117">
        <f t="shared" si="4"/>
        <v>1458515</v>
      </c>
      <c r="J156" s="117"/>
      <c r="K156" s="101">
        <v>237592959</v>
      </c>
      <c r="L156" s="117"/>
      <c r="M156" s="117">
        <v>281353037942</v>
      </c>
      <c r="N156" s="253"/>
      <c r="O156" s="117">
        <v>-307451097215</v>
      </c>
      <c r="P156" s="117"/>
      <c r="Q156" s="117">
        <f t="shared" si="5"/>
        <v>-26098059273</v>
      </c>
    </row>
    <row r="157" spans="1:17" ht="21">
      <c r="A157" s="252" t="s">
        <v>183</v>
      </c>
      <c r="B157" s="253"/>
      <c r="C157" s="117">
        <v>16233</v>
      </c>
      <c r="D157" s="253"/>
      <c r="E157" s="117">
        <v>945967226</v>
      </c>
      <c r="F157" s="101"/>
      <c r="G157" s="117">
        <v>-902049532</v>
      </c>
      <c r="H157" s="253"/>
      <c r="I157" s="117">
        <f t="shared" si="4"/>
        <v>43917694</v>
      </c>
      <c r="J157" s="117"/>
      <c r="K157" s="101">
        <v>170605</v>
      </c>
      <c r="L157" s="117"/>
      <c r="M157" s="117">
        <v>10445824014</v>
      </c>
      <c r="N157" s="253"/>
      <c r="O157" s="117">
        <v>-9449483463</v>
      </c>
      <c r="P157" s="117"/>
      <c r="Q157" s="117">
        <f t="shared" si="5"/>
        <v>996340551</v>
      </c>
    </row>
    <row r="158" spans="1:17" ht="21">
      <c r="A158" s="252" t="s">
        <v>156</v>
      </c>
      <c r="B158" s="253"/>
      <c r="C158" s="117">
        <v>683823</v>
      </c>
      <c r="D158" s="253"/>
      <c r="E158" s="117">
        <v>8494359245</v>
      </c>
      <c r="F158" s="101"/>
      <c r="G158" s="117">
        <f>-6046761278+520359195</f>
        <v>-5526402083</v>
      </c>
      <c r="H158" s="253"/>
      <c r="I158" s="117">
        <f t="shared" si="4"/>
        <v>2967957162</v>
      </c>
      <c r="J158" s="117"/>
      <c r="K158" s="101">
        <v>9840587</v>
      </c>
      <c r="L158" s="117"/>
      <c r="M158" s="117">
        <v>89281389375</v>
      </c>
      <c r="N158" s="253"/>
      <c r="O158" s="117">
        <v>-83602458769</v>
      </c>
      <c r="P158" s="117"/>
      <c r="Q158" s="117">
        <f t="shared" si="5"/>
        <v>5678930606</v>
      </c>
    </row>
    <row r="159" spans="1:17" ht="21">
      <c r="A159" s="252" t="s">
        <v>241</v>
      </c>
      <c r="B159" s="253"/>
      <c r="C159" s="117">
        <v>538047</v>
      </c>
      <c r="D159" s="253"/>
      <c r="E159" s="117">
        <v>1160884073</v>
      </c>
      <c r="F159" s="101"/>
      <c r="G159" s="117">
        <v>-1322130271</v>
      </c>
      <c r="H159" s="253"/>
      <c r="I159" s="117">
        <f t="shared" si="4"/>
        <v>-161246198</v>
      </c>
      <c r="J159" s="117"/>
      <c r="K159" s="101">
        <v>4011887</v>
      </c>
      <c r="L159" s="117"/>
      <c r="M159" s="117">
        <v>10446416253</v>
      </c>
      <c r="N159" s="253"/>
      <c r="O159" s="117">
        <v>-10292958816</v>
      </c>
      <c r="P159" s="117"/>
      <c r="Q159" s="117">
        <f t="shared" si="5"/>
        <v>153457437</v>
      </c>
    </row>
    <row r="160" spans="1:17" ht="21">
      <c r="A160" s="252" t="s">
        <v>138</v>
      </c>
      <c r="B160" s="253"/>
      <c r="C160" s="117">
        <v>249983</v>
      </c>
      <c r="D160" s="253"/>
      <c r="E160" s="117">
        <v>2154697363</v>
      </c>
      <c r="F160" s="101"/>
      <c r="G160" s="117">
        <v>-2226619053</v>
      </c>
      <c r="H160" s="253"/>
      <c r="I160" s="117">
        <f t="shared" si="4"/>
        <v>-71921690</v>
      </c>
      <c r="J160" s="117"/>
      <c r="K160" s="101">
        <v>1040705</v>
      </c>
      <c r="L160" s="117"/>
      <c r="M160" s="117">
        <v>8864728590</v>
      </c>
      <c r="N160" s="253"/>
      <c r="O160" s="117">
        <v>-8942880748</v>
      </c>
      <c r="P160" s="117"/>
      <c r="Q160" s="117">
        <f t="shared" si="5"/>
        <v>-78152158</v>
      </c>
    </row>
    <row r="161" spans="1:17" ht="21">
      <c r="A161" s="252" t="s">
        <v>259</v>
      </c>
      <c r="B161" s="253"/>
      <c r="C161" s="117">
        <v>504955</v>
      </c>
      <c r="D161" s="253"/>
      <c r="E161" s="117">
        <v>2161016137</v>
      </c>
      <c r="F161" s="101"/>
      <c r="G161" s="117">
        <v>-2245767653</v>
      </c>
      <c r="H161" s="253"/>
      <c r="I161" s="117">
        <f t="shared" si="4"/>
        <v>-84751516</v>
      </c>
      <c r="J161" s="117"/>
      <c r="K161" s="101">
        <v>12338620</v>
      </c>
      <c r="L161" s="117"/>
      <c r="M161" s="117">
        <v>56743490588</v>
      </c>
      <c r="N161" s="253"/>
      <c r="O161" s="117">
        <v>-54295431230</v>
      </c>
      <c r="P161" s="117"/>
      <c r="Q161" s="117">
        <f t="shared" si="5"/>
        <v>2448059358</v>
      </c>
    </row>
    <row r="162" spans="1:17" ht="21">
      <c r="A162" s="252" t="s">
        <v>82</v>
      </c>
      <c r="B162" s="253"/>
      <c r="C162" s="117">
        <v>902792</v>
      </c>
      <c r="D162" s="253"/>
      <c r="E162" s="117">
        <v>1224973584</v>
      </c>
      <c r="F162" s="101"/>
      <c r="G162" s="117">
        <v>-1765745600</v>
      </c>
      <c r="H162" s="253"/>
      <c r="I162" s="117">
        <f t="shared" si="4"/>
        <v>-540772016</v>
      </c>
      <c r="J162" s="117"/>
      <c r="K162" s="101">
        <v>4273145</v>
      </c>
      <c r="L162" s="117"/>
      <c r="M162" s="117">
        <v>7351678939</v>
      </c>
      <c r="N162" s="253"/>
      <c r="O162" s="117">
        <v>-8942167872</v>
      </c>
      <c r="P162" s="117"/>
      <c r="Q162" s="117">
        <f t="shared" si="5"/>
        <v>-1590488933</v>
      </c>
    </row>
    <row r="163" spans="1:17" ht="21">
      <c r="A163" s="252" t="s">
        <v>247</v>
      </c>
      <c r="B163" s="253"/>
      <c r="C163" s="117">
        <v>430004</v>
      </c>
      <c r="D163" s="253"/>
      <c r="E163" s="117">
        <v>1122629564</v>
      </c>
      <c r="F163" s="101"/>
      <c r="G163" s="117">
        <v>-1529306316</v>
      </c>
      <c r="H163" s="253"/>
      <c r="I163" s="117">
        <f t="shared" si="4"/>
        <v>-406676752</v>
      </c>
      <c r="J163" s="117"/>
      <c r="K163" s="101">
        <v>2502013</v>
      </c>
      <c r="L163" s="117"/>
      <c r="M163" s="117">
        <v>6860806383</v>
      </c>
      <c r="N163" s="253"/>
      <c r="O163" s="117">
        <v>-9435082311</v>
      </c>
      <c r="P163" s="117"/>
      <c r="Q163" s="117">
        <f t="shared" si="5"/>
        <v>-2574275928</v>
      </c>
    </row>
    <row r="164" spans="1:17" ht="21">
      <c r="A164" s="252" t="s">
        <v>193</v>
      </c>
      <c r="B164" s="253"/>
      <c r="C164" s="117">
        <v>210185</v>
      </c>
      <c r="D164" s="253"/>
      <c r="E164" s="117">
        <v>1483021384</v>
      </c>
      <c r="F164" s="101"/>
      <c r="G164" s="117">
        <v>-1663817061</v>
      </c>
      <c r="H164" s="253"/>
      <c r="I164" s="117">
        <f t="shared" si="4"/>
        <v>-180795677</v>
      </c>
      <c r="J164" s="117"/>
      <c r="K164" s="101">
        <v>5638482</v>
      </c>
      <c r="L164" s="117"/>
      <c r="M164" s="117">
        <v>81199774620</v>
      </c>
      <c r="N164" s="253"/>
      <c r="O164" s="117">
        <v>-75115857002</v>
      </c>
      <c r="P164" s="117"/>
      <c r="Q164" s="117">
        <f t="shared" si="5"/>
        <v>6083917618</v>
      </c>
    </row>
    <row r="165" spans="1:17" ht="21">
      <c r="A165" s="252" t="s">
        <v>190</v>
      </c>
      <c r="B165" s="253"/>
      <c r="C165" s="117">
        <v>163865</v>
      </c>
      <c r="D165" s="253"/>
      <c r="E165" s="117">
        <v>1217017300</v>
      </c>
      <c r="F165" s="101"/>
      <c r="G165" s="117">
        <v>-1432924887</v>
      </c>
      <c r="H165" s="253"/>
      <c r="I165" s="117">
        <f t="shared" si="4"/>
        <v>-215907587</v>
      </c>
      <c r="J165" s="117"/>
      <c r="K165" s="101">
        <v>1300409</v>
      </c>
      <c r="L165" s="117"/>
      <c r="M165" s="117">
        <v>10114453059</v>
      </c>
      <c r="N165" s="253"/>
      <c r="O165" s="117">
        <v>-11952300365</v>
      </c>
      <c r="P165" s="117"/>
      <c r="Q165" s="117">
        <f t="shared" si="5"/>
        <v>-1837847306</v>
      </c>
    </row>
    <row r="166" spans="1:17" ht="21">
      <c r="A166" s="252" t="s">
        <v>141</v>
      </c>
      <c r="B166" s="253"/>
      <c r="C166" s="117">
        <v>32670</v>
      </c>
      <c r="D166" s="253"/>
      <c r="E166" s="117">
        <v>626351162</v>
      </c>
      <c r="F166" s="101"/>
      <c r="G166" s="117">
        <v>-659015912</v>
      </c>
      <c r="H166" s="253"/>
      <c r="I166" s="117">
        <f t="shared" si="4"/>
        <v>-32664750</v>
      </c>
      <c r="J166" s="117"/>
      <c r="K166" s="101">
        <v>5445740</v>
      </c>
      <c r="L166" s="117"/>
      <c r="M166" s="117">
        <v>105120077168</v>
      </c>
      <c r="N166" s="253"/>
      <c r="O166" s="117">
        <v>-111963823041</v>
      </c>
      <c r="P166" s="117"/>
      <c r="Q166" s="117">
        <f t="shared" si="5"/>
        <v>-6843745873</v>
      </c>
    </row>
    <row r="167" spans="1:17" ht="21">
      <c r="A167" s="252" t="s">
        <v>104</v>
      </c>
      <c r="B167" s="253"/>
      <c r="C167" s="117">
        <v>237965</v>
      </c>
      <c r="D167" s="253"/>
      <c r="E167" s="117">
        <v>930732377</v>
      </c>
      <c r="F167" s="101"/>
      <c r="G167" s="117">
        <v>-1040928703</v>
      </c>
      <c r="H167" s="253"/>
      <c r="I167" s="117">
        <f t="shared" si="4"/>
        <v>-110196326</v>
      </c>
      <c r="J167" s="117"/>
      <c r="K167" s="101">
        <v>1191976</v>
      </c>
      <c r="L167" s="117"/>
      <c r="M167" s="117">
        <v>5621863913</v>
      </c>
      <c r="N167" s="253"/>
      <c r="O167" s="117">
        <v>-6004624324</v>
      </c>
      <c r="P167" s="117"/>
      <c r="Q167" s="117">
        <f t="shared" si="5"/>
        <v>-382760411</v>
      </c>
    </row>
    <row r="168" spans="1:17" ht="21">
      <c r="A168" s="252" t="s">
        <v>393</v>
      </c>
      <c r="B168" s="253"/>
      <c r="C168" s="117">
        <v>0</v>
      </c>
      <c r="D168" s="253"/>
      <c r="E168" s="117">
        <v>0</v>
      </c>
      <c r="F168" s="101"/>
      <c r="G168" s="117">
        <v>0</v>
      </c>
      <c r="H168" s="253"/>
      <c r="I168" s="117">
        <f t="shared" si="4"/>
        <v>0</v>
      </c>
      <c r="J168" s="117"/>
      <c r="K168" s="101">
        <v>6767359</v>
      </c>
      <c r="L168" s="117"/>
      <c r="M168" s="117">
        <v>21054673124</v>
      </c>
      <c r="N168" s="253"/>
      <c r="O168" s="117">
        <v>-25100210526</v>
      </c>
      <c r="P168" s="117"/>
      <c r="Q168" s="117">
        <f t="shared" si="5"/>
        <v>-4045537402</v>
      </c>
    </row>
    <row r="169" spans="1:17" ht="21">
      <c r="A169" s="252" t="s">
        <v>113</v>
      </c>
      <c r="B169" s="253"/>
      <c r="C169" s="117">
        <v>9853</v>
      </c>
      <c r="D169" s="253"/>
      <c r="E169" s="117">
        <v>193047131</v>
      </c>
      <c r="F169" s="101"/>
      <c r="G169" s="117">
        <v>-222280992</v>
      </c>
      <c r="H169" s="253"/>
      <c r="I169" s="117">
        <f t="shared" si="4"/>
        <v>-29233861</v>
      </c>
      <c r="J169" s="117"/>
      <c r="K169" s="101">
        <v>264464</v>
      </c>
      <c r="L169" s="117"/>
      <c r="M169" s="117">
        <v>9372978787</v>
      </c>
      <c r="N169" s="253"/>
      <c r="O169" s="117">
        <v>-10601085386</v>
      </c>
      <c r="P169" s="117"/>
      <c r="Q169" s="117">
        <f t="shared" si="5"/>
        <v>-1228106599</v>
      </c>
    </row>
    <row r="170" spans="1:17" ht="21">
      <c r="A170" s="252" t="s">
        <v>279</v>
      </c>
      <c r="B170" s="253"/>
      <c r="C170" s="117">
        <v>43519</v>
      </c>
      <c r="D170" s="253"/>
      <c r="E170" s="117">
        <v>125985885</v>
      </c>
      <c r="F170" s="101"/>
      <c r="G170" s="117">
        <v>-182748950</v>
      </c>
      <c r="H170" s="253"/>
      <c r="I170" s="117">
        <f t="shared" si="4"/>
        <v>-56763065</v>
      </c>
      <c r="J170" s="117"/>
      <c r="K170" s="101">
        <v>2237948</v>
      </c>
      <c r="L170" s="117"/>
      <c r="M170" s="117">
        <v>8934300463</v>
      </c>
      <c r="N170" s="253"/>
      <c r="O170" s="117">
        <v>-9995746991</v>
      </c>
      <c r="P170" s="117"/>
      <c r="Q170" s="117">
        <f t="shared" si="5"/>
        <v>-1061446528</v>
      </c>
    </row>
    <row r="171" spans="1:17" ht="21">
      <c r="A171" s="252" t="s">
        <v>176</v>
      </c>
      <c r="B171" s="253"/>
      <c r="C171" s="117">
        <v>83324</v>
      </c>
      <c r="D171" s="253"/>
      <c r="E171" s="117">
        <v>437377763</v>
      </c>
      <c r="F171" s="101"/>
      <c r="G171" s="117">
        <v>-379195736</v>
      </c>
      <c r="H171" s="253"/>
      <c r="I171" s="117">
        <f t="shared" si="4"/>
        <v>58182027</v>
      </c>
      <c r="J171" s="117"/>
      <c r="K171" s="101">
        <v>8358403</v>
      </c>
      <c r="L171" s="117"/>
      <c r="M171" s="117">
        <v>38054867860</v>
      </c>
      <c r="N171" s="253"/>
      <c r="O171" s="117">
        <v>-39257824492</v>
      </c>
      <c r="P171" s="117"/>
      <c r="Q171" s="117">
        <f t="shared" si="5"/>
        <v>-1202956632</v>
      </c>
    </row>
    <row r="172" spans="1:17" ht="21">
      <c r="A172" s="252" t="s">
        <v>282</v>
      </c>
      <c r="B172" s="253"/>
      <c r="C172" s="117">
        <v>371826</v>
      </c>
      <c r="D172" s="253"/>
      <c r="E172" s="117">
        <v>991875357</v>
      </c>
      <c r="F172" s="101"/>
      <c r="G172" s="117">
        <v>-1437246570</v>
      </c>
      <c r="H172" s="253"/>
      <c r="I172" s="117">
        <f t="shared" si="4"/>
        <v>-445371213</v>
      </c>
      <c r="J172" s="117"/>
      <c r="K172" s="101">
        <v>2624977</v>
      </c>
      <c r="L172" s="117"/>
      <c r="M172" s="117">
        <v>8391874908</v>
      </c>
      <c r="N172" s="253"/>
      <c r="O172" s="117">
        <v>-10180452482</v>
      </c>
      <c r="P172" s="117"/>
      <c r="Q172" s="117">
        <f t="shared" si="5"/>
        <v>-1788577574</v>
      </c>
    </row>
    <row r="173" spans="1:17" ht="21">
      <c r="A173" s="252" t="s">
        <v>211</v>
      </c>
      <c r="B173" s="253"/>
      <c r="C173" s="117">
        <v>129455</v>
      </c>
      <c r="D173" s="253"/>
      <c r="E173" s="117">
        <v>1100765213</v>
      </c>
      <c r="F173" s="101"/>
      <c r="G173" s="117">
        <v>-1615803397</v>
      </c>
      <c r="H173" s="253"/>
      <c r="I173" s="117">
        <f t="shared" si="4"/>
        <v>-515038184</v>
      </c>
      <c r="J173" s="117"/>
      <c r="K173" s="101">
        <v>406994</v>
      </c>
      <c r="L173" s="117"/>
      <c r="M173" s="117">
        <v>6548249981</v>
      </c>
      <c r="N173" s="253"/>
      <c r="O173" s="117">
        <v>-8766235008</v>
      </c>
      <c r="P173" s="117"/>
      <c r="Q173" s="117">
        <f t="shared" si="5"/>
        <v>-2217985027</v>
      </c>
    </row>
    <row r="174" spans="1:17" ht="21">
      <c r="A174" s="252" t="s">
        <v>150</v>
      </c>
      <c r="B174" s="253"/>
      <c r="C174" s="117">
        <v>7478</v>
      </c>
      <c r="D174" s="253"/>
      <c r="E174" s="117">
        <v>123390648</v>
      </c>
      <c r="F174" s="101"/>
      <c r="G174" s="117">
        <v>-138586990</v>
      </c>
      <c r="H174" s="253"/>
      <c r="I174" s="117">
        <f t="shared" si="4"/>
        <v>-15196342</v>
      </c>
      <c r="J174" s="117"/>
      <c r="K174" s="101">
        <v>83234</v>
      </c>
      <c r="L174" s="117"/>
      <c r="M174" s="117">
        <v>1551528308</v>
      </c>
      <c r="N174" s="253"/>
      <c r="O174" s="117">
        <v>-1717375209</v>
      </c>
      <c r="P174" s="117"/>
      <c r="Q174" s="117">
        <f t="shared" si="5"/>
        <v>-165846901</v>
      </c>
    </row>
    <row r="175" spans="1:17" ht="21">
      <c r="A175" s="252" t="s">
        <v>262</v>
      </c>
      <c r="B175" s="253"/>
      <c r="C175" s="117">
        <v>263177</v>
      </c>
      <c r="D175" s="253"/>
      <c r="E175" s="117">
        <v>909978233</v>
      </c>
      <c r="F175" s="101"/>
      <c r="G175" s="117">
        <v>-1127666368</v>
      </c>
      <c r="H175" s="253"/>
      <c r="I175" s="117">
        <f t="shared" si="4"/>
        <v>-217688135</v>
      </c>
      <c r="J175" s="117"/>
      <c r="K175" s="101">
        <v>6180969</v>
      </c>
      <c r="L175" s="117"/>
      <c r="M175" s="117">
        <v>27113685133</v>
      </c>
      <c r="N175" s="253"/>
      <c r="O175" s="117">
        <v>-24985795979</v>
      </c>
      <c r="P175" s="117"/>
      <c r="Q175" s="117">
        <f t="shared" si="5"/>
        <v>2127889154</v>
      </c>
    </row>
    <row r="176" spans="1:17" ht="21">
      <c r="A176" s="252" t="s">
        <v>105</v>
      </c>
      <c r="B176" s="253"/>
      <c r="C176" s="117">
        <v>201797</v>
      </c>
      <c r="D176" s="253"/>
      <c r="E176" s="117">
        <v>2351953450</v>
      </c>
      <c r="F176" s="101"/>
      <c r="G176" s="117">
        <v>-2149224670</v>
      </c>
      <c r="H176" s="253"/>
      <c r="I176" s="117">
        <f t="shared" si="4"/>
        <v>202728780</v>
      </c>
      <c r="J176" s="117"/>
      <c r="K176" s="101">
        <v>12918007</v>
      </c>
      <c r="L176" s="117"/>
      <c r="M176" s="117">
        <v>141379938979</v>
      </c>
      <c r="N176" s="253"/>
      <c r="O176" s="117">
        <v>-137578423674</v>
      </c>
      <c r="P176" s="117"/>
      <c r="Q176" s="117">
        <f t="shared" si="5"/>
        <v>3801515305</v>
      </c>
    </row>
    <row r="177" spans="1:17" ht="21">
      <c r="A177" s="252" t="s">
        <v>243</v>
      </c>
      <c r="B177" s="253"/>
      <c r="C177" s="117">
        <v>51746</v>
      </c>
      <c r="D177" s="253"/>
      <c r="E177" s="117">
        <v>250519511</v>
      </c>
      <c r="F177" s="101"/>
      <c r="G177" s="117">
        <v>-222479635</v>
      </c>
      <c r="H177" s="253"/>
      <c r="I177" s="117">
        <f t="shared" si="4"/>
        <v>28039876</v>
      </c>
      <c r="J177" s="117"/>
      <c r="K177" s="101">
        <v>5472408</v>
      </c>
      <c r="L177" s="117"/>
      <c r="M177" s="117">
        <v>27995884558</v>
      </c>
      <c r="N177" s="253"/>
      <c r="O177" s="117">
        <v>-27257838202</v>
      </c>
      <c r="P177" s="117"/>
      <c r="Q177" s="117">
        <f t="shared" si="5"/>
        <v>738046356</v>
      </c>
    </row>
    <row r="178" spans="1:17" ht="21">
      <c r="A178" s="252" t="s">
        <v>198</v>
      </c>
      <c r="B178" s="253"/>
      <c r="C178" s="117">
        <v>419732</v>
      </c>
      <c r="D178" s="253"/>
      <c r="E178" s="117">
        <v>1105621269</v>
      </c>
      <c r="F178" s="101"/>
      <c r="G178" s="117">
        <v>-1360890116</v>
      </c>
      <c r="H178" s="253"/>
      <c r="I178" s="117">
        <f t="shared" si="4"/>
        <v>-255268847</v>
      </c>
      <c r="J178" s="117"/>
      <c r="K178" s="101">
        <v>7181761</v>
      </c>
      <c r="L178" s="117"/>
      <c r="M178" s="117">
        <v>37073354448</v>
      </c>
      <c r="N178" s="253"/>
      <c r="O178" s="117">
        <v>-37346634526</v>
      </c>
      <c r="P178" s="117"/>
      <c r="Q178" s="117">
        <f t="shared" si="5"/>
        <v>-273280078</v>
      </c>
    </row>
    <row r="179" spans="1:17" ht="21">
      <c r="A179" s="252" t="s">
        <v>181</v>
      </c>
      <c r="B179" s="253"/>
      <c r="C179" s="117">
        <v>27004</v>
      </c>
      <c r="D179" s="253"/>
      <c r="E179" s="117">
        <v>109311849</v>
      </c>
      <c r="F179" s="101"/>
      <c r="G179" s="117">
        <v>-107246068</v>
      </c>
      <c r="H179" s="253"/>
      <c r="I179" s="117">
        <f t="shared" si="4"/>
        <v>2065781</v>
      </c>
      <c r="J179" s="117"/>
      <c r="K179" s="101">
        <v>5080670</v>
      </c>
      <c r="L179" s="117"/>
      <c r="M179" s="117">
        <v>28134745804</v>
      </c>
      <c r="N179" s="253"/>
      <c r="O179" s="117">
        <v>-25101441010</v>
      </c>
      <c r="P179" s="117"/>
      <c r="Q179" s="117">
        <f t="shared" si="5"/>
        <v>3033304794</v>
      </c>
    </row>
    <row r="180" spans="1:17" ht="21">
      <c r="A180" s="252" t="s">
        <v>128</v>
      </c>
      <c r="B180" s="253"/>
      <c r="C180" s="117">
        <v>391578</v>
      </c>
      <c r="D180" s="253"/>
      <c r="E180" s="117">
        <v>1591725249</v>
      </c>
      <c r="F180" s="101"/>
      <c r="G180" s="117">
        <v>-1849097662</v>
      </c>
      <c r="H180" s="253"/>
      <c r="I180" s="117">
        <f t="shared" si="4"/>
        <v>-257372413</v>
      </c>
      <c r="J180" s="117"/>
      <c r="K180" s="101">
        <v>4435951</v>
      </c>
      <c r="L180" s="117"/>
      <c r="M180" s="117">
        <v>19801106330</v>
      </c>
      <c r="N180" s="253"/>
      <c r="O180" s="117">
        <v>-20964551141</v>
      </c>
      <c r="P180" s="117"/>
      <c r="Q180" s="117">
        <f t="shared" si="5"/>
        <v>-1163444811</v>
      </c>
    </row>
    <row r="181" spans="1:17" ht="21">
      <c r="A181" s="252" t="s">
        <v>287</v>
      </c>
      <c r="B181" s="253"/>
      <c r="C181" s="117">
        <v>62557</v>
      </c>
      <c r="D181" s="253"/>
      <c r="E181" s="117">
        <v>2292124990</v>
      </c>
      <c r="F181" s="101"/>
      <c r="G181" s="117">
        <v>-3223413111</v>
      </c>
      <c r="H181" s="253"/>
      <c r="I181" s="117">
        <f t="shared" si="4"/>
        <v>-931288121</v>
      </c>
      <c r="J181" s="117"/>
      <c r="K181" s="101">
        <v>836101</v>
      </c>
      <c r="L181" s="117"/>
      <c r="M181" s="117">
        <v>40334693565</v>
      </c>
      <c r="N181" s="253"/>
      <c r="O181" s="117">
        <v>-41935040688</v>
      </c>
      <c r="P181" s="117"/>
      <c r="Q181" s="117">
        <f t="shared" si="5"/>
        <v>-1600347123</v>
      </c>
    </row>
    <row r="182" spans="1:17" ht="21">
      <c r="A182" s="252" t="s">
        <v>125</v>
      </c>
      <c r="B182" s="253"/>
      <c r="C182" s="117">
        <v>11361113</v>
      </c>
      <c r="D182" s="253"/>
      <c r="E182" s="117">
        <v>24819287293</v>
      </c>
      <c r="F182" s="101"/>
      <c r="G182" s="117">
        <v>-28471118711</v>
      </c>
      <c r="H182" s="253"/>
      <c r="I182" s="117">
        <f t="shared" si="4"/>
        <v>-3651831418</v>
      </c>
      <c r="J182" s="117"/>
      <c r="K182" s="101">
        <v>96624774</v>
      </c>
      <c r="L182" s="117"/>
      <c r="M182" s="117">
        <v>258681924639</v>
      </c>
      <c r="N182" s="253"/>
      <c r="O182" s="117">
        <v>-276245287763</v>
      </c>
      <c r="P182" s="117"/>
      <c r="Q182" s="117">
        <f t="shared" si="5"/>
        <v>-17563363124</v>
      </c>
    </row>
    <row r="183" spans="1:17" ht="21">
      <c r="A183" s="252" t="s">
        <v>280</v>
      </c>
      <c r="B183" s="253"/>
      <c r="C183" s="117">
        <v>0</v>
      </c>
      <c r="D183" s="253"/>
      <c r="E183" s="117">
        <v>0</v>
      </c>
      <c r="F183" s="101"/>
      <c r="G183" s="117">
        <v>0</v>
      </c>
      <c r="H183" s="253"/>
      <c r="I183" s="117">
        <f t="shared" si="4"/>
        <v>0</v>
      </c>
      <c r="J183" s="117"/>
      <c r="K183" s="101">
        <v>199504</v>
      </c>
      <c r="L183" s="117"/>
      <c r="M183" s="117">
        <v>32060382610</v>
      </c>
      <c r="N183" s="253"/>
      <c r="O183" s="117">
        <v>-31096495897</v>
      </c>
      <c r="P183" s="117"/>
      <c r="Q183" s="117">
        <f t="shared" si="5"/>
        <v>963886713</v>
      </c>
    </row>
    <row r="184" spans="1:17" ht="21">
      <c r="A184" s="252" t="s">
        <v>242</v>
      </c>
      <c r="B184" s="253"/>
      <c r="C184" s="117">
        <v>258917</v>
      </c>
      <c r="D184" s="253"/>
      <c r="E184" s="117">
        <v>1256262052</v>
      </c>
      <c r="F184" s="101"/>
      <c r="G184" s="117">
        <v>-1440808409</v>
      </c>
      <c r="H184" s="253"/>
      <c r="I184" s="117">
        <f t="shared" si="4"/>
        <v>-184546357</v>
      </c>
      <c r="J184" s="117"/>
      <c r="K184" s="101">
        <v>3125918</v>
      </c>
      <c r="L184" s="117"/>
      <c r="M184" s="117">
        <v>21498554052</v>
      </c>
      <c r="N184" s="253"/>
      <c r="O184" s="117">
        <v>-24173067313</v>
      </c>
      <c r="P184" s="117"/>
      <c r="Q184" s="117">
        <f t="shared" si="5"/>
        <v>-2674513261</v>
      </c>
    </row>
    <row r="185" spans="1:17" ht="21">
      <c r="A185" s="252" t="s">
        <v>285</v>
      </c>
      <c r="B185" s="253"/>
      <c r="C185" s="117">
        <v>0</v>
      </c>
      <c r="D185" s="253"/>
      <c r="E185" s="117">
        <v>0</v>
      </c>
      <c r="F185" s="101"/>
      <c r="G185" s="117">
        <v>0</v>
      </c>
      <c r="H185" s="253"/>
      <c r="I185" s="117">
        <f t="shared" si="4"/>
        <v>0</v>
      </c>
      <c r="J185" s="117"/>
      <c r="K185" s="101">
        <v>900000</v>
      </c>
      <c r="L185" s="117"/>
      <c r="M185" s="117">
        <v>27437177456</v>
      </c>
      <c r="N185" s="253"/>
      <c r="O185" s="117">
        <v>-17515890000</v>
      </c>
      <c r="P185" s="117"/>
      <c r="Q185" s="117">
        <f t="shared" si="5"/>
        <v>9921287456</v>
      </c>
    </row>
    <row r="186" spans="1:17" ht="21">
      <c r="A186" s="252" t="s">
        <v>289</v>
      </c>
      <c r="B186" s="253"/>
      <c r="C186" s="117">
        <v>120459</v>
      </c>
      <c r="D186" s="253"/>
      <c r="E186" s="117">
        <v>1453915140</v>
      </c>
      <c r="F186" s="101"/>
      <c r="G186" s="117">
        <v>-1445731448</v>
      </c>
      <c r="H186" s="253"/>
      <c r="I186" s="117">
        <f t="shared" si="4"/>
        <v>8183692</v>
      </c>
      <c r="J186" s="117"/>
      <c r="K186" s="101">
        <v>1291303</v>
      </c>
      <c r="L186" s="117"/>
      <c r="M186" s="117">
        <v>14301024599</v>
      </c>
      <c r="N186" s="253"/>
      <c r="O186" s="117">
        <v>-15581917332</v>
      </c>
      <c r="P186" s="117"/>
      <c r="Q186" s="117">
        <f t="shared" si="5"/>
        <v>-1280892733</v>
      </c>
    </row>
    <row r="187" spans="1:17" ht="21">
      <c r="A187" s="252" t="s">
        <v>283</v>
      </c>
      <c r="B187" s="253"/>
      <c r="C187" s="117">
        <v>10163</v>
      </c>
      <c r="D187" s="253"/>
      <c r="E187" s="117">
        <v>26558548</v>
      </c>
      <c r="F187" s="101"/>
      <c r="G187" s="117">
        <v>-35300361</v>
      </c>
      <c r="H187" s="253"/>
      <c r="I187" s="117">
        <f t="shared" si="4"/>
        <v>-8741813</v>
      </c>
      <c r="J187" s="117"/>
      <c r="K187" s="101">
        <v>1646426</v>
      </c>
      <c r="L187" s="117"/>
      <c r="M187" s="117">
        <v>5258117512</v>
      </c>
      <c r="N187" s="253"/>
      <c r="O187" s="117">
        <v>-6679996791</v>
      </c>
      <c r="P187" s="117"/>
      <c r="Q187" s="117">
        <f t="shared" si="5"/>
        <v>-1421879279</v>
      </c>
    </row>
    <row r="188" spans="1:17" ht="21">
      <c r="A188" s="252" t="s">
        <v>248</v>
      </c>
      <c r="B188" s="253"/>
      <c r="C188" s="117">
        <v>38237</v>
      </c>
      <c r="D188" s="253"/>
      <c r="E188" s="117">
        <v>708998685</v>
      </c>
      <c r="F188" s="101"/>
      <c r="G188" s="117">
        <v>-1127661613</v>
      </c>
      <c r="H188" s="253"/>
      <c r="I188" s="117">
        <f t="shared" si="4"/>
        <v>-418662928</v>
      </c>
      <c r="J188" s="117"/>
      <c r="K188" s="101">
        <v>282756</v>
      </c>
      <c r="L188" s="117"/>
      <c r="M188" s="117">
        <v>7461733572</v>
      </c>
      <c r="N188" s="253"/>
      <c r="O188" s="117">
        <v>-8320304650</v>
      </c>
      <c r="P188" s="117"/>
      <c r="Q188" s="117">
        <f t="shared" si="5"/>
        <v>-858571078</v>
      </c>
    </row>
    <row r="189" spans="1:17" ht="21">
      <c r="A189" s="252" t="s">
        <v>293</v>
      </c>
      <c r="B189" s="253"/>
      <c r="C189" s="117">
        <v>0</v>
      </c>
      <c r="D189" s="253"/>
      <c r="E189" s="117">
        <v>0</v>
      </c>
      <c r="F189" s="101"/>
      <c r="G189" s="117">
        <v>0</v>
      </c>
      <c r="H189" s="253"/>
      <c r="I189" s="117">
        <f t="shared" si="4"/>
        <v>0</v>
      </c>
      <c r="J189" s="117"/>
      <c r="K189" s="101">
        <v>2000000</v>
      </c>
      <c r="L189" s="117"/>
      <c r="M189" s="117">
        <v>25210543824</v>
      </c>
      <c r="N189" s="253"/>
      <c r="O189" s="117">
        <v>-21019068000</v>
      </c>
      <c r="P189" s="117"/>
      <c r="Q189" s="117">
        <f t="shared" si="5"/>
        <v>4191475824</v>
      </c>
    </row>
    <row r="190" spans="1:17" ht="21">
      <c r="A190" s="252" t="s">
        <v>111</v>
      </c>
      <c r="B190" s="253"/>
      <c r="C190" s="117">
        <v>4721440</v>
      </c>
      <c r="D190" s="253"/>
      <c r="E190" s="117">
        <v>40366343327</v>
      </c>
      <c r="F190" s="101"/>
      <c r="G190" s="117">
        <v>-35390008266</v>
      </c>
      <c r="H190" s="253"/>
      <c r="I190" s="117">
        <f t="shared" si="4"/>
        <v>4976335061</v>
      </c>
      <c r="J190" s="117"/>
      <c r="K190" s="101">
        <v>6369644</v>
      </c>
      <c r="L190" s="117"/>
      <c r="M190" s="117">
        <v>53481055348</v>
      </c>
      <c r="N190" s="253"/>
      <c r="O190" s="117">
        <v>-47756595488</v>
      </c>
      <c r="P190" s="117"/>
      <c r="Q190" s="117">
        <f t="shared" si="5"/>
        <v>5724459860</v>
      </c>
    </row>
    <row r="191" spans="1:17" ht="21">
      <c r="A191" s="252" t="s">
        <v>292</v>
      </c>
      <c r="B191" s="253"/>
      <c r="C191" s="117">
        <v>363676</v>
      </c>
      <c r="D191" s="253"/>
      <c r="E191" s="117">
        <v>1585318696</v>
      </c>
      <c r="F191" s="101"/>
      <c r="G191" s="117">
        <v>-2242702115</v>
      </c>
      <c r="H191" s="253"/>
      <c r="I191" s="117">
        <f t="shared" si="4"/>
        <v>-657383419</v>
      </c>
      <c r="J191" s="117"/>
      <c r="K191" s="101">
        <v>2719635</v>
      </c>
      <c r="L191" s="117"/>
      <c r="M191" s="117">
        <v>16291515784</v>
      </c>
      <c r="N191" s="253"/>
      <c r="O191" s="117">
        <v>-19522472740</v>
      </c>
      <c r="P191" s="117"/>
      <c r="Q191" s="117">
        <f t="shared" si="5"/>
        <v>-3230956956</v>
      </c>
    </row>
    <row r="192" spans="1:17" ht="21">
      <c r="A192" s="252" t="s">
        <v>284</v>
      </c>
      <c r="B192" s="253"/>
      <c r="C192" s="117">
        <v>0</v>
      </c>
      <c r="D192" s="253"/>
      <c r="E192" s="117">
        <v>0</v>
      </c>
      <c r="F192" s="101"/>
      <c r="G192" s="117">
        <v>0</v>
      </c>
      <c r="H192" s="253"/>
      <c r="I192" s="117">
        <f t="shared" si="4"/>
        <v>0</v>
      </c>
      <c r="J192" s="117"/>
      <c r="K192" s="101">
        <v>1889592</v>
      </c>
      <c r="L192" s="117"/>
      <c r="M192" s="117">
        <v>54887114762</v>
      </c>
      <c r="N192" s="253"/>
      <c r="O192" s="117">
        <v>-37074118107</v>
      </c>
      <c r="P192" s="117"/>
      <c r="Q192" s="117">
        <f t="shared" si="5"/>
        <v>17812996655</v>
      </c>
    </row>
    <row r="193" spans="1:17" ht="21">
      <c r="A193" s="252" t="s">
        <v>116</v>
      </c>
      <c r="B193" s="253"/>
      <c r="C193" s="117">
        <v>0</v>
      </c>
      <c r="D193" s="253"/>
      <c r="E193" s="117">
        <v>0</v>
      </c>
      <c r="F193" s="101"/>
      <c r="G193" s="117">
        <v>0</v>
      </c>
      <c r="H193" s="253"/>
      <c r="I193" s="117">
        <f t="shared" si="4"/>
        <v>0</v>
      </c>
      <c r="J193" s="117"/>
      <c r="K193" s="101">
        <v>841687</v>
      </c>
      <c r="L193" s="117"/>
      <c r="M193" s="117">
        <v>4013324103</v>
      </c>
      <c r="N193" s="253"/>
      <c r="O193" s="117">
        <v>-4363063433</v>
      </c>
      <c r="P193" s="117"/>
      <c r="Q193" s="117">
        <f t="shared" si="5"/>
        <v>-349739330</v>
      </c>
    </row>
    <row r="194" spans="1:17" ht="21">
      <c r="A194" s="252" t="s">
        <v>278</v>
      </c>
      <c r="B194" s="253"/>
      <c r="C194" s="117">
        <v>0</v>
      </c>
      <c r="D194" s="253"/>
      <c r="E194" s="117">
        <v>0</v>
      </c>
      <c r="F194" s="101"/>
      <c r="G194" s="117">
        <v>0</v>
      </c>
      <c r="H194" s="253"/>
      <c r="I194" s="117">
        <f t="shared" si="4"/>
        <v>0</v>
      </c>
      <c r="J194" s="117"/>
      <c r="K194" s="101">
        <v>7443169</v>
      </c>
      <c r="L194" s="117"/>
      <c r="M194" s="117">
        <v>24396013548</v>
      </c>
      <c r="N194" s="253"/>
      <c r="O194" s="117">
        <v>-32688019871</v>
      </c>
      <c r="P194" s="117"/>
      <c r="Q194" s="117">
        <f t="shared" si="5"/>
        <v>-8292006323</v>
      </c>
    </row>
    <row r="195" spans="1:17" ht="21">
      <c r="A195" s="252" t="s">
        <v>288</v>
      </c>
      <c r="B195" s="253"/>
      <c r="C195" s="117">
        <v>358499</v>
      </c>
      <c r="D195" s="253"/>
      <c r="E195" s="117">
        <v>1120281540</v>
      </c>
      <c r="F195" s="101"/>
      <c r="G195" s="117">
        <v>-1369422944</v>
      </c>
      <c r="H195" s="253"/>
      <c r="I195" s="117">
        <f t="shared" si="4"/>
        <v>-249141404</v>
      </c>
      <c r="J195" s="117"/>
      <c r="K195" s="101">
        <v>1620953</v>
      </c>
      <c r="L195" s="117"/>
      <c r="M195" s="117">
        <v>6857360268</v>
      </c>
      <c r="N195" s="253"/>
      <c r="O195" s="117">
        <v>-7828680662</v>
      </c>
      <c r="P195" s="117"/>
      <c r="Q195" s="117">
        <f t="shared" si="5"/>
        <v>-971320394</v>
      </c>
    </row>
    <row r="196" spans="1:17" ht="21">
      <c r="A196" s="252" t="s">
        <v>286</v>
      </c>
      <c r="B196" s="253"/>
      <c r="C196" s="117">
        <v>0</v>
      </c>
      <c r="D196" s="253"/>
      <c r="E196" s="117">
        <v>0</v>
      </c>
      <c r="F196" s="101"/>
      <c r="G196" s="117">
        <v>0</v>
      </c>
      <c r="H196" s="253"/>
      <c r="I196" s="117">
        <f t="shared" si="4"/>
        <v>0</v>
      </c>
      <c r="J196" s="117"/>
      <c r="K196" s="101">
        <v>1000000</v>
      </c>
      <c r="L196" s="117"/>
      <c r="M196" s="117">
        <v>52013600404</v>
      </c>
      <c r="N196" s="253"/>
      <c r="O196" s="117">
        <v>-45841586394</v>
      </c>
      <c r="P196" s="117"/>
      <c r="Q196" s="117">
        <f t="shared" si="5"/>
        <v>6172014010</v>
      </c>
    </row>
    <row r="197" spans="1:17" ht="21">
      <c r="A197" s="252" t="s">
        <v>321</v>
      </c>
      <c r="B197" s="253"/>
      <c r="C197" s="117">
        <v>0</v>
      </c>
      <c r="D197" s="253"/>
      <c r="E197" s="117">
        <v>0</v>
      </c>
      <c r="F197" s="101"/>
      <c r="G197" s="117">
        <v>0</v>
      </c>
      <c r="H197" s="253"/>
      <c r="I197" s="117">
        <f t="shared" si="4"/>
        <v>0</v>
      </c>
      <c r="J197" s="117"/>
      <c r="K197" s="101">
        <v>411331</v>
      </c>
      <c r="L197" s="117"/>
      <c r="M197" s="117">
        <v>60638325292</v>
      </c>
      <c r="N197" s="253"/>
      <c r="O197" s="117">
        <v>-47552464661</v>
      </c>
      <c r="P197" s="117"/>
      <c r="Q197" s="117">
        <f t="shared" si="5"/>
        <v>13085860631</v>
      </c>
    </row>
    <row r="198" spans="1:17" ht="22.95" customHeight="1">
      <c r="A198" s="252" t="s">
        <v>323</v>
      </c>
      <c r="B198" s="253"/>
      <c r="C198" s="117">
        <v>741759</v>
      </c>
      <c r="D198" s="253"/>
      <c r="E198" s="117">
        <v>627617327</v>
      </c>
      <c r="F198" s="101"/>
      <c r="G198" s="117">
        <v>-930252209</v>
      </c>
      <c r="H198" s="253"/>
      <c r="I198" s="117">
        <f t="shared" si="4"/>
        <v>-302634882</v>
      </c>
      <c r="J198" s="117"/>
      <c r="K198" s="101">
        <v>2900907</v>
      </c>
      <c r="L198" s="117"/>
      <c r="M198" s="117">
        <v>4851762257</v>
      </c>
      <c r="N198" s="253"/>
      <c r="O198" s="117">
        <v>-6358652621</v>
      </c>
      <c r="P198" s="117"/>
      <c r="Q198" s="117">
        <f t="shared" si="5"/>
        <v>-1506890364</v>
      </c>
    </row>
    <row r="199" spans="1:17" ht="21">
      <c r="A199" s="252" t="s">
        <v>322</v>
      </c>
      <c r="B199" s="253"/>
      <c r="C199" s="117">
        <v>22521</v>
      </c>
      <c r="D199" s="253"/>
      <c r="E199" s="117">
        <v>129288330</v>
      </c>
      <c r="F199" s="101"/>
      <c r="G199" s="117">
        <v>-140787133</v>
      </c>
      <c r="H199" s="253"/>
      <c r="I199" s="117">
        <f t="shared" si="4"/>
        <v>-11498803</v>
      </c>
      <c r="J199" s="117"/>
      <c r="K199" s="101">
        <v>558996</v>
      </c>
      <c r="L199" s="117"/>
      <c r="M199" s="117">
        <v>4492077358</v>
      </c>
      <c r="N199" s="253"/>
      <c r="O199" s="117">
        <v>-4946289184</v>
      </c>
      <c r="P199" s="117"/>
      <c r="Q199" s="117">
        <f t="shared" si="5"/>
        <v>-454211826</v>
      </c>
    </row>
    <row r="200" spans="1:17" ht="21">
      <c r="A200" s="252" t="s">
        <v>277</v>
      </c>
      <c r="B200" s="253"/>
      <c r="C200" s="117">
        <v>12598</v>
      </c>
      <c r="D200" s="253"/>
      <c r="E200" s="117">
        <v>79438469</v>
      </c>
      <c r="F200" s="101"/>
      <c r="G200" s="117">
        <v>-78330335</v>
      </c>
      <c r="H200" s="253"/>
      <c r="I200" s="117">
        <f t="shared" si="4"/>
        <v>1108134</v>
      </c>
      <c r="J200" s="117"/>
      <c r="K200" s="101">
        <v>331617</v>
      </c>
      <c r="L200" s="117"/>
      <c r="M200" s="117">
        <v>4411449875</v>
      </c>
      <c r="N200" s="253"/>
      <c r="O200" s="117">
        <v>-4310508337</v>
      </c>
      <c r="P200" s="117"/>
      <c r="Q200" s="117">
        <f t="shared" si="5"/>
        <v>100941538</v>
      </c>
    </row>
    <row r="201" spans="1:17" ht="21">
      <c r="A201" s="252" t="s">
        <v>79</v>
      </c>
      <c r="B201" s="253"/>
      <c r="C201" s="117">
        <v>1638332</v>
      </c>
      <c r="D201" s="253"/>
      <c r="E201" s="117">
        <v>10175122231</v>
      </c>
      <c r="F201" s="101"/>
      <c r="G201" s="117">
        <v>-6786121276</v>
      </c>
      <c r="H201" s="253"/>
      <c r="I201" s="117">
        <f t="shared" ref="I201:I264" si="6">G201+E201</f>
        <v>3389000955</v>
      </c>
      <c r="J201" s="117"/>
      <c r="K201" s="101">
        <v>4124431</v>
      </c>
      <c r="L201" s="117"/>
      <c r="M201" s="117">
        <v>26104399529</v>
      </c>
      <c r="N201" s="253"/>
      <c r="O201" s="117">
        <v>-19040965540</v>
      </c>
      <c r="P201" s="117"/>
      <c r="Q201" s="117">
        <f t="shared" ref="Q201:Q264" si="7">M201+O201</f>
        <v>7063433989</v>
      </c>
    </row>
    <row r="202" spans="1:17" ht="21">
      <c r="A202" s="252" t="s">
        <v>317</v>
      </c>
      <c r="B202" s="253"/>
      <c r="C202" s="117">
        <v>93934</v>
      </c>
      <c r="D202" s="253"/>
      <c r="E202" s="117">
        <v>1043188769</v>
      </c>
      <c r="F202" s="101"/>
      <c r="G202" s="117">
        <v>-918426557</v>
      </c>
      <c r="H202" s="253"/>
      <c r="I202" s="117">
        <f t="shared" si="6"/>
        <v>124762212</v>
      </c>
      <c r="J202" s="117"/>
      <c r="K202" s="101">
        <v>1194560</v>
      </c>
      <c r="L202" s="117"/>
      <c r="M202" s="117">
        <v>13673797323</v>
      </c>
      <c r="N202" s="253"/>
      <c r="O202" s="117">
        <v>-11683881713</v>
      </c>
      <c r="P202" s="117"/>
      <c r="Q202" s="117">
        <f t="shared" si="7"/>
        <v>1989915610</v>
      </c>
    </row>
    <row r="203" spans="1:17" ht="21">
      <c r="A203" s="252" t="s">
        <v>318</v>
      </c>
      <c r="B203" s="253"/>
      <c r="C203" s="117">
        <v>7957278</v>
      </c>
      <c r="D203" s="253"/>
      <c r="E203" s="117">
        <v>28173031428</v>
      </c>
      <c r="F203" s="101"/>
      <c r="G203" s="117">
        <v>-27624576929</v>
      </c>
      <c r="H203" s="253"/>
      <c r="I203" s="117">
        <f t="shared" si="6"/>
        <v>548454499</v>
      </c>
      <c r="J203" s="117"/>
      <c r="K203" s="101">
        <v>10856297</v>
      </c>
      <c r="L203" s="117"/>
      <c r="M203" s="117">
        <v>36033638097</v>
      </c>
      <c r="N203" s="253"/>
      <c r="O203" s="117">
        <v>-37757263934</v>
      </c>
      <c r="P203" s="117"/>
      <c r="Q203" s="117">
        <f t="shared" si="7"/>
        <v>-1723625837</v>
      </c>
    </row>
    <row r="204" spans="1:17" ht="21">
      <c r="A204" s="252" t="s">
        <v>319</v>
      </c>
      <c r="B204" s="253"/>
      <c r="C204" s="117">
        <v>538636</v>
      </c>
      <c r="D204" s="253"/>
      <c r="E204" s="117">
        <v>861592243</v>
      </c>
      <c r="F204" s="101"/>
      <c r="G204" s="117">
        <v>-1170662550</v>
      </c>
      <c r="H204" s="253"/>
      <c r="I204" s="117">
        <f t="shared" si="6"/>
        <v>-309070307</v>
      </c>
      <c r="J204" s="117"/>
      <c r="K204" s="101">
        <v>1977695</v>
      </c>
      <c r="L204" s="117"/>
      <c r="M204" s="117">
        <v>4516249080</v>
      </c>
      <c r="N204" s="253"/>
      <c r="O204" s="117">
        <v>-5348528209</v>
      </c>
      <c r="P204" s="117"/>
      <c r="Q204" s="117">
        <f t="shared" si="7"/>
        <v>-832279129</v>
      </c>
    </row>
    <row r="205" spans="1:17" ht="21">
      <c r="A205" s="252" t="s">
        <v>281</v>
      </c>
      <c r="B205" s="253"/>
      <c r="C205" s="117">
        <v>37693</v>
      </c>
      <c r="D205" s="253"/>
      <c r="E205" s="117">
        <v>1105955290</v>
      </c>
      <c r="F205" s="101"/>
      <c r="G205" s="117">
        <v>-1230308227</v>
      </c>
      <c r="H205" s="253"/>
      <c r="I205" s="117">
        <f t="shared" si="6"/>
        <v>-124352937</v>
      </c>
      <c r="J205" s="117"/>
      <c r="K205" s="101">
        <v>323429</v>
      </c>
      <c r="L205" s="117"/>
      <c r="M205" s="117">
        <v>9167662178</v>
      </c>
      <c r="N205" s="253"/>
      <c r="O205" s="117">
        <v>-10597790616</v>
      </c>
      <c r="P205" s="117"/>
      <c r="Q205" s="117">
        <f t="shared" si="7"/>
        <v>-1430128438</v>
      </c>
    </row>
    <row r="206" spans="1:17" ht="21">
      <c r="A206" s="252" t="s">
        <v>327</v>
      </c>
      <c r="B206" s="253"/>
      <c r="C206" s="117">
        <v>353358</v>
      </c>
      <c r="D206" s="253"/>
      <c r="E206" s="117">
        <v>737752187</v>
      </c>
      <c r="F206" s="101"/>
      <c r="G206" s="117">
        <v>-933257291</v>
      </c>
      <c r="H206" s="253"/>
      <c r="I206" s="117">
        <f t="shared" si="6"/>
        <v>-195505104</v>
      </c>
      <c r="J206" s="117"/>
      <c r="K206" s="101">
        <v>2906934</v>
      </c>
      <c r="L206" s="117"/>
      <c r="M206" s="117">
        <v>10631804259</v>
      </c>
      <c r="N206" s="253"/>
      <c r="O206" s="117">
        <v>-11071235118</v>
      </c>
      <c r="P206" s="117"/>
      <c r="Q206" s="117">
        <f t="shared" si="7"/>
        <v>-439430859</v>
      </c>
    </row>
    <row r="207" spans="1:17" ht="21">
      <c r="A207" s="252" t="s">
        <v>324</v>
      </c>
      <c r="B207" s="253"/>
      <c r="C207" s="117">
        <v>27461</v>
      </c>
      <c r="D207" s="253"/>
      <c r="E207" s="117">
        <v>558467913</v>
      </c>
      <c r="F207" s="101"/>
      <c r="G207" s="117">
        <v>-424949522</v>
      </c>
      <c r="H207" s="253"/>
      <c r="I207" s="117">
        <f t="shared" si="6"/>
        <v>133518391</v>
      </c>
      <c r="J207" s="117"/>
      <c r="K207" s="101">
        <v>855333</v>
      </c>
      <c r="L207" s="117"/>
      <c r="M207" s="117">
        <v>18511935404</v>
      </c>
      <c r="N207" s="253"/>
      <c r="O207" s="117">
        <v>-13232054388</v>
      </c>
      <c r="P207" s="117"/>
      <c r="Q207" s="117">
        <f t="shared" si="7"/>
        <v>5279881016</v>
      </c>
    </row>
    <row r="208" spans="1:17" ht="21">
      <c r="A208" s="252" t="s">
        <v>320</v>
      </c>
      <c r="B208" s="253"/>
      <c r="C208" s="117">
        <v>586962</v>
      </c>
      <c r="D208" s="253"/>
      <c r="E208" s="117">
        <v>10306332390</v>
      </c>
      <c r="F208" s="101"/>
      <c r="G208" s="117">
        <v>-9043557554</v>
      </c>
      <c r="H208" s="253"/>
      <c r="I208" s="117">
        <f t="shared" si="6"/>
        <v>1262774836</v>
      </c>
      <c r="J208" s="117"/>
      <c r="K208" s="101">
        <v>5465242</v>
      </c>
      <c r="L208" s="117"/>
      <c r="M208" s="117">
        <v>93337646068</v>
      </c>
      <c r="N208" s="253"/>
      <c r="O208" s="117">
        <v>-84143039171</v>
      </c>
      <c r="P208" s="117"/>
      <c r="Q208" s="117">
        <f t="shared" si="7"/>
        <v>9194606897</v>
      </c>
    </row>
    <row r="209" spans="1:17" ht="21">
      <c r="A209" s="252" t="s">
        <v>325</v>
      </c>
      <c r="B209" s="253"/>
      <c r="C209" s="117">
        <v>168088</v>
      </c>
      <c r="D209" s="253"/>
      <c r="E209" s="117">
        <v>858826803</v>
      </c>
      <c r="F209" s="101"/>
      <c r="G209" s="117">
        <v>-1102069776</v>
      </c>
      <c r="H209" s="253"/>
      <c r="I209" s="117">
        <f t="shared" si="6"/>
        <v>-243242973</v>
      </c>
      <c r="J209" s="117"/>
      <c r="K209" s="101">
        <v>1655540</v>
      </c>
      <c r="L209" s="117"/>
      <c r="M209" s="117">
        <v>12175895821</v>
      </c>
      <c r="N209" s="253"/>
      <c r="O209" s="117">
        <v>-13655161303</v>
      </c>
      <c r="P209" s="117"/>
      <c r="Q209" s="117">
        <f t="shared" si="7"/>
        <v>-1479265482</v>
      </c>
    </row>
    <row r="210" spans="1:17" ht="21">
      <c r="A210" s="252" t="s">
        <v>326</v>
      </c>
      <c r="B210" s="253"/>
      <c r="C210" s="117">
        <v>0</v>
      </c>
      <c r="D210" s="253"/>
      <c r="E210" s="117">
        <v>0</v>
      </c>
      <c r="F210" s="101"/>
      <c r="G210" s="117">
        <v>0</v>
      </c>
      <c r="H210" s="253"/>
      <c r="I210" s="117">
        <f t="shared" si="6"/>
        <v>0</v>
      </c>
      <c r="J210" s="117"/>
      <c r="K210" s="101">
        <v>11300000</v>
      </c>
      <c r="L210" s="117"/>
      <c r="M210" s="117">
        <v>68879719632</v>
      </c>
      <c r="N210" s="253"/>
      <c r="O210" s="117">
        <v>-79063724736</v>
      </c>
      <c r="P210" s="117"/>
      <c r="Q210" s="117">
        <f t="shared" si="7"/>
        <v>-10184005104</v>
      </c>
    </row>
    <row r="211" spans="1:17" ht="21">
      <c r="A211" s="252" t="s">
        <v>122</v>
      </c>
      <c r="B211" s="253"/>
      <c r="C211" s="117">
        <v>0</v>
      </c>
      <c r="D211" s="253"/>
      <c r="E211" s="117">
        <v>0</v>
      </c>
      <c r="F211" s="101"/>
      <c r="G211" s="117">
        <v>0</v>
      </c>
      <c r="H211" s="253"/>
      <c r="I211" s="117">
        <f t="shared" si="6"/>
        <v>0</v>
      </c>
      <c r="J211" s="117"/>
      <c r="K211" s="101">
        <v>2075239</v>
      </c>
      <c r="L211" s="117"/>
      <c r="M211" s="117">
        <v>3261435449</v>
      </c>
      <c r="N211" s="253"/>
      <c r="O211" s="117">
        <v>-3999946288</v>
      </c>
      <c r="P211" s="117"/>
      <c r="Q211" s="117">
        <f t="shared" si="7"/>
        <v>-738510839</v>
      </c>
    </row>
    <row r="212" spans="1:17" ht="21">
      <c r="A212" s="252" t="s">
        <v>336</v>
      </c>
      <c r="B212" s="253"/>
      <c r="C212" s="117">
        <v>1104</v>
      </c>
      <c r="D212" s="253"/>
      <c r="E212" s="117">
        <v>51050729</v>
      </c>
      <c r="F212" s="101"/>
      <c r="G212" s="117">
        <v>-48624724</v>
      </c>
      <c r="H212" s="253"/>
      <c r="I212" s="117">
        <f t="shared" si="6"/>
        <v>2426005</v>
      </c>
      <c r="J212" s="117"/>
      <c r="K212" s="101">
        <v>177384</v>
      </c>
      <c r="L212" s="117"/>
      <c r="M212" s="117">
        <v>8460291040</v>
      </c>
      <c r="N212" s="253"/>
      <c r="O212" s="117">
        <v>-7808229978</v>
      </c>
      <c r="P212" s="117"/>
      <c r="Q212" s="117">
        <f t="shared" si="7"/>
        <v>652061062</v>
      </c>
    </row>
    <row r="213" spans="1:17" ht="21">
      <c r="A213" s="252" t="s">
        <v>339</v>
      </c>
      <c r="B213" s="253"/>
      <c r="C213" s="117">
        <v>2626</v>
      </c>
      <c r="D213" s="253"/>
      <c r="E213" s="117">
        <v>107112587</v>
      </c>
      <c r="F213" s="101"/>
      <c r="G213" s="117">
        <v>-98811802</v>
      </c>
      <c r="H213" s="253"/>
      <c r="I213" s="117">
        <f t="shared" si="6"/>
        <v>8300785</v>
      </c>
      <c r="J213" s="117"/>
      <c r="K213" s="101">
        <v>126691</v>
      </c>
      <c r="L213" s="117"/>
      <c r="M213" s="117">
        <v>4991795589</v>
      </c>
      <c r="N213" s="253"/>
      <c r="O213" s="117">
        <v>-4768086039</v>
      </c>
      <c r="P213" s="117"/>
      <c r="Q213" s="117">
        <f t="shared" si="7"/>
        <v>223709550</v>
      </c>
    </row>
    <row r="214" spans="1:17" ht="21">
      <c r="A214" s="252" t="s">
        <v>240</v>
      </c>
      <c r="B214" s="253"/>
      <c r="C214" s="117">
        <v>35768</v>
      </c>
      <c r="D214" s="253"/>
      <c r="E214" s="117">
        <v>383807377</v>
      </c>
      <c r="F214" s="101"/>
      <c r="G214" s="117">
        <v>-506220966</v>
      </c>
      <c r="H214" s="253"/>
      <c r="I214" s="117">
        <f t="shared" si="6"/>
        <v>-122413589</v>
      </c>
      <c r="J214" s="117"/>
      <c r="K214" s="101">
        <v>3205170</v>
      </c>
      <c r="L214" s="117"/>
      <c r="M214" s="117">
        <v>43437969426</v>
      </c>
      <c r="N214" s="253"/>
      <c r="O214" s="117">
        <v>-46191590940</v>
      </c>
      <c r="P214" s="117"/>
      <c r="Q214" s="117">
        <f t="shared" si="7"/>
        <v>-2753621514</v>
      </c>
    </row>
    <row r="215" spans="1:17" ht="21">
      <c r="A215" s="252" t="s">
        <v>332</v>
      </c>
      <c r="B215" s="253"/>
      <c r="C215" s="117">
        <v>128905</v>
      </c>
      <c r="D215" s="253"/>
      <c r="E215" s="117">
        <v>1036319258</v>
      </c>
      <c r="F215" s="101"/>
      <c r="G215" s="117">
        <v>-1254016528</v>
      </c>
      <c r="H215" s="253"/>
      <c r="I215" s="117">
        <f t="shared" si="6"/>
        <v>-217697270</v>
      </c>
      <c r="J215" s="117"/>
      <c r="K215" s="101">
        <v>1161314</v>
      </c>
      <c r="L215" s="117"/>
      <c r="M215" s="117">
        <v>9891485431</v>
      </c>
      <c r="N215" s="253"/>
      <c r="O215" s="117">
        <v>-11298923217</v>
      </c>
      <c r="P215" s="117"/>
      <c r="Q215" s="117">
        <f t="shared" si="7"/>
        <v>-1407437786</v>
      </c>
    </row>
    <row r="216" spans="1:17" ht="21">
      <c r="A216" s="252" t="s">
        <v>341</v>
      </c>
      <c r="B216" s="253"/>
      <c r="C216" s="117">
        <v>16280</v>
      </c>
      <c r="D216" s="253"/>
      <c r="E216" s="117">
        <v>120775270</v>
      </c>
      <c r="F216" s="101"/>
      <c r="G216" s="117">
        <v>-137047757</v>
      </c>
      <c r="H216" s="253"/>
      <c r="I216" s="117">
        <f t="shared" si="6"/>
        <v>-16272487</v>
      </c>
      <c r="J216" s="117"/>
      <c r="K216" s="101">
        <v>613558</v>
      </c>
      <c r="L216" s="117"/>
      <c r="M216" s="117">
        <v>8993660576</v>
      </c>
      <c r="N216" s="253"/>
      <c r="O216" s="117">
        <v>-10383766038</v>
      </c>
      <c r="P216" s="117"/>
      <c r="Q216" s="117">
        <f t="shared" si="7"/>
        <v>-1390105462</v>
      </c>
    </row>
    <row r="217" spans="1:17" ht="21">
      <c r="A217" s="252" t="s">
        <v>334</v>
      </c>
      <c r="B217" s="253"/>
      <c r="C217" s="117">
        <v>0</v>
      </c>
      <c r="D217" s="253"/>
      <c r="E217" s="117">
        <v>0</v>
      </c>
      <c r="F217" s="101"/>
      <c r="G217" s="117">
        <v>0</v>
      </c>
      <c r="H217" s="253"/>
      <c r="I217" s="117">
        <f t="shared" si="6"/>
        <v>0</v>
      </c>
      <c r="J217" s="117"/>
      <c r="K217" s="101">
        <v>690580</v>
      </c>
      <c r="L217" s="117"/>
      <c r="M217" s="117">
        <v>12907694658</v>
      </c>
      <c r="N217" s="253"/>
      <c r="O217" s="117">
        <v>-14136026320</v>
      </c>
      <c r="P217" s="117"/>
      <c r="Q217" s="117">
        <f t="shared" si="7"/>
        <v>-1228331662</v>
      </c>
    </row>
    <row r="218" spans="1:17" ht="21">
      <c r="A218" s="252" t="s">
        <v>112</v>
      </c>
      <c r="B218" s="253"/>
      <c r="C218" s="117">
        <v>8576</v>
      </c>
      <c r="D218" s="253"/>
      <c r="E218" s="117">
        <v>233025837</v>
      </c>
      <c r="F218" s="101"/>
      <c r="G218" s="117">
        <v>-210838924</v>
      </c>
      <c r="H218" s="253"/>
      <c r="I218" s="117">
        <f t="shared" si="6"/>
        <v>22186913</v>
      </c>
      <c r="J218" s="117"/>
      <c r="K218" s="101">
        <v>414575</v>
      </c>
      <c r="L218" s="117"/>
      <c r="M218" s="117">
        <v>9732556796</v>
      </c>
      <c r="N218" s="253"/>
      <c r="O218" s="117">
        <v>-10200434359</v>
      </c>
      <c r="P218" s="117"/>
      <c r="Q218" s="117">
        <f t="shared" si="7"/>
        <v>-467877563</v>
      </c>
    </row>
    <row r="219" spans="1:17" ht="21">
      <c r="A219" s="252" t="s">
        <v>350</v>
      </c>
      <c r="B219" s="253"/>
      <c r="C219" s="117">
        <v>38023</v>
      </c>
      <c r="D219" s="253"/>
      <c r="E219" s="117">
        <v>273648569</v>
      </c>
      <c r="F219" s="101"/>
      <c r="G219" s="117">
        <v>-260518789</v>
      </c>
      <c r="H219" s="253"/>
      <c r="I219" s="117">
        <f t="shared" si="6"/>
        <v>13129780</v>
      </c>
      <c r="J219" s="117"/>
      <c r="K219" s="101">
        <v>10048336</v>
      </c>
      <c r="L219" s="117"/>
      <c r="M219" s="117">
        <v>77571451772</v>
      </c>
      <c r="N219" s="253"/>
      <c r="O219" s="117">
        <v>-68719378308</v>
      </c>
      <c r="P219" s="117"/>
      <c r="Q219" s="117">
        <f t="shared" si="7"/>
        <v>8852073464</v>
      </c>
    </row>
    <row r="220" spans="1:17" ht="21">
      <c r="A220" s="252" t="s">
        <v>337</v>
      </c>
      <c r="B220" s="253"/>
      <c r="C220" s="117">
        <v>282395</v>
      </c>
      <c r="D220" s="253"/>
      <c r="E220" s="117">
        <v>45744958412</v>
      </c>
      <c r="F220" s="101"/>
      <c r="G220" s="117">
        <f>-37768556378+-6444016711</f>
        <v>-44212573089</v>
      </c>
      <c r="H220" s="253"/>
      <c r="I220" s="117">
        <f t="shared" si="6"/>
        <v>1532385323</v>
      </c>
      <c r="J220" s="117"/>
      <c r="K220" s="101">
        <v>397090</v>
      </c>
      <c r="L220" s="117"/>
      <c r="M220" s="117">
        <v>62486036584</v>
      </c>
      <c r="N220" s="253"/>
      <c r="O220" s="117">
        <v>-53102653636</v>
      </c>
      <c r="P220" s="117"/>
      <c r="Q220" s="117">
        <f t="shared" si="7"/>
        <v>9383382948</v>
      </c>
    </row>
    <row r="221" spans="1:17" ht="21">
      <c r="A221" s="252" t="s">
        <v>331</v>
      </c>
      <c r="B221" s="253"/>
      <c r="C221" s="117">
        <v>521902</v>
      </c>
      <c r="D221" s="253"/>
      <c r="E221" s="117">
        <v>1018232853</v>
      </c>
      <c r="F221" s="101"/>
      <c r="G221" s="117">
        <v>-1227176756</v>
      </c>
      <c r="H221" s="253"/>
      <c r="I221" s="117">
        <f t="shared" si="6"/>
        <v>-208943903</v>
      </c>
      <c r="J221" s="117"/>
      <c r="K221" s="101">
        <v>2661591</v>
      </c>
      <c r="L221" s="117"/>
      <c r="M221" s="117">
        <v>8626825362</v>
      </c>
      <c r="N221" s="253"/>
      <c r="O221" s="117">
        <v>-9152088053</v>
      </c>
      <c r="P221" s="117"/>
      <c r="Q221" s="117">
        <f t="shared" si="7"/>
        <v>-525262691</v>
      </c>
    </row>
    <row r="222" spans="1:17" ht="21">
      <c r="A222" s="252" t="s">
        <v>340</v>
      </c>
      <c r="B222" s="253"/>
      <c r="C222" s="117">
        <v>9888</v>
      </c>
      <c r="D222" s="253"/>
      <c r="E222" s="117">
        <v>159778584</v>
      </c>
      <c r="F222" s="101"/>
      <c r="G222" s="117">
        <v>-161362609</v>
      </c>
      <c r="H222" s="253"/>
      <c r="I222" s="117">
        <f t="shared" si="6"/>
        <v>-1584025</v>
      </c>
      <c r="J222" s="117"/>
      <c r="K222" s="101">
        <v>569726</v>
      </c>
      <c r="L222" s="117"/>
      <c r="M222" s="117">
        <v>9549327879</v>
      </c>
      <c r="N222" s="253"/>
      <c r="O222" s="117">
        <v>-9297378071</v>
      </c>
      <c r="P222" s="117"/>
      <c r="Q222" s="117">
        <f t="shared" si="7"/>
        <v>251949808</v>
      </c>
    </row>
    <row r="223" spans="1:17" ht="21">
      <c r="A223" s="252" t="s">
        <v>342</v>
      </c>
      <c r="B223" s="253"/>
      <c r="C223" s="117">
        <v>7854</v>
      </c>
      <c r="D223" s="253"/>
      <c r="E223" s="117">
        <v>280079281</v>
      </c>
      <c r="F223" s="101"/>
      <c r="G223" s="117">
        <v>-302709660</v>
      </c>
      <c r="H223" s="253"/>
      <c r="I223" s="117">
        <f t="shared" si="6"/>
        <v>-22630379</v>
      </c>
      <c r="J223" s="117"/>
      <c r="K223" s="101">
        <v>50391</v>
      </c>
      <c r="L223" s="117"/>
      <c r="M223" s="117">
        <v>1872786648</v>
      </c>
      <c r="N223" s="253"/>
      <c r="O223" s="117">
        <v>-1942175022</v>
      </c>
      <c r="P223" s="117"/>
      <c r="Q223" s="117">
        <f t="shared" si="7"/>
        <v>-69388374</v>
      </c>
    </row>
    <row r="224" spans="1:17" ht="21">
      <c r="A224" s="252" t="s">
        <v>355</v>
      </c>
      <c r="B224" s="253"/>
      <c r="C224" s="117">
        <v>435132</v>
      </c>
      <c r="D224" s="253"/>
      <c r="E224" s="117">
        <v>1197055008</v>
      </c>
      <c r="F224" s="101"/>
      <c r="G224" s="117">
        <v>-1074314612</v>
      </c>
      <c r="H224" s="253"/>
      <c r="I224" s="117">
        <f t="shared" si="6"/>
        <v>122740396</v>
      </c>
      <c r="J224" s="117"/>
      <c r="K224" s="101">
        <v>5354975</v>
      </c>
      <c r="L224" s="117"/>
      <c r="M224" s="117">
        <v>14738042757</v>
      </c>
      <c r="N224" s="253"/>
      <c r="O224" s="117">
        <v>-13174966626</v>
      </c>
      <c r="P224" s="117"/>
      <c r="Q224" s="117">
        <f t="shared" si="7"/>
        <v>1563076131</v>
      </c>
    </row>
    <row r="225" spans="1:17" ht="21">
      <c r="A225" s="252" t="s">
        <v>335</v>
      </c>
      <c r="B225" s="253"/>
      <c r="C225" s="117">
        <v>955234</v>
      </c>
      <c r="D225" s="253"/>
      <c r="E225" s="117">
        <v>1507200205</v>
      </c>
      <c r="F225" s="101"/>
      <c r="G225" s="117">
        <v>-1755653661</v>
      </c>
      <c r="H225" s="253"/>
      <c r="I225" s="117">
        <f t="shared" si="6"/>
        <v>-248453456</v>
      </c>
      <c r="J225" s="117"/>
      <c r="K225" s="101">
        <v>12844223</v>
      </c>
      <c r="L225" s="117"/>
      <c r="M225" s="117">
        <v>27284107929</v>
      </c>
      <c r="N225" s="253"/>
      <c r="O225" s="117">
        <v>-23573153388</v>
      </c>
      <c r="P225" s="117"/>
      <c r="Q225" s="117">
        <f t="shared" si="7"/>
        <v>3710954541</v>
      </c>
    </row>
    <row r="226" spans="1:17" ht="21">
      <c r="A226" s="252" t="s">
        <v>338</v>
      </c>
      <c r="B226" s="253"/>
      <c r="C226" s="117">
        <v>20407</v>
      </c>
      <c r="D226" s="253"/>
      <c r="E226" s="117">
        <v>892034582</v>
      </c>
      <c r="F226" s="101"/>
      <c r="G226" s="117">
        <v>-979305063</v>
      </c>
      <c r="H226" s="253"/>
      <c r="I226" s="117">
        <f t="shared" si="6"/>
        <v>-87270481</v>
      </c>
      <c r="J226" s="117"/>
      <c r="K226" s="101">
        <v>154607</v>
      </c>
      <c r="L226" s="117"/>
      <c r="M226" s="117">
        <v>6905862092</v>
      </c>
      <c r="N226" s="253"/>
      <c r="O226" s="117">
        <v>-7421781839</v>
      </c>
      <c r="P226" s="117"/>
      <c r="Q226" s="117">
        <f t="shared" si="7"/>
        <v>-515919747</v>
      </c>
    </row>
    <row r="227" spans="1:17" ht="21">
      <c r="A227" s="252" t="s">
        <v>166</v>
      </c>
      <c r="B227" s="253"/>
      <c r="C227" s="117">
        <v>1149918</v>
      </c>
      <c r="D227" s="253"/>
      <c r="E227" s="117">
        <v>1175262405</v>
      </c>
      <c r="F227" s="101"/>
      <c r="G227" s="117">
        <v>-1644806464</v>
      </c>
      <c r="H227" s="253"/>
      <c r="I227" s="117">
        <f t="shared" si="6"/>
        <v>-469544059</v>
      </c>
      <c r="J227" s="117"/>
      <c r="K227" s="101">
        <v>17912716</v>
      </c>
      <c r="L227" s="117"/>
      <c r="M227" s="117">
        <v>20103081234</v>
      </c>
      <c r="N227" s="253"/>
      <c r="O227" s="117">
        <v>-25642917319</v>
      </c>
      <c r="P227" s="117"/>
      <c r="Q227" s="117">
        <f t="shared" si="7"/>
        <v>-5539836085</v>
      </c>
    </row>
    <row r="228" spans="1:17" ht="21">
      <c r="A228" s="252" t="s">
        <v>349</v>
      </c>
      <c r="B228" s="253"/>
      <c r="C228" s="117">
        <v>16735</v>
      </c>
      <c r="D228" s="253"/>
      <c r="E228" s="117">
        <v>67457105</v>
      </c>
      <c r="F228" s="101"/>
      <c r="G228" s="117">
        <v>-64085799</v>
      </c>
      <c r="H228" s="253"/>
      <c r="I228" s="117">
        <f t="shared" si="6"/>
        <v>3371306</v>
      </c>
      <c r="J228" s="117"/>
      <c r="K228" s="101">
        <v>5496823</v>
      </c>
      <c r="L228" s="117"/>
      <c r="M228" s="117">
        <v>24225429583</v>
      </c>
      <c r="N228" s="253"/>
      <c r="O228" s="117">
        <v>-21041556072</v>
      </c>
      <c r="P228" s="117"/>
      <c r="Q228" s="117">
        <f t="shared" si="7"/>
        <v>3183873511</v>
      </c>
    </row>
    <row r="229" spans="1:17" ht="21">
      <c r="A229" s="252" t="s">
        <v>358</v>
      </c>
      <c r="B229" s="253"/>
      <c r="C229" s="117">
        <v>48343</v>
      </c>
      <c r="D229" s="253"/>
      <c r="E229" s="117">
        <v>2407180772</v>
      </c>
      <c r="F229" s="101"/>
      <c r="G229" s="117">
        <v>-2171069212</v>
      </c>
      <c r="H229" s="253"/>
      <c r="I229" s="117">
        <f t="shared" si="6"/>
        <v>236111560</v>
      </c>
      <c r="J229" s="117"/>
      <c r="K229" s="101">
        <v>612919</v>
      </c>
      <c r="L229" s="117"/>
      <c r="M229" s="117">
        <v>29812482386</v>
      </c>
      <c r="N229" s="253"/>
      <c r="O229" s="117">
        <v>-27467140703</v>
      </c>
      <c r="P229" s="117"/>
      <c r="Q229" s="117">
        <f t="shared" si="7"/>
        <v>2345341683</v>
      </c>
    </row>
    <row r="230" spans="1:17" ht="21">
      <c r="A230" s="252" t="s">
        <v>354</v>
      </c>
      <c r="B230" s="253"/>
      <c r="C230" s="117">
        <v>175574</v>
      </c>
      <c r="D230" s="253"/>
      <c r="E230" s="117">
        <v>1206502967</v>
      </c>
      <c r="F230" s="101"/>
      <c r="G230" s="117">
        <v>-1267972976</v>
      </c>
      <c r="H230" s="253"/>
      <c r="I230" s="117">
        <f t="shared" si="6"/>
        <v>-61470009</v>
      </c>
      <c r="J230" s="117"/>
      <c r="K230" s="101">
        <v>1087767</v>
      </c>
      <c r="L230" s="117"/>
      <c r="M230" s="117">
        <v>8458401851</v>
      </c>
      <c r="N230" s="253"/>
      <c r="O230" s="117">
        <v>-8831015729</v>
      </c>
      <c r="P230" s="117"/>
      <c r="Q230" s="117">
        <f t="shared" si="7"/>
        <v>-372613878</v>
      </c>
    </row>
    <row r="231" spans="1:17" ht="21">
      <c r="A231" s="252" t="s">
        <v>356</v>
      </c>
      <c r="B231" s="253"/>
      <c r="C231" s="117">
        <v>837318</v>
      </c>
      <c r="D231" s="253"/>
      <c r="E231" s="117">
        <v>11652365233</v>
      </c>
      <c r="F231" s="101"/>
      <c r="G231" s="117">
        <v>-11512408126</v>
      </c>
      <c r="H231" s="253"/>
      <c r="I231" s="117">
        <f t="shared" si="6"/>
        <v>139957107</v>
      </c>
      <c r="J231" s="117"/>
      <c r="K231" s="101">
        <v>1227784</v>
      </c>
      <c r="L231" s="117"/>
      <c r="M231" s="117">
        <v>17031334327</v>
      </c>
      <c r="N231" s="253"/>
      <c r="O231" s="117">
        <v>-16857938095</v>
      </c>
      <c r="P231" s="117"/>
      <c r="Q231" s="117">
        <f t="shared" si="7"/>
        <v>173396232</v>
      </c>
    </row>
    <row r="232" spans="1:17" ht="21">
      <c r="A232" s="252" t="s">
        <v>357</v>
      </c>
      <c r="B232" s="253"/>
      <c r="C232" s="117">
        <v>360777</v>
      </c>
      <c r="D232" s="253"/>
      <c r="E232" s="117">
        <v>2593162453</v>
      </c>
      <c r="F232" s="101"/>
      <c r="G232" s="117">
        <v>-3044284660</v>
      </c>
      <c r="H232" s="253"/>
      <c r="I232" s="117">
        <f t="shared" si="6"/>
        <v>-451122207</v>
      </c>
      <c r="J232" s="117"/>
      <c r="K232" s="101">
        <v>1385256</v>
      </c>
      <c r="L232" s="117"/>
      <c r="M232" s="117">
        <v>11101899094</v>
      </c>
      <c r="N232" s="253"/>
      <c r="O232" s="117">
        <v>-11965309954</v>
      </c>
      <c r="P232" s="117"/>
      <c r="Q232" s="117">
        <f t="shared" si="7"/>
        <v>-863410860</v>
      </c>
    </row>
    <row r="233" spans="1:17" ht="21">
      <c r="A233" s="252" t="s">
        <v>291</v>
      </c>
      <c r="B233" s="253"/>
      <c r="C233" s="117">
        <v>0</v>
      </c>
      <c r="D233" s="253"/>
      <c r="E233" s="117">
        <v>0</v>
      </c>
      <c r="F233" s="101"/>
      <c r="G233" s="117">
        <v>0</v>
      </c>
      <c r="H233" s="253"/>
      <c r="I233" s="117">
        <f t="shared" si="6"/>
        <v>0</v>
      </c>
      <c r="J233" s="117"/>
      <c r="K233" s="101">
        <v>14837776</v>
      </c>
      <c r="L233" s="117"/>
      <c r="M233" s="117">
        <v>76271704325</v>
      </c>
      <c r="N233" s="253"/>
      <c r="O233" s="117">
        <v>-80336879712</v>
      </c>
      <c r="P233" s="117"/>
      <c r="Q233" s="117">
        <f t="shared" si="7"/>
        <v>-4065175387</v>
      </c>
    </row>
    <row r="234" spans="1:17" ht="21">
      <c r="A234" s="252" t="s">
        <v>407</v>
      </c>
      <c r="B234" s="253"/>
      <c r="C234" s="117">
        <v>14862</v>
      </c>
      <c r="D234" s="253"/>
      <c r="E234" s="117">
        <v>996529335</v>
      </c>
      <c r="F234" s="101"/>
      <c r="G234" s="117">
        <v>-1227519571</v>
      </c>
      <c r="H234" s="253"/>
      <c r="I234" s="117">
        <f t="shared" si="6"/>
        <v>-230990236</v>
      </c>
      <c r="J234" s="117"/>
      <c r="K234" s="101">
        <v>99543</v>
      </c>
      <c r="L234" s="117"/>
      <c r="M234" s="117">
        <v>7934076282</v>
      </c>
      <c r="N234" s="253"/>
      <c r="O234" s="117">
        <v>-8221593562</v>
      </c>
      <c r="P234" s="117"/>
      <c r="Q234" s="117">
        <f t="shared" si="7"/>
        <v>-287517280</v>
      </c>
    </row>
    <row r="235" spans="1:17" ht="21">
      <c r="A235" s="252" t="s">
        <v>408</v>
      </c>
      <c r="B235" s="253"/>
      <c r="C235" s="117">
        <v>0</v>
      </c>
      <c r="D235" s="253"/>
      <c r="E235" s="117">
        <v>0</v>
      </c>
      <c r="F235" s="101"/>
      <c r="G235" s="117">
        <v>0</v>
      </c>
      <c r="H235" s="253"/>
      <c r="I235" s="117">
        <f t="shared" si="6"/>
        <v>0</v>
      </c>
      <c r="J235" s="117"/>
      <c r="K235" s="101">
        <v>90244</v>
      </c>
      <c r="L235" s="117"/>
      <c r="M235" s="117">
        <v>2258420040</v>
      </c>
      <c r="N235" s="253"/>
      <c r="O235" s="117">
        <v>-2033553397</v>
      </c>
      <c r="P235" s="117"/>
      <c r="Q235" s="117">
        <f t="shared" si="7"/>
        <v>224866643</v>
      </c>
    </row>
    <row r="236" spans="1:17" ht="21">
      <c r="A236" s="252" t="s">
        <v>363</v>
      </c>
      <c r="B236" s="253"/>
      <c r="C236" s="117">
        <v>1002521</v>
      </c>
      <c r="D236" s="253"/>
      <c r="E236" s="117">
        <v>1235754751</v>
      </c>
      <c r="F236" s="101"/>
      <c r="G236" s="117">
        <v>-1555418039</v>
      </c>
      <c r="H236" s="253"/>
      <c r="I236" s="117">
        <f t="shared" si="6"/>
        <v>-319663288</v>
      </c>
      <c r="J236" s="117"/>
      <c r="K236" s="101">
        <v>3795935</v>
      </c>
      <c r="L236" s="117"/>
      <c r="M236" s="117">
        <v>7144136483</v>
      </c>
      <c r="N236" s="253"/>
      <c r="O236" s="117">
        <v>-8056418810</v>
      </c>
      <c r="P236" s="117"/>
      <c r="Q236" s="117">
        <f t="shared" si="7"/>
        <v>-912282327</v>
      </c>
    </row>
    <row r="237" spans="1:17" ht="21">
      <c r="A237" s="252" t="s">
        <v>364</v>
      </c>
      <c r="B237" s="253"/>
      <c r="C237" s="117">
        <v>549993</v>
      </c>
      <c r="D237" s="253"/>
      <c r="E237" s="117">
        <v>922003704</v>
      </c>
      <c r="F237" s="101"/>
      <c r="G237" s="117">
        <v>-1056897928</v>
      </c>
      <c r="H237" s="253"/>
      <c r="I237" s="117">
        <f t="shared" si="6"/>
        <v>-134894224</v>
      </c>
      <c r="J237" s="117"/>
      <c r="K237" s="101">
        <v>3461339</v>
      </c>
      <c r="L237" s="117"/>
      <c r="M237" s="117">
        <v>5901531332</v>
      </c>
      <c r="N237" s="253"/>
      <c r="O237" s="117">
        <v>-6651506493</v>
      </c>
      <c r="P237" s="117"/>
      <c r="Q237" s="117">
        <f t="shared" si="7"/>
        <v>-749975161</v>
      </c>
    </row>
    <row r="238" spans="1:17" ht="21">
      <c r="A238" s="252" t="s">
        <v>401</v>
      </c>
      <c r="B238" s="253"/>
      <c r="C238" s="117">
        <v>134145</v>
      </c>
      <c r="D238" s="253"/>
      <c r="E238" s="117">
        <v>852827480</v>
      </c>
      <c r="F238" s="101"/>
      <c r="G238" s="117">
        <v>-1037963783</v>
      </c>
      <c r="H238" s="253"/>
      <c r="I238" s="117">
        <f t="shared" si="6"/>
        <v>-185136303</v>
      </c>
      <c r="J238" s="117"/>
      <c r="K238" s="101">
        <v>863968</v>
      </c>
      <c r="L238" s="117"/>
      <c r="M238" s="117">
        <v>6292754632</v>
      </c>
      <c r="N238" s="253"/>
      <c r="O238" s="117">
        <v>-6685060891</v>
      </c>
      <c r="P238" s="117"/>
      <c r="Q238" s="117">
        <f t="shared" si="7"/>
        <v>-392306259</v>
      </c>
    </row>
    <row r="239" spans="1:17" ht="21">
      <c r="A239" s="252" t="s">
        <v>361</v>
      </c>
      <c r="B239" s="253"/>
      <c r="C239" s="117">
        <v>6195</v>
      </c>
      <c r="D239" s="253"/>
      <c r="E239" s="117">
        <v>55343014</v>
      </c>
      <c r="F239" s="101"/>
      <c r="G239" s="117">
        <v>-54909131</v>
      </c>
      <c r="H239" s="253"/>
      <c r="I239" s="117">
        <f t="shared" si="6"/>
        <v>433883</v>
      </c>
      <c r="J239" s="117"/>
      <c r="K239" s="101">
        <v>803384</v>
      </c>
      <c r="L239" s="117"/>
      <c r="M239" s="117">
        <v>8332593166</v>
      </c>
      <c r="N239" s="253"/>
      <c r="O239" s="117">
        <v>-7120761529</v>
      </c>
      <c r="P239" s="117"/>
      <c r="Q239" s="117">
        <f t="shared" si="7"/>
        <v>1211831637</v>
      </c>
    </row>
    <row r="240" spans="1:17" ht="21">
      <c r="A240" s="252" t="s">
        <v>385</v>
      </c>
      <c r="B240" s="253"/>
      <c r="C240" s="117">
        <v>904872</v>
      </c>
      <c r="D240" s="253"/>
      <c r="E240" s="117">
        <v>19776002282</v>
      </c>
      <c r="F240" s="101"/>
      <c r="G240" s="117">
        <v>-16677910901</v>
      </c>
      <c r="H240" s="253"/>
      <c r="I240" s="117">
        <f t="shared" si="6"/>
        <v>3098091381</v>
      </c>
      <c r="J240" s="117"/>
      <c r="K240" s="101">
        <v>1371238</v>
      </c>
      <c r="L240" s="117"/>
      <c r="M240" s="117">
        <v>28532092631</v>
      </c>
      <c r="N240" s="253"/>
      <c r="O240" s="117">
        <v>-25273613494</v>
      </c>
      <c r="P240" s="117"/>
      <c r="Q240" s="117">
        <f t="shared" si="7"/>
        <v>3258479137</v>
      </c>
    </row>
    <row r="241" spans="1:17" ht="21">
      <c r="A241" s="252" t="s">
        <v>382</v>
      </c>
      <c r="B241" s="253"/>
      <c r="C241" s="117">
        <v>18614</v>
      </c>
      <c r="D241" s="253"/>
      <c r="E241" s="117">
        <v>160932843</v>
      </c>
      <c r="F241" s="101"/>
      <c r="G241" s="117">
        <v>-167272829</v>
      </c>
      <c r="H241" s="253"/>
      <c r="I241" s="117">
        <f t="shared" si="6"/>
        <v>-6339986</v>
      </c>
      <c r="J241" s="117"/>
      <c r="K241" s="101">
        <v>693786</v>
      </c>
      <c r="L241" s="117"/>
      <c r="M241" s="117">
        <v>5772710626</v>
      </c>
      <c r="N241" s="253"/>
      <c r="O241" s="117">
        <v>-6234637743</v>
      </c>
      <c r="P241" s="117"/>
      <c r="Q241" s="117">
        <f t="shared" si="7"/>
        <v>-461927117</v>
      </c>
    </row>
    <row r="242" spans="1:17" ht="21">
      <c r="A242" s="252" t="s">
        <v>390</v>
      </c>
      <c r="B242" s="253"/>
      <c r="C242" s="117">
        <v>27713</v>
      </c>
      <c r="D242" s="253"/>
      <c r="E242" s="117">
        <v>854367018</v>
      </c>
      <c r="F242" s="101"/>
      <c r="G242" s="117">
        <v>-1099462157</v>
      </c>
      <c r="H242" s="253"/>
      <c r="I242" s="117">
        <f t="shared" si="6"/>
        <v>-245095139</v>
      </c>
      <c r="J242" s="117"/>
      <c r="K242" s="101">
        <v>78793</v>
      </c>
      <c r="L242" s="117"/>
      <c r="M242" s="117">
        <v>2909336098</v>
      </c>
      <c r="N242" s="253"/>
      <c r="O242" s="117">
        <v>-3255874746</v>
      </c>
      <c r="P242" s="117"/>
      <c r="Q242" s="117">
        <f t="shared" si="7"/>
        <v>-346538648</v>
      </c>
    </row>
    <row r="243" spans="1:17" ht="21">
      <c r="A243" s="252" t="s">
        <v>369</v>
      </c>
      <c r="B243" s="253"/>
      <c r="C243" s="117">
        <v>0</v>
      </c>
      <c r="D243" s="253"/>
      <c r="E243" s="117">
        <v>0</v>
      </c>
      <c r="F243" s="101"/>
      <c r="G243" s="117">
        <v>0</v>
      </c>
      <c r="H243" s="253"/>
      <c r="I243" s="117">
        <f t="shared" si="6"/>
        <v>0</v>
      </c>
      <c r="J243" s="117"/>
      <c r="K243" s="101">
        <v>210181</v>
      </c>
      <c r="L243" s="117"/>
      <c r="M243" s="117">
        <v>5576873239</v>
      </c>
      <c r="N243" s="253"/>
      <c r="O243" s="117">
        <v>-6185354347</v>
      </c>
      <c r="P243" s="117"/>
      <c r="Q243" s="117">
        <f t="shared" si="7"/>
        <v>-608481108</v>
      </c>
    </row>
    <row r="244" spans="1:17" ht="21">
      <c r="A244" s="252" t="s">
        <v>394</v>
      </c>
      <c r="B244" s="253"/>
      <c r="C244" s="117">
        <v>168125</v>
      </c>
      <c r="D244" s="253"/>
      <c r="E244" s="117">
        <v>870875290</v>
      </c>
      <c r="F244" s="101"/>
      <c r="G244" s="117">
        <v>-1109170012</v>
      </c>
      <c r="H244" s="253"/>
      <c r="I244" s="117">
        <f t="shared" si="6"/>
        <v>-238294722</v>
      </c>
      <c r="J244" s="117"/>
      <c r="K244" s="101">
        <v>1120387</v>
      </c>
      <c r="L244" s="117"/>
      <c r="M244" s="117">
        <v>7062132334</v>
      </c>
      <c r="N244" s="253"/>
      <c r="O244" s="117">
        <v>-7391522152</v>
      </c>
      <c r="P244" s="117"/>
      <c r="Q244" s="117">
        <f t="shared" si="7"/>
        <v>-329389818</v>
      </c>
    </row>
    <row r="245" spans="1:17" ht="21">
      <c r="A245" s="252" t="s">
        <v>400</v>
      </c>
      <c r="B245" s="253"/>
      <c r="C245" s="117">
        <v>106419</v>
      </c>
      <c r="D245" s="253"/>
      <c r="E245" s="117">
        <v>944777947</v>
      </c>
      <c r="F245" s="101"/>
      <c r="G245" s="117">
        <v>-1238064405</v>
      </c>
      <c r="H245" s="253"/>
      <c r="I245" s="117">
        <f t="shared" si="6"/>
        <v>-293286458</v>
      </c>
      <c r="J245" s="117"/>
      <c r="K245" s="101">
        <v>576022</v>
      </c>
      <c r="L245" s="117"/>
      <c r="M245" s="117">
        <v>5948975080</v>
      </c>
      <c r="N245" s="253"/>
      <c r="O245" s="117">
        <v>-6701362883</v>
      </c>
      <c r="P245" s="117"/>
      <c r="Q245" s="117">
        <f t="shared" si="7"/>
        <v>-752387803</v>
      </c>
    </row>
    <row r="246" spans="1:17" ht="21">
      <c r="A246" s="252" t="s">
        <v>391</v>
      </c>
      <c r="B246" s="253"/>
      <c r="C246" s="117">
        <v>0</v>
      </c>
      <c r="D246" s="253"/>
      <c r="E246" s="117">
        <v>0</v>
      </c>
      <c r="F246" s="101"/>
      <c r="G246" s="117">
        <v>0</v>
      </c>
      <c r="H246" s="253"/>
      <c r="I246" s="117">
        <f t="shared" si="6"/>
        <v>0</v>
      </c>
      <c r="J246" s="117"/>
      <c r="K246" s="101">
        <v>1178703</v>
      </c>
      <c r="L246" s="117"/>
      <c r="M246" s="117">
        <v>23290473069</v>
      </c>
      <c r="N246" s="253"/>
      <c r="O246" s="117">
        <v>-21428613052</v>
      </c>
      <c r="P246" s="117"/>
      <c r="Q246" s="117">
        <f t="shared" si="7"/>
        <v>1861860017</v>
      </c>
    </row>
    <row r="247" spans="1:17" ht="21">
      <c r="A247" s="252" t="s">
        <v>380</v>
      </c>
      <c r="B247" s="253"/>
      <c r="C247" s="117">
        <v>41977</v>
      </c>
      <c r="D247" s="253"/>
      <c r="E247" s="117">
        <v>1205037240</v>
      </c>
      <c r="F247" s="101"/>
      <c r="G247" s="117">
        <v>-1110098258</v>
      </c>
      <c r="H247" s="253"/>
      <c r="I247" s="117">
        <f t="shared" si="6"/>
        <v>94938982</v>
      </c>
      <c r="J247" s="117"/>
      <c r="K247" s="101">
        <v>750235</v>
      </c>
      <c r="L247" s="117"/>
      <c r="M247" s="117">
        <v>24141253364</v>
      </c>
      <c r="N247" s="253"/>
      <c r="O247" s="117">
        <v>-20197906863</v>
      </c>
      <c r="P247" s="117"/>
      <c r="Q247" s="117">
        <f t="shared" si="7"/>
        <v>3943346501</v>
      </c>
    </row>
    <row r="248" spans="1:17" ht="21">
      <c r="A248" s="252" t="s">
        <v>381</v>
      </c>
      <c r="B248" s="253"/>
      <c r="C248" s="117">
        <v>43489</v>
      </c>
      <c r="D248" s="253"/>
      <c r="E248" s="117">
        <v>1285124469</v>
      </c>
      <c r="F248" s="101"/>
      <c r="G248" s="117">
        <v>-1712862788</v>
      </c>
      <c r="H248" s="253"/>
      <c r="I248" s="117">
        <f t="shared" si="6"/>
        <v>-427738319</v>
      </c>
      <c r="J248" s="117"/>
      <c r="K248" s="101">
        <v>280781</v>
      </c>
      <c r="L248" s="117"/>
      <c r="M248" s="117">
        <v>9459579255</v>
      </c>
      <c r="N248" s="253"/>
      <c r="O248" s="117">
        <v>-11058872964</v>
      </c>
      <c r="P248" s="117"/>
      <c r="Q248" s="117">
        <f t="shared" si="7"/>
        <v>-1599293709</v>
      </c>
    </row>
    <row r="249" spans="1:17" ht="21">
      <c r="A249" s="252" t="s">
        <v>372</v>
      </c>
      <c r="B249" s="253"/>
      <c r="C249" s="117">
        <v>18075</v>
      </c>
      <c r="D249" s="253"/>
      <c r="E249" s="117">
        <v>21146361</v>
      </c>
      <c r="F249" s="101"/>
      <c r="G249" s="117">
        <v>-28677092</v>
      </c>
      <c r="H249" s="253"/>
      <c r="I249" s="117">
        <f t="shared" si="6"/>
        <v>-7530731</v>
      </c>
      <c r="J249" s="117"/>
      <c r="K249" s="101">
        <v>117894</v>
      </c>
      <c r="L249" s="117"/>
      <c r="M249" s="117">
        <v>6190126210</v>
      </c>
      <c r="N249" s="253"/>
      <c r="O249" s="117">
        <v>-7076106324</v>
      </c>
      <c r="P249" s="117"/>
      <c r="Q249" s="117">
        <f t="shared" si="7"/>
        <v>-885980114</v>
      </c>
    </row>
    <row r="250" spans="1:17" ht="21">
      <c r="A250" s="252" t="s">
        <v>366</v>
      </c>
      <c r="B250" s="253"/>
      <c r="C250" s="117">
        <v>928</v>
      </c>
      <c r="D250" s="253"/>
      <c r="E250" s="117">
        <v>58636893</v>
      </c>
      <c r="F250" s="101"/>
      <c r="G250" s="117">
        <v>-78860552</v>
      </c>
      <c r="H250" s="253"/>
      <c r="I250" s="117">
        <f t="shared" si="6"/>
        <v>-20223659</v>
      </c>
      <c r="J250" s="117"/>
      <c r="K250" s="101">
        <v>45500</v>
      </c>
      <c r="L250" s="117"/>
      <c r="M250" s="117">
        <v>3142299411</v>
      </c>
      <c r="N250" s="253"/>
      <c r="O250" s="117">
        <v>-3866546318</v>
      </c>
      <c r="P250" s="117"/>
      <c r="Q250" s="117">
        <f t="shared" si="7"/>
        <v>-724246907</v>
      </c>
    </row>
    <row r="251" spans="1:17" ht="21">
      <c r="A251" s="252" t="s">
        <v>365</v>
      </c>
      <c r="B251" s="253"/>
      <c r="C251" s="117">
        <v>2314542</v>
      </c>
      <c r="D251" s="253"/>
      <c r="E251" s="117">
        <v>5774668676</v>
      </c>
      <c r="F251" s="101"/>
      <c r="G251" s="117">
        <v>-4530799519</v>
      </c>
      <c r="H251" s="253"/>
      <c r="I251" s="117">
        <f t="shared" si="6"/>
        <v>1243869157</v>
      </c>
      <c r="J251" s="117"/>
      <c r="K251" s="101">
        <v>6887837</v>
      </c>
      <c r="L251" s="117"/>
      <c r="M251" s="117">
        <v>16003815672</v>
      </c>
      <c r="N251" s="253"/>
      <c r="O251" s="117">
        <v>-13893924245</v>
      </c>
      <c r="P251" s="117"/>
      <c r="Q251" s="117">
        <f t="shared" si="7"/>
        <v>2109891427</v>
      </c>
    </row>
    <row r="252" spans="1:17" ht="21">
      <c r="A252" s="252" t="s">
        <v>374</v>
      </c>
      <c r="B252" s="253"/>
      <c r="C252" s="117">
        <v>1506</v>
      </c>
      <c r="D252" s="253"/>
      <c r="E252" s="117">
        <v>53714281</v>
      </c>
      <c r="F252" s="101"/>
      <c r="G252" s="117">
        <v>-65805868</v>
      </c>
      <c r="H252" s="253"/>
      <c r="I252" s="117">
        <f t="shared" si="6"/>
        <v>-12091587</v>
      </c>
      <c r="J252" s="117"/>
      <c r="K252" s="101">
        <v>116928</v>
      </c>
      <c r="L252" s="117"/>
      <c r="M252" s="117">
        <v>4198412886</v>
      </c>
      <c r="N252" s="253"/>
      <c r="O252" s="117">
        <v>-5189366372</v>
      </c>
      <c r="P252" s="117"/>
      <c r="Q252" s="117">
        <f t="shared" si="7"/>
        <v>-990953486</v>
      </c>
    </row>
    <row r="253" spans="1:17" ht="21">
      <c r="A253" s="252" t="s">
        <v>383</v>
      </c>
      <c r="B253" s="253"/>
      <c r="C253" s="117">
        <v>24482</v>
      </c>
      <c r="D253" s="253"/>
      <c r="E253" s="117">
        <v>247424789</v>
      </c>
      <c r="F253" s="101"/>
      <c r="G253" s="117">
        <v>-274476037</v>
      </c>
      <c r="H253" s="253"/>
      <c r="I253" s="117">
        <f t="shared" si="6"/>
        <v>-27051248</v>
      </c>
      <c r="J253" s="117"/>
      <c r="K253" s="101">
        <v>426914</v>
      </c>
      <c r="L253" s="117"/>
      <c r="M253" s="117">
        <v>4972195477</v>
      </c>
      <c r="N253" s="253"/>
      <c r="O253" s="117">
        <v>-5614681171</v>
      </c>
      <c r="P253" s="117"/>
      <c r="Q253" s="117">
        <f t="shared" si="7"/>
        <v>-642485694</v>
      </c>
    </row>
    <row r="254" spans="1:17" ht="21">
      <c r="A254" s="252" t="s">
        <v>392</v>
      </c>
      <c r="B254" s="253"/>
      <c r="C254" s="117">
        <v>37418</v>
      </c>
      <c r="D254" s="253"/>
      <c r="E254" s="117">
        <v>137772573</v>
      </c>
      <c r="F254" s="101"/>
      <c r="G254" s="117">
        <v>-138107121</v>
      </c>
      <c r="H254" s="253"/>
      <c r="I254" s="117">
        <f t="shared" si="6"/>
        <v>-334548</v>
      </c>
      <c r="J254" s="117"/>
      <c r="K254" s="101">
        <v>1255041</v>
      </c>
      <c r="L254" s="117"/>
      <c r="M254" s="117">
        <v>6349032414</v>
      </c>
      <c r="N254" s="253"/>
      <c r="O254" s="117">
        <v>-6879344177</v>
      </c>
      <c r="P254" s="117"/>
      <c r="Q254" s="117">
        <f t="shared" si="7"/>
        <v>-530311763</v>
      </c>
    </row>
    <row r="255" spans="1:17" ht="21">
      <c r="A255" s="252" t="s">
        <v>398</v>
      </c>
      <c r="B255" s="253"/>
      <c r="C255" s="117">
        <v>102747</v>
      </c>
      <c r="D255" s="253"/>
      <c r="E255" s="117">
        <v>467655608</v>
      </c>
      <c r="F255" s="101"/>
      <c r="G255" s="117">
        <v>-499195974</v>
      </c>
      <c r="H255" s="253"/>
      <c r="I255" s="117">
        <f t="shared" si="6"/>
        <v>-31540366</v>
      </c>
      <c r="J255" s="117"/>
      <c r="K255" s="101">
        <v>1042598</v>
      </c>
      <c r="L255" s="117"/>
      <c r="M255" s="117">
        <v>6430816931</v>
      </c>
      <c r="N255" s="253"/>
      <c r="O255" s="117">
        <v>-5064551777</v>
      </c>
      <c r="P255" s="117"/>
      <c r="Q255" s="117">
        <f t="shared" si="7"/>
        <v>1366265154</v>
      </c>
    </row>
    <row r="256" spans="1:17" ht="21">
      <c r="A256" s="252" t="s">
        <v>376</v>
      </c>
      <c r="B256" s="253"/>
      <c r="C256" s="117">
        <v>3005567</v>
      </c>
      <c r="D256" s="253"/>
      <c r="E256" s="117">
        <v>4895686534</v>
      </c>
      <c r="F256" s="101"/>
      <c r="G256" s="117">
        <v>-3659541297</v>
      </c>
      <c r="H256" s="253"/>
      <c r="I256" s="117">
        <f t="shared" si="6"/>
        <v>1236145237</v>
      </c>
      <c r="J256" s="117"/>
      <c r="K256" s="101">
        <v>12209602</v>
      </c>
      <c r="L256" s="117"/>
      <c r="M256" s="117">
        <v>19546107054</v>
      </c>
      <c r="N256" s="253"/>
      <c r="O256" s="117">
        <v>-16055454138</v>
      </c>
      <c r="P256" s="117"/>
      <c r="Q256" s="117">
        <f t="shared" si="7"/>
        <v>3490652916</v>
      </c>
    </row>
    <row r="257" spans="1:17" ht="21">
      <c r="A257" s="252" t="s">
        <v>410</v>
      </c>
      <c r="B257" s="253"/>
      <c r="C257" s="117">
        <v>427532</v>
      </c>
      <c r="D257" s="253"/>
      <c r="E257" s="117">
        <v>990009824</v>
      </c>
      <c r="F257" s="101"/>
      <c r="G257" s="117">
        <v>-1064214298</v>
      </c>
      <c r="H257" s="253"/>
      <c r="I257" s="117">
        <f t="shared" si="6"/>
        <v>-74204474</v>
      </c>
      <c r="J257" s="117"/>
      <c r="K257" s="101">
        <v>4669012</v>
      </c>
      <c r="L257" s="117"/>
      <c r="M257" s="117">
        <v>11921540605</v>
      </c>
      <c r="N257" s="253"/>
      <c r="O257" s="117">
        <v>-11718876287</v>
      </c>
      <c r="P257" s="117"/>
      <c r="Q257" s="117">
        <f t="shared" si="7"/>
        <v>202664318</v>
      </c>
    </row>
    <row r="258" spans="1:17" ht="21">
      <c r="A258" s="252" t="s">
        <v>373</v>
      </c>
      <c r="B258" s="253"/>
      <c r="C258" s="117">
        <v>2701</v>
      </c>
      <c r="D258" s="253"/>
      <c r="E258" s="117">
        <v>48571064</v>
      </c>
      <c r="F258" s="101"/>
      <c r="G258" s="117">
        <v>-64378541</v>
      </c>
      <c r="H258" s="253"/>
      <c r="I258" s="117">
        <f t="shared" si="6"/>
        <v>-15807477</v>
      </c>
      <c r="J258" s="117"/>
      <c r="K258" s="101">
        <v>265668</v>
      </c>
      <c r="L258" s="117"/>
      <c r="M258" s="117">
        <v>5602693363</v>
      </c>
      <c r="N258" s="253"/>
      <c r="O258" s="117">
        <v>-6332216992</v>
      </c>
      <c r="P258" s="117"/>
      <c r="Q258" s="117">
        <f t="shared" si="7"/>
        <v>-729523629</v>
      </c>
    </row>
    <row r="259" spans="1:17" ht="21">
      <c r="A259" s="252" t="s">
        <v>387</v>
      </c>
      <c r="B259" s="253"/>
      <c r="C259" s="117">
        <v>182768</v>
      </c>
      <c r="D259" s="253"/>
      <c r="E259" s="117">
        <v>613569310</v>
      </c>
      <c r="F259" s="101"/>
      <c r="G259" s="117">
        <v>-665985958</v>
      </c>
      <c r="H259" s="253"/>
      <c r="I259" s="117">
        <f t="shared" si="6"/>
        <v>-52416648</v>
      </c>
      <c r="J259" s="117"/>
      <c r="K259" s="101">
        <v>3315098</v>
      </c>
      <c r="L259" s="117"/>
      <c r="M259" s="117">
        <v>15610826178</v>
      </c>
      <c r="N259" s="253"/>
      <c r="O259" s="117">
        <v>-14933307066</v>
      </c>
      <c r="P259" s="117"/>
      <c r="Q259" s="117">
        <f t="shared" si="7"/>
        <v>677519112</v>
      </c>
    </row>
    <row r="260" spans="1:17" ht="21">
      <c r="A260" s="252" t="s">
        <v>384</v>
      </c>
      <c r="B260" s="253"/>
      <c r="C260" s="117">
        <v>229239</v>
      </c>
      <c r="D260" s="253"/>
      <c r="E260" s="117">
        <v>917675294</v>
      </c>
      <c r="F260" s="101"/>
      <c r="G260" s="117">
        <v>-1248778873</v>
      </c>
      <c r="H260" s="253"/>
      <c r="I260" s="117">
        <f t="shared" si="6"/>
        <v>-331103579</v>
      </c>
      <c r="J260" s="117"/>
      <c r="K260" s="101">
        <v>2721069</v>
      </c>
      <c r="L260" s="117"/>
      <c r="M260" s="117">
        <v>12727226630</v>
      </c>
      <c r="N260" s="253"/>
      <c r="O260" s="117">
        <v>-14823360433</v>
      </c>
      <c r="P260" s="117"/>
      <c r="Q260" s="117">
        <f t="shared" si="7"/>
        <v>-2096133803</v>
      </c>
    </row>
    <row r="261" spans="1:17" ht="21">
      <c r="A261" s="252" t="s">
        <v>386</v>
      </c>
      <c r="B261" s="253"/>
      <c r="C261" s="117">
        <v>400428</v>
      </c>
      <c r="D261" s="253"/>
      <c r="E261" s="117">
        <v>998726093</v>
      </c>
      <c r="F261" s="101"/>
      <c r="G261" s="117">
        <v>-1172609485</v>
      </c>
      <c r="H261" s="253"/>
      <c r="I261" s="117">
        <f t="shared" si="6"/>
        <v>-173883392</v>
      </c>
      <c r="J261" s="117"/>
      <c r="K261" s="101">
        <v>2699151</v>
      </c>
      <c r="L261" s="117"/>
      <c r="M261" s="117">
        <v>6865620792</v>
      </c>
      <c r="N261" s="253"/>
      <c r="O261" s="117">
        <v>-7904167707</v>
      </c>
      <c r="P261" s="117"/>
      <c r="Q261" s="117">
        <f t="shared" si="7"/>
        <v>-1038546915</v>
      </c>
    </row>
    <row r="262" spans="1:17" ht="21">
      <c r="A262" s="252" t="s">
        <v>367</v>
      </c>
      <c r="B262" s="253"/>
      <c r="C262" s="117">
        <v>383411</v>
      </c>
      <c r="D262" s="253"/>
      <c r="E262" s="117">
        <v>1075412128</v>
      </c>
      <c r="F262" s="101"/>
      <c r="G262" s="117">
        <v>-923284565</v>
      </c>
      <c r="H262" s="253"/>
      <c r="I262" s="117">
        <f t="shared" si="6"/>
        <v>152127563</v>
      </c>
      <c r="J262" s="117"/>
      <c r="K262" s="101">
        <v>2266872</v>
      </c>
      <c r="L262" s="117"/>
      <c r="M262" s="117">
        <v>8440250478</v>
      </c>
      <c r="N262" s="253"/>
      <c r="O262" s="117">
        <v>-6019047584</v>
      </c>
      <c r="P262" s="117"/>
      <c r="Q262" s="117">
        <f t="shared" si="7"/>
        <v>2421202894</v>
      </c>
    </row>
    <row r="263" spans="1:17" ht="21">
      <c r="A263" s="252" t="s">
        <v>399</v>
      </c>
      <c r="B263" s="253"/>
      <c r="C263" s="117">
        <v>408289</v>
      </c>
      <c r="D263" s="253"/>
      <c r="E263" s="117">
        <v>770185456</v>
      </c>
      <c r="F263" s="101"/>
      <c r="G263" s="117">
        <v>-839681519</v>
      </c>
      <c r="H263" s="253"/>
      <c r="I263" s="117">
        <f t="shared" si="6"/>
        <v>-69496063</v>
      </c>
      <c r="J263" s="117"/>
      <c r="K263" s="101">
        <v>7370203</v>
      </c>
      <c r="L263" s="117"/>
      <c r="M263" s="117">
        <v>15703559298</v>
      </c>
      <c r="N263" s="253"/>
      <c r="O263" s="117">
        <v>-15157457692</v>
      </c>
      <c r="P263" s="117"/>
      <c r="Q263" s="117">
        <f t="shared" si="7"/>
        <v>546101606</v>
      </c>
    </row>
    <row r="264" spans="1:17" ht="21">
      <c r="A264" s="252" t="s">
        <v>375</v>
      </c>
      <c r="B264" s="253"/>
      <c r="C264" s="117">
        <v>11151</v>
      </c>
      <c r="D264" s="253"/>
      <c r="E264" s="117">
        <v>101158713</v>
      </c>
      <c r="F264" s="101"/>
      <c r="G264" s="117">
        <v>-95210689</v>
      </c>
      <c r="H264" s="253"/>
      <c r="I264" s="117">
        <f t="shared" si="6"/>
        <v>5948024</v>
      </c>
      <c r="J264" s="117"/>
      <c r="K264" s="101">
        <v>2027496</v>
      </c>
      <c r="L264" s="117"/>
      <c r="M264" s="117">
        <v>18601409240</v>
      </c>
      <c r="N264" s="253"/>
      <c r="O264" s="117">
        <v>-17311388413</v>
      </c>
      <c r="P264" s="117"/>
      <c r="Q264" s="117">
        <f t="shared" si="7"/>
        <v>1290020827</v>
      </c>
    </row>
    <row r="265" spans="1:17" ht="21">
      <c r="A265" s="252" t="s">
        <v>388</v>
      </c>
      <c r="B265" s="253"/>
      <c r="C265" s="117">
        <v>1150</v>
      </c>
      <c r="D265" s="253"/>
      <c r="E265" s="117">
        <v>14923245</v>
      </c>
      <c r="F265" s="101"/>
      <c r="G265" s="117">
        <v>-19759284</v>
      </c>
      <c r="H265" s="253"/>
      <c r="I265" s="117">
        <f t="shared" ref="I265:I314" si="8">G265+E265</f>
        <v>-4836039</v>
      </c>
      <c r="J265" s="117"/>
      <c r="K265" s="101">
        <v>135791</v>
      </c>
      <c r="L265" s="117"/>
      <c r="M265" s="117">
        <v>1985565495</v>
      </c>
      <c r="N265" s="253"/>
      <c r="O265" s="117">
        <v>-2532195309</v>
      </c>
      <c r="P265" s="117"/>
      <c r="Q265" s="117">
        <f t="shared" ref="Q265:Q314" si="9">M265+O265</f>
        <v>-546629814</v>
      </c>
    </row>
    <row r="266" spans="1:17" ht="21">
      <c r="A266" s="252" t="s">
        <v>396</v>
      </c>
      <c r="B266" s="253"/>
      <c r="C266" s="117">
        <v>18937</v>
      </c>
      <c r="D266" s="253"/>
      <c r="E266" s="117">
        <v>28311155</v>
      </c>
      <c r="F266" s="101"/>
      <c r="G266" s="117">
        <v>-33728961</v>
      </c>
      <c r="H266" s="253"/>
      <c r="I266" s="117">
        <f t="shared" si="8"/>
        <v>-5417806</v>
      </c>
      <c r="J266" s="117"/>
      <c r="K266" s="101">
        <v>182818</v>
      </c>
      <c r="L266" s="117"/>
      <c r="M266" s="117">
        <v>2552835147</v>
      </c>
      <c r="N266" s="253"/>
      <c r="O266" s="117">
        <v>-2838508233</v>
      </c>
      <c r="P266" s="117"/>
      <c r="Q266" s="117">
        <f t="shared" si="9"/>
        <v>-285673086</v>
      </c>
    </row>
    <row r="267" spans="1:17" ht="21">
      <c r="A267" s="252" t="s">
        <v>378</v>
      </c>
      <c r="B267" s="253"/>
      <c r="C267" s="117">
        <v>1007417</v>
      </c>
      <c r="D267" s="253"/>
      <c r="E267" s="117">
        <v>25267289911</v>
      </c>
      <c r="F267" s="101"/>
      <c r="G267" s="117">
        <v>-20562751141</v>
      </c>
      <c r="H267" s="253"/>
      <c r="I267" s="117">
        <f t="shared" si="8"/>
        <v>4704538770</v>
      </c>
      <c r="J267" s="117"/>
      <c r="K267" s="101">
        <v>1255999</v>
      </c>
      <c r="L267" s="117"/>
      <c r="M267" s="117">
        <v>29643764456</v>
      </c>
      <c r="N267" s="253"/>
      <c r="O267" s="117">
        <v>-25994529720</v>
      </c>
      <c r="P267" s="117"/>
      <c r="Q267" s="117">
        <f t="shared" si="9"/>
        <v>3649234736</v>
      </c>
    </row>
    <row r="268" spans="1:17" ht="21">
      <c r="A268" s="252" t="s">
        <v>395</v>
      </c>
      <c r="B268" s="253"/>
      <c r="C268" s="117">
        <v>20112</v>
      </c>
      <c r="D268" s="253"/>
      <c r="E268" s="117">
        <v>132535665</v>
      </c>
      <c r="F268" s="101"/>
      <c r="G268" s="117">
        <v>-155451891</v>
      </c>
      <c r="H268" s="253"/>
      <c r="I268" s="117">
        <f t="shared" si="8"/>
        <v>-22916226</v>
      </c>
      <c r="J268" s="117"/>
      <c r="K268" s="101">
        <v>75947</v>
      </c>
      <c r="L268" s="117"/>
      <c r="M268" s="117">
        <v>764762800</v>
      </c>
      <c r="N268" s="253"/>
      <c r="O268" s="117">
        <v>-802800408</v>
      </c>
      <c r="P268" s="117"/>
      <c r="Q268" s="117">
        <f t="shared" si="9"/>
        <v>-38037608</v>
      </c>
    </row>
    <row r="269" spans="1:17" ht="21">
      <c r="A269" s="252" t="s">
        <v>370</v>
      </c>
      <c r="B269" s="253"/>
      <c r="C269" s="117">
        <v>85513</v>
      </c>
      <c r="D269" s="253"/>
      <c r="E269" s="117">
        <v>900079105</v>
      </c>
      <c r="F269" s="101"/>
      <c r="G269" s="117">
        <v>-1018475853</v>
      </c>
      <c r="H269" s="253"/>
      <c r="I269" s="117">
        <f t="shared" si="8"/>
        <v>-118396748</v>
      </c>
      <c r="J269" s="117"/>
      <c r="K269" s="101">
        <v>191259</v>
      </c>
      <c r="L269" s="117"/>
      <c r="M269" s="117">
        <v>2232383401</v>
      </c>
      <c r="N269" s="253"/>
      <c r="O269" s="117">
        <v>-2412030946</v>
      </c>
      <c r="P269" s="117"/>
      <c r="Q269" s="117">
        <f t="shared" si="9"/>
        <v>-179647545</v>
      </c>
    </row>
    <row r="270" spans="1:17" ht="21">
      <c r="A270" s="252" t="s">
        <v>377</v>
      </c>
      <c r="B270" s="253"/>
      <c r="C270" s="117">
        <v>0</v>
      </c>
      <c r="D270" s="253"/>
      <c r="E270" s="117">
        <v>0</v>
      </c>
      <c r="F270" s="101"/>
      <c r="G270" s="117">
        <v>0</v>
      </c>
      <c r="H270" s="253"/>
      <c r="I270" s="117">
        <f t="shared" si="8"/>
        <v>0</v>
      </c>
      <c r="J270" s="117"/>
      <c r="K270" s="101">
        <v>1235991</v>
      </c>
      <c r="L270" s="117"/>
      <c r="M270" s="117">
        <v>5996971704</v>
      </c>
      <c r="N270" s="253"/>
      <c r="O270" s="117">
        <v>-5890360632</v>
      </c>
      <c r="P270" s="117"/>
      <c r="Q270" s="117">
        <f t="shared" si="9"/>
        <v>106611072</v>
      </c>
    </row>
    <row r="271" spans="1:17" ht="21">
      <c r="A271" s="252" t="s">
        <v>362</v>
      </c>
      <c r="B271" s="253"/>
      <c r="C271" s="117">
        <v>822461</v>
      </c>
      <c r="D271" s="253"/>
      <c r="E271" s="117">
        <v>7433363044</v>
      </c>
      <c r="F271" s="101"/>
      <c r="G271" s="117">
        <v>-6903217381</v>
      </c>
      <c r="H271" s="253"/>
      <c r="I271" s="117">
        <f t="shared" si="8"/>
        <v>530145663</v>
      </c>
      <c r="J271" s="117"/>
      <c r="K271" s="101">
        <v>2328893</v>
      </c>
      <c r="L271" s="117"/>
      <c r="M271" s="117">
        <v>19278113082</v>
      </c>
      <c r="N271" s="253"/>
      <c r="O271" s="117">
        <v>-18856209227</v>
      </c>
      <c r="P271" s="117"/>
      <c r="Q271" s="117">
        <f t="shared" si="9"/>
        <v>421903855</v>
      </c>
    </row>
    <row r="272" spans="1:17" ht="21">
      <c r="A272" s="252" t="s">
        <v>379</v>
      </c>
      <c r="B272" s="253"/>
      <c r="C272" s="117">
        <v>370430</v>
      </c>
      <c r="D272" s="253"/>
      <c r="E272" s="117">
        <v>406916072</v>
      </c>
      <c r="F272" s="101"/>
      <c r="G272" s="117">
        <v>-498482657</v>
      </c>
      <c r="H272" s="253"/>
      <c r="I272" s="117">
        <f t="shared" si="8"/>
        <v>-91566585</v>
      </c>
      <c r="J272" s="117"/>
      <c r="K272" s="101">
        <v>1178423</v>
      </c>
      <c r="L272" s="117"/>
      <c r="M272" s="117">
        <v>1414666356</v>
      </c>
      <c r="N272" s="253"/>
      <c r="O272" s="117">
        <v>-1646831409</v>
      </c>
      <c r="P272" s="117"/>
      <c r="Q272" s="117">
        <f t="shared" si="9"/>
        <v>-232165053</v>
      </c>
    </row>
    <row r="273" spans="1:17" ht="21">
      <c r="A273" s="252" t="s">
        <v>389</v>
      </c>
      <c r="B273" s="253"/>
      <c r="C273" s="117">
        <v>63370</v>
      </c>
      <c r="D273" s="253"/>
      <c r="E273" s="117">
        <v>967765027</v>
      </c>
      <c r="F273" s="101"/>
      <c r="G273" s="117">
        <v>-1081385593</v>
      </c>
      <c r="H273" s="253"/>
      <c r="I273" s="117">
        <f t="shared" si="8"/>
        <v>-113620566</v>
      </c>
      <c r="J273" s="117"/>
      <c r="K273" s="101">
        <v>349636</v>
      </c>
      <c r="L273" s="117"/>
      <c r="M273" s="117">
        <v>5308054414</v>
      </c>
      <c r="N273" s="253"/>
      <c r="O273" s="117">
        <v>-5966408909</v>
      </c>
      <c r="P273" s="117"/>
      <c r="Q273" s="117">
        <f t="shared" si="9"/>
        <v>-658354495</v>
      </c>
    </row>
    <row r="274" spans="1:17" ht="21">
      <c r="A274" s="252" t="s">
        <v>368</v>
      </c>
      <c r="B274" s="253"/>
      <c r="C274" s="117">
        <v>22006</v>
      </c>
      <c r="D274" s="253"/>
      <c r="E274" s="117">
        <v>245559627</v>
      </c>
      <c r="F274" s="101"/>
      <c r="G274" s="117">
        <v>-223998185</v>
      </c>
      <c r="H274" s="253"/>
      <c r="I274" s="117">
        <f t="shared" si="8"/>
        <v>21561442</v>
      </c>
      <c r="J274" s="117"/>
      <c r="K274" s="101">
        <v>399056</v>
      </c>
      <c r="L274" s="117"/>
      <c r="M274" s="117">
        <v>3805923958</v>
      </c>
      <c r="N274" s="253"/>
      <c r="O274" s="117">
        <v>-4061974902</v>
      </c>
      <c r="P274" s="117"/>
      <c r="Q274" s="117">
        <f t="shared" si="9"/>
        <v>-256050944</v>
      </c>
    </row>
    <row r="275" spans="1:17" ht="21">
      <c r="A275" s="252" t="s">
        <v>409</v>
      </c>
      <c r="B275" s="253"/>
      <c r="C275" s="117">
        <v>1099539</v>
      </c>
      <c r="D275" s="253"/>
      <c r="E275" s="117">
        <v>1615091244</v>
      </c>
      <c r="F275" s="101"/>
      <c r="G275" s="117">
        <v>-2034666550</v>
      </c>
      <c r="H275" s="253"/>
      <c r="I275" s="117">
        <f t="shared" si="8"/>
        <v>-419575306</v>
      </c>
      <c r="J275" s="117"/>
      <c r="K275" s="101">
        <v>4383599</v>
      </c>
      <c r="L275" s="117"/>
      <c r="M275" s="117">
        <v>7366140841</v>
      </c>
      <c r="N275" s="253"/>
      <c r="O275" s="117">
        <v>-8272390645</v>
      </c>
      <c r="P275" s="117"/>
      <c r="Q275" s="117">
        <f t="shared" si="9"/>
        <v>-906249804</v>
      </c>
    </row>
    <row r="276" spans="1:17" ht="21">
      <c r="A276" s="252" t="s">
        <v>419</v>
      </c>
      <c r="B276" s="253"/>
      <c r="C276" s="117">
        <v>360345</v>
      </c>
      <c r="D276" s="253"/>
      <c r="E276" s="117">
        <v>1040463900</v>
      </c>
      <c r="F276" s="101"/>
      <c r="G276" s="117">
        <v>-1151459596</v>
      </c>
      <c r="H276" s="253"/>
      <c r="I276" s="117">
        <f t="shared" si="8"/>
        <v>-110995696</v>
      </c>
      <c r="J276" s="117"/>
      <c r="K276" s="101">
        <v>4230354</v>
      </c>
      <c r="L276" s="117"/>
      <c r="M276" s="117">
        <v>14952380832</v>
      </c>
      <c r="N276" s="253"/>
      <c r="O276" s="117">
        <v>-15789946304</v>
      </c>
      <c r="P276" s="117"/>
      <c r="Q276" s="117">
        <f t="shared" si="9"/>
        <v>-837565472</v>
      </c>
    </row>
    <row r="277" spans="1:17" ht="21">
      <c r="A277" s="252" t="s">
        <v>413</v>
      </c>
      <c r="B277" s="253"/>
      <c r="C277" s="117">
        <v>52284</v>
      </c>
      <c r="D277" s="253"/>
      <c r="E277" s="117">
        <v>223184057</v>
      </c>
      <c r="F277" s="101"/>
      <c r="G277" s="117">
        <v>-227300955</v>
      </c>
      <c r="H277" s="253"/>
      <c r="I277" s="117">
        <f t="shared" si="8"/>
        <v>-4116898</v>
      </c>
      <c r="J277" s="117"/>
      <c r="K277" s="101">
        <v>1974546</v>
      </c>
      <c r="L277" s="117"/>
      <c r="M277" s="117">
        <v>8143780062</v>
      </c>
      <c r="N277" s="253"/>
      <c r="O277" s="117">
        <v>-8584197692</v>
      </c>
      <c r="P277" s="117"/>
      <c r="Q277" s="117">
        <f t="shared" si="9"/>
        <v>-440417630</v>
      </c>
    </row>
    <row r="278" spans="1:17" ht="21">
      <c r="A278" s="252" t="s">
        <v>420</v>
      </c>
      <c r="B278" s="253"/>
      <c r="C278" s="117">
        <v>321160</v>
      </c>
      <c r="D278" s="253"/>
      <c r="E278" s="117">
        <v>7028197386</v>
      </c>
      <c r="F278" s="101"/>
      <c r="G278" s="117">
        <f>-6493322587-801519304</f>
        <v>-7294841891</v>
      </c>
      <c r="H278" s="253"/>
      <c r="I278" s="117">
        <f t="shared" si="8"/>
        <v>-266644505</v>
      </c>
      <c r="J278" s="117"/>
      <c r="K278" s="101">
        <v>642320</v>
      </c>
      <c r="L278" s="117"/>
      <c r="M278" s="117">
        <v>16545851002</v>
      </c>
      <c r="N278" s="253"/>
      <c r="O278" s="117">
        <v>-12986645174</v>
      </c>
      <c r="P278" s="117"/>
      <c r="Q278" s="117">
        <f t="shared" si="9"/>
        <v>3559205828</v>
      </c>
    </row>
    <row r="279" spans="1:17" ht="21">
      <c r="A279" s="252" t="s">
        <v>418</v>
      </c>
      <c r="B279" s="253"/>
      <c r="C279" s="117">
        <v>191904</v>
      </c>
      <c r="D279" s="253"/>
      <c r="E279" s="117">
        <v>445022452</v>
      </c>
      <c r="F279" s="101"/>
      <c r="G279" s="117">
        <v>-547837518</v>
      </c>
      <c r="H279" s="253"/>
      <c r="I279" s="117">
        <f t="shared" si="8"/>
        <v>-102815066</v>
      </c>
      <c r="J279" s="117"/>
      <c r="K279" s="101">
        <v>303133</v>
      </c>
      <c r="L279" s="117"/>
      <c r="M279" s="117">
        <v>923969990</v>
      </c>
      <c r="N279" s="253"/>
      <c r="O279" s="117">
        <v>-1056073329</v>
      </c>
      <c r="P279" s="117"/>
      <c r="Q279" s="117">
        <f t="shared" si="9"/>
        <v>-132103339</v>
      </c>
    </row>
    <row r="280" spans="1:17" ht="21">
      <c r="A280" s="252" t="s">
        <v>431</v>
      </c>
      <c r="B280" s="253"/>
      <c r="C280" s="117">
        <v>3098298</v>
      </c>
      <c r="D280" s="253"/>
      <c r="E280" s="117">
        <v>48482609372</v>
      </c>
      <c r="F280" s="101"/>
      <c r="G280" s="117">
        <v>-28559143720</v>
      </c>
      <c r="H280" s="253"/>
      <c r="I280" s="117">
        <f t="shared" si="8"/>
        <v>19923465652</v>
      </c>
      <c r="J280" s="117"/>
      <c r="K280" s="101">
        <v>3098298</v>
      </c>
      <c r="L280" s="117"/>
      <c r="M280" s="117">
        <v>48482609372</v>
      </c>
      <c r="N280" s="253"/>
      <c r="O280" s="117">
        <v>-28559143720</v>
      </c>
      <c r="P280" s="117"/>
      <c r="Q280" s="117">
        <f t="shared" si="9"/>
        <v>19923465652</v>
      </c>
    </row>
    <row r="281" spans="1:17" ht="21">
      <c r="A281" s="252" t="s">
        <v>397</v>
      </c>
      <c r="B281" s="253"/>
      <c r="C281" s="117">
        <v>690518</v>
      </c>
      <c r="D281" s="253"/>
      <c r="E281" s="117">
        <v>822178375</v>
      </c>
      <c r="F281" s="101"/>
      <c r="G281" s="117">
        <v>-1064628259</v>
      </c>
      <c r="H281" s="253"/>
      <c r="I281" s="117">
        <f t="shared" si="8"/>
        <v>-242449884</v>
      </c>
      <c r="J281" s="117"/>
      <c r="K281" s="101">
        <v>690518</v>
      </c>
      <c r="L281" s="117"/>
      <c r="M281" s="117">
        <v>822178375</v>
      </c>
      <c r="N281" s="253"/>
      <c r="O281" s="117">
        <v>-1064628259</v>
      </c>
      <c r="P281" s="117"/>
      <c r="Q281" s="117">
        <f t="shared" si="9"/>
        <v>-242449884</v>
      </c>
    </row>
    <row r="282" spans="1:17" ht="21">
      <c r="A282" s="252" t="s">
        <v>453</v>
      </c>
      <c r="B282" s="253"/>
      <c r="C282" s="117">
        <v>679503</v>
      </c>
      <c r="D282" s="253"/>
      <c r="E282" s="117">
        <v>1138403539</v>
      </c>
      <c r="F282" s="101"/>
      <c r="G282" s="117">
        <v>-1318860934</v>
      </c>
      <c r="H282" s="253"/>
      <c r="I282" s="117">
        <f t="shared" si="8"/>
        <v>-180457395</v>
      </c>
      <c r="J282" s="117"/>
      <c r="K282" s="101">
        <v>679503</v>
      </c>
      <c r="L282" s="117"/>
      <c r="M282" s="117">
        <v>1138403539</v>
      </c>
      <c r="N282" s="253"/>
      <c r="O282" s="117">
        <v>-1318860934</v>
      </c>
      <c r="P282" s="117"/>
      <c r="Q282" s="117">
        <f t="shared" si="9"/>
        <v>-180457395</v>
      </c>
    </row>
    <row r="283" spans="1:17" ht="21">
      <c r="A283" s="252" t="s">
        <v>429</v>
      </c>
      <c r="B283" s="253"/>
      <c r="C283" s="117">
        <v>5667</v>
      </c>
      <c r="D283" s="253"/>
      <c r="E283" s="117">
        <v>211326566</v>
      </c>
      <c r="F283" s="101"/>
      <c r="G283" s="117">
        <v>-227714942</v>
      </c>
      <c r="H283" s="253"/>
      <c r="I283" s="117">
        <f t="shared" si="8"/>
        <v>-16388376</v>
      </c>
      <c r="J283" s="117"/>
      <c r="K283" s="101">
        <v>5667</v>
      </c>
      <c r="L283" s="117"/>
      <c r="M283" s="117">
        <v>211326566</v>
      </c>
      <c r="N283" s="253"/>
      <c r="O283" s="117">
        <v>-227714942</v>
      </c>
      <c r="P283" s="117"/>
      <c r="Q283" s="117">
        <f t="shared" si="9"/>
        <v>-16388376</v>
      </c>
    </row>
    <row r="284" spans="1:17" ht="21">
      <c r="A284" s="252" t="s">
        <v>478</v>
      </c>
      <c r="B284" s="253"/>
      <c r="C284" s="117">
        <v>2685</v>
      </c>
      <c r="D284" s="253"/>
      <c r="E284" s="117">
        <v>11846374</v>
      </c>
      <c r="F284" s="101"/>
      <c r="G284" s="117">
        <v>-12695313</v>
      </c>
      <c r="H284" s="253"/>
      <c r="I284" s="117">
        <f t="shared" si="8"/>
        <v>-848939</v>
      </c>
      <c r="J284" s="117"/>
      <c r="K284" s="101">
        <v>2685</v>
      </c>
      <c r="L284" s="117"/>
      <c r="M284" s="117">
        <v>11846374</v>
      </c>
      <c r="N284" s="253"/>
      <c r="O284" s="117">
        <v>-12695313</v>
      </c>
      <c r="P284" s="117"/>
      <c r="Q284" s="117">
        <f t="shared" si="9"/>
        <v>-848939</v>
      </c>
    </row>
    <row r="285" spans="1:17" ht="21">
      <c r="A285" s="252" t="s">
        <v>455</v>
      </c>
      <c r="B285" s="253"/>
      <c r="C285" s="117">
        <v>30535</v>
      </c>
      <c r="D285" s="253"/>
      <c r="E285" s="117">
        <v>844171428</v>
      </c>
      <c r="F285" s="101"/>
      <c r="G285" s="117">
        <v>-1023871773</v>
      </c>
      <c r="H285" s="253"/>
      <c r="I285" s="117">
        <f t="shared" si="8"/>
        <v>-179700345</v>
      </c>
      <c r="J285" s="117"/>
      <c r="K285" s="101">
        <v>30535</v>
      </c>
      <c r="L285" s="117"/>
      <c r="M285" s="117">
        <v>844171428</v>
      </c>
      <c r="N285" s="253"/>
      <c r="O285" s="117">
        <v>-1023871773</v>
      </c>
      <c r="P285" s="117"/>
      <c r="Q285" s="117">
        <f t="shared" si="9"/>
        <v>-179700345</v>
      </c>
    </row>
    <row r="286" spans="1:17" ht="21">
      <c r="A286" s="252" t="s">
        <v>457</v>
      </c>
      <c r="B286" s="253"/>
      <c r="C286" s="117">
        <v>17043</v>
      </c>
      <c r="D286" s="253"/>
      <c r="E286" s="117">
        <v>128630361</v>
      </c>
      <c r="F286" s="101"/>
      <c r="G286" s="117">
        <v>-132399161</v>
      </c>
      <c r="H286" s="253"/>
      <c r="I286" s="117">
        <f t="shared" si="8"/>
        <v>-3768800</v>
      </c>
      <c r="J286" s="117"/>
      <c r="K286" s="101">
        <v>17043</v>
      </c>
      <c r="L286" s="117"/>
      <c r="M286" s="117">
        <v>128630361</v>
      </c>
      <c r="N286" s="253"/>
      <c r="O286" s="117">
        <v>-132399161</v>
      </c>
      <c r="P286" s="117"/>
      <c r="Q286" s="117">
        <f t="shared" si="9"/>
        <v>-3768800</v>
      </c>
    </row>
    <row r="287" spans="1:17" ht="21">
      <c r="A287" s="252" t="s">
        <v>452</v>
      </c>
      <c r="B287" s="253"/>
      <c r="C287" s="117">
        <v>27091</v>
      </c>
      <c r="D287" s="253"/>
      <c r="E287" s="117">
        <v>149317217</v>
      </c>
      <c r="F287" s="101"/>
      <c r="G287" s="117">
        <v>-157964657</v>
      </c>
      <c r="H287" s="253"/>
      <c r="I287" s="117">
        <f t="shared" si="8"/>
        <v>-8647440</v>
      </c>
      <c r="J287" s="117"/>
      <c r="K287" s="101">
        <v>27091</v>
      </c>
      <c r="L287" s="117"/>
      <c r="M287" s="117">
        <v>149317217</v>
      </c>
      <c r="N287" s="253"/>
      <c r="O287" s="117">
        <v>-157964657</v>
      </c>
      <c r="P287" s="117"/>
      <c r="Q287" s="117">
        <f t="shared" si="9"/>
        <v>-8647440</v>
      </c>
    </row>
    <row r="288" spans="1:17" ht="21">
      <c r="A288" s="252" t="s">
        <v>454</v>
      </c>
      <c r="B288" s="253"/>
      <c r="C288" s="117">
        <v>544</v>
      </c>
      <c r="D288" s="253"/>
      <c r="E288" s="117">
        <v>36449733</v>
      </c>
      <c r="F288" s="101"/>
      <c r="G288" s="117">
        <v>-41093318</v>
      </c>
      <c r="H288" s="253"/>
      <c r="I288" s="117">
        <f t="shared" si="8"/>
        <v>-4643585</v>
      </c>
      <c r="J288" s="117"/>
      <c r="K288" s="101">
        <v>544</v>
      </c>
      <c r="L288" s="117"/>
      <c r="M288" s="117">
        <v>36449733</v>
      </c>
      <c r="N288" s="253"/>
      <c r="O288" s="117">
        <v>-41093318</v>
      </c>
      <c r="P288" s="117"/>
      <c r="Q288" s="117">
        <f t="shared" si="9"/>
        <v>-4643585</v>
      </c>
    </row>
    <row r="289" spans="1:17" ht="21">
      <c r="A289" s="252" t="s">
        <v>432</v>
      </c>
      <c r="B289" s="253"/>
      <c r="C289" s="117">
        <v>20791</v>
      </c>
      <c r="D289" s="253"/>
      <c r="E289" s="117">
        <v>178319114</v>
      </c>
      <c r="F289" s="101"/>
      <c r="G289" s="117">
        <v>-233782643</v>
      </c>
      <c r="H289" s="253"/>
      <c r="I289" s="117">
        <f t="shared" si="8"/>
        <v>-55463529</v>
      </c>
      <c r="J289" s="117"/>
      <c r="K289" s="101">
        <v>20791</v>
      </c>
      <c r="L289" s="117"/>
      <c r="M289" s="117">
        <v>178319114</v>
      </c>
      <c r="N289" s="253"/>
      <c r="O289" s="117">
        <v>-233782643</v>
      </c>
      <c r="P289" s="117"/>
      <c r="Q289" s="117">
        <f t="shared" si="9"/>
        <v>-55463529</v>
      </c>
    </row>
    <row r="290" spans="1:17" ht="21">
      <c r="A290" s="252" t="s">
        <v>430</v>
      </c>
      <c r="B290" s="253"/>
      <c r="C290" s="117">
        <v>14028</v>
      </c>
      <c r="D290" s="253"/>
      <c r="E290" s="117">
        <v>651985220</v>
      </c>
      <c r="F290" s="101"/>
      <c r="G290" s="117">
        <v>-598424975</v>
      </c>
      <c r="H290" s="253"/>
      <c r="I290" s="117">
        <f t="shared" si="8"/>
        <v>53560245</v>
      </c>
      <c r="J290" s="117"/>
      <c r="K290" s="101">
        <v>14028</v>
      </c>
      <c r="L290" s="117"/>
      <c r="M290" s="117">
        <v>651985220</v>
      </c>
      <c r="N290" s="253"/>
      <c r="O290" s="117">
        <v>-598424975</v>
      </c>
      <c r="P290" s="117"/>
      <c r="Q290" s="117">
        <f t="shared" si="9"/>
        <v>53560245</v>
      </c>
    </row>
    <row r="291" spans="1:17" ht="21">
      <c r="A291" s="252" t="s">
        <v>437</v>
      </c>
      <c r="B291" s="253"/>
      <c r="C291" s="117">
        <v>353450</v>
      </c>
      <c r="D291" s="253"/>
      <c r="E291" s="117">
        <v>1006558027</v>
      </c>
      <c r="F291" s="101"/>
      <c r="G291" s="117">
        <v>-1213974104</v>
      </c>
      <c r="H291" s="253"/>
      <c r="I291" s="117">
        <f t="shared" si="8"/>
        <v>-207416077</v>
      </c>
      <c r="J291" s="117"/>
      <c r="K291" s="101">
        <v>353450</v>
      </c>
      <c r="L291" s="117"/>
      <c r="M291" s="117">
        <v>1006558027</v>
      </c>
      <c r="N291" s="253"/>
      <c r="O291" s="117">
        <v>-1213974104</v>
      </c>
      <c r="P291" s="117"/>
      <c r="Q291" s="117">
        <f t="shared" si="9"/>
        <v>-207416077</v>
      </c>
    </row>
    <row r="292" spans="1:17" ht="21">
      <c r="A292" s="252" t="s">
        <v>434</v>
      </c>
      <c r="B292" s="253"/>
      <c r="C292" s="117">
        <v>6398451</v>
      </c>
      <c r="D292" s="253"/>
      <c r="E292" s="117">
        <v>14234839543</v>
      </c>
      <c r="F292" s="101"/>
      <c r="G292" s="117">
        <v>-18847832490</v>
      </c>
      <c r="H292" s="253"/>
      <c r="I292" s="117">
        <f t="shared" si="8"/>
        <v>-4612992947</v>
      </c>
      <c r="J292" s="117"/>
      <c r="K292" s="101">
        <v>6398451</v>
      </c>
      <c r="L292" s="117"/>
      <c r="M292" s="117">
        <v>14234839543</v>
      </c>
      <c r="N292" s="253"/>
      <c r="O292" s="117">
        <v>-18847832490</v>
      </c>
      <c r="P292" s="117"/>
      <c r="Q292" s="117">
        <f t="shared" si="9"/>
        <v>-4612992947</v>
      </c>
    </row>
    <row r="293" spans="1:17" ht="21">
      <c r="A293" s="252" t="s">
        <v>436</v>
      </c>
      <c r="B293" s="253"/>
      <c r="C293" s="117">
        <v>2530</v>
      </c>
      <c r="D293" s="253"/>
      <c r="E293" s="117">
        <v>139515628</v>
      </c>
      <c r="F293" s="101"/>
      <c r="G293" s="117">
        <v>-118264989</v>
      </c>
      <c r="H293" s="253"/>
      <c r="I293" s="117">
        <f t="shared" si="8"/>
        <v>21250639</v>
      </c>
      <c r="J293" s="117"/>
      <c r="K293" s="101">
        <v>2530</v>
      </c>
      <c r="L293" s="117"/>
      <c r="M293" s="117">
        <v>139515628</v>
      </c>
      <c r="N293" s="253"/>
      <c r="O293" s="117">
        <v>-118264989</v>
      </c>
      <c r="P293" s="117"/>
      <c r="Q293" s="117">
        <f t="shared" si="9"/>
        <v>21250639</v>
      </c>
    </row>
    <row r="294" spans="1:17" ht="21">
      <c r="A294" s="252" t="s">
        <v>481</v>
      </c>
      <c r="B294" s="253"/>
      <c r="C294" s="117">
        <v>10183</v>
      </c>
      <c r="D294" s="253"/>
      <c r="E294" s="117">
        <v>368195631</v>
      </c>
      <c r="F294" s="101"/>
      <c r="G294" s="117">
        <v>-356365179</v>
      </c>
      <c r="H294" s="253"/>
      <c r="I294" s="117">
        <f t="shared" si="8"/>
        <v>11830452</v>
      </c>
      <c r="J294" s="117"/>
      <c r="K294" s="101">
        <v>10183</v>
      </c>
      <c r="L294" s="117"/>
      <c r="M294" s="117">
        <v>368195631</v>
      </c>
      <c r="N294" s="253"/>
      <c r="O294" s="117">
        <v>-356365179</v>
      </c>
      <c r="P294" s="117"/>
      <c r="Q294" s="117">
        <f t="shared" si="9"/>
        <v>11830452</v>
      </c>
    </row>
    <row r="295" spans="1:17" ht="21">
      <c r="A295" s="252" t="s">
        <v>435</v>
      </c>
      <c r="B295" s="253"/>
      <c r="C295" s="117">
        <v>6513</v>
      </c>
      <c r="D295" s="253"/>
      <c r="E295" s="117">
        <v>119160383</v>
      </c>
      <c r="F295" s="101"/>
      <c r="G295" s="117">
        <v>-117310514</v>
      </c>
      <c r="H295" s="253"/>
      <c r="I295" s="117">
        <f t="shared" si="8"/>
        <v>1849869</v>
      </c>
      <c r="J295" s="117"/>
      <c r="K295" s="101">
        <v>6513</v>
      </c>
      <c r="L295" s="117"/>
      <c r="M295" s="117">
        <v>119160383</v>
      </c>
      <c r="N295" s="253"/>
      <c r="O295" s="117">
        <v>-117310514</v>
      </c>
      <c r="P295" s="117"/>
      <c r="Q295" s="117">
        <f t="shared" si="9"/>
        <v>1849869</v>
      </c>
    </row>
    <row r="296" spans="1:17" ht="21">
      <c r="A296" s="252" t="s">
        <v>433</v>
      </c>
      <c r="B296" s="253"/>
      <c r="C296" s="117">
        <v>25098</v>
      </c>
      <c r="D296" s="253"/>
      <c r="E296" s="117">
        <v>164628307</v>
      </c>
      <c r="F296" s="101"/>
      <c r="G296" s="117">
        <v>-161070887</v>
      </c>
      <c r="H296" s="253"/>
      <c r="I296" s="117">
        <f t="shared" si="8"/>
        <v>3557420</v>
      </c>
      <c r="J296" s="117"/>
      <c r="K296" s="101">
        <v>25098</v>
      </c>
      <c r="L296" s="117"/>
      <c r="M296" s="117">
        <v>164628307</v>
      </c>
      <c r="N296" s="253"/>
      <c r="O296" s="117">
        <v>-161070887</v>
      </c>
      <c r="P296" s="117"/>
      <c r="Q296" s="117">
        <f t="shared" si="9"/>
        <v>3557420</v>
      </c>
    </row>
    <row r="297" spans="1:17" ht="21">
      <c r="A297" s="252" t="s">
        <v>458</v>
      </c>
      <c r="B297" s="253"/>
      <c r="C297" s="117">
        <v>572664</v>
      </c>
      <c r="D297" s="253"/>
      <c r="E297" s="117">
        <v>1003325838</v>
      </c>
      <c r="F297" s="101"/>
      <c r="G297" s="117">
        <v>-1070590459</v>
      </c>
      <c r="H297" s="253"/>
      <c r="I297" s="117">
        <f t="shared" si="8"/>
        <v>-67264621</v>
      </c>
      <c r="J297" s="117"/>
      <c r="K297" s="101">
        <v>572664</v>
      </c>
      <c r="L297" s="117"/>
      <c r="M297" s="117">
        <v>1003325838</v>
      </c>
      <c r="N297" s="253"/>
      <c r="O297" s="117">
        <v>-1070590459</v>
      </c>
      <c r="P297" s="117"/>
      <c r="Q297" s="117">
        <f t="shared" si="9"/>
        <v>-67264621</v>
      </c>
    </row>
    <row r="298" spans="1:17" ht="21">
      <c r="A298" s="252" t="s">
        <v>438</v>
      </c>
      <c r="B298" s="253"/>
      <c r="C298" s="117">
        <v>1996</v>
      </c>
      <c r="D298" s="253"/>
      <c r="E298" s="117">
        <v>32316593</v>
      </c>
      <c r="F298" s="101"/>
      <c r="G298" s="117">
        <v>-29100756</v>
      </c>
      <c r="H298" s="253"/>
      <c r="I298" s="117">
        <f t="shared" si="8"/>
        <v>3215837</v>
      </c>
      <c r="J298" s="117"/>
      <c r="K298" s="101">
        <v>1996</v>
      </c>
      <c r="L298" s="117"/>
      <c r="M298" s="117">
        <v>32316593</v>
      </c>
      <c r="N298" s="253"/>
      <c r="O298" s="117">
        <v>-29100756</v>
      </c>
      <c r="P298" s="117"/>
      <c r="Q298" s="117">
        <f t="shared" si="9"/>
        <v>3215837</v>
      </c>
    </row>
    <row r="299" spans="1:17" ht="21">
      <c r="A299" s="252" t="s">
        <v>476</v>
      </c>
      <c r="B299" s="253"/>
      <c r="C299" s="117">
        <v>114013</v>
      </c>
      <c r="D299" s="253"/>
      <c r="E299" s="117">
        <v>390777789</v>
      </c>
      <c r="F299" s="101"/>
      <c r="G299" s="117">
        <v>-424318399</v>
      </c>
      <c r="H299" s="253"/>
      <c r="I299" s="117">
        <f t="shared" si="8"/>
        <v>-33540610</v>
      </c>
      <c r="J299" s="117"/>
      <c r="K299" s="101">
        <v>114013</v>
      </c>
      <c r="L299" s="117"/>
      <c r="M299" s="117">
        <v>390777789</v>
      </c>
      <c r="N299" s="253"/>
      <c r="O299" s="117">
        <v>-424318399</v>
      </c>
      <c r="P299" s="117"/>
      <c r="Q299" s="117">
        <f t="shared" si="9"/>
        <v>-33540610</v>
      </c>
    </row>
    <row r="300" spans="1:17" ht="21">
      <c r="A300" s="252" t="s">
        <v>477</v>
      </c>
      <c r="B300" s="253"/>
      <c r="C300" s="117">
        <v>385953</v>
      </c>
      <c r="D300" s="253"/>
      <c r="E300" s="117">
        <v>926146992</v>
      </c>
      <c r="F300" s="101"/>
      <c r="G300" s="117">
        <v>-988905894</v>
      </c>
      <c r="H300" s="253"/>
      <c r="I300" s="117">
        <f t="shared" si="8"/>
        <v>-62758902</v>
      </c>
      <c r="J300" s="117"/>
      <c r="K300" s="101">
        <v>385953</v>
      </c>
      <c r="L300" s="117"/>
      <c r="M300" s="117">
        <v>926146992</v>
      </c>
      <c r="N300" s="253"/>
      <c r="O300" s="117">
        <v>-988905894</v>
      </c>
      <c r="P300" s="117"/>
      <c r="Q300" s="117">
        <f t="shared" si="9"/>
        <v>-62758902</v>
      </c>
    </row>
    <row r="301" spans="1:17" ht="21">
      <c r="A301" s="252" t="s">
        <v>479</v>
      </c>
      <c r="B301" s="253"/>
      <c r="C301" s="117">
        <v>9887</v>
      </c>
      <c r="D301" s="253"/>
      <c r="E301" s="117">
        <v>91893414</v>
      </c>
      <c r="F301" s="101"/>
      <c r="G301" s="117">
        <v>-96485780</v>
      </c>
      <c r="H301" s="253"/>
      <c r="I301" s="117">
        <f t="shared" si="8"/>
        <v>-4592366</v>
      </c>
      <c r="J301" s="117"/>
      <c r="K301" s="101">
        <v>9887</v>
      </c>
      <c r="L301" s="117"/>
      <c r="M301" s="117">
        <v>91893414</v>
      </c>
      <c r="N301" s="253"/>
      <c r="O301" s="117">
        <v>-96485780</v>
      </c>
      <c r="P301" s="117"/>
      <c r="Q301" s="117">
        <f t="shared" si="9"/>
        <v>-4592366</v>
      </c>
    </row>
    <row r="302" spans="1:17" ht="21">
      <c r="A302" s="252" t="s">
        <v>263</v>
      </c>
      <c r="B302" s="253"/>
      <c r="C302" s="117">
        <v>0</v>
      </c>
      <c r="D302" s="253"/>
      <c r="E302" s="117">
        <v>0</v>
      </c>
      <c r="F302" s="101"/>
      <c r="G302" s="117">
        <v>0</v>
      </c>
      <c r="H302" s="253"/>
      <c r="I302" s="117">
        <f t="shared" si="8"/>
        <v>0</v>
      </c>
      <c r="J302" s="117"/>
      <c r="K302" s="101">
        <v>213189</v>
      </c>
      <c r="L302" s="117"/>
      <c r="M302" s="117">
        <v>1161735258</v>
      </c>
      <c r="N302" s="253"/>
      <c r="O302" s="117">
        <v>-1196996775</v>
      </c>
      <c r="P302" s="117"/>
      <c r="Q302" s="117">
        <f t="shared" si="9"/>
        <v>-35261517</v>
      </c>
    </row>
    <row r="303" spans="1:17" ht="21">
      <c r="A303" s="252" t="s">
        <v>269</v>
      </c>
      <c r="B303" s="253"/>
      <c r="C303" s="117">
        <v>0</v>
      </c>
      <c r="D303" s="253"/>
      <c r="E303" s="117">
        <v>0</v>
      </c>
      <c r="F303" s="101"/>
      <c r="G303" s="117">
        <v>0</v>
      </c>
      <c r="H303" s="253"/>
      <c r="I303" s="117">
        <f t="shared" si="8"/>
        <v>0</v>
      </c>
      <c r="J303" s="117"/>
      <c r="K303" s="101">
        <v>2898</v>
      </c>
      <c r="L303" s="117"/>
      <c r="M303" s="117">
        <v>53091924</v>
      </c>
      <c r="N303" s="253"/>
      <c r="O303" s="117">
        <v>-53253208</v>
      </c>
      <c r="P303" s="117"/>
      <c r="Q303" s="117">
        <f t="shared" si="9"/>
        <v>-161284</v>
      </c>
    </row>
    <row r="304" spans="1:17" ht="21">
      <c r="A304" s="252" t="s">
        <v>271</v>
      </c>
      <c r="B304" s="253"/>
      <c r="C304" s="117">
        <v>0</v>
      </c>
      <c r="D304" s="253"/>
      <c r="E304" s="117">
        <v>0</v>
      </c>
      <c r="F304" s="101"/>
      <c r="G304" s="117">
        <v>0</v>
      </c>
      <c r="H304" s="253"/>
      <c r="I304" s="117">
        <f t="shared" si="8"/>
        <v>0</v>
      </c>
      <c r="J304" s="117"/>
      <c r="K304" s="101">
        <v>89832</v>
      </c>
      <c r="L304" s="117"/>
      <c r="M304" s="117">
        <v>220406034</v>
      </c>
      <c r="N304" s="253"/>
      <c r="O304" s="117">
        <v>-289364453</v>
      </c>
      <c r="P304" s="117"/>
      <c r="Q304" s="117">
        <f t="shared" si="9"/>
        <v>-68958419</v>
      </c>
    </row>
    <row r="305" spans="1:17 16356:16378" ht="21">
      <c r="A305" s="252" t="s">
        <v>276</v>
      </c>
      <c r="B305" s="253"/>
      <c r="C305" s="117">
        <v>0</v>
      </c>
      <c r="D305" s="253"/>
      <c r="E305" s="117">
        <v>0</v>
      </c>
      <c r="F305" s="101"/>
      <c r="G305" s="117">
        <v>0</v>
      </c>
      <c r="H305" s="253"/>
      <c r="I305" s="117">
        <f t="shared" si="8"/>
        <v>0</v>
      </c>
      <c r="J305" s="117"/>
      <c r="K305" s="101">
        <v>473707</v>
      </c>
      <c r="L305" s="117"/>
      <c r="M305" s="117">
        <v>1126225244</v>
      </c>
      <c r="N305" s="253"/>
      <c r="O305" s="117">
        <v>-1854831405</v>
      </c>
      <c r="P305" s="117"/>
      <c r="Q305" s="117">
        <f t="shared" si="9"/>
        <v>-728606161</v>
      </c>
    </row>
    <row r="306" spans="1:17 16356:16378" ht="21">
      <c r="A306" s="252" t="s">
        <v>270</v>
      </c>
      <c r="B306" s="253"/>
      <c r="C306" s="117">
        <v>0</v>
      </c>
      <c r="D306" s="253"/>
      <c r="E306" s="117">
        <v>0</v>
      </c>
      <c r="F306" s="101"/>
      <c r="G306" s="117">
        <v>0</v>
      </c>
      <c r="H306" s="253"/>
      <c r="I306" s="117">
        <f t="shared" si="8"/>
        <v>0</v>
      </c>
      <c r="J306" s="117"/>
      <c r="K306" s="101">
        <v>252683</v>
      </c>
      <c r="L306" s="117"/>
      <c r="M306" s="117">
        <v>829063770</v>
      </c>
      <c r="N306" s="253"/>
      <c r="O306" s="117">
        <v>-1425685019</v>
      </c>
      <c r="P306" s="117"/>
      <c r="Q306" s="117">
        <f t="shared" si="9"/>
        <v>-596621249</v>
      </c>
    </row>
    <row r="307" spans="1:17 16356:16378" ht="21">
      <c r="A307" s="252" t="s">
        <v>290</v>
      </c>
      <c r="B307" s="253"/>
      <c r="C307" s="117">
        <v>0</v>
      </c>
      <c r="D307" s="253"/>
      <c r="E307" s="117">
        <v>0</v>
      </c>
      <c r="F307" s="101"/>
      <c r="G307" s="117">
        <v>0</v>
      </c>
      <c r="H307" s="253"/>
      <c r="I307" s="117">
        <f t="shared" si="8"/>
        <v>0</v>
      </c>
      <c r="J307" s="117"/>
      <c r="K307" s="101">
        <v>2273945</v>
      </c>
      <c r="L307" s="117"/>
      <c r="M307" s="117">
        <v>3917365885</v>
      </c>
      <c r="N307" s="253"/>
      <c r="O307" s="117">
        <v>-3298168572</v>
      </c>
      <c r="P307" s="117"/>
      <c r="Q307" s="117">
        <f t="shared" si="9"/>
        <v>619197313</v>
      </c>
    </row>
    <row r="308" spans="1:17 16356:16378" ht="21">
      <c r="A308" s="252" t="s">
        <v>333</v>
      </c>
      <c r="B308" s="253"/>
      <c r="C308" s="117">
        <v>0</v>
      </c>
      <c r="D308" s="253"/>
      <c r="E308" s="117">
        <v>0</v>
      </c>
      <c r="F308" s="101"/>
      <c r="G308" s="117">
        <v>0</v>
      </c>
      <c r="H308" s="253"/>
      <c r="I308" s="117">
        <f t="shared" si="8"/>
        <v>0</v>
      </c>
      <c r="J308" s="117"/>
      <c r="K308" s="101">
        <v>299575</v>
      </c>
      <c r="L308" s="117"/>
      <c r="M308" s="117">
        <v>306192886</v>
      </c>
      <c r="N308" s="253"/>
      <c r="O308" s="117">
        <v>-470036633</v>
      </c>
      <c r="P308" s="117"/>
      <c r="Q308" s="117">
        <f t="shared" si="9"/>
        <v>-163843747</v>
      </c>
    </row>
    <row r="309" spans="1:17 16356:16378" ht="21">
      <c r="A309" s="252" t="s">
        <v>411</v>
      </c>
      <c r="B309" s="253"/>
      <c r="C309" s="117">
        <v>0</v>
      </c>
      <c r="D309" s="253"/>
      <c r="E309" s="117">
        <v>0</v>
      </c>
      <c r="F309" s="101"/>
      <c r="G309" s="117">
        <v>0</v>
      </c>
      <c r="H309" s="253"/>
      <c r="I309" s="117">
        <f t="shared" si="8"/>
        <v>0</v>
      </c>
      <c r="J309" s="117"/>
      <c r="K309" s="101">
        <v>748455</v>
      </c>
      <c r="L309" s="117"/>
      <c r="M309" s="117">
        <v>1580203276</v>
      </c>
      <c r="N309" s="253"/>
      <c r="O309" s="117">
        <v>-1603788776</v>
      </c>
      <c r="P309" s="117"/>
      <c r="Q309" s="117">
        <f t="shared" si="9"/>
        <v>-23585500</v>
      </c>
    </row>
    <row r="310" spans="1:17 16356:16378" ht="21">
      <c r="A310" s="252" t="s">
        <v>359</v>
      </c>
      <c r="B310" s="253"/>
      <c r="C310" s="117">
        <v>0</v>
      </c>
      <c r="D310" s="253"/>
      <c r="E310" s="117">
        <v>0</v>
      </c>
      <c r="F310" s="101"/>
      <c r="G310" s="117">
        <v>0</v>
      </c>
      <c r="H310" s="253"/>
      <c r="I310" s="117">
        <f t="shared" si="8"/>
        <v>0</v>
      </c>
      <c r="J310" s="117"/>
      <c r="K310" s="101">
        <v>6910</v>
      </c>
      <c r="L310" s="117"/>
      <c r="M310" s="117">
        <v>11436697</v>
      </c>
      <c r="N310" s="253"/>
      <c r="O310" s="117">
        <v>-19942492</v>
      </c>
      <c r="P310" s="117"/>
      <c r="Q310" s="117">
        <f t="shared" si="9"/>
        <v>-8505795</v>
      </c>
    </row>
    <row r="311" spans="1:17 16356:16378" ht="21">
      <c r="A311" s="252" t="s">
        <v>412</v>
      </c>
      <c r="B311" s="253"/>
      <c r="C311" s="117">
        <v>0</v>
      </c>
      <c r="D311" s="253"/>
      <c r="E311" s="117">
        <v>0</v>
      </c>
      <c r="F311" s="101"/>
      <c r="G311" s="117">
        <v>0</v>
      </c>
      <c r="H311" s="253"/>
      <c r="I311" s="117">
        <f t="shared" si="8"/>
        <v>0</v>
      </c>
      <c r="J311" s="117"/>
      <c r="K311" s="101">
        <v>19401</v>
      </c>
      <c r="L311" s="117"/>
      <c r="M311" s="117">
        <v>28079612</v>
      </c>
      <c r="N311" s="253"/>
      <c r="O311" s="117">
        <v>-25660368</v>
      </c>
      <c r="P311" s="117"/>
      <c r="Q311" s="117">
        <f t="shared" si="9"/>
        <v>2419244</v>
      </c>
    </row>
    <row r="312" spans="1:17 16356:16378" ht="21">
      <c r="A312" s="252" t="s">
        <v>371</v>
      </c>
      <c r="B312" s="253"/>
      <c r="C312" s="117">
        <v>0</v>
      </c>
      <c r="D312" s="253"/>
      <c r="E312" s="117">
        <v>0</v>
      </c>
      <c r="F312" s="101"/>
      <c r="G312" s="117">
        <v>0</v>
      </c>
      <c r="H312" s="253"/>
      <c r="I312" s="117">
        <f t="shared" si="8"/>
        <v>0</v>
      </c>
      <c r="J312" s="117"/>
      <c r="K312" s="101">
        <v>7988</v>
      </c>
      <c r="L312" s="117"/>
      <c r="M312" s="117">
        <v>55216889</v>
      </c>
      <c r="N312" s="253"/>
      <c r="O312" s="117">
        <v>-50037015</v>
      </c>
      <c r="P312" s="117"/>
      <c r="Q312" s="117">
        <f t="shared" si="9"/>
        <v>5179874</v>
      </c>
    </row>
    <row r="313" spans="1:17 16356:16378" ht="21">
      <c r="A313" s="252" t="s">
        <v>495</v>
      </c>
      <c r="B313" s="253"/>
      <c r="C313" s="117">
        <v>0</v>
      </c>
      <c r="D313" s="253"/>
      <c r="E313" s="117">
        <v>0</v>
      </c>
      <c r="F313" s="101"/>
      <c r="G313" s="117">
        <v>0</v>
      </c>
      <c r="H313" s="253"/>
      <c r="I313" s="117">
        <f t="shared" si="8"/>
        <v>0</v>
      </c>
      <c r="J313" s="117"/>
      <c r="K313" s="101">
        <v>285155</v>
      </c>
      <c r="L313" s="117"/>
      <c r="M313" s="117">
        <v>1885680349</v>
      </c>
      <c r="N313" s="253"/>
      <c r="O313" s="117">
        <v>-2446431500</v>
      </c>
      <c r="P313" s="117"/>
      <c r="Q313" s="117">
        <f t="shared" si="9"/>
        <v>-560751151</v>
      </c>
    </row>
    <row r="314" spans="1:17 16356:16378" ht="21">
      <c r="A314" s="252" t="s">
        <v>439</v>
      </c>
      <c r="B314" s="253"/>
      <c r="C314" s="117">
        <v>17976</v>
      </c>
      <c r="D314" s="253"/>
      <c r="E314" s="117">
        <v>83717618</v>
      </c>
      <c r="F314" s="101"/>
      <c r="G314" s="117">
        <v>-127446047</v>
      </c>
      <c r="H314" s="253"/>
      <c r="I314" s="117">
        <f t="shared" si="8"/>
        <v>-43728429</v>
      </c>
      <c r="J314" s="117"/>
      <c r="K314" s="101">
        <v>17976</v>
      </c>
      <c r="L314" s="117"/>
      <c r="M314" s="117">
        <v>83717618</v>
      </c>
      <c r="N314" s="253"/>
      <c r="O314" s="117">
        <v>-127446047</v>
      </c>
      <c r="P314" s="117"/>
      <c r="Q314" s="117">
        <f t="shared" si="9"/>
        <v>-43728429</v>
      </c>
    </row>
    <row r="315" spans="1:17 16356:16378" ht="21.6" thickBot="1">
      <c r="A315" s="252" t="s">
        <v>2</v>
      </c>
      <c r="B315" s="253"/>
      <c r="C315" s="248"/>
      <c r="D315" s="253"/>
      <c r="E315" s="118">
        <f>SUM(E8:E314)</f>
        <v>839561275533</v>
      </c>
      <c r="F315" s="101"/>
      <c r="G315" s="118">
        <f>SUM(G8:G314)</f>
        <v>-815059358794</v>
      </c>
      <c r="H315" s="253"/>
      <c r="I315" s="118">
        <f>SUM(I8:I314)</f>
        <v>24501916739</v>
      </c>
      <c r="J315" s="117"/>
      <c r="L315" s="117"/>
      <c r="M315" s="118">
        <f>SUM(M8:M314)</f>
        <v>8485194706834</v>
      </c>
      <c r="N315" s="101"/>
      <c r="O315" s="118">
        <f>SUM(O8:O314)</f>
        <v>-8404498002054</v>
      </c>
      <c r="P315" s="253"/>
      <c r="Q315" s="118">
        <f>SUM(Q8:Q314)</f>
        <v>80696704780</v>
      </c>
      <c r="XEB315" s="12">
        <f>SUM(C315:XEA315)</f>
        <v>210397243038</v>
      </c>
      <c r="XEX315" s="12">
        <f>SUM(E315:XEW315)</f>
        <v>420794486076</v>
      </c>
    </row>
    <row r="316" spans="1:17 16356:16378" s="13" customFormat="1" ht="24.75" customHeight="1" thickTop="1">
      <c r="A316" s="92"/>
      <c r="B316" s="92"/>
      <c r="C316" s="92"/>
      <c r="D316" s="92"/>
      <c r="E316" s="120"/>
      <c r="F316" s="92"/>
      <c r="G316" s="120"/>
      <c r="H316" s="92"/>
      <c r="I316" s="254"/>
      <c r="J316" s="92"/>
      <c r="K316" s="92"/>
      <c r="L316" s="92"/>
      <c r="M316" s="120"/>
      <c r="N316" s="92"/>
      <c r="O316" s="120"/>
      <c r="P316" s="92"/>
      <c r="Q316" s="120"/>
    </row>
    <row r="317" spans="1:17 16356:16378" s="13" customFormat="1" ht="24.6">
      <c r="A317" s="102"/>
      <c r="B317" s="102"/>
      <c r="C317" s="102"/>
      <c r="D317" s="102"/>
      <c r="E317" s="121"/>
      <c r="F317" s="121"/>
      <c r="G317" s="121"/>
      <c r="H317" s="121"/>
      <c r="I317" s="110"/>
      <c r="J317" s="110"/>
      <c r="K317" s="110"/>
      <c r="L317" s="110"/>
      <c r="M317" s="110"/>
      <c r="N317" s="110"/>
      <c r="O317" s="254"/>
      <c r="P317" s="110"/>
      <c r="Q317" s="110"/>
    </row>
    <row r="318" spans="1:17 16356:16378" s="13" customFormat="1" ht="24.6">
      <c r="A318" s="333" t="s">
        <v>38</v>
      </c>
      <c r="B318" s="334"/>
      <c r="C318" s="334"/>
      <c r="D318" s="334"/>
      <c r="E318" s="334"/>
      <c r="F318" s="334"/>
      <c r="G318" s="334"/>
      <c r="H318" s="334"/>
      <c r="I318" s="334"/>
      <c r="J318" s="334"/>
      <c r="K318" s="334"/>
      <c r="L318" s="334"/>
      <c r="M318" s="334"/>
      <c r="N318" s="334"/>
      <c r="O318" s="334"/>
      <c r="P318" s="334"/>
      <c r="Q318" s="335"/>
    </row>
    <row r="319" spans="1:17 16356:16378" s="13" customFormat="1" ht="24.6">
      <c r="A319" s="255"/>
      <c r="B319" s="255"/>
      <c r="C319" s="255"/>
      <c r="D319" s="255"/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</row>
    <row r="320" spans="1:17 16356:16378" s="13" customFormat="1" ht="24.6">
      <c r="A320" s="256"/>
      <c r="B320" s="256"/>
      <c r="C320" s="256"/>
      <c r="D320" s="256"/>
      <c r="E320" s="256"/>
      <c r="F320" s="256"/>
      <c r="G320" s="256"/>
      <c r="H320" s="256"/>
      <c r="I320" s="256"/>
      <c r="J320" s="256"/>
      <c r="K320" s="256"/>
      <c r="L320" s="256"/>
      <c r="M320" s="256"/>
      <c r="N320" s="256"/>
      <c r="O320" s="256"/>
      <c r="P320" s="256"/>
      <c r="Q320" s="256"/>
    </row>
    <row r="321" spans="1:17" s="13" customFormat="1" ht="24.6">
      <c r="A321" s="257"/>
      <c r="B321" s="257"/>
      <c r="C321" s="257"/>
      <c r="D321" s="257"/>
      <c r="E321" s="257"/>
      <c r="F321" s="257"/>
      <c r="G321" s="257"/>
      <c r="H321" s="257"/>
      <c r="I321" s="257"/>
      <c r="J321" s="257"/>
      <c r="K321" s="257"/>
      <c r="L321" s="257"/>
      <c r="M321" s="257"/>
      <c r="N321" s="257"/>
      <c r="O321" s="257"/>
      <c r="P321" s="257"/>
      <c r="Q321" s="257"/>
    </row>
    <row r="322" spans="1:17" s="49" customFormat="1" ht="2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</row>
    <row r="323" spans="1:17" s="49" customFormat="1" ht="2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</row>
    <row r="324" spans="1:17" s="49" customFormat="1" ht="2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</row>
  </sheetData>
  <autoFilter ref="A7:Q315" xr:uid="{00000000-0009-0000-0000-000007000000}">
    <sortState xmlns:xlrd2="http://schemas.microsoft.com/office/spreadsheetml/2017/richdata2" ref="A8:Q239">
      <sortCondition ref="A7"/>
    </sortState>
  </autoFilter>
  <mergeCells count="6">
    <mergeCell ref="A318:Q318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S287"/>
  <sheetViews>
    <sheetView rightToLeft="1" view="pageBreakPreview" zoomScale="70" zoomScaleNormal="100" zoomScaleSheetLayoutView="70" workbookViewId="0">
      <selection activeCell="A4" sqref="A4"/>
    </sheetView>
  </sheetViews>
  <sheetFormatPr defaultColWidth="9.109375" defaultRowHeight="21"/>
  <cols>
    <col min="1" max="1" width="31.109375" style="92" bestFit="1" customWidth="1"/>
    <col min="2" max="2" width="0.5546875" style="92" customWidth="1"/>
    <col min="3" max="3" width="15.44140625" style="110" bestFit="1" customWidth="1"/>
    <col min="4" max="4" width="0.88671875" style="110" customWidth="1"/>
    <col min="5" max="5" width="26.5546875" style="110" bestFit="1" customWidth="1"/>
    <col min="6" max="6" width="0.88671875" style="110" customWidth="1"/>
    <col min="7" max="7" width="27.33203125" style="110" bestFit="1" customWidth="1"/>
    <col min="8" max="8" width="1.33203125" style="110" customWidth="1"/>
    <col min="9" max="9" width="26.6640625" style="116" bestFit="1" customWidth="1"/>
    <col min="10" max="10" width="1" style="116" customWidth="1"/>
    <col min="11" max="11" width="18.88671875" style="110" bestFit="1" customWidth="1"/>
    <col min="12" max="12" width="1.109375" style="110" customWidth="1"/>
    <col min="13" max="13" width="26" style="110" bestFit="1" customWidth="1"/>
    <col min="14" max="14" width="1.44140625" style="110" customWidth="1"/>
    <col min="15" max="15" width="26.6640625" style="110" bestFit="1" customWidth="1"/>
    <col min="16" max="16" width="1.109375" style="110" customWidth="1"/>
    <col min="17" max="17" width="24.6640625" style="110" bestFit="1" customWidth="1"/>
    <col min="18" max="16384" width="9.109375" style="11"/>
  </cols>
  <sheetData>
    <row r="1" spans="1:19" ht="21.6">
      <c r="A1" s="319" t="s">
        <v>77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19" ht="21.6">
      <c r="A2" s="319" t="s">
        <v>49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9" ht="21.6">
      <c r="A3" s="319" t="str">
        <f>'[1] سهام'!B3</f>
        <v>برای ماه منتهی به 1403/02/31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</row>
    <row r="4" spans="1:19" ht="21.6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>
      <c r="A5" s="296" t="s">
        <v>504</v>
      </c>
      <c r="B5" s="296"/>
      <c r="C5" s="296"/>
      <c r="D5" s="296"/>
      <c r="E5" s="296"/>
      <c r="F5" s="296"/>
      <c r="G5" s="296"/>
      <c r="H5" s="177"/>
    </row>
    <row r="6" spans="1:19" ht="22.2" thickBot="1">
      <c r="A6" s="107"/>
      <c r="B6" s="107"/>
      <c r="C6" s="342" t="str">
        <f>'[1]درآمد سود سهام'!$I$7</f>
        <v>طی  اردیبهشت ماه</v>
      </c>
      <c r="D6" s="342"/>
      <c r="E6" s="342"/>
      <c r="F6" s="342"/>
      <c r="G6" s="342"/>
      <c r="H6" s="342"/>
      <c r="I6" s="342"/>
      <c r="J6" s="176"/>
      <c r="K6" s="336" t="str">
        <f>'[1]درآمد سود سهام'!$O$7</f>
        <v>از ابتدای سال مالی تا پایان اردیبهشت ماه</v>
      </c>
      <c r="L6" s="336"/>
      <c r="M6" s="336"/>
      <c r="N6" s="336"/>
      <c r="O6" s="336"/>
      <c r="P6" s="336"/>
      <c r="Q6" s="336"/>
    </row>
    <row r="7" spans="1:19" ht="42.6" thickBot="1">
      <c r="A7" s="258" t="s">
        <v>33</v>
      </c>
      <c r="B7" s="258"/>
      <c r="C7" s="115" t="s">
        <v>3</v>
      </c>
      <c r="D7" s="116"/>
      <c r="E7" s="114" t="s">
        <v>18</v>
      </c>
      <c r="F7" s="116"/>
      <c r="G7" s="115" t="s">
        <v>37</v>
      </c>
      <c r="H7" s="116" t="s">
        <v>330</v>
      </c>
      <c r="I7" s="114" t="s">
        <v>231</v>
      </c>
      <c r="J7" s="114"/>
      <c r="K7" s="115" t="s">
        <v>3</v>
      </c>
      <c r="L7" s="116"/>
      <c r="M7" s="114" t="s">
        <v>18</v>
      </c>
      <c r="N7" s="116"/>
      <c r="O7" s="115" t="s">
        <v>37</v>
      </c>
      <c r="P7" s="116"/>
      <c r="Q7" s="114" t="s">
        <v>231</v>
      </c>
    </row>
    <row r="8" spans="1:19">
      <c r="A8" s="238" t="s">
        <v>275</v>
      </c>
      <c r="C8" s="101">
        <v>1710708</v>
      </c>
      <c r="D8" s="101"/>
      <c r="E8" s="101">
        <v>25558955192</v>
      </c>
      <c r="F8" s="101"/>
      <c r="G8" s="101">
        <v>-28933806107</v>
      </c>
      <c r="H8" s="101">
        <v>-7916139170</v>
      </c>
      <c r="I8" s="112">
        <f>E8+G8</f>
        <v>-3374850915</v>
      </c>
      <c r="J8" s="112"/>
      <c r="K8" s="101">
        <v>1710708</v>
      </c>
      <c r="L8" s="101"/>
      <c r="M8" s="101">
        <v>25558955192</v>
      </c>
      <c r="N8" s="101"/>
      <c r="O8" s="101">
        <v>-28237814202</v>
      </c>
      <c r="P8" s="101"/>
      <c r="Q8" s="101">
        <f>M8+O8</f>
        <v>-2678859010</v>
      </c>
      <c r="R8" s="12"/>
      <c r="S8" s="12"/>
    </row>
    <row r="9" spans="1:19">
      <c r="A9" s="238" t="s">
        <v>429</v>
      </c>
      <c r="C9" s="101">
        <v>1364699</v>
      </c>
      <c r="D9" s="101"/>
      <c r="E9" s="101">
        <v>44075253043</v>
      </c>
      <c r="F9" s="101"/>
      <c r="G9" s="101">
        <v>-50075805895</v>
      </c>
      <c r="H9" s="101">
        <v>-1936256999</v>
      </c>
      <c r="I9" s="112">
        <f t="shared" ref="I9:I72" si="0">E9+G9</f>
        <v>-6000552852</v>
      </c>
      <c r="J9" s="112"/>
      <c r="K9" s="101">
        <v>1364699</v>
      </c>
      <c r="L9" s="101"/>
      <c r="M9" s="101">
        <v>44075253043</v>
      </c>
      <c r="N9" s="101"/>
      <c r="O9" s="101">
        <v>-54837190280</v>
      </c>
      <c r="P9" s="101"/>
      <c r="Q9" s="101">
        <f t="shared" ref="Q9:Q72" si="1">M9+O9</f>
        <v>-10761937237</v>
      </c>
      <c r="R9" s="12"/>
      <c r="S9" s="12"/>
    </row>
    <row r="10" spans="1:19">
      <c r="A10" s="238" t="s">
        <v>251</v>
      </c>
      <c r="C10" s="101">
        <v>3619918</v>
      </c>
      <c r="D10" s="101"/>
      <c r="E10" s="101">
        <v>50413296629</v>
      </c>
      <c r="F10" s="101"/>
      <c r="G10" s="101">
        <v>-56675843236</v>
      </c>
      <c r="H10" s="101">
        <v>-3071056837</v>
      </c>
      <c r="I10" s="112">
        <f t="shared" si="0"/>
        <v>-6262546607</v>
      </c>
      <c r="J10" s="112"/>
      <c r="K10" s="101">
        <v>3619918</v>
      </c>
      <c r="L10" s="101"/>
      <c r="M10" s="101">
        <v>50413296629</v>
      </c>
      <c r="N10" s="101"/>
      <c r="O10" s="101">
        <v>-55247504935</v>
      </c>
      <c r="P10" s="101"/>
      <c r="Q10" s="101">
        <f t="shared" si="1"/>
        <v>-4834208306</v>
      </c>
      <c r="R10" s="12"/>
      <c r="S10" s="12"/>
    </row>
    <row r="11" spans="1:19">
      <c r="A11" s="238" t="s">
        <v>385</v>
      </c>
      <c r="C11" s="101">
        <v>1599082</v>
      </c>
      <c r="D11" s="101"/>
      <c r="E11" s="101">
        <v>33921369644</v>
      </c>
      <c r="F11" s="101"/>
      <c r="G11" s="101">
        <v>-39176493933</v>
      </c>
      <c r="H11" s="101">
        <v>-24247525582</v>
      </c>
      <c r="I11" s="112">
        <f t="shared" si="0"/>
        <v>-5255124289</v>
      </c>
      <c r="J11" s="112"/>
      <c r="K11" s="101">
        <v>1599082</v>
      </c>
      <c r="L11" s="101"/>
      <c r="M11" s="101">
        <v>33921369644</v>
      </c>
      <c r="N11" s="101"/>
      <c r="O11" s="101">
        <v>-29473060407</v>
      </c>
      <c r="P11" s="101"/>
      <c r="Q11" s="101">
        <f t="shared" si="1"/>
        <v>4448309237</v>
      </c>
      <c r="R11" s="12"/>
      <c r="S11" s="12"/>
    </row>
    <row r="12" spans="1:19">
      <c r="A12" s="238" t="s">
        <v>262</v>
      </c>
      <c r="C12" s="101">
        <v>7120133</v>
      </c>
      <c r="D12" s="101"/>
      <c r="E12" s="101">
        <v>24121034058</v>
      </c>
      <c r="F12" s="101"/>
      <c r="G12" s="101">
        <v>-27334446583</v>
      </c>
      <c r="H12" s="101">
        <v>-15815703967</v>
      </c>
      <c r="I12" s="112">
        <f t="shared" si="0"/>
        <v>-3213412525</v>
      </c>
      <c r="J12" s="112"/>
      <c r="K12" s="101">
        <v>7120133</v>
      </c>
      <c r="L12" s="101"/>
      <c r="M12" s="101">
        <v>24121034058</v>
      </c>
      <c r="N12" s="101"/>
      <c r="O12" s="101">
        <v>-30508496270</v>
      </c>
      <c r="P12" s="101"/>
      <c r="Q12" s="101">
        <f t="shared" si="1"/>
        <v>-6387462212</v>
      </c>
      <c r="R12" s="12"/>
      <c r="S12" s="12"/>
    </row>
    <row r="13" spans="1:19">
      <c r="A13" s="238" t="s">
        <v>243</v>
      </c>
      <c r="C13" s="101">
        <v>16205765</v>
      </c>
      <c r="D13" s="101"/>
      <c r="E13" s="101">
        <v>70156178745</v>
      </c>
      <c r="F13" s="101"/>
      <c r="G13" s="101">
        <v>-67371011247</v>
      </c>
      <c r="H13" s="101">
        <v>-45306747252</v>
      </c>
      <c r="I13" s="112">
        <f t="shared" si="0"/>
        <v>2785167498</v>
      </c>
      <c r="J13" s="112"/>
      <c r="K13" s="101">
        <v>16205765</v>
      </c>
      <c r="L13" s="101"/>
      <c r="M13" s="101">
        <v>70156178745</v>
      </c>
      <c r="N13" s="101"/>
      <c r="O13" s="101">
        <v>-69675968883</v>
      </c>
      <c r="P13" s="101"/>
      <c r="Q13" s="101">
        <f t="shared" si="1"/>
        <v>480209862</v>
      </c>
      <c r="R13" s="12"/>
      <c r="S13" s="12"/>
    </row>
    <row r="14" spans="1:19">
      <c r="A14" s="238" t="s">
        <v>140</v>
      </c>
      <c r="C14" s="101">
        <v>6292554</v>
      </c>
      <c r="D14" s="101"/>
      <c r="E14" s="101">
        <v>35341390171</v>
      </c>
      <c r="F14" s="101"/>
      <c r="G14" s="101">
        <v>-38601651593</v>
      </c>
      <c r="H14" s="101">
        <v>-48992878931</v>
      </c>
      <c r="I14" s="112">
        <f t="shared" si="0"/>
        <v>-3260261422</v>
      </c>
      <c r="J14" s="112"/>
      <c r="K14" s="101">
        <v>6292554</v>
      </c>
      <c r="L14" s="101"/>
      <c r="M14" s="101">
        <v>35341390171</v>
      </c>
      <c r="N14" s="101"/>
      <c r="O14" s="101">
        <v>-25866756084</v>
      </c>
      <c r="P14" s="101"/>
      <c r="Q14" s="101">
        <f t="shared" si="1"/>
        <v>9474634087</v>
      </c>
      <c r="R14" s="12"/>
      <c r="S14" s="12"/>
    </row>
    <row r="15" spans="1:19">
      <c r="A15" s="238" t="s">
        <v>123</v>
      </c>
      <c r="C15" s="101">
        <v>858513</v>
      </c>
      <c r="D15" s="101"/>
      <c r="E15" s="101">
        <v>3770342620</v>
      </c>
      <c r="F15" s="101"/>
      <c r="G15" s="101">
        <v>-3896106616</v>
      </c>
      <c r="H15" s="101">
        <v>-49458513231</v>
      </c>
      <c r="I15" s="112">
        <f t="shared" si="0"/>
        <v>-125763996</v>
      </c>
      <c r="J15" s="112"/>
      <c r="K15" s="101">
        <v>858513</v>
      </c>
      <c r="L15" s="101"/>
      <c r="M15" s="101">
        <v>3770342620</v>
      </c>
      <c r="N15" s="101"/>
      <c r="O15" s="101">
        <v>-3886012781</v>
      </c>
      <c r="P15" s="101"/>
      <c r="Q15" s="101">
        <f t="shared" si="1"/>
        <v>-115670161</v>
      </c>
      <c r="R15" s="12"/>
      <c r="S15" s="12"/>
    </row>
    <row r="16" spans="1:19">
      <c r="A16" s="238" t="s">
        <v>216</v>
      </c>
      <c r="C16" s="101">
        <v>6458262</v>
      </c>
      <c r="D16" s="101"/>
      <c r="E16" s="101">
        <v>48084566709</v>
      </c>
      <c r="F16" s="101"/>
      <c r="G16" s="101">
        <v>-49768106670</v>
      </c>
      <c r="H16" s="101">
        <v>-12934894159</v>
      </c>
      <c r="I16" s="112">
        <f t="shared" si="0"/>
        <v>-1683539961</v>
      </c>
      <c r="J16" s="112"/>
      <c r="K16" s="101">
        <v>6458262</v>
      </c>
      <c r="L16" s="101"/>
      <c r="M16" s="101">
        <v>48084566709</v>
      </c>
      <c r="N16" s="101"/>
      <c r="O16" s="101">
        <v>-52523920060</v>
      </c>
      <c r="P16" s="101"/>
      <c r="Q16" s="101">
        <f t="shared" si="1"/>
        <v>-4439353351</v>
      </c>
      <c r="R16" s="12"/>
      <c r="S16" s="12"/>
    </row>
    <row r="17" spans="1:19">
      <c r="A17" s="238" t="s">
        <v>394</v>
      </c>
      <c r="C17" s="101">
        <v>5062284</v>
      </c>
      <c r="D17" s="101"/>
      <c r="E17" s="101">
        <v>26167249735</v>
      </c>
      <c r="F17" s="101"/>
      <c r="G17" s="101">
        <v>-29462643822</v>
      </c>
      <c r="H17" s="101">
        <v>-3405221259</v>
      </c>
      <c r="I17" s="112">
        <f t="shared" si="0"/>
        <v>-3295394087</v>
      </c>
      <c r="J17" s="112"/>
      <c r="K17" s="101">
        <v>5062284</v>
      </c>
      <c r="L17" s="101"/>
      <c r="M17" s="101">
        <v>26167249735</v>
      </c>
      <c r="N17" s="101"/>
      <c r="O17" s="101">
        <v>-33397374605</v>
      </c>
      <c r="P17" s="101"/>
      <c r="Q17" s="101">
        <f t="shared" si="1"/>
        <v>-7230124870</v>
      </c>
      <c r="R17" s="12"/>
      <c r="S17" s="12"/>
    </row>
    <row r="18" spans="1:19">
      <c r="A18" s="238" t="s">
        <v>85</v>
      </c>
      <c r="C18" s="101">
        <v>2017723</v>
      </c>
      <c r="D18" s="101"/>
      <c r="E18" s="101">
        <v>44867901557</v>
      </c>
      <c r="F18" s="101"/>
      <c r="G18" s="101">
        <v>-50189865737</v>
      </c>
      <c r="H18" s="101">
        <v>-11685628851</v>
      </c>
      <c r="I18" s="112">
        <f t="shared" si="0"/>
        <v>-5321964180</v>
      </c>
      <c r="J18" s="112"/>
      <c r="K18" s="101">
        <v>2017723</v>
      </c>
      <c r="L18" s="101"/>
      <c r="M18" s="101">
        <v>44867901557</v>
      </c>
      <c r="N18" s="101"/>
      <c r="O18" s="101">
        <v>-41513615039</v>
      </c>
      <c r="P18" s="101"/>
      <c r="Q18" s="101">
        <f t="shared" si="1"/>
        <v>3354286518</v>
      </c>
      <c r="R18" s="12"/>
      <c r="S18" s="12"/>
    </row>
    <row r="19" spans="1:19">
      <c r="A19" s="238" t="s">
        <v>437</v>
      </c>
      <c r="C19" s="101">
        <v>9562427</v>
      </c>
      <c r="D19" s="101"/>
      <c r="E19" s="101">
        <v>27280872711</v>
      </c>
      <c r="F19" s="101"/>
      <c r="G19" s="101">
        <v>-28652364821</v>
      </c>
      <c r="H19" s="101">
        <v>-72145527788</v>
      </c>
      <c r="I19" s="112">
        <f t="shared" si="0"/>
        <v>-1371492110</v>
      </c>
      <c r="J19" s="112"/>
      <c r="K19" s="101">
        <v>9562427</v>
      </c>
      <c r="L19" s="101"/>
      <c r="M19" s="101">
        <v>27280872711</v>
      </c>
      <c r="N19" s="101"/>
      <c r="O19" s="101">
        <v>-32843510427</v>
      </c>
      <c r="P19" s="101"/>
      <c r="Q19" s="101">
        <f t="shared" si="1"/>
        <v>-5562637716</v>
      </c>
      <c r="R19" s="12"/>
      <c r="S19" s="12"/>
    </row>
    <row r="20" spans="1:19">
      <c r="A20" s="238" t="s">
        <v>113</v>
      </c>
      <c r="C20" s="101">
        <v>3190014</v>
      </c>
      <c r="D20" s="101"/>
      <c r="E20" s="101">
        <v>55239402122</v>
      </c>
      <c r="F20" s="101"/>
      <c r="G20" s="101">
        <v>-59249515186</v>
      </c>
      <c r="H20" s="101">
        <v>-26854671217</v>
      </c>
      <c r="I20" s="112">
        <f t="shared" si="0"/>
        <v>-4010113064</v>
      </c>
      <c r="J20" s="112"/>
      <c r="K20" s="101">
        <v>3190014</v>
      </c>
      <c r="L20" s="101"/>
      <c r="M20" s="101">
        <v>55239402122</v>
      </c>
      <c r="N20" s="101"/>
      <c r="O20" s="101">
        <v>-71669525322</v>
      </c>
      <c r="P20" s="101"/>
      <c r="Q20" s="101">
        <f t="shared" si="1"/>
        <v>-16430123200</v>
      </c>
      <c r="R20" s="12"/>
      <c r="S20" s="12"/>
    </row>
    <row r="21" spans="1:19">
      <c r="A21" s="238" t="s">
        <v>157</v>
      </c>
      <c r="C21" s="101">
        <v>43346003</v>
      </c>
      <c r="D21" s="101"/>
      <c r="E21" s="101">
        <v>43863679984</v>
      </c>
      <c r="F21" s="101"/>
      <c r="G21" s="101">
        <v>-46508406876</v>
      </c>
      <c r="H21" s="101">
        <v>-12821684308</v>
      </c>
      <c r="I21" s="112">
        <f t="shared" si="0"/>
        <v>-2644726892</v>
      </c>
      <c r="J21" s="112"/>
      <c r="K21" s="101">
        <v>43346003</v>
      </c>
      <c r="L21" s="101"/>
      <c r="M21" s="101">
        <v>43863679984</v>
      </c>
      <c r="N21" s="101"/>
      <c r="O21" s="101">
        <v>-60555504204</v>
      </c>
      <c r="P21" s="101"/>
      <c r="Q21" s="101">
        <f t="shared" si="1"/>
        <v>-16691824220</v>
      </c>
      <c r="R21" s="12"/>
      <c r="S21" s="12"/>
    </row>
    <row r="22" spans="1:19">
      <c r="A22" s="238" t="s">
        <v>454</v>
      </c>
      <c r="C22" s="101">
        <v>131241</v>
      </c>
      <c r="D22" s="101"/>
      <c r="E22" s="101">
        <v>7827606967</v>
      </c>
      <c r="F22" s="101"/>
      <c r="G22" s="101">
        <v>-8417633459</v>
      </c>
      <c r="H22" s="101">
        <v>-108615507915</v>
      </c>
      <c r="I22" s="112">
        <f t="shared" si="0"/>
        <v>-590026492</v>
      </c>
      <c r="J22" s="112"/>
      <c r="K22" s="101">
        <v>131241</v>
      </c>
      <c r="L22" s="101"/>
      <c r="M22" s="101">
        <v>7827606967</v>
      </c>
      <c r="N22" s="101"/>
      <c r="O22" s="101">
        <v>-9913838550</v>
      </c>
      <c r="P22" s="101"/>
      <c r="Q22" s="101">
        <f t="shared" si="1"/>
        <v>-2086231583</v>
      </c>
      <c r="R22" s="12"/>
      <c r="S22" s="12"/>
    </row>
    <row r="23" spans="1:19">
      <c r="A23" s="238" t="s">
        <v>106</v>
      </c>
      <c r="C23" s="101">
        <v>806460</v>
      </c>
      <c r="D23" s="101"/>
      <c r="E23" s="101">
        <v>40764490482</v>
      </c>
      <c r="F23" s="101"/>
      <c r="G23" s="101">
        <v>-49029506024</v>
      </c>
      <c r="H23" s="101">
        <v>-223118500195</v>
      </c>
      <c r="I23" s="112">
        <f t="shared" si="0"/>
        <v>-8265015542</v>
      </c>
      <c r="J23" s="112"/>
      <c r="K23" s="101">
        <v>806460</v>
      </c>
      <c r="L23" s="101"/>
      <c r="M23" s="101">
        <v>40764490482</v>
      </c>
      <c r="N23" s="101"/>
      <c r="O23" s="101">
        <v>-39493722054</v>
      </c>
      <c r="P23" s="101"/>
      <c r="Q23" s="101">
        <f t="shared" si="1"/>
        <v>1270768428</v>
      </c>
      <c r="R23" s="12"/>
      <c r="S23" s="12"/>
    </row>
    <row r="24" spans="1:19">
      <c r="A24" s="238" t="s">
        <v>410</v>
      </c>
      <c r="C24" s="101">
        <v>12758284</v>
      </c>
      <c r="D24" s="101"/>
      <c r="E24" s="101">
        <v>30412328564</v>
      </c>
      <c r="F24" s="101"/>
      <c r="G24" s="101">
        <v>-33513002427</v>
      </c>
      <c r="H24" s="101">
        <v>-47517103471</v>
      </c>
      <c r="I24" s="112">
        <f t="shared" si="0"/>
        <v>-3100673863</v>
      </c>
      <c r="J24" s="112"/>
      <c r="K24" s="101">
        <v>12758284</v>
      </c>
      <c r="L24" s="101"/>
      <c r="M24" s="101">
        <v>30412328564</v>
      </c>
      <c r="N24" s="101"/>
      <c r="O24" s="101">
        <v>-31757969570</v>
      </c>
      <c r="P24" s="101"/>
      <c r="Q24" s="101">
        <f t="shared" si="1"/>
        <v>-1345641006</v>
      </c>
      <c r="R24" s="12"/>
      <c r="S24" s="12"/>
    </row>
    <row r="25" spans="1:19">
      <c r="A25" s="238" t="s">
        <v>141</v>
      </c>
      <c r="C25" s="101">
        <v>929278</v>
      </c>
      <c r="D25" s="101"/>
      <c r="E25" s="101">
        <v>17846826741</v>
      </c>
      <c r="F25" s="101"/>
      <c r="G25" s="101">
        <v>-20091053774</v>
      </c>
      <c r="H25" s="101">
        <v>-11058787401</v>
      </c>
      <c r="I25" s="112">
        <f t="shared" si="0"/>
        <v>-2244227033</v>
      </c>
      <c r="J25" s="112"/>
      <c r="K25" s="101">
        <v>929278</v>
      </c>
      <c r="L25" s="101"/>
      <c r="M25" s="101">
        <v>17846826741</v>
      </c>
      <c r="N25" s="101"/>
      <c r="O25" s="101">
        <v>-18745301134</v>
      </c>
      <c r="P25" s="101"/>
      <c r="Q25" s="101">
        <f t="shared" si="1"/>
        <v>-898474393</v>
      </c>
      <c r="R25" s="12"/>
      <c r="S25" s="12"/>
    </row>
    <row r="26" spans="1:19">
      <c r="A26" s="238" t="s">
        <v>240</v>
      </c>
      <c r="C26" s="101">
        <v>1062591</v>
      </c>
      <c r="D26" s="101"/>
      <c r="E26" s="101">
        <v>11428826075</v>
      </c>
      <c r="F26" s="101"/>
      <c r="G26" s="101">
        <v>-12920138008</v>
      </c>
      <c r="H26" s="101">
        <v>-27067271732</v>
      </c>
      <c r="I26" s="112">
        <f t="shared" si="0"/>
        <v>-1491311933</v>
      </c>
      <c r="J26" s="112"/>
      <c r="K26" s="101">
        <v>1062591</v>
      </c>
      <c r="L26" s="101"/>
      <c r="M26" s="101">
        <v>11428826075</v>
      </c>
      <c r="N26" s="101"/>
      <c r="O26" s="101">
        <v>-15038745343</v>
      </c>
      <c r="P26" s="101"/>
      <c r="Q26" s="101">
        <f t="shared" si="1"/>
        <v>-3609919268</v>
      </c>
      <c r="R26" s="12"/>
      <c r="S26" s="12"/>
    </row>
    <row r="27" spans="1:19">
      <c r="A27" s="238" t="s">
        <v>181</v>
      </c>
      <c r="C27" s="101">
        <v>6501228</v>
      </c>
      <c r="D27" s="101"/>
      <c r="E27" s="101">
        <v>24040669982</v>
      </c>
      <c r="F27" s="101"/>
      <c r="G27" s="101">
        <v>-25733501011</v>
      </c>
      <c r="H27" s="101">
        <v>-40260462699</v>
      </c>
      <c r="I27" s="112">
        <f t="shared" si="0"/>
        <v>-1692831029</v>
      </c>
      <c r="J27" s="112"/>
      <c r="K27" s="101">
        <v>6501228</v>
      </c>
      <c r="L27" s="101"/>
      <c r="M27" s="101">
        <v>24040669982</v>
      </c>
      <c r="N27" s="101"/>
      <c r="O27" s="101">
        <v>-25819550206</v>
      </c>
      <c r="P27" s="101"/>
      <c r="Q27" s="101">
        <f t="shared" si="1"/>
        <v>-1778880224</v>
      </c>
      <c r="R27" s="12"/>
      <c r="S27" s="12"/>
    </row>
    <row r="28" spans="1:19">
      <c r="A28" s="238" t="s">
        <v>167</v>
      </c>
      <c r="C28" s="101">
        <v>2546976</v>
      </c>
      <c r="D28" s="101"/>
      <c r="E28" s="101">
        <v>67599633862</v>
      </c>
      <c r="F28" s="101"/>
      <c r="G28" s="101">
        <v>-73115570827</v>
      </c>
      <c r="H28" s="101">
        <v>28249587204</v>
      </c>
      <c r="I28" s="112">
        <f t="shared" si="0"/>
        <v>-5515936965</v>
      </c>
      <c r="J28" s="112"/>
      <c r="K28" s="101">
        <v>2546976</v>
      </c>
      <c r="L28" s="101"/>
      <c r="M28" s="101">
        <v>67599633862</v>
      </c>
      <c r="N28" s="101"/>
      <c r="O28" s="101">
        <v>-71647082310</v>
      </c>
      <c r="P28" s="101"/>
      <c r="Q28" s="101">
        <f t="shared" si="1"/>
        <v>-4047448448</v>
      </c>
      <c r="R28" s="12"/>
      <c r="S28" s="12"/>
    </row>
    <row r="29" spans="1:19">
      <c r="A29" s="238" t="s">
        <v>473</v>
      </c>
      <c r="C29" s="101">
        <v>201382</v>
      </c>
      <c r="D29" s="101"/>
      <c r="E29" s="101">
        <v>1283178015</v>
      </c>
      <c r="F29" s="101"/>
      <c r="G29" s="101">
        <v>-1368241732</v>
      </c>
      <c r="H29" s="101">
        <v>26039058237</v>
      </c>
      <c r="I29" s="112">
        <f t="shared" si="0"/>
        <v>-85063717</v>
      </c>
      <c r="J29" s="112"/>
      <c r="K29" s="101">
        <v>201382</v>
      </c>
      <c r="L29" s="101"/>
      <c r="M29" s="101">
        <v>1283178015</v>
      </c>
      <c r="N29" s="101"/>
      <c r="O29" s="101">
        <v>-1368241732</v>
      </c>
      <c r="P29" s="101"/>
      <c r="Q29" s="101">
        <f t="shared" si="1"/>
        <v>-85063717</v>
      </c>
      <c r="R29" s="12"/>
      <c r="S29" s="12"/>
    </row>
    <row r="30" spans="1:19">
      <c r="A30" s="238" t="s">
        <v>363</v>
      </c>
      <c r="C30" s="101">
        <v>27122632</v>
      </c>
      <c r="D30" s="101"/>
      <c r="E30" s="101">
        <v>33297146643</v>
      </c>
      <c r="F30" s="101"/>
      <c r="G30" s="101">
        <v>-37613471448</v>
      </c>
      <c r="H30" s="101">
        <v>63540253820</v>
      </c>
      <c r="I30" s="112">
        <f t="shared" si="0"/>
        <v>-4316324805</v>
      </c>
      <c r="J30" s="112"/>
      <c r="K30" s="101">
        <v>27122632</v>
      </c>
      <c r="L30" s="101"/>
      <c r="M30" s="101">
        <v>33297146643</v>
      </c>
      <c r="N30" s="101"/>
      <c r="O30" s="101">
        <v>-42080945053</v>
      </c>
      <c r="P30" s="101"/>
      <c r="Q30" s="101">
        <f t="shared" si="1"/>
        <v>-8783798410</v>
      </c>
      <c r="R30" s="12"/>
      <c r="S30" s="12"/>
    </row>
    <row r="31" spans="1:19">
      <c r="A31" s="238" t="s">
        <v>146</v>
      </c>
      <c r="C31" s="101">
        <v>9510152</v>
      </c>
      <c r="D31" s="101"/>
      <c r="E31" s="101">
        <v>44497937969</v>
      </c>
      <c r="F31" s="101"/>
      <c r="G31" s="101">
        <v>-44336802703</v>
      </c>
      <c r="H31" s="101">
        <v>32244014093</v>
      </c>
      <c r="I31" s="112">
        <f t="shared" si="0"/>
        <v>161135266</v>
      </c>
      <c r="J31" s="112"/>
      <c r="K31" s="101">
        <v>9510152</v>
      </c>
      <c r="L31" s="101"/>
      <c r="M31" s="101">
        <v>44497937969</v>
      </c>
      <c r="N31" s="101"/>
      <c r="O31" s="101">
        <v>-44263891729</v>
      </c>
      <c r="P31" s="101"/>
      <c r="Q31" s="101">
        <f t="shared" si="1"/>
        <v>234046240</v>
      </c>
      <c r="R31" s="12"/>
      <c r="S31" s="12"/>
    </row>
    <row r="32" spans="1:19">
      <c r="A32" s="238" t="s">
        <v>79</v>
      </c>
      <c r="C32" s="101">
        <v>3307400</v>
      </c>
      <c r="D32" s="101"/>
      <c r="E32" s="101">
        <v>17852324870</v>
      </c>
      <c r="F32" s="101"/>
      <c r="G32" s="101">
        <v>-21433468820</v>
      </c>
      <c r="H32" s="101">
        <v>29347188459</v>
      </c>
      <c r="I32" s="112">
        <f t="shared" si="0"/>
        <v>-3581143950</v>
      </c>
      <c r="J32" s="112"/>
      <c r="K32" s="101">
        <v>3307400</v>
      </c>
      <c r="L32" s="101"/>
      <c r="M32" s="101">
        <v>17852324870</v>
      </c>
      <c r="N32" s="101"/>
      <c r="O32" s="101">
        <v>-13699553883</v>
      </c>
      <c r="P32" s="101"/>
      <c r="Q32" s="101">
        <f t="shared" si="1"/>
        <v>4152770987</v>
      </c>
      <c r="R32" s="12"/>
      <c r="S32" s="12"/>
    </row>
    <row r="33" spans="1:19">
      <c r="A33" s="238" t="s">
        <v>332</v>
      </c>
      <c r="C33" s="101">
        <v>4307931</v>
      </c>
      <c r="D33" s="101"/>
      <c r="E33" s="101">
        <v>35072027262</v>
      </c>
      <c r="F33" s="101"/>
      <c r="G33" s="101">
        <v>-33853060609</v>
      </c>
      <c r="H33" s="101">
        <v>46661474309</v>
      </c>
      <c r="I33" s="112">
        <f t="shared" si="0"/>
        <v>1218966653</v>
      </c>
      <c r="J33" s="112"/>
      <c r="K33" s="101">
        <v>4307931</v>
      </c>
      <c r="L33" s="101"/>
      <c r="M33" s="101">
        <v>35072027262</v>
      </c>
      <c r="N33" s="101"/>
      <c r="O33" s="101">
        <v>-41908511473</v>
      </c>
      <c r="P33" s="101"/>
      <c r="Q33" s="101">
        <f t="shared" si="1"/>
        <v>-6836484211</v>
      </c>
      <c r="R33" s="12"/>
      <c r="S33" s="12"/>
    </row>
    <row r="34" spans="1:19">
      <c r="A34" s="238" t="s">
        <v>388</v>
      </c>
      <c r="C34" s="101">
        <v>1871145</v>
      </c>
      <c r="D34" s="101"/>
      <c r="E34" s="101">
        <v>22078338732</v>
      </c>
      <c r="F34" s="101"/>
      <c r="G34" s="101">
        <v>-22836371373</v>
      </c>
      <c r="H34" s="101">
        <v>134212997466</v>
      </c>
      <c r="I34" s="112">
        <f t="shared" si="0"/>
        <v>-758032641</v>
      </c>
      <c r="J34" s="112"/>
      <c r="K34" s="101">
        <v>1871145</v>
      </c>
      <c r="L34" s="101"/>
      <c r="M34" s="101">
        <v>22078338732</v>
      </c>
      <c r="N34" s="101"/>
      <c r="O34" s="101">
        <v>-28781234290</v>
      </c>
      <c r="P34" s="101"/>
      <c r="Q34" s="101">
        <f t="shared" si="1"/>
        <v>-6702895558</v>
      </c>
      <c r="R34" s="12"/>
      <c r="S34" s="12"/>
    </row>
    <row r="35" spans="1:19">
      <c r="A35" s="238" t="s">
        <v>418</v>
      </c>
      <c r="C35" s="101">
        <v>6715481</v>
      </c>
      <c r="D35" s="101"/>
      <c r="E35" s="101">
        <v>15433811233</v>
      </c>
      <c r="F35" s="101"/>
      <c r="G35" s="101">
        <v>-17998096173</v>
      </c>
      <c r="H35" s="101">
        <v>17242830844</v>
      </c>
      <c r="I35" s="112">
        <f t="shared" si="0"/>
        <v>-2564284940</v>
      </c>
      <c r="J35" s="112"/>
      <c r="K35" s="101">
        <v>6715481</v>
      </c>
      <c r="L35" s="101"/>
      <c r="M35" s="101">
        <v>15433811233</v>
      </c>
      <c r="N35" s="101"/>
      <c r="O35" s="101">
        <v>-19171004481</v>
      </c>
      <c r="P35" s="101"/>
      <c r="Q35" s="101">
        <f t="shared" si="1"/>
        <v>-3737193248</v>
      </c>
      <c r="R35" s="12"/>
      <c r="S35" s="12"/>
    </row>
    <row r="36" spans="1:19">
      <c r="A36" s="238" t="s">
        <v>381</v>
      </c>
      <c r="C36" s="101">
        <v>1096415</v>
      </c>
      <c r="D36" s="101"/>
      <c r="E36" s="101">
        <v>30560552917</v>
      </c>
      <c r="F36" s="101"/>
      <c r="G36" s="101">
        <v>-38954870407</v>
      </c>
      <c r="H36" s="101">
        <v>35178223256</v>
      </c>
      <c r="I36" s="112">
        <f t="shared" si="0"/>
        <v>-8394317490</v>
      </c>
      <c r="J36" s="112"/>
      <c r="K36" s="101">
        <v>1096415</v>
      </c>
      <c r="L36" s="101"/>
      <c r="M36" s="101">
        <v>30560552917</v>
      </c>
      <c r="N36" s="101"/>
      <c r="O36" s="101">
        <v>-43183528118</v>
      </c>
      <c r="P36" s="101"/>
      <c r="Q36" s="101">
        <f t="shared" si="1"/>
        <v>-12622975201</v>
      </c>
      <c r="R36" s="12"/>
      <c r="S36" s="12"/>
    </row>
    <row r="37" spans="1:19">
      <c r="A37" s="238" t="s">
        <v>219</v>
      </c>
      <c r="C37" s="101">
        <v>16986499</v>
      </c>
      <c r="D37" s="101"/>
      <c r="E37" s="101">
        <v>35526943316</v>
      </c>
      <c r="F37" s="101"/>
      <c r="G37" s="101">
        <v>-37268002456</v>
      </c>
      <c r="H37" s="101">
        <v>4328350993</v>
      </c>
      <c r="I37" s="112">
        <f t="shared" si="0"/>
        <v>-1741059140</v>
      </c>
      <c r="J37" s="112"/>
      <c r="K37" s="101">
        <v>16986499</v>
      </c>
      <c r="L37" s="101"/>
      <c r="M37" s="101">
        <v>35526943316</v>
      </c>
      <c r="N37" s="101"/>
      <c r="O37" s="101">
        <v>-48247412495</v>
      </c>
      <c r="P37" s="101"/>
      <c r="Q37" s="101">
        <f t="shared" si="1"/>
        <v>-12720469179</v>
      </c>
      <c r="R37" s="12"/>
      <c r="S37" s="12"/>
    </row>
    <row r="38" spans="1:19">
      <c r="A38" s="238" t="s">
        <v>380</v>
      </c>
      <c r="C38" s="101">
        <v>1135697</v>
      </c>
      <c r="D38" s="101"/>
      <c r="E38" s="101">
        <v>33303718289</v>
      </c>
      <c r="F38" s="101"/>
      <c r="G38" s="101">
        <v>-30240359712</v>
      </c>
      <c r="H38" s="101">
        <v>28499742856</v>
      </c>
      <c r="I38" s="112">
        <f t="shared" si="0"/>
        <v>3063358577</v>
      </c>
      <c r="J38" s="112"/>
      <c r="K38" s="101">
        <v>1135697</v>
      </c>
      <c r="L38" s="101"/>
      <c r="M38" s="101">
        <v>33303718289</v>
      </c>
      <c r="N38" s="101"/>
      <c r="O38" s="101">
        <v>-30033953428</v>
      </c>
      <c r="P38" s="101"/>
      <c r="Q38" s="101">
        <f t="shared" si="1"/>
        <v>3269764861</v>
      </c>
      <c r="R38" s="12"/>
      <c r="S38" s="12"/>
    </row>
    <row r="39" spans="1:19">
      <c r="A39" s="238" t="s">
        <v>375</v>
      </c>
      <c r="C39" s="101">
        <v>2684740</v>
      </c>
      <c r="D39" s="101"/>
      <c r="E39" s="101">
        <v>21109937459</v>
      </c>
      <c r="F39" s="101"/>
      <c r="G39" s="101">
        <v>-23782256811</v>
      </c>
      <c r="H39" s="101">
        <v>57162240618</v>
      </c>
      <c r="I39" s="112">
        <f t="shared" si="0"/>
        <v>-2672319352</v>
      </c>
      <c r="J39" s="112"/>
      <c r="K39" s="101">
        <v>2684740</v>
      </c>
      <c r="L39" s="101"/>
      <c r="M39" s="101">
        <v>21109937459</v>
      </c>
      <c r="N39" s="101"/>
      <c r="O39" s="101">
        <v>-22923141125</v>
      </c>
      <c r="P39" s="101"/>
      <c r="Q39" s="101">
        <f t="shared" si="1"/>
        <v>-1813203666</v>
      </c>
      <c r="R39" s="12"/>
      <c r="S39" s="12"/>
    </row>
    <row r="40" spans="1:19">
      <c r="A40" s="238" t="s">
        <v>409</v>
      </c>
      <c r="C40" s="101">
        <v>29747403</v>
      </c>
      <c r="D40" s="101"/>
      <c r="E40" s="101">
        <v>43764200813</v>
      </c>
      <c r="F40" s="101"/>
      <c r="G40" s="101">
        <v>-50960455355</v>
      </c>
      <c r="H40" s="101">
        <v>2856162136</v>
      </c>
      <c r="I40" s="112">
        <f t="shared" si="0"/>
        <v>-7196254542</v>
      </c>
      <c r="J40" s="112"/>
      <c r="K40" s="101">
        <v>29747403</v>
      </c>
      <c r="L40" s="101"/>
      <c r="M40" s="101">
        <v>43764200813</v>
      </c>
      <c r="N40" s="101"/>
      <c r="O40" s="101">
        <v>-55046747660</v>
      </c>
      <c r="P40" s="101"/>
      <c r="Q40" s="101">
        <f t="shared" si="1"/>
        <v>-11282546847</v>
      </c>
      <c r="R40" s="12"/>
      <c r="S40" s="12"/>
    </row>
    <row r="41" spans="1:19">
      <c r="A41" s="238" t="s">
        <v>322</v>
      </c>
      <c r="C41" s="101">
        <v>5421970</v>
      </c>
      <c r="D41" s="101"/>
      <c r="E41" s="101">
        <v>29481709756</v>
      </c>
      <c r="F41" s="101"/>
      <c r="G41" s="101">
        <v>-28813927961</v>
      </c>
      <c r="H41" s="101">
        <v>30951975142</v>
      </c>
      <c r="I41" s="112">
        <f t="shared" si="0"/>
        <v>667781795</v>
      </c>
      <c r="J41" s="112"/>
      <c r="K41" s="101">
        <v>5421970</v>
      </c>
      <c r="L41" s="101"/>
      <c r="M41" s="101">
        <v>29481709756</v>
      </c>
      <c r="N41" s="101"/>
      <c r="O41" s="101">
        <v>-33894747539</v>
      </c>
      <c r="P41" s="101"/>
      <c r="Q41" s="101">
        <f t="shared" si="1"/>
        <v>-4413037783</v>
      </c>
      <c r="R41" s="12"/>
      <c r="S41" s="12"/>
    </row>
    <row r="42" spans="1:19">
      <c r="A42" s="238" t="s">
        <v>145</v>
      </c>
      <c r="C42" s="101">
        <v>9211423</v>
      </c>
      <c r="D42" s="101"/>
      <c r="E42" s="101">
        <v>38805734513</v>
      </c>
      <c r="F42" s="101"/>
      <c r="G42" s="101">
        <v>-42232569164</v>
      </c>
      <c r="H42" s="101">
        <v>142181678702</v>
      </c>
      <c r="I42" s="112">
        <f t="shared" si="0"/>
        <v>-3426834651</v>
      </c>
      <c r="J42" s="112"/>
      <c r="K42" s="101">
        <v>9211423</v>
      </c>
      <c r="L42" s="101"/>
      <c r="M42" s="101">
        <v>38805734513</v>
      </c>
      <c r="N42" s="101"/>
      <c r="O42" s="101">
        <v>-53037281715</v>
      </c>
      <c r="P42" s="101"/>
      <c r="Q42" s="101">
        <f t="shared" si="1"/>
        <v>-14231547202</v>
      </c>
      <c r="R42" s="12"/>
      <c r="S42" s="12"/>
    </row>
    <row r="43" spans="1:19">
      <c r="A43" s="238" t="s">
        <v>356</v>
      </c>
      <c r="C43" s="101">
        <v>3893930</v>
      </c>
      <c r="D43" s="101"/>
      <c r="E43" s="101">
        <v>44513752843</v>
      </c>
      <c r="F43" s="101"/>
      <c r="G43" s="101">
        <v>-48405048607</v>
      </c>
      <c r="H43" s="101">
        <v>26447304653</v>
      </c>
      <c r="I43" s="112">
        <f t="shared" si="0"/>
        <v>-3891295764</v>
      </c>
      <c r="J43" s="112"/>
      <c r="K43" s="101">
        <v>3893930</v>
      </c>
      <c r="L43" s="101"/>
      <c r="M43" s="101">
        <v>44513752843</v>
      </c>
      <c r="N43" s="101"/>
      <c r="O43" s="101">
        <v>-53538215306</v>
      </c>
      <c r="P43" s="101"/>
      <c r="Q43" s="101">
        <f t="shared" si="1"/>
        <v>-9024462463</v>
      </c>
      <c r="R43" s="12"/>
      <c r="S43" s="12"/>
    </row>
    <row r="44" spans="1:19">
      <c r="A44" s="238" t="s">
        <v>199</v>
      </c>
      <c r="C44" s="101">
        <v>609497</v>
      </c>
      <c r="D44" s="101"/>
      <c r="E44" s="101">
        <v>31262917434</v>
      </c>
      <c r="F44" s="101"/>
      <c r="G44" s="101">
        <v>-30571513545</v>
      </c>
      <c r="H44" s="101">
        <v>33986325815</v>
      </c>
      <c r="I44" s="112">
        <f t="shared" si="0"/>
        <v>691403889</v>
      </c>
      <c r="J44" s="112"/>
      <c r="K44" s="101">
        <v>609497</v>
      </c>
      <c r="L44" s="101"/>
      <c r="M44" s="101">
        <v>31262917434</v>
      </c>
      <c r="N44" s="101"/>
      <c r="O44" s="101">
        <v>-29187213929</v>
      </c>
      <c r="P44" s="101"/>
      <c r="Q44" s="101">
        <f t="shared" si="1"/>
        <v>2075703505</v>
      </c>
      <c r="R44" s="12"/>
      <c r="S44" s="12"/>
    </row>
    <row r="45" spans="1:19">
      <c r="A45" s="238" t="s">
        <v>372</v>
      </c>
      <c r="C45" s="101">
        <v>23599225</v>
      </c>
      <c r="D45" s="101"/>
      <c r="E45" s="101">
        <v>34765955846</v>
      </c>
      <c r="F45" s="101"/>
      <c r="G45" s="101">
        <v>-28011518748</v>
      </c>
      <c r="H45" s="101">
        <v>103758447902</v>
      </c>
      <c r="I45" s="112">
        <f t="shared" si="0"/>
        <v>6754437098</v>
      </c>
      <c r="J45" s="112"/>
      <c r="K45" s="101">
        <v>23599225</v>
      </c>
      <c r="L45" s="101"/>
      <c r="M45" s="101">
        <v>34765955846</v>
      </c>
      <c r="N45" s="101"/>
      <c r="O45" s="101">
        <v>-37441612942</v>
      </c>
      <c r="P45" s="101"/>
      <c r="Q45" s="101">
        <f t="shared" si="1"/>
        <v>-2675657096</v>
      </c>
      <c r="R45" s="12"/>
      <c r="S45" s="12"/>
    </row>
    <row r="46" spans="1:19">
      <c r="A46" s="238" t="s">
        <v>115</v>
      </c>
      <c r="C46" s="101">
        <v>14382789</v>
      </c>
      <c r="D46" s="101"/>
      <c r="E46" s="101">
        <v>50397670209</v>
      </c>
      <c r="F46" s="101"/>
      <c r="G46" s="101">
        <v>-49992981413</v>
      </c>
      <c r="H46" s="101">
        <v>13890056903</v>
      </c>
      <c r="I46" s="112">
        <f t="shared" si="0"/>
        <v>404688796</v>
      </c>
      <c r="J46" s="112"/>
      <c r="K46" s="101">
        <v>14382789</v>
      </c>
      <c r="L46" s="101"/>
      <c r="M46" s="101">
        <v>50397670209</v>
      </c>
      <c r="N46" s="101"/>
      <c r="O46" s="101">
        <v>-51716874465</v>
      </c>
      <c r="P46" s="101"/>
      <c r="Q46" s="101">
        <f t="shared" si="1"/>
        <v>-1319204256</v>
      </c>
      <c r="R46" s="12"/>
      <c r="S46" s="12"/>
    </row>
    <row r="47" spans="1:19">
      <c r="A47" s="238" t="s">
        <v>128</v>
      </c>
      <c r="C47" s="101">
        <v>10594070</v>
      </c>
      <c r="D47" s="101"/>
      <c r="E47" s="101">
        <v>43177244665</v>
      </c>
      <c r="F47" s="101"/>
      <c r="G47" s="101">
        <v>-47117453082</v>
      </c>
      <c r="H47" s="101">
        <v>22185395358</v>
      </c>
      <c r="I47" s="112">
        <f t="shared" si="0"/>
        <v>-3940208417</v>
      </c>
      <c r="J47" s="112"/>
      <c r="K47" s="101">
        <v>10594070</v>
      </c>
      <c r="L47" s="101"/>
      <c r="M47" s="101">
        <v>43177244665</v>
      </c>
      <c r="N47" s="101"/>
      <c r="O47" s="101">
        <v>-50026993531</v>
      </c>
      <c r="P47" s="101"/>
      <c r="Q47" s="101">
        <f t="shared" si="1"/>
        <v>-6849748866</v>
      </c>
      <c r="R47" s="12"/>
      <c r="S47" s="12"/>
    </row>
    <row r="48" spans="1:19">
      <c r="A48" s="238" t="s">
        <v>324</v>
      </c>
      <c r="C48" s="101">
        <v>815839</v>
      </c>
      <c r="D48" s="101"/>
      <c r="E48" s="101">
        <v>16925251903</v>
      </c>
      <c r="F48" s="101"/>
      <c r="G48" s="101">
        <v>-16424526019</v>
      </c>
      <c r="H48" s="101">
        <v>33019861732</v>
      </c>
      <c r="I48" s="112">
        <f t="shared" si="0"/>
        <v>500725884</v>
      </c>
      <c r="J48" s="112"/>
      <c r="K48" s="101">
        <v>815839</v>
      </c>
      <c r="L48" s="101"/>
      <c r="M48" s="101">
        <v>16925251903</v>
      </c>
      <c r="N48" s="101"/>
      <c r="O48" s="101">
        <v>-12624827690</v>
      </c>
      <c r="P48" s="101"/>
      <c r="Q48" s="101">
        <f t="shared" si="1"/>
        <v>4300424213</v>
      </c>
      <c r="R48" s="12"/>
      <c r="S48" s="12"/>
    </row>
    <row r="49" spans="1:19">
      <c r="A49" s="238" t="s">
        <v>226</v>
      </c>
      <c r="C49" s="101">
        <v>12843562</v>
      </c>
      <c r="D49" s="101"/>
      <c r="E49" s="101">
        <v>35747999860</v>
      </c>
      <c r="F49" s="101"/>
      <c r="G49" s="101">
        <v>-36963810119</v>
      </c>
      <c r="H49" s="101">
        <v>46112946615</v>
      </c>
      <c r="I49" s="112">
        <f t="shared" si="0"/>
        <v>-1215810259</v>
      </c>
      <c r="J49" s="112"/>
      <c r="K49" s="101">
        <v>12843562</v>
      </c>
      <c r="L49" s="101"/>
      <c r="M49" s="101">
        <v>35747999860</v>
      </c>
      <c r="N49" s="101"/>
      <c r="O49" s="101">
        <v>-47766244361</v>
      </c>
      <c r="P49" s="101"/>
      <c r="Q49" s="101">
        <f t="shared" si="1"/>
        <v>-12018244501</v>
      </c>
      <c r="R49" s="12"/>
      <c r="S49" s="12"/>
    </row>
    <row r="50" spans="1:19">
      <c r="A50" s="238" t="s">
        <v>196</v>
      </c>
      <c r="C50" s="101">
        <v>7773028</v>
      </c>
      <c r="D50" s="101"/>
      <c r="E50" s="101">
        <v>30134436089</v>
      </c>
      <c r="F50" s="101"/>
      <c r="G50" s="101">
        <v>-31718195238</v>
      </c>
      <c r="H50" s="101">
        <v>113243720971</v>
      </c>
      <c r="I50" s="112">
        <f t="shared" si="0"/>
        <v>-1583759149</v>
      </c>
      <c r="J50" s="112"/>
      <c r="K50" s="101">
        <v>7773028</v>
      </c>
      <c r="L50" s="101"/>
      <c r="M50" s="101">
        <v>30134436089</v>
      </c>
      <c r="N50" s="101"/>
      <c r="O50" s="101">
        <v>-29802313847</v>
      </c>
      <c r="P50" s="101"/>
      <c r="Q50" s="101">
        <f t="shared" si="1"/>
        <v>332122242</v>
      </c>
      <c r="R50" s="12"/>
      <c r="S50" s="12"/>
    </row>
    <row r="51" spans="1:19">
      <c r="A51" s="238" t="s">
        <v>379</v>
      </c>
      <c r="C51" s="101">
        <v>10138887</v>
      </c>
      <c r="D51" s="101"/>
      <c r="E51" s="101">
        <v>11177123734</v>
      </c>
      <c r="F51" s="101"/>
      <c r="G51" s="101">
        <v>-12395076952</v>
      </c>
      <c r="H51" s="101">
        <v>94369626</v>
      </c>
      <c r="I51" s="112">
        <f t="shared" si="0"/>
        <v>-1217953218</v>
      </c>
      <c r="J51" s="112"/>
      <c r="K51" s="101">
        <v>10138887</v>
      </c>
      <c r="L51" s="101"/>
      <c r="M51" s="101">
        <v>11177123734</v>
      </c>
      <c r="N51" s="101"/>
      <c r="O51" s="101">
        <v>-13643763575</v>
      </c>
      <c r="P51" s="101"/>
      <c r="Q51" s="101">
        <f t="shared" si="1"/>
        <v>-2466639841</v>
      </c>
      <c r="R51" s="12"/>
      <c r="S51" s="12"/>
    </row>
    <row r="52" spans="1:19">
      <c r="A52" s="238" t="s">
        <v>161</v>
      </c>
      <c r="C52" s="101">
        <v>4727556</v>
      </c>
      <c r="D52" s="101"/>
      <c r="E52" s="101">
        <v>25000951867</v>
      </c>
      <c r="F52" s="101"/>
      <c r="G52" s="101">
        <v>-26326206139</v>
      </c>
      <c r="H52" s="101">
        <v>22011041369</v>
      </c>
      <c r="I52" s="112">
        <f t="shared" si="0"/>
        <v>-1325254272</v>
      </c>
      <c r="J52" s="112"/>
      <c r="K52" s="101">
        <v>4727556</v>
      </c>
      <c r="L52" s="101"/>
      <c r="M52" s="101">
        <v>25000951867</v>
      </c>
      <c r="N52" s="101"/>
      <c r="O52" s="101">
        <v>-28712184140</v>
      </c>
      <c r="P52" s="101"/>
      <c r="Q52" s="101">
        <f t="shared" si="1"/>
        <v>-3711232273</v>
      </c>
      <c r="R52" s="12"/>
      <c r="S52" s="12"/>
    </row>
    <row r="53" spans="1:19">
      <c r="A53" s="238" t="s">
        <v>327</v>
      </c>
      <c r="C53" s="101">
        <v>10519884</v>
      </c>
      <c r="D53" s="101"/>
      <c r="E53" s="101">
        <v>21918481289</v>
      </c>
      <c r="F53" s="101"/>
      <c r="G53" s="101">
        <v>-25113194649</v>
      </c>
      <c r="H53" s="101">
        <v>51325490834</v>
      </c>
      <c r="I53" s="112">
        <f t="shared" si="0"/>
        <v>-3194713360</v>
      </c>
      <c r="J53" s="112"/>
      <c r="K53" s="101">
        <v>10519884</v>
      </c>
      <c r="L53" s="101"/>
      <c r="M53" s="101">
        <v>21918481289</v>
      </c>
      <c r="N53" s="101"/>
      <c r="O53" s="101">
        <v>-27777726254</v>
      </c>
      <c r="P53" s="101"/>
      <c r="Q53" s="101">
        <f t="shared" si="1"/>
        <v>-5859244965</v>
      </c>
      <c r="R53" s="12"/>
      <c r="S53" s="12"/>
    </row>
    <row r="54" spans="1:19">
      <c r="A54" s="238" t="s">
        <v>273</v>
      </c>
      <c r="C54" s="101">
        <v>3358172</v>
      </c>
      <c r="D54" s="101"/>
      <c r="E54" s="101">
        <v>49071405890</v>
      </c>
      <c r="F54" s="101"/>
      <c r="G54" s="101">
        <v>-63188099327</v>
      </c>
      <c r="H54" s="101">
        <v>32980644678</v>
      </c>
      <c r="I54" s="112">
        <f t="shared" si="0"/>
        <v>-14116693437</v>
      </c>
      <c r="J54" s="112"/>
      <c r="K54" s="101">
        <v>3358172</v>
      </c>
      <c r="L54" s="101"/>
      <c r="M54" s="101">
        <v>49071405890</v>
      </c>
      <c r="N54" s="101"/>
      <c r="O54" s="101">
        <v>-60064525287</v>
      </c>
      <c r="P54" s="101"/>
      <c r="Q54" s="101">
        <f t="shared" si="1"/>
        <v>-10993119397</v>
      </c>
      <c r="R54" s="12"/>
      <c r="S54" s="12"/>
    </row>
    <row r="55" spans="1:19">
      <c r="A55" s="238" t="s">
        <v>188</v>
      </c>
      <c r="C55" s="101">
        <v>4408939</v>
      </c>
      <c r="D55" s="101"/>
      <c r="E55" s="101">
        <v>50357289794</v>
      </c>
      <c r="F55" s="101"/>
      <c r="G55" s="101">
        <v>-50303626084</v>
      </c>
      <c r="H55" s="101">
        <v>1584737080</v>
      </c>
      <c r="I55" s="112">
        <f t="shared" si="0"/>
        <v>53663710</v>
      </c>
      <c r="J55" s="112"/>
      <c r="K55" s="101">
        <v>4408939</v>
      </c>
      <c r="L55" s="101"/>
      <c r="M55" s="101">
        <v>50357289794</v>
      </c>
      <c r="N55" s="101"/>
      <c r="O55" s="101">
        <v>-44150306882</v>
      </c>
      <c r="P55" s="101"/>
      <c r="Q55" s="101">
        <f t="shared" si="1"/>
        <v>6206982912</v>
      </c>
      <c r="R55" s="12"/>
      <c r="S55" s="12"/>
    </row>
    <row r="56" spans="1:19">
      <c r="A56" s="238" t="s">
        <v>478</v>
      </c>
      <c r="C56" s="101">
        <v>841120</v>
      </c>
      <c r="D56" s="101"/>
      <c r="E56" s="101">
        <v>3081085017</v>
      </c>
      <c r="F56" s="101"/>
      <c r="G56" s="101">
        <v>-3977013529</v>
      </c>
      <c r="H56" s="101">
        <v>50400213107</v>
      </c>
      <c r="I56" s="112">
        <f t="shared" si="0"/>
        <v>-895928512</v>
      </c>
      <c r="J56" s="112"/>
      <c r="K56" s="101">
        <v>841120</v>
      </c>
      <c r="L56" s="101"/>
      <c r="M56" s="101">
        <v>3081085017</v>
      </c>
      <c r="N56" s="101"/>
      <c r="O56" s="101">
        <v>-3977013529</v>
      </c>
      <c r="P56" s="101"/>
      <c r="Q56" s="101">
        <f t="shared" si="1"/>
        <v>-895928512</v>
      </c>
      <c r="R56" s="12"/>
      <c r="S56" s="12"/>
    </row>
    <row r="57" spans="1:19">
      <c r="A57" s="238" t="s">
        <v>143</v>
      </c>
      <c r="C57" s="101">
        <v>1035162</v>
      </c>
      <c r="D57" s="101"/>
      <c r="E57" s="101">
        <v>26867262748</v>
      </c>
      <c r="F57" s="101"/>
      <c r="G57" s="101">
        <v>-28710368054</v>
      </c>
      <c r="H57" s="101">
        <v>104708618541</v>
      </c>
      <c r="I57" s="112">
        <f t="shared" si="0"/>
        <v>-1843105306</v>
      </c>
      <c r="J57" s="112"/>
      <c r="K57" s="101">
        <v>1035162</v>
      </c>
      <c r="L57" s="101"/>
      <c r="M57" s="101">
        <v>26867262748</v>
      </c>
      <c r="N57" s="101"/>
      <c r="O57" s="101">
        <v>-35351638488</v>
      </c>
      <c r="P57" s="101"/>
      <c r="Q57" s="101">
        <f t="shared" si="1"/>
        <v>-8484375740</v>
      </c>
      <c r="R57" s="12"/>
      <c r="S57" s="12"/>
    </row>
    <row r="58" spans="1:19">
      <c r="A58" s="238" t="s">
        <v>436</v>
      </c>
      <c r="C58" s="101">
        <v>609215</v>
      </c>
      <c r="D58" s="101"/>
      <c r="E58" s="101">
        <v>31333235438</v>
      </c>
      <c r="F58" s="101"/>
      <c r="G58" s="101">
        <v>-29672804709</v>
      </c>
      <c r="H58" s="101">
        <v>44176141379</v>
      </c>
      <c r="I58" s="112">
        <f t="shared" si="0"/>
        <v>1660430729</v>
      </c>
      <c r="J58" s="112"/>
      <c r="K58" s="101">
        <v>609215</v>
      </c>
      <c r="L58" s="101"/>
      <c r="M58" s="101">
        <v>31333235438</v>
      </c>
      <c r="N58" s="101"/>
      <c r="O58" s="101">
        <v>-28477788245</v>
      </c>
      <c r="P58" s="101"/>
      <c r="Q58" s="101">
        <f t="shared" si="1"/>
        <v>2855447193</v>
      </c>
      <c r="R58" s="12"/>
      <c r="S58" s="12"/>
    </row>
    <row r="59" spans="1:19">
      <c r="A59" s="238" t="s">
        <v>82</v>
      </c>
      <c r="C59" s="101">
        <v>24424525</v>
      </c>
      <c r="D59" s="101"/>
      <c r="E59" s="101">
        <v>32874035552</v>
      </c>
      <c r="F59" s="101"/>
      <c r="G59" s="101">
        <v>-35974006981</v>
      </c>
      <c r="H59" s="101">
        <v>33224294940</v>
      </c>
      <c r="I59" s="112">
        <f t="shared" si="0"/>
        <v>-3099971429</v>
      </c>
      <c r="J59" s="112"/>
      <c r="K59" s="101">
        <v>24424525</v>
      </c>
      <c r="L59" s="101"/>
      <c r="M59" s="101">
        <v>32874035552</v>
      </c>
      <c r="N59" s="101"/>
      <c r="O59" s="101">
        <v>-47771244722</v>
      </c>
      <c r="P59" s="101"/>
      <c r="Q59" s="101">
        <f t="shared" si="1"/>
        <v>-14897209170</v>
      </c>
      <c r="R59" s="12"/>
      <c r="S59" s="12"/>
    </row>
    <row r="60" spans="1:19">
      <c r="A60" s="238" t="s">
        <v>355</v>
      </c>
      <c r="C60" s="101">
        <v>11822030</v>
      </c>
      <c r="D60" s="101"/>
      <c r="E60" s="101">
        <v>32904728983</v>
      </c>
      <c r="F60" s="101"/>
      <c r="G60" s="101">
        <v>-34686405976</v>
      </c>
      <c r="H60" s="101">
        <v>73069965961</v>
      </c>
      <c r="I60" s="112">
        <f t="shared" si="0"/>
        <v>-1781676993</v>
      </c>
      <c r="J60" s="112"/>
      <c r="K60" s="101">
        <v>11822030</v>
      </c>
      <c r="L60" s="101"/>
      <c r="M60" s="101">
        <v>32904728983</v>
      </c>
      <c r="N60" s="101"/>
      <c r="O60" s="101">
        <v>-29187877643</v>
      </c>
      <c r="P60" s="101"/>
      <c r="Q60" s="101">
        <f t="shared" si="1"/>
        <v>3716851340</v>
      </c>
      <c r="R60" s="12"/>
      <c r="S60" s="12"/>
    </row>
    <row r="61" spans="1:19">
      <c r="A61" s="238" t="s">
        <v>174</v>
      </c>
      <c r="C61" s="101">
        <v>4508308</v>
      </c>
      <c r="D61" s="101"/>
      <c r="E61" s="101">
        <v>21645565634</v>
      </c>
      <c r="F61" s="101"/>
      <c r="G61" s="101">
        <v>-23390157229</v>
      </c>
      <c r="H61" s="101">
        <v>51412634257</v>
      </c>
      <c r="I61" s="112">
        <f t="shared" si="0"/>
        <v>-1744591595</v>
      </c>
      <c r="J61" s="112"/>
      <c r="K61" s="101">
        <v>4508308</v>
      </c>
      <c r="L61" s="101"/>
      <c r="M61" s="101">
        <v>21645565634</v>
      </c>
      <c r="N61" s="101"/>
      <c r="O61" s="101">
        <v>-18444835929</v>
      </c>
      <c r="P61" s="101"/>
      <c r="Q61" s="101">
        <f t="shared" si="1"/>
        <v>3200729705</v>
      </c>
      <c r="R61" s="12"/>
      <c r="S61" s="12"/>
    </row>
    <row r="62" spans="1:19">
      <c r="A62" s="238" t="s">
        <v>205</v>
      </c>
      <c r="C62" s="101">
        <v>9591787</v>
      </c>
      <c r="D62" s="101"/>
      <c r="E62" s="101">
        <v>26630461421</v>
      </c>
      <c r="F62" s="101"/>
      <c r="G62" s="101">
        <v>-28016441107</v>
      </c>
      <c r="H62" s="101">
        <v>9497128005</v>
      </c>
      <c r="I62" s="112">
        <f t="shared" si="0"/>
        <v>-1385979686</v>
      </c>
      <c r="J62" s="112"/>
      <c r="K62" s="101">
        <v>9591787</v>
      </c>
      <c r="L62" s="101"/>
      <c r="M62" s="101">
        <v>26630461421</v>
      </c>
      <c r="N62" s="101"/>
      <c r="O62" s="101">
        <v>-34381023066</v>
      </c>
      <c r="P62" s="101"/>
      <c r="Q62" s="101">
        <f t="shared" si="1"/>
        <v>-7750561645</v>
      </c>
      <c r="R62" s="12"/>
      <c r="S62" s="12"/>
    </row>
    <row r="63" spans="1:19">
      <c r="A63" s="238" t="s">
        <v>265</v>
      </c>
      <c r="C63" s="101">
        <v>6139683</v>
      </c>
      <c r="D63" s="101"/>
      <c r="E63" s="101">
        <v>42722063207</v>
      </c>
      <c r="F63" s="101"/>
      <c r="G63" s="101">
        <v>-45239417249</v>
      </c>
      <c r="H63" s="101">
        <v>77645062978</v>
      </c>
      <c r="I63" s="112">
        <f t="shared" si="0"/>
        <v>-2517354042</v>
      </c>
      <c r="J63" s="112"/>
      <c r="K63" s="101">
        <v>6139683</v>
      </c>
      <c r="L63" s="101"/>
      <c r="M63" s="101">
        <v>42722063207</v>
      </c>
      <c r="N63" s="101"/>
      <c r="O63" s="101">
        <v>-28229912037</v>
      </c>
      <c r="P63" s="101"/>
      <c r="Q63" s="101">
        <f t="shared" si="1"/>
        <v>14492151170</v>
      </c>
      <c r="R63" s="12"/>
      <c r="S63" s="12"/>
    </row>
    <row r="64" spans="1:19">
      <c r="A64" s="238" t="s">
        <v>97</v>
      </c>
      <c r="C64" s="101">
        <v>13820056</v>
      </c>
      <c r="D64" s="101"/>
      <c r="E64" s="101">
        <v>39455038189</v>
      </c>
      <c r="F64" s="101"/>
      <c r="G64" s="101">
        <v>-41988735965</v>
      </c>
      <c r="H64" s="101">
        <v>19282897934</v>
      </c>
      <c r="I64" s="112">
        <f t="shared" si="0"/>
        <v>-2533697776</v>
      </c>
      <c r="J64" s="112"/>
      <c r="K64" s="101">
        <v>13820056</v>
      </c>
      <c r="L64" s="101"/>
      <c r="M64" s="101">
        <v>39455038189</v>
      </c>
      <c r="N64" s="101"/>
      <c r="O64" s="101">
        <v>-42978380959</v>
      </c>
      <c r="P64" s="101"/>
      <c r="Q64" s="101">
        <f t="shared" si="1"/>
        <v>-3523342770</v>
      </c>
      <c r="R64" s="12"/>
      <c r="S64" s="12"/>
    </row>
    <row r="65" spans="1:19">
      <c r="A65" s="238" t="s">
        <v>130</v>
      </c>
      <c r="C65" s="101">
        <v>7551092</v>
      </c>
      <c r="D65" s="101"/>
      <c r="E65" s="101">
        <v>31000453204</v>
      </c>
      <c r="F65" s="101"/>
      <c r="G65" s="101">
        <v>-32872773661</v>
      </c>
      <c r="H65" s="101">
        <v>33530252203</v>
      </c>
      <c r="I65" s="112">
        <f t="shared" si="0"/>
        <v>-1872320457</v>
      </c>
      <c r="J65" s="112"/>
      <c r="K65" s="101">
        <v>7551092</v>
      </c>
      <c r="L65" s="101"/>
      <c r="M65" s="101">
        <v>31000453204</v>
      </c>
      <c r="N65" s="101"/>
      <c r="O65" s="101">
        <v>-37522240787</v>
      </c>
      <c r="P65" s="101"/>
      <c r="Q65" s="101">
        <f t="shared" si="1"/>
        <v>-6521787583</v>
      </c>
      <c r="R65" s="12"/>
      <c r="S65" s="12"/>
    </row>
    <row r="66" spans="1:19">
      <c r="A66" s="238" t="s">
        <v>218</v>
      </c>
      <c r="C66" s="101">
        <v>9948652</v>
      </c>
      <c r="D66" s="101"/>
      <c r="E66" s="101">
        <v>29173899689</v>
      </c>
      <c r="F66" s="101"/>
      <c r="G66" s="101">
        <v>-29791969305</v>
      </c>
      <c r="H66" s="101">
        <v>146865346630</v>
      </c>
      <c r="I66" s="112">
        <f t="shared" si="0"/>
        <v>-618069616</v>
      </c>
      <c r="J66" s="112"/>
      <c r="K66" s="101">
        <v>9948652</v>
      </c>
      <c r="L66" s="101"/>
      <c r="M66" s="101">
        <v>29173899689</v>
      </c>
      <c r="N66" s="101"/>
      <c r="O66" s="101">
        <v>-33946064077</v>
      </c>
      <c r="P66" s="101"/>
      <c r="Q66" s="101">
        <f t="shared" si="1"/>
        <v>-4772164388</v>
      </c>
      <c r="R66" s="12"/>
      <c r="S66" s="12"/>
    </row>
    <row r="67" spans="1:19">
      <c r="A67" s="238" t="s">
        <v>150</v>
      </c>
      <c r="C67" s="101">
        <v>1800419</v>
      </c>
      <c r="D67" s="101"/>
      <c r="E67" s="101">
        <v>28044700969</v>
      </c>
      <c r="F67" s="101"/>
      <c r="G67" s="101">
        <v>-30484678833</v>
      </c>
      <c r="H67" s="101">
        <v>70975849666</v>
      </c>
      <c r="I67" s="112">
        <f t="shared" si="0"/>
        <v>-2439977864</v>
      </c>
      <c r="J67" s="112"/>
      <c r="K67" s="101">
        <v>1800419</v>
      </c>
      <c r="L67" s="101"/>
      <c r="M67" s="101">
        <v>28044700969</v>
      </c>
      <c r="N67" s="101"/>
      <c r="O67" s="101">
        <v>-33366495319</v>
      </c>
      <c r="P67" s="101"/>
      <c r="Q67" s="101">
        <f t="shared" si="1"/>
        <v>-5321794350</v>
      </c>
      <c r="R67" s="12"/>
      <c r="S67" s="12"/>
    </row>
    <row r="68" spans="1:19">
      <c r="A68" s="238" t="s">
        <v>387</v>
      </c>
      <c r="C68" s="101">
        <v>5198442</v>
      </c>
      <c r="D68" s="101"/>
      <c r="E68" s="101">
        <v>17827913887</v>
      </c>
      <c r="F68" s="101"/>
      <c r="G68" s="101">
        <v>-18612501294</v>
      </c>
      <c r="H68" s="101">
        <v>38884287452</v>
      </c>
      <c r="I68" s="112">
        <f t="shared" si="0"/>
        <v>-784587407</v>
      </c>
      <c r="J68" s="112"/>
      <c r="K68" s="101">
        <v>5198442</v>
      </c>
      <c r="L68" s="101"/>
      <c r="M68" s="101">
        <v>17827913887</v>
      </c>
      <c r="N68" s="101"/>
      <c r="O68" s="101">
        <v>-18942535756</v>
      </c>
      <c r="P68" s="101"/>
      <c r="Q68" s="101">
        <f t="shared" si="1"/>
        <v>-1114621869</v>
      </c>
      <c r="R68" s="12"/>
      <c r="S68" s="12"/>
    </row>
    <row r="69" spans="1:19">
      <c r="A69" s="238" t="s">
        <v>209</v>
      </c>
      <c r="C69" s="101">
        <v>6131995</v>
      </c>
      <c r="D69" s="101"/>
      <c r="E69" s="101">
        <v>42485702122</v>
      </c>
      <c r="F69" s="101"/>
      <c r="G69" s="101">
        <v>-42074878472</v>
      </c>
      <c r="H69" s="101">
        <v>3713245881</v>
      </c>
      <c r="I69" s="112">
        <f t="shared" si="0"/>
        <v>410823650</v>
      </c>
      <c r="J69" s="112"/>
      <c r="K69" s="101">
        <v>6131995</v>
      </c>
      <c r="L69" s="101"/>
      <c r="M69" s="101">
        <v>42485702122</v>
      </c>
      <c r="N69" s="101"/>
      <c r="O69" s="101">
        <v>-62052966043</v>
      </c>
      <c r="P69" s="101"/>
      <c r="Q69" s="101">
        <f t="shared" si="1"/>
        <v>-19567263921</v>
      </c>
      <c r="R69" s="12"/>
      <c r="S69" s="12"/>
    </row>
    <row r="70" spans="1:19">
      <c r="A70" s="238" t="s">
        <v>455</v>
      </c>
      <c r="C70" s="101">
        <v>869465</v>
      </c>
      <c r="D70" s="101"/>
      <c r="E70" s="101">
        <v>24131023801</v>
      </c>
      <c r="F70" s="101"/>
      <c r="G70" s="101">
        <v>-24634546827</v>
      </c>
      <c r="H70" s="101">
        <v>27311869969</v>
      </c>
      <c r="I70" s="112">
        <f t="shared" si="0"/>
        <v>-503523026</v>
      </c>
      <c r="J70" s="112"/>
      <c r="K70" s="101">
        <v>869465</v>
      </c>
      <c r="L70" s="101"/>
      <c r="M70" s="101">
        <v>24131023801</v>
      </c>
      <c r="N70" s="101"/>
      <c r="O70" s="101">
        <v>-29154107427</v>
      </c>
      <c r="P70" s="101"/>
      <c r="Q70" s="101">
        <f t="shared" si="1"/>
        <v>-5023083626</v>
      </c>
      <c r="R70" s="12"/>
      <c r="S70" s="12"/>
    </row>
    <row r="71" spans="1:19">
      <c r="A71" s="238" t="s">
        <v>137</v>
      </c>
      <c r="C71" s="101">
        <v>13269896</v>
      </c>
      <c r="D71" s="101"/>
      <c r="E71" s="101">
        <v>32647576798</v>
      </c>
      <c r="F71" s="101"/>
      <c r="G71" s="101">
        <v>-36895697750</v>
      </c>
      <c r="H71" s="101">
        <v>84771246136</v>
      </c>
      <c r="I71" s="112">
        <f t="shared" si="0"/>
        <v>-4248120952</v>
      </c>
      <c r="J71" s="112"/>
      <c r="K71" s="101">
        <v>13269896</v>
      </c>
      <c r="L71" s="101"/>
      <c r="M71" s="101">
        <v>32647576798</v>
      </c>
      <c r="N71" s="101"/>
      <c r="O71" s="101">
        <v>-59058884629</v>
      </c>
      <c r="P71" s="101"/>
      <c r="Q71" s="101">
        <f t="shared" si="1"/>
        <v>-26411307831</v>
      </c>
      <c r="R71" s="12"/>
      <c r="S71" s="12"/>
    </row>
    <row r="72" spans="1:19">
      <c r="A72" s="238" t="s">
        <v>474</v>
      </c>
      <c r="C72" s="101">
        <v>1439124</v>
      </c>
      <c r="D72" s="101"/>
      <c r="E72" s="101">
        <v>8941007579</v>
      </c>
      <c r="F72" s="101"/>
      <c r="G72" s="101">
        <v>-8761249763</v>
      </c>
      <c r="H72" s="101">
        <v>38460645193</v>
      </c>
      <c r="I72" s="112">
        <f t="shared" si="0"/>
        <v>179757816</v>
      </c>
      <c r="J72" s="112"/>
      <c r="K72" s="101">
        <v>1439124</v>
      </c>
      <c r="L72" s="101"/>
      <c r="M72" s="101">
        <v>8941007579</v>
      </c>
      <c r="N72" s="101"/>
      <c r="O72" s="101">
        <v>-8761249763</v>
      </c>
      <c r="P72" s="101"/>
      <c r="Q72" s="101">
        <f t="shared" si="1"/>
        <v>179757816</v>
      </c>
      <c r="R72" s="12"/>
      <c r="S72" s="12"/>
    </row>
    <row r="73" spans="1:19">
      <c r="A73" s="238" t="s">
        <v>480</v>
      </c>
      <c r="C73" s="101">
        <v>1234480</v>
      </c>
      <c r="D73" s="101"/>
      <c r="E73" s="101">
        <v>3325535429</v>
      </c>
      <c r="F73" s="101"/>
      <c r="G73" s="101">
        <v>-3425166363</v>
      </c>
      <c r="H73" s="101">
        <v>-784621461</v>
      </c>
      <c r="I73" s="112">
        <f t="shared" ref="I73:I134" si="2">E73+G73</f>
        <v>-99630934</v>
      </c>
      <c r="J73" s="112"/>
      <c r="K73" s="101">
        <v>1234480</v>
      </c>
      <c r="L73" s="101"/>
      <c r="M73" s="101">
        <v>3325535429</v>
      </c>
      <c r="N73" s="101"/>
      <c r="O73" s="101">
        <v>-3425166363</v>
      </c>
      <c r="P73" s="101"/>
      <c r="Q73" s="101">
        <f t="shared" ref="Q73:Q134" si="3">M73+O73</f>
        <v>-99630934</v>
      </c>
      <c r="R73" s="12"/>
      <c r="S73" s="12"/>
    </row>
    <row r="74" spans="1:19">
      <c r="A74" s="238" t="s">
        <v>223</v>
      </c>
      <c r="C74" s="101">
        <v>10700077</v>
      </c>
      <c r="D74" s="101"/>
      <c r="E74" s="101">
        <v>54245698867</v>
      </c>
      <c r="F74" s="101"/>
      <c r="G74" s="101">
        <v>-58682683733</v>
      </c>
      <c r="H74" s="101">
        <v>16685039400</v>
      </c>
      <c r="I74" s="112">
        <f t="shared" si="2"/>
        <v>-4436984866</v>
      </c>
      <c r="J74" s="112"/>
      <c r="K74" s="101">
        <v>10700077</v>
      </c>
      <c r="L74" s="101"/>
      <c r="M74" s="101">
        <v>54245698867</v>
      </c>
      <c r="N74" s="101"/>
      <c r="O74" s="101">
        <v>-66009599511</v>
      </c>
      <c r="P74" s="101"/>
      <c r="Q74" s="101">
        <f t="shared" si="3"/>
        <v>-11763900644</v>
      </c>
      <c r="R74" s="12"/>
      <c r="S74" s="12"/>
    </row>
    <row r="75" spans="1:19">
      <c r="A75" s="238" t="s">
        <v>419</v>
      </c>
      <c r="C75" s="101">
        <v>10849995</v>
      </c>
      <c r="D75" s="101"/>
      <c r="E75" s="101">
        <v>31320910590</v>
      </c>
      <c r="F75" s="101"/>
      <c r="G75" s="101">
        <v>-32390892224</v>
      </c>
      <c r="H75" s="101">
        <v>33126587001</v>
      </c>
      <c r="I75" s="112">
        <f t="shared" si="2"/>
        <v>-1069981634</v>
      </c>
      <c r="J75" s="112"/>
      <c r="K75" s="101">
        <v>10849995</v>
      </c>
      <c r="L75" s="101"/>
      <c r="M75" s="101">
        <v>31320910590</v>
      </c>
      <c r="N75" s="101"/>
      <c r="O75" s="101">
        <v>-34670470936</v>
      </c>
      <c r="P75" s="101"/>
      <c r="Q75" s="101">
        <f t="shared" si="3"/>
        <v>-3349560346</v>
      </c>
      <c r="R75" s="12"/>
      <c r="S75" s="12"/>
    </row>
    <row r="76" spans="1:19">
      <c r="A76" s="238" t="s">
        <v>401</v>
      </c>
      <c r="C76" s="101">
        <v>3629251</v>
      </c>
      <c r="D76" s="101"/>
      <c r="E76" s="101">
        <v>23161157665</v>
      </c>
      <c r="F76" s="101"/>
      <c r="G76" s="101">
        <v>-25972083611</v>
      </c>
      <c r="H76" s="101">
        <v>-127471206</v>
      </c>
      <c r="I76" s="112">
        <f t="shared" si="2"/>
        <v>-2810925946</v>
      </c>
      <c r="J76" s="112"/>
      <c r="K76" s="101">
        <v>3629251</v>
      </c>
      <c r="L76" s="101"/>
      <c r="M76" s="101">
        <v>23161157665</v>
      </c>
      <c r="N76" s="101"/>
      <c r="O76" s="101">
        <v>-28081785353</v>
      </c>
      <c r="P76" s="101"/>
      <c r="Q76" s="101">
        <f t="shared" si="3"/>
        <v>-4920627688</v>
      </c>
      <c r="R76" s="12"/>
      <c r="S76" s="12"/>
    </row>
    <row r="77" spans="1:19">
      <c r="A77" s="238" t="s">
        <v>221</v>
      </c>
      <c r="C77" s="101">
        <v>42841</v>
      </c>
      <c r="D77" s="101"/>
      <c r="E77" s="101">
        <v>6281449170</v>
      </c>
      <c r="F77" s="101"/>
      <c r="G77" s="101">
        <v>-6999639388</v>
      </c>
      <c r="H77" s="101">
        <v>1628708778</v>
      </c>
      <c r="I77" s="112">
        <f t="shared" si="2"/>
        <v>-718190218</v>
      </c>
      <c r="J77" s="112"/>
      <c r="K77" s="101">
        <v>42841</v>
      </c>
      <c r="L77" s="101"/>
      <c r="M77" s="101">
        <v>6281449170</v>
      </c>
      <c r="N77" s="101"/>
      <c r="O77" s="101">
        <v>-6360210485</v>
      </c>
      <c r="P77" s="101"/>
      <c r="Q77" s="101">
        <f t="shared" si="3"/>
        <v>-78761315</v>
      </c>
      <c r="R77" s="12"/>
      <c r="S77" s="12"/>
    </row>
    <row r="78" spans="1:19">
      <c r="A78" s="238" t="s">
        <v>365</v>
      </c>
      <c r="C78" s="101">
        <v>10744950</v>
      </c>
      <c r="D78" s="101"/>
      <c r="E78" s="101">
        <v>26382113346</v>
      </c>
      <c r="F78" s="101"/>
      <c r="G78" s="101">
        <v>-27664034780</v>
      </c>
      <c r="H78" s="101">
        <v>16247186233</v>
      </c>
      <c r="I78" s="112">
        <f t="shared" si="2"/>
        <v>-1281921434</v>
      </c>
      <c r="J78" s="112"/>
      <c r="K78" s="101">
        <v>10744950</v>
      </c>
      <c r="L78" s="101"/>
      <c r="M78" s="101">
        <v>26382113346</v>
      </c>
      <c r="N78" s="101"/>
      <c r="O78" s="101">
        <v>-21033627508</v>
      </c>
      <c r="P78" s="101"/>
      <c r="Q78" s="101">
        <f t="shared" si="3"/>
        <v>5348485838</v>
      </c>
      <c r="R78" s="12"/>
      <c r="S78" s="12"/>
    </row>
    <row r="79" spans="1:19">
      <c r="A79" s="238" t="s">
        <v>91</v>
      </c>
      <c r="C79" s="101">
        <v>1425676</v>
      </c>
      <c r="D79" s="101"/>
      <c r="E79" s="101">
        <v>12698051325</v>
      </c>
      <c r="F79" s="101"/>
      <c r="G79" s="101">
        <v>-13798776811</v>
      </c>
      <c r="H79" s="101">
        <v>76223089078</v>
      </c>
      <c r="I79" s="112">
        <f t="shared" si="2"/>
        <v>-1100725486</v>
      </c>
      <c r="J79" s="112"/>
      <c r="K79" s="101">
        <v>1425676</v>
      </c>
      <c r="L79" s="101"/>
      <c r="M79" s="101">
        <v>12698051325</v>
      </c>
      <c r="N79" s="101"/>
      <c r="O79" s="101">
        <v>-16149070713</v>
      </c>
      <c r="P79" s="101"/>
      <c r="Q79" s="101">
        <f t="shared" si="3"/>
        <v>-3451019388</v>
      </c>
      <c r="R79" s="12"/>
      <c r="S79" s="12"/>
    </row>
    <row r="80" spans="1:19">
      <c r="A80" s="238" t="s">
        <v>453</v>
      </c>
      <c r="C80" s="101">
        <v>18936236</v>
      </c>
      <c r="D80" s="101"/>
      <c r="E80" s="101">
        <v>31510648477</v>
      </c>
      <c r="F80" s="101"/>
      <c r="G80" s="101">
        <v>-36062877683</v>
      </c>
      <c r="H80" s="101">
        <v>38101928744</v>
      </c>
      <c r="I80" s="112">
        <f t="shared" si="2"/>
        <v>-4552229206</v>
      </c>
      <c r="J80" s="112"/>
      <c r="K80" s="101">
        <v>18936236</v>
      </c>
      <c r="L80" s="101"/>
      <c r="M80" s="101">
        <v>31510648477</v>
      </c>
      <c r="N80" s="101"/>
      <c r="O80" s="101">
        <v>-36753718366</v>
      </c>
      <c r="P80" s="101"/>
      <c r="Q80" s="101">
        <f t="shared" si="3"/>
        <v>-5243069889</v>
      </c>
      <c r="R80" s="12"/>
      <c r="S80" s="12"/>
    </row>
    <row r="81" spans="1:19">
      <c r="A81" s="238" t="s">
        <v>254</v>
      </c>
      <c r="C81" s="101">
        <v>7554680</v>
      </c>
      <c r="D81" s="101"/>
      <c r="E81" s="101">
        <v>36797675309</v>
      </c>
      <c r="F81" s="101"/>
      <c r="G81" s="101">
        <v>-35003479695</v>
      </c>
      <c r="H81" s="101">
        <v>34118692692</v>
      </c>
      <c r="I81" s="112">
        <f t="shared" si="2"/>
        <v>1794195614</v>
      </c>
      <c r="J81" s="112"/>
      <c r="K81" s="101">
        <v>7554680</v>
      </c>
      <c r="L81" s="101"/>
      <c r="M81" s="101">
        <v>36797675309</v>
      </c>
      <c r="N81" s="101"/>
      <c r="O81" s="101">
        <v>-49941783943</v>
      </c>
      <c r="P81" s="101"/>
      <c r="Q81" s="101">
        <f t="shared" si="3"/>
        <v>-13144108634</v>
      </c>
      <c r="R81" s="12"/>
      <c r="S81" s="12"/>
    </row>
    <row r="82" spans="1:19">
      <c r="A82" s="238" t="s">
        <v>400</v>
      </c>
      <c r="C82" s="101">
        <v>2879141</v>
      </c>
      <c r="D82" s="101"/>
      <c r="E82" s="101">
        <v>25242929183</v>
      </c>
      <c r="F82" s="101"/>
      <c r="G82" s="101">
        <v>-29063131919</v>
      </c>
      <c r="H82" s="101">
        <v>18614345747</v>
      </c>
      <c r="I82" s="112">
        <f t="shared" si="2"/>
        <v>-3820202736</v>
      </c>
      <c r="J82" s="112"/>
      <c r="K82" s="101">
        <v>2879141</v>
      </c>
      <c r="L82" s="101"/>
      <c r="M82" s="101">
        <v>25242929183</v>
      </c>
      <c r="N82" s="101"/>
      <c r="O82" s="101">
        <v>-33495541213</v>
      </c>
      <c r="P82" s="101"/>
      <c r="Q82" s="101">
        <f t="shared" si="3"/>
        <v>-8252612030</v>
      </c>
      <c r="R82" s="12"/>
      <c r="S82" s="12"/>
    </row>
    <row r="83" spans="1:19">
      <c r="A83" s="238" t="s">
        <v>197</v>
      </c>
      <c r="C83" s="101">
        <v>5336228</v>
      </c>
      <c r="D83" s="101"/>
      <c r="E83" s="101">
        <v>25132614130</v>
      </c>
      <c r="F83" s="101"/>
      <c r="G83" s="101">
        <v>-28205427366</v>
      </c>
      <c r="H83" s="101">
        <v>53129459574</v>
      </c>
      <c r="I83" s="112">
        <f t="shared" si="2"/>
        <v>-3072813236</v>
      </c>
      <c r="J83" s="112"/>
      <c r="K83" s="101">
        <v>5336228</v>
      </c>
      <c r="L83" s="101"/>
      <c r="M83" s="101">
        <v>25132614130</v>
      </c>
      <c r="N83" s="101"/>
      <c r="O83" s="101">
        <v>-24144753002</v>
      </c>
      <c r="P83" s="101"/>
      <c r="Q83" s="101">
        <f t="shared" si="3"/>
        <v>987861128</v>
      </c>
      <c r="R83" s="12"/>
      <c r="S83" s="12"/>
    </row>
    <row r="84" spans="1:19">
      <c r="A84" s="238" t="s">
        <v>335</v>
      </c>
      <c r="C84" s="101">
        <v>28357279</v>
      </c>
      <c r="D84" s="101"/>
      <c r="E84" s="101">
        <v>45101685107</v>
      </c>
      <c r="F84" s="101"/>
      <c r="G84" s="101">
        <v>-48375486678</v>
      </c>
      <c r="H84" s="101">
        <v>22199580581</v>
      </c>
      <c r="I84" s="112">
        <f t="shared" si="2"/>
        <v>-3273801571</v>
      </c>
      <c r="J84" s="112"/>
      <c r="K84" s="101">
        <v>28357279</v>
      </c>
      <c r="L84" s="101"/>
      <c r="M84" s="101">
        <v>45101685107</v>
      </c>
      <c r="N84" s="101"/>
      <c r="O84" s="101">
        <v>-52118706750</v>
      </c>
      <c r="P84" s="101"/>
      <c r="Q84" s="101">
        <f t="shared" si="3"/>
        <v>-7017021643</v>
      </c>
      <c r="R84" s="12"/>
      <c r="S84" s="12"/>
    </row>
    <row r="85" spans="1:19">
      <c r="A85" s="238" t="s">
        <v>457</v>
      </c>
      <c r="C85" s="110">
        <v>4103330</v>
      </c>
      <c r="D85" s="101"/>
      <c r="E85" s="101">
        <v>28062936486</v>
      </c>
      <c r="F85" s="101"/>
      <c r="G85" s="101">
        <v>-29644479638</v>
      </c>
      <c r="H85" s="101">
        <v>32957632170</v>
      </c>
      <c r="I85" s="112">
        <f t="shared" si="2"/>
        <v>-1581543152</v>
      </c>
      <c r="J85" s="112"/>
      <c r="K85" s="101">
        <v>4103330</v>
      </c>
      <c r="L85" s="101"/>
      <c r="M85" s="101">
        <v>28062936486</v>
      </c>
      <c r="N85" s="101"/>
      <c r="O85" s="101">
        <v>-31876867485</v>
      </c>
      <c r="P85" s="101"/>
      <c r="Q85" s="101">
        <f t="shared" si="3"/>
        <v>-3813930999</v>
      </c>
      <c r="R85" s="12"/>
      <c r="S85" s="12"/>
    </row>
    <row r="86" spans="1:19">
      <c r="A86" s="238" t="s">
        <v>244</v>
      </c>
      <c r="C86" s="101">
        <v>3724129</v>
      </c>
      <c r="D86" s="101"/>
      <c r="E86" s="101">
        <v>24803201903</v>
      </c>
      <c r="F86" s="101"/>
      <c r="G86" s="101">
        <v>-24981067704</v>
      </c>
      <c r="H86" s="101">
        <v>-474518250</v>
      </c>
      <c r="I86" s="112">
        <f t="shared" si="2"/>
        <v>-177865801</v>
      </c>
      <c r="J86" s="112"/>
      <c r="K86" s="101">
        <v>3724129</v>
      </c>
      <c r="L86" s="101"/>
      <c r="M86" s="101">
        <v>24803201903</v>
      </c>
      <c r="N86" s="101"/>
      <c r="O86" s="101">
        <v>-28387982294</v>
      </c>
      <c r="P86" s="101"/>
      <c r="Q86" s="101">
        <f t="shared" si="3"/>
        <v>-3584780391</v>
      </c>
      <c r="R86" s="12"/>
      <c r="S86" s="12"/>
    </row>
    <row r="87" spans="1:19">
      <c r="A87" s="238" t="s">
        <v>366</v>
      </c>
      <c r="C87" s="101">
        <v>223648</v>
      </c>
      <c r="D87" s="101"/>
      <c r="E87" s="101">
        <v>13305690075</v>
      </c>
      <c r="F87" s="101"/>
      <c r="G87" s="101">
        <v>-14112491810</v>
      </c>
      <c r="H87" s="101">
        <v>-8908157064</v>
      </c>
      <c r="I87" s="112">
        <f t="shared" si="2"/>
        <v>-806801735</v>
      </c>
      <c r="J87" s="112"/>
      <c r="K87" s="101">
        <v>223648</v>
      </c>
      <c r="L87" s="101"/>
      <c r="M87" s="101">
        <v>13305690075</v>
      </c>
      <c r="N87" s="101"/>
      <c r="O87" s="101">
        <v>-19005392327</v>
      </c>
      <c r="P87" s="101"/>
      <c r="Q87" s="101">
        <f t="shared" si="3"/>
        <v>-5699702252</v>
      </c>
      <c r="R87" s="12"/>
      <c r="S87" s="12"/>
    </row>
    <row r="88" spans="1:19">
      <c r="A88" s="238" t="s">
        <v>178</v>
      </c>
      <c r="C88" s="110">
        <v>1288680</v>
      </c>
      <c r="D88" s="101"/>
      <c r="E88" s="101">
        <v>30090980200</v>
      </c>
      <c r="F88" s="101"/>
      <c r="G88" s="101">
        <v>-38333534958</v>
      </c>
      <c r="H88" s="101">
        <v>75227766970</v>
      </c>
      <c r="I88" s="112">
        <f t="shared" si="2"/>
        <v>-8242554758</v>
      </c>
      <c r="J88" s="112"/>
      <c r="K88" s="101">
        <v>1288680</v>
      </c>
      <c r="L88" s="101"/>
      <c r="M88" s="101">
        <v>30090980200</v>
      </c>
      <c r="N88" s="101"/>
      <c r="O88" s="101">
        <v>-36921818163</v>
      </c>
      <c r="P88" s="101"/>
      <c r="Q88" s="101">
        <f t="shared" si="3"/>
        <v>-6830837963</v>
      </c>
      <c r="R88" s="12"/>
      <c r="S88" s="12"/>
    </row>
    <row r="89" spans="1:19">
      <c r="A89" s="238" t="s">
        <v>217</v>
      </c>
      <c r="C89" s="101">
        <v>4307838</v>
      </c>
      <c r="D89" s="101"/>
      <c r="E89" s="101">
        <v>23552135005</v>
      </c>
      <c r="F89" s="101"/>
      <c r="G89" s="101">
        <v>-28999687690</v>
      </c>
      <c r="H89" s="101">
        <v>11397130955</v>
      </c>
      <c r="I89" s="112">
        <f t="shared" si="2"/>
        <v>-5447552685</v>
      </c>
      <c r="J89" s="112"/>
      <c r="K89" s="101">
        <v>4307838</v>
      </c>
      <c r="L89" s="101"/>
      <c r="M89" s="101">
        <v>23552135005</v>
      </c>
      <c r="N89" s="101"/>
      <c r="O89" s="101">
        <v>-33266417929</v>
      </c>
      <c r="P89" s="101"/>
      <c r="Q89" s="101">
        <f t="shared" si="3"/>
        <v>-9714282924</v>
      </c>
      <c r="R89" s="12"/>
      <c r="S89" s="12"/>
    </row>
    <row r="90" spans="1:19">
      <c r="A90" s="238" t="s">
        <v>96</v>
      </c>
      <c r="C90" s="101">
        <v>988790</v>
      </c>
      <c r="D90" s="101"/>
      <c r="E90" s="101">
        <v>50029951007</v>
      </c>
      <c r="F90" s="101"/>
      <c r="G90" s="101">
        <v>-55855164869</v>
      </c>
      <c r="H90" s="101">
        <v>66200943424</v>
      </c>
      <c r="I90" s="112">
        <f t="shared" si="2"/>
        <v>-5825213862</v>
      </c>
      <c r="J90" s="112"/>
      <c r="K90" s="101">
        <v>988790</v>
      </c>
      <c r="L90" s="101"/>
      <c r="M90" s="101">
        <v>50029951007</v>
      </c>
      <c r="N90" s="101"/>
      <c r="O90" s="101">
        <v>-60773394167</v>
      </c>
      <c r="P90" s="101"/>
      <c r="Q90" s="101">
        <f t="shared" si="3"/>
        <v>-10743443160</v>
      </c>
      <c r="R90" s="12"/>
      <c r="S90" s="12"/>
    </row>
    <row r="91" spans="1:19">
      <c r="A91" s="238" t="s">
        <v>472</v>
      </c>
      <c r="C91" s="101">
        <v>1738746</v>
      </c>
      <c r="D91" s="101"/>
      <c r="E91" s="101">
        <v>6325945693</v>
      </c>
      <c r="F91" s="101"/>
      <c r="G91" s="101">
        <v>-6749107380</v>
      </c>
      <c r="H91" s="101">
        <v>17907796931</v>
      </c>
      <c r="I91" s="112">
        <f t="shared" si="2"/>
        <v>-423161687</v>
      </c>
      <c r="J91" s="112"/>
      <c r="K91" s="101">
        <v>1738746</v>
      </c>
      <c r="L91" s="101"/>
      <c r="M91" s="101">
        <v>6325945693</v>
      </c>
      <c r="N91" s="101"/>
      <c r="O91" s="101">
        <v>-6749107380</v>
      </c>
      <c r="P91" s="101"/>
      <c r="Q91" s="101">
        <f t="shared" si="3"/>
        <v>-423161687</v>
      </c>
      <c r="R91" s="12"/>
      <c r="S91" s="12"/>
    </row>
    <row r="92" spans="1:19">
      <c r="A92" s="238" t="s">
        <v>149</v>
      </c>
      <c r="C92" s="101">
        <v>8001582</v>
      </c>
      <c r="D92" s="101"/>
      <c r="E92" s="101">
        <v>80176043682</v>
      </c>
      <c r="F92" s="101"/>
      <c r="G92" s="101">
        <v>-81948393403</v>
      </c>
      <c r="H92" s="101">
        <v>3609538246</v>
      </c>
      <c r="I92" s="112">
        <f t="shared" si="2"/>
        <v>-1772349721</v>
      </c>
      <c r="J92" s="112"/>
      <c r="K92" s="101">
        <v>8001582</v>
      </c>
      <c r="L92" s="101"/>
      <c r="M92" s="101">
        <v>80176043682</v>
      </c>
      <c r="N92" s="101"/>
      <c r="O92" s="101">
        <v>-81551217284</v>
      </c>
      <c r="P92" s="101"/>
      <c r="Q92" s="101">
        <f t="shared" si="3"/>
        <v>-1375173602</v>
      </c>
      <c r="R92" s="12"/>
      <c r="S92" s="12"/>
    </row>
    <row r="93" spans="1:19">
      <c r="A93" s="238" t="s">
        <v>125</v>
      </c>
      <c r="C93" s="101">
        <v>14799640</v>
      </c>
      <c r="D93" s="101"/>
      <c r="E93" s="92">
        <v>31777017429</v>
      </c>
      <c r="F93" s="101"/>
      <c r="G93" s="101">
        <v>-33447016105</v>
      </c>
      <c r="H93" s="101">
        <v>-2936718346</v>
      </c>
      <c r="I93" s="112">
        <f t="shared" si="2"/>
        <v>-1669998676</v>
      </c>
      <c r="J93" s="112"/>
      <c r="K93" s="101">
        <v>14799640</v>
      </c>
      <c r="L93" s="101"/>
      <c r="M93" s="101">
        <v>31777017429</v>
      </c>
      <c r="N93" s="101"/>
      <c r="O93" s="101">
        <v>-37088118682</v>
      </c>
      <c r="P93" s="101"/>
      <c r="Q93" s="101">
        <f t="shared" si="3"/>
        <v>-5311101253</v>
      </c>
      <c r="R93" s="12"/>
      <c r="S93" s="12"/>
    </row>
    <row r="94" spans="1:19">
      <c r="A94" s="238" t="s">
        <v>127</v>
      </c>
      <c r="C94" s="101">
        <v>2957519</v>
      </c>
      <c r="D94" s="101"/>
      <c r="E94" s="101">
        <v>31251368334</v>
      </c>
      <c r="F94" s="101"/>
      <c r="G94" s="101">
        <v>-34126788787</v>
      </c>
      <c r="H94" s="101">
        <v>45575386664</v>
      </c>
      <c r="I94" s="112">
        <f t="shared" si="2"/>
        <v>-2875420453</v>
      </c>
      <c r="J94" s="112"/>
      <c r="K94" s="101">
        <v>2957519</v>
      </c>
      <c r="L94" s="101"/>
      <c r="M94" s="101">
        <v>31251368334</v>
      </c>
      <c r="N94" s="101"/>
      <c r="O94" s="101">
        <v>-39235510928</v>
      </c>
      <c r="P94" s="101"/>
      <c r="Q94" s="101">
        <f t="shared" si="3"/>
        <v>-7984142594</v>
      </c>
      <c r="R94" s="12"/>
      <c r="S94" s="12"/>
    </row>
    <row r="95" spans="1:19">
      <c r="A95" s="238" t="s">
        <v>368</v>
      </c>
      <c r="C95" s="101">
        <v>5298060</v>
      </c>
      <c r="D95" s="101"/>
      <c r="E95" s="101">
        <v>53981999569</v>
      </c>
      <c r="F95" s="101"/>
      <c r="G95" s="101">
        <v>-56732194828</v>
      </c>
      <c r="H95" s="101">
        <v>28245709513</v>
      </c>
      <c r="I95" s="112">
        <f t="shared" si="2"/>
        <v>-2750195259</v>
      </c>
      <c r="J95" s="112"/>
      <c r="K95" s="101">
        <v>5298060</v>
      </c>
      <c r="L95" s="101"/>
      <c r="M95" s="101">
        <v>53981999569</v>
      </c>
      <c r="N95" s="101"/>
      <c r="O95" s="101">
        <v>-53928738642</v>
      </c>
      <c r="P95" s="101"/>
      <c r="Q95" s="101">
        <f t="shared" si="3"/>
        <v>53260927</v>
      </c>
      <c r="R95" s="12"/>
      <c r="S95" s="12"/>
    </row>
    <row r="96" spans="1:19">
      <c r="A96" s="238" t="s">
        <v>129</v>
      </c>
      <c r="C96" s="101">
        <v>1571723</v>
      </c>
      <c r="D96" s="101"/>
      <c r="E96" s="101">
        <v>39840466831</v>
      </c>
      <c r="F96" s="101"/>
      <c r="G96" s="101">
        <v>-45084288581</v>
      </c>
      <c r="H96" s="101">
        <v>8010220611</v>
      </c>
      <c r="I96" s="112">
        <f t="shared" si="2"/>
        <v>-5243821750</v>
      </c>
      <c r="J96" s="112"/>
      <c r="K96" s="101">
        <v>1571723</v>
      </c>
      <c r="L96" s="101"/>
      <c r="M96" s="101">
        <v>39840466831</v>
      </c>
      <c r="N96" s="101"/>
      <c r="O96" s="101">
        <v>-49348284376</v>
      </c>
      <c r="P96" s="101"/>
      <c r="Q96" s="101">
        <f t="shared" si="3"/>
        <v>-9507817545</v>
      </c>
      <c r="R96" s="12"/>
      <c r="S96" s="12"/>
    </row>
    <row r="97" spans="1:19">
      <c r="A97" s="238" t="s">
        <v>386</v>
      </c>
      <c r="C97" s="101">
        <v>10833383</v>
      </c>
      <c r="D97" s="101"/>
      <c r="E97" s="101">
        <v>27030000176</v>
      </c>
      <c r="F97" s="101"/>
      <c r="G97" s="101">
        <v>-30094906026</v>
      </c>
      <c r="H97" s="101">
        <v>34249130197</v>
      </c>
      <c r="I97" s="112">
        <f t="shared" si="2"/>
        <v>-3064905850</v>
      </c>
      <c r="J97" s="112"/>
      <c r="K97" s="101">
        <v>10833383</v>
      </c>
      <c r="L97" s="101"/>
      <c r="M97" s="101">
        <v>27030000176</v>
      </c>
      <c r="N97" s="101"/>
      <c r="O97" s="101">
        <v>-31724374113</v>
      </c>
      <c r="P97" s="101"/>
      <c r="Q97" s="101">
        <f t="shared" si="3"/>
        <v>-4694373937</v>
      </c>
      <c r="R97" s="12"/>
      <c r="S97" s="12"/>
    </row>
    <row r="98" spans="1:19">
      <c r="A98" s="238" t="s">
        <v>160</v>
      </c>
      <c r="C98" s="101">
        <v>3449145</v>
      </c>
      <c r="D98" s="101"/>
      <c r="E98" s="101">
        <v>21015282303</v>
      </c>
      <c r="F98" s="101"/>
      <c r="G98" s="101">
        <v>-22044481329</v>
      </c>
      <c r="H98" s="101">
        <v>49715010341</v>
      </c>
      <c r="I98" s="112">
        <f t="shared" si="2"/>
        <v>-1029199026</v>
      </c>
      <c r="J98" s="112"/>
      <c r="K98" s="101">
        <v>3449145</v>
      </c>
      <c r="L98" s="101"/>
      <c r="M98" s="101">
        <v>21015282303</v>
      </c>
      <c r="N98" s="101"/>
      <c r="O98" s="101">
        <v>-24012062427</v>
      </c>
      <c r="P98" s="101"/>
      <c r="Q98" s="101">
        <f t="shared" si="3"/>
        <v>-2996780124</v>
      </c>
      <c r="R98" s="12"/>
      <c r="S98" s="12"/>
    </row>
    <row r="99" spans="1:19">
      <c r="A99" s="238" t="s">
        <v>151</v>
      </c>
      <c r="C99" s="101">
        <v>1791161</v>
      </c>
      <c r="D99" s="101"/>
      <c r="E99" s="101">
        <v>14101588454</v>
      </c>
      <c r="F99" s="101"/>
      <c r="G99" s="101">
        <v>-17446417017</v>
      </c>
      <c r="H99" s="101">
        <v>54976833452</v>
      </c>
      <c r="I99" s="112">
        <f t="shared" si="2"/>
        <v>-3344828563</v>
      </c>
      <c r="J99" s="112"/>
      <c r="K99" s="101">
        <v>1791161</v>
      </c>
      <c r="L99" s="101"/>
      <c r="M99" s="101">
        <v>14101588454</v>
      </c>
      <c r="N99" s="101"/>
      <c r="O99" s="101">
        <v>-13750366052</v>
      </c>
      <c r="P99" s="101"/>
      <c r="Q99" s="101">
        <f t="shared" si="3"/>
        <v>351222402</v>
      </c>
      <c r="R99" s="12"/>
      <c r="S99" s="12"/>
    </row>
    <row r="100" spans="1:19">
      <c r="A100" s="238" t="s">
        <v>288</v>
      </c>
      <c r="C100" s="101">
        <v>9858772</v>
      </c>
      <c r="D100" s="101"/>
      <c r="E100" s="101">
        <v>31066356015</v>
      </c>
      <c r="F100" s="101"/>
      <c r="G100" s="101">
        <v>-33426671500</v>
      </c>
      <c r="H100" s="101">
        <v>109721513739</v>
      </c>
      <c r="I100" s="112">
        <f t="shared" si="2"/>
        <v>-2360315485</v>
      </c>
      <c r="J100" s="112"/>
      <c r="K100" s="101">
        <v>9858772</v>
      </c>
      <c r="L100" s="101"/>
      <c r="M100" s="101">
        <v>31066356015</v>
      </c>
      <c r="N100" s="101"/>
      <c r="O100" s="101">
        <v>-37659319999</v>
      </c>
      <c r="P100" s="101"/>
      <c r="Q100" s="101">
        <f t="shared" si="3"/>
        <v>-6592963984</v>
      </c>
      <c r="R100" s="12"/>
      <c r="S100" s="12"/>
    </row>
    <row r="101" spans="1:19">
      <c r="A101" s="238" t="s">
        <v>357</v>
      </c>
      <c r="C101" s="101">
        <v>9760640</v>
      </c>
      <c r="D101" s="101"/>
      <c r="E101" s="101">
        <v>70634667322</v>
      </c>
      <c r="F101" s="101"/>
      <c r="G101" s="101">
        <v>-76539764382</v>
      </c>
      <c r="H101" s="101">
        <v>39542164645</v>
      </c>
      <c r="I101" s="112">
        <f t="shared" si="2"/>
        <v>-5905097060</v>
      </c>
      <c r="J101" s="112"/>
      <c r="K101" s="101">
        <v>9760640</v>
      </c>
      <c r="L101" s="101"/>
      <c r="M101" s="101">
        <v>70634667322</v>
      </c>
      <c r="N101" s="101"/>
      <c r="O101" s="101">
        <v>-82361587964</v>
      </c>
      <c r="P101" s="101"/>
      <c r="Q101" s="101">
        <f t="shared" si="3"/>
        <v>-11726920642</v>
      </c>
      <c r="R101" s="12"/>
      <c r="S101" s="12"/>
    </row>
    <row r="102" spans="1:19">
      <c r="A102" s="238" t="s">
        <v>166</v>
      </c>
      <c r="C102" s="101">
        <v>33309395</v>
      </c>
      <c r="D102" s="101"/>
      <c r="E102" s="101">
        <v>33607872163</v>
      </c>
      <c r="F102" s="101"/>
      <c r="G102" s="101">
        <v>-34048153390</v>
      </c>
      <c r="H102" s="101">
        <v>52765841063</v>
      </c>
      <c r="I102" s="112">
        <f t="shared" si="2"/>
        <v>-440281227</v>
      </c>
      <c r="J102" s="112"/>
      <c r="K102" s="101">
        <v>33309395</v>
      </c>
      <c r="L102" s="101"/>
      <c r="M102" s="101">
        <v>33607872163</v>
      </c>
      <c r="N102" s="101"/>
      <c r="O102" s="101">
        <v>-47644708732</v>
      </c>
      <c r="P102" s="101"/>
      <c r="Q102" s="101">
        <f t="shared" si="3"/>
        <v>-14036836569</v>
      </c>
      <c r="R102" s="12"/>
      <c r="S102" s="12"/>
    </row>
    <row r="103" spans="1:19">
      <c r="A103" s="238" t="s">
        <v>154</v>
      </c>
      <c r="C103" s="101">
        <v>3310146</v>
      </c>
      <c r="D103" s="101"/>
      <c r="E103" s="101">
        <v>13280258752</v>
      </c>
      <c r="F103" s="101"/>
      <c r="G103" s="101">
        <v>-14165482075</v>
      </c>
      <c r="H103" s="101">
        <v>54748745744</v>
      </c>
      <c r="I103" s="112">
        <f t="shared" si="2"/>
        <v>-885223323</v>
      </c>
      <c r="J103" s="112"/>
      <c r="K103" s="101">
        <v>3310146</v>
      </c>
      <c r="L103" s="101"/>
      <c r="M103" s="101">
        <v>13280258752</v>
      </c>
      <c r="N103" s="101"/>
      <c r="O103" s="101">
        <v>-16458485177</v>
      </c>
      <c r="P103" s="101"/>
      <c r="Q103" s="101">
        <f t="shared" si="3"/>
        <v>-3178226425</v>
      </c>
      <c r="R103" s="12"/>
      <c r="S103" s="12"/>
    </row>
    <row r="104" spans="1:19">
      <c r="A104" s="238" t="s">
        <v>274</v>
      </c>
      <c r="C104" s="101">
        <v>835286</v>
      </c>
      <c r="D104" s="101"/>
      <c r="E104" s="101">
        <v>22410230146</v>
      </c>
      <c r="F104" s="101"/>
      <c r="G104" s="101">
        <v>-25962927063</v>
      </c>
      <c r="H104" s="101">
        <v>70006835596</v>
      </c>
      <c r="I104" s="112">
        <f t="shared" si="2"/>
        <v>-3552696917</v>
      </c>
      <c r="J104" s="112"/>
      <c r="K104" s="101">
        <v>835286</v>
      </c>
      <c r="L104" s="101"/>
      <c r="M104" s="101">
        <v>22410230146</v>
      </c>
      <c r="N104" s="101"/>
      <c r="O104" s="101">
        <v>-23201906375</v>
      </c>
      <c r="P104" s="101"/>
      <c r="Q104" s="101">
        <f t="shared" si="3"/>
        <v>-791676229</v>
      </c>
      <c r="R104" s="12"/>
      <c r="S104" s="12"/>
    </row>
    <row r="105" spans="1:19">
      <c r="A105" s="238" t="s">
        <v>361</v>
      </c>
      <c r="C105" s="110">
        <v>2080441</v>
      </c>
      <c r="D105" s="101"/>
      <c r="E105" s="101">
        <v>18819367626</v>
      </c>
      <c r="F105" s="101"/>
      <c r="G105" s="101">
        <v>-18856254367</v>
      </c>
      <c r="H105" s="101">
        <v>64499360964</v>
      </c>
      <c r="I105" s="112">
        <f t="shared" si="2"/>
        <v>-36886741</v>
      </c>
      <c r="J105" s="112"/>
      <c r="K105" s="101">
        <v>2080441</v>
      </c>
      <c r="L105" s="101"/>
      <c r="M105" s="101">
        <v>18819367626</v>
      </c>
      <c r="N105" s="101"/>
      <c r="O105" s="101">
        <v>-18404393972</v>
      </c>
      <c r="P105" s="101"/>
      <c r="Q105" s="101">
        <f t="shared" si="3"/>
        <v>414973654</v>
      </c>
      <c r="R105" s="12"/>
      <c r="S105" s="12"/>
    </row>
    <row r="106" spans="1:19">
      <c r="A106" s="238" t="s">
        <v>399</v>
      </c>
      <c r="C106" s="110">
        <v>12328457</v>
      </c>
      <c r="D106" s="101"/>
      <c r="E106" s="101">
        <v>23382735920</v>
      </c>
      <c r="F106" s="101"/>
      <c r="G106" s="101">
        <v>-26583962960</v>
      </c>
      <c r="H106" s="101">
        <v>-1011790411</v>
      </c>
      <c r="I106" s="112">
        <f t="shared" si="2"/>
        <v>-3201227040</v>
      </c>
      <c r="J106" s="112"/>
      <c r="K106" s="101">
        <v>12328457</v>
      </c>
      <c r="L106" s="101"/>
      <c r="M106" s="101">
        <v>23382735920</v>
      </c>
      <c r="N106" s="101"/>
      <c r="O106" s="101">
        <v>-25354534376</v>
      </c>
      <c r="P106" s="101"/>
      <c r="Q106" s="101">
        <f t="shared" si="3"/>
        <v>-1971798456</v>
      </c>
      <c r="R106" s="12"/>
      <c r="S106" s="12"/>
    </row>
    <row r="107" spans="1:19">
      <c r="A107" s="238" t="s">
        <v>225</v>
      </c>
      <c r="C107" s="110">
        <v>11175928</v>
      </c>
      <c r="D107" s="101"/>
      <c r="E107" s="92">
        <v>44293302312</v>
      </c>
      <c r="F107" s="101"/>
      <c r="G107" s="101">
        <v>-42789815747</v>
      </c>
      <c r="H107" s="101">
        <v>32613765873</v>
      </c>
      <c r="I107" s="112">
        <f t="shared" si="2"/>
        <v>1503486565</v>
      </c>
      <c r="J107" s="112"/>
      <c r="K107" s="101">
        <v>11175928</v>
      </c>
      <c r="L107" s="101"/>
      <c r="M107" s="101">
        <v>44293302312</v>
      </c>
      <c r="N107" s="101"/>
      <c r="O107" s="101">
        <v>-59278525662</v>
      </c>
      <c r="P107" s="101"/>
      <c r="Q107" s="101">
        <f t="shared" si="3"/>
        <v>-14985223350</v>
      </c>
      <c r="R107" s="12"/>
      <c r="S107" s="12"/>
    </row>
    <row r="108" spans="1:19">
      <c r="A108" s="238" t="s">
        <v>215</v>
      </c>
      <c r="C108" s="101">
        <v>1005027</v>
      </c>
      <c r="D108" s="101"/>
      <c r="E108" s="101">
        <v>9920537601</v>
      </c>
      <c r="F108" s="101"/>
      <c r="G108" s="101">
        <v>-10090375605</v>
      </c>
      <c r="H108" s="101">
        <v>36511407202</v>
      </c>
      <c r="I108" s="112">
        <f t="shared" si="2"/>
        <v>-169838004</v>
      </c>
      <c r="J108" s="112"/>
      <c r="K108" s="101">
        <v>1005027</v>
      </c>
      <c r="L108" s="101"/>
      <c r="M108" s="101">
        <v>9920537601</v>
      </c>
      <c r="N108" s="101"/>
      <c r="O108" s="101">
        <v>-7300539382</v>
      </c>
      <c r="P108" s="101"/>
      <c r="Q108" s="101">
        <f t="shared" si="3"/>
        <v>2619998219</v>
      </c>
      <c r="R108" s="12"/>
      <c r="S108" s="12"/>
    </row>
    <row r="109" spans="1:19">
      <c r="A109" s="238" t="s">
        <v>259</v>
      </c>
      <c r="C109" s="101">
        <v>13661310</v>
      </c>
      <c r="D109" s="101"/>
      <c r="E109" s="101">
        <v>60431112169</v>
      </c>
      <c r="F109" s="101"/>
      <c r="G109" s="101">
        <v>-58014746161</v>
      </c>
      <c r="H109" s="101">
        <v>22937075507</v>
      </c>
      <c r="I109" s="112">
        <f t="shared" si="2"/>
        <v>2416366008</v>
      </c>
      <c r="J109" s="112"/>
      <c r="K109" s="101">
        <v>13661310</v>
      </c>
      <c r="L109" s="101"/>
      <c r="M109" s="101">
        <v>60431112169</v>
      </c>
      <c r="N109" s="101"/>
      <c r="O109" s="101">
        <v>-60758142975</v>
      </c>
      <c r="P109" s="101"/>
      <c r="Q109" s="101">
        <f t="shared" si="3"/>
        <v>-327030806</v>
      </c>
      <c r="R109" s="12"/>
      <c r="S109" s="12"/>
    </row>
    <row r="110" spans="1:19">
      <c r="A110" s="238" t="s">
        <v>165</v>
      </c>
      <c r="C110" s="101">
        <v>2287357</v>
      </c>
      <c r="D110" s="101"/>
      <c r="E110" s="101">
        <v>9272341190</v>
      </c>
      <c r="F110" s="101"/>
      <c r="G110" s="101">
        <v>-9796050123</v>
      </c>
      <c r="H110" s="101">
        <v>61876173913</v>
      </c>
      <c r="I110" s="112">
        <f t="shared" si="2"/>
        <v>-523708933</v>
      </c>
      <c r="J110" s="112"/>
      <c r="K110" s="101">
        <v>2287357</v>
      </c>
      <c r="L110" s="101"/>
      <c r="M110" s="101">
        <v>9272341190</v>
      </c>
      <c r="N110" s="101"/>
      <c r="O110" s="101">
        <v>-15707539146</v>
      </c>
      <c r="P110" s="101"/>
      <c r="Q110" s="101">
        <f t="shared" si="3"/>
        <v>-6435197956</v>
      </c>
      <c r="R110" s="12"/>
      <c r="S110" s="12"/>
    </row>
    <row r="111" spans="1:19">
      <c r="A111" s="238" t="s">
        <v>152</v>
      </c>
      <c r="C111" s="101">
        <v>16194362</v>
      </c>
      <c r="D111" s="101"/>
      <c r="E111" s="101">
        <v>20879113197</v>
      </c>
      <c r="F111" s="101"/>
      <c r="G111" s="101">
        <v>-25249897050</v>
      </c>
      <c r="H111" s="101">
        <v>44319115398</v>
      </c>
      <c r="I111" s="112">
        <f t="shared" si="2"/>
        <v>-4370783853</v>
      </c>
      <c r="J111" s="112"/>
      <c r="K111" s="101">
        <v>16194362</v>
      </c>
      <c r="L111" s="101"/>
      <c r="M111" s="101">
        <v>20879113197</v>
      </c>
      <c r="N111" s="101"/>
      <c r="O111" s="101">
        <v>-35466597086</v>
      </c>
      <c r="P111" s="101"/>
      <c r="Q111" s="101">
        <f t="shared" si="3"/>
        <v>-14587483889</v>
      </c>
      <c r="R111" s="12"/>
      <c r="S111" s="12"/>
    </row>
    <row r="112" spans="1:19">
      <c r="A112" s="238" t="s">
        <v>279</v>
      </c>
      <c r="C112" s="101">
        <v>11823693</v>
      </c>
      <c r="D112" s="101"/>
      <c r="E112" s="101">
        <v>28219774209</v>
      </c>
      <c r="F112" s="101"/>
      <c r="G112" s="101">
        <v>-35847600461</v>
      </c>
      <c r="H112" s="101">
        <v>49640748851</v>
      </c>
      <c r="I112" s="112">
        <f t="shared" si="2"/>
        <v>-7627826252</v>
      </c>
      <c r="J112" s="112"/>
      <c r="K112" s="101">
        <v>11823693</v>
      </c>
      <c r="L112" s="101"/>
      <c r="M112" s="101">
        <v>28219774209</v>
      </c>
      <c r="N112" s="101"/>
      <c r="O112" s="101">
        <v>-47402880973</v>
      </c>
      <c r="P112" s="101"/>
      <c r="Q112" s="101">
        <f t="shared" si="3"/>
        <v>-19183106764</v>
      </c>
      <c r="R112" s="12"/>
      <c r="S112" s="12"/>
    </row>
    <row r="113" spans="1:19">
      <c r="A113" s="238" t="s">
        <v>430</v>
      </c>
      <c r="C113" s="101">
        <v>400609</v>
      </c>
      <c r="D113" s="101"/>
      <c r="E113" s="101">
        <v>19162605118</v>
      </c>
      <c r="F113" s="101"/>
      <c r="G113" s="101">
        <v>-15476201512</v>
      </c>
      <c r="H113" s="101">
        <v>58045099</v>
      </c>
      <c r="I113" s="112">
        <f t="shared" si="2"/>
        <v>3686403606</v>
      </c>
      <c r="J113" s="112"/>
      <c r="K113" s="101">
        <v>400609</v>
      </c>
      <c r="L113" s="101"/>
      <c r="M113" s="101">
        <v>19162605118</v>
      </c>
      <c r="N113" s="101"/>
      <c r="O113" s="101">
        <v>-17089708486</v>
      </c>
      <c r="P113" s="101"/>
      <c r="Q113" s="101">
        <f t="shared" si="3"/>
        <v>2072896632</v>
      </c>
      <c r="R113" s="12"/>
      <c r="S113" s="12"/>
    </row>
    <row r="114" spans="1:19">
      <c r="A114" s="238" t="s">
        <v>117</v>
      </c>
      <c r="C114" s="101">
        <v>22805379</v>
      </c>
      <c r="D114" s="101"/>
      <c r="E114" s="101">
        <v>32848376461</v>
      </c>
      <c r="F114" s="101"/>
      <c r="G114" s="101">
        <v>-36440160576</v>
      </c>
      <c r="H114" s="101">
        <v>89709792918</v>
      </c>
      <c r="I114" s="112">
        <f t="shared" si="2"/>
        <v>-3591784115</v>
      </c>
      <c r="J114" s="112"/>
      <c r="K114" s="101">
        <v>22805379</v>
      </c>
      <c r="L114" s="101"/>
      <c r="M114" s="101">
        <v>32848376461</v>
      </c>
      <c r="N114" s="101"/>
      <c r="O114" s="101">
        <v>-45003923061</v>
      </c>
      <c r="P114" s="101"/>
      <c r="Q114" s="101">
        <f t="shared" si="3"/>
        <v>-12155546600</v>
      </c>
      <c r="R114" s="12"/>
      <c r="S114" s="12"/>
    </row>
    <row r="115" spans="1:19">
      <c r="A115" s="238" t="s">
        <v>211</v>
      </c>
      <c r="C115" s="110">
        <v>3502369</v>
      </c>
      <c r="D115" s="101"/>
      <c r="E115" s="92">
        <v>29593004191</v>
      </c>
      <c r="F115" s="101"/>
      <c r="G115" s="101">
        <v>-32500725021</v>
      </c>
      <c r="H115" s="101">
        <v>13549642476</v>
      </c>
      <c r="I115" s="112">
        <f t="shared" si="2"/>
        <v>-2907720830</v>
      </c>
      <c r="J115" s="112"/>
      <c r="K115" s="101">
        <v>3502369</v>
      </c>
      <c r="L115" s="101"/>
      <c r="M115" s="101">
        <v>29593004191</v>
      </c>
      <c r="N115" s="101"/>
      <c r="O115" s="101">
        <v>-43715111213</v>
      </c>
      <c r="P115" s="101"/>
      <c r="Q115" s="101">
        <f t="shared" si="3"/>
        <v>-14122107022</v>
      </c>
      <c r="R115" s="12"/>
      <c r="S115" s="12"/>
    </row>
    <row r="116" spans="1:19">
      <c r="A116" s="238" t="s">
        <v>210</v>
      </c>
      <c r="C116" s="101">
        <v>8498705</v>
      </c>
      <c r="D116" s="101"/>
      <c r="E116" s="101">
        <v>33192733047</v>
      </c>
      <c r="F116" s="101"/>
      <c r="G116" s="101">
        <v>-37081676470</v>
      </c>
      <c r="H116" s="101">
        <v>27599151449</v>
      </c>
      <c r="I116" s="112">
        <f t="shared" si="2"/>
        <v>-3888943423</v>
      </c>
      <c r="J116" s="112"/>
      <c r="K116" s="101">
        <v>8498705</v>
      </c>
      <c r="L116" s="101"/>
      <c r="M116" s="101">
        <v>33192733047</v>
      </c>
      <c r="N116" s="101"/>
      <c r="O116" s="101">
        <v>-49045256249</v>
      </c>
      <c r="P116" s="101"/>
      <c r="Q116" s="101">
        <f t="shared" si="3"/>
        <v>-15852523202</v>
      </c>
      <c r="R116" s="12"/>
      <c r="S116" s="12"/>
    </row>
    <row r="117" spans="1:19">
      <c r="A117" s="238" t="s">
        <v>186</v>
      </c>
      <c r="C117" s="101">
        <v>11660336</v>
      </c>
      <c r="D117" s="101"/>
      <c r="E117" s="101">
        <v>48670428449</v>
      </c>
      <c r="F117" s="101"/>
      <c r="G117" s="101">
        <v>-50881296906</v>
      </c>
      <c r="H117" s="101">
        <v>44850795263</v>
      </c>
      <c r="I117" s="112">
        <f t="shared" si="2"/>
        <v>-2210868457</v>
      </c>
      <c r="J117" s="112"/>
      <c r="K117" s="101">
        <v>11660336</v>
      </c>
      <c r="L117" s="101"/>
      <c r="M117" s="101">
        <v>48670428449</v>
      </c>
      <c r="N117" s="101"/>
      <c r="O117" s="101">
        <v>-60174942664</v>
      </c>
      <c r="P117" s="101"/>
      <c r="Q117" s="101">
        <f t="shared" si="3"/>
        <v>-11504514215</v>
      </c>
      <c r="R117" s="12"/>
      <c r="S117" s="12"/>
    </row>
    <row r="118" spans="1:19">
      <c r="A118" s="238" t="s">
        <v>109</v>
      </c>
      <c r="C118" s="101">
        <v>2608564</v>
      </c>
      <c r="D118" s="101"/>
      <c r="E118" s="101">
        <v>31375820839</v>
      </c>
      <c r="F118" s="101"/>
      <c r="G118" s="101">
        <v>-35520284016</v>
      </c>
      <c r="H118" s="101">
        <v>45229195202</v>
      </c>
      <c r="I118" s="112">
        <f t="shared" si="2"/>
        <v>-4144463177</v>
      </c>
      <c r="J118" s="112"/>
      <c r="K118" s="101">
        <v>2608564</v>
      </c>
      <c r="L118" s="101"/>
      <c r="M118" s="101">
        <v>31375820839</v>
      </c>
      <c r="N118" s="101"/>
      <c r="O118" s="101">
        <v>-34874862019</v>
      </c>
      <c r="P118" s="101"/>
      <c r="Q118" s="101">
        <f t="shared" si="3"/>
        <v>-3499041180</v>
      </c>
      <c r="R118" s="12"/>
      <c r="S118" s="12"/>
    </row>
    <row r="119" spans="1:19">
      <c r="A119" s="238" t="s">
        <v>110</v>
      </c>
      <c r="C119" s="101">
        <v>959516</v>
      </c>
      <c r="D119" s="101"/>
      <c r="E119" s="101">
        <v>18112792650</v>
      </c>
      <c r="F119" s="101"/>
      <c r="G119" s="101">
        <v>-19343686360</v>
      </c>
      <c r="H119" s="101">
        <v>27769625896</v>
      </c>
      <c r="I119" s="112">
        <f t="shared" si="2"/>
        <v>-1230893710</v>
      </c>
      <c r="J119" s="112"/>
      <c r="K119" s="101">
        <v>959516</v>
      </c>
      <c r="L119" s="101"/>
      <c r="M119" s="101">
        <v>18112792650</v>
      </c>
      <c r="N119" s="101"/>
      <c r="O119" s="101">
        <v>-11569722482</v>
      </c>
      <c r="P119" s="101"/>
      <c r="Q119" s="101">
        <f t="shared" si="3"/>
        <v>6543070168</v>
      </c>
      <c r="R119" s="12"/>
      <c r="S119" s="12"/>
    </row>
    <row r="120" spans="1:19">
      <c r="A120" s="238" t="s">
        <v>169</v>
      </c>
      <c r="C120" s="101">
        <v>4823213</v>
      </c>
      <c r="D120" s="101"/>
      <c r="E120" s="101">
        <v>100684812538</v>
      </c>
      <c r="F120" s="101"/>
      <c r="G120" s="101">
        <v>-108845020485</v>
      </c>
      <c r="H120" s="101">
        <v>71572261380</v>
      </c>
      <c r="I120" s="112">
        <f t="shared" si="2"/>
        <v>-8160207947</v>
      </c>
      <c r="J120" s="112"/>
      <c r="K120" s="101">
        <v>4823213</v>
      </c>
      <c r="L120" s="101"/>
      <c r="M120" s="101">
        <v>100684812538</v>
      </c>
      <c r="N120" s="101"/>
      <c r="O120" s="101">
        <v>-119119738331</v>
      </c>
      <c r="P120" s="101"/>
      <c r="Q120" s="101">
        <f t="shared" si="3"/>
        <v>-18434925793</v>
      </c>
      <c r="R120" s="12"/>
      <c r="S120" s="12"/>
    </row>
    <row r="121" spans="1:19">
      <c r="A121" s="238" t="s">
        <v>434</v>
      </c>
      <c r="C121" s="101">
        <v>2323717</v>
      </c>
      <c r="D121" s="101"/>
      <c r="E121" s="101">
        <v>5183395148</v>
      </c>
      <c r="F121" s="101"/>
      <c r="G121" s="101">
        <v>-382828812</v>
      </c>
      <c r="H121" s="101">
        <v>2461912575</v>
      </c>
      <c r="I121" s="112">
        <f t="shared" si="2"/>
        <v>4800566336</v>
      </c>
      <c r="J121" s="112"/>
      <c r="K121" s="101">
        <v>2323717</v>
      </c>
      <c r="L121" s="101"/>
      <c r="M121" s="101">
        <v>5183395148</v>
      </c>
      <c r="N121" s="101"/>
      <c r="O121" s="101">
        <v>-6844942435</v>
      </c>
      <c r="P121" s="101"/>
      <c r="Q121" s="101">
        <f t="shared" si="3"/>
        <v>-1661547287</v>
      </c>
      <c r="R121" s="12"/>
      <c r="S121" s="12"/>
    </row>
    <row r="122" spans="1:19">
      <c r="A122" s="238" t="s">
        <v>334</v>
      </c>
      <c r="C122" s="101">
        <v>5991124</v>
      </c>
      <c r="D122" s="101"/>
      <c r="E122" s="101">
        <v>80994484649</v>
      </c>
      <c r="F122" s="101"/>
      <c r="G122" s="101">
        <v>-94751636086</v>
      </c>
      <c r="H122" s="101">
        <v>6282212367</v>
      </c>
      <c r="I122" s="112">
        <f t="shared" si="2"/>
        <v>-13757151437</v>
      </c>
      <c r="J122" s="112"/>
      <c r="K122" s="101">
        <v>5991124</v>
      </c>
      <c r="L122" s="101"/>
      <c r="M122" s="101">
        <v>80994484649</v>
      </c>
      <c r="N122" s="101"/>
      <c r="O122" s="101">
        <v>-121718667129</v>
      </c>
      <c r="P122" s="101"/>
      <c r="Q122" s="101">
        <f t="shared" si="3"/>
        <v>-40724182480</v>
      </c>
      <c r="R122" s="12"/>
      <c r="S122" s="12"/>
    </row>
    <row r="123" spans="1:19">
      <c r="A123" s="238" t="s">
        <v>89</v>
      </c>
      <c r="C123" s="101">
        <v>5409654</v>
      </c>
      <c r="D123" s="101"/>
      <c r="E123" s="101">
        <v>25704290154</v>
      </c>
      <c r="F123" s="101"/>
      <c r="G123" s="101">
        <v>-30744597066</v>
      </c>
      <c r="H123" s="101">
        <v>231034288945</v>
      </c>
      <c r="I123" s="112">
        <f t="shared" si="2"/>
        <v>-5040306912</v>
      </c>
      <c r="J123" s="112"/>
      <c r="K123" s="101">
        <v>5409654</v>
      </c>
      <c r="L123" s="101"/>
      <c r="M123" s="101">
        <v>25704290154</v>
      </c>
      <c r="N123" s="101"/>
      <c r="O123" s="101">
        <v>-34252945822</v>
      </c>
      <c r="P123" s="101"/>
      <c r="Q123" s="101">
        <f t="shared" si="3"/>
        <v>-8548655668</v>
      </c>
      <c r="R123" s="12"/>
      <c r="S123" s="12"/>
    </row>
    <row r="124" spans="1:19">
      <c r="A124" s="238" t="s">
        <v>407</v>
      </c>
      <c r="C124" s="101">
        <v>403655</v>
      </c>
      <c r="D124" s="101"/>
      <c r="E124" s="101">
        <v>26081461431</v>
      </c>
      <c r="F124" s="101"/>
      <c r="G124" s="101">
        <v>-35965278484</v>
      </c>
      <c r="H124" s="101">
        <v>15011006752</v>
      </c>
      <c r="I124" s="112">
        <f t="shared" si="2"/>
        <v>-9883817053</v>
      </c>
      <c r="J124" s="112"/>
      <c r="K124" s="101">
        <v>403655</v>
      </c>
      <c r="L124" s="101"/>
      <c r="M124" s="101">
        <v>26081461431</v>
      </c>
      <c r="N124" s="101"/>
      <c r="O124" s="101">
        <v>-33339685957</v>
      </c>
      <c r="P124" s="101"/>
      <c r="Q124" s="101">
        <f t="shared" si="3"/>
        <v>-7258224526</v>
      </c>
      <c r="R124" s="12"/>
      <c r="S124" s="12"/>
    </row>
    <row r="125" spans="1:19">
      <c r="A125" s="238" t="s">
        <v>432</v>
      </c>
      <c r="C125" s="101">
        <v>849714</v>
      </c>
      <c r="D125" s="101"/>
      <c r="E125" s="101">
        <v>7196487882</v>
      </c>
      <c r="F125" s="101"/>
      <c r="G125" s="101">
        <v>-9172305495</v>
      </c>
      <c r="H125" s="101">
        <v>60729936770</v>
      </c>
      <c r="I125" s="112">
        <f t="shared" si="2"/>
        <v>-1975817613</v>
      </c>
      <c r="J125" s="112"/>
      <c r="K125" s="101">
        <v>849714</v>
      </c>
      <c r="L125" s="101"/>
      <c r="M125" s="101">
        <v>7196487882</v>
      </c>
      <c r="N125" s="101"/>
      <c r="O125" s="101">
        <v>-9554537400</v>
      </c>
      <c r="P125" s="101"/>
      <c r="Q125" s="101">
        <f t="shared" si="3"/>
        <v>-2358049518</v>
      </c>
      <c r="R125" s="12"/>
      <c r="S125" s="12"/>
    </row>
    <row r="126" spans="1:19">
      <c r="A126" s="238" t="s">
        <v>260</v>
      </c>
      <c r="C126" s="101">
        <v>2502859</v>
      </c>
      <c r="D126" s="101"/>
      <c r="E126" s="101">
        <v>23561047389</v>
      </c>
      <c r="F126" s="101"/>
      <c r="G126" s="101">
        <v>-25658223759</v>
      </c>
      <c r="H126" s="101">
        <v>27790896763</v>
      </c>
      <c r="I126" s="112">
        <f t="shared" si="2"/>
        <v>-2097176370</v>
      </c>
      <c r="J126" s="112"/>
      <c r="K126" s="101">
        <v>2502859</v>
      </c>
      <c r="L126" s="101"/>
      <c r="M126" s="101">
        <v>23561047389</v>
      </c>
      <c r="N126" s="101"/>
      <c r="O126" s="101">
        <v>-35927687002</v>
      </c>
      <c r="P126" s="101"/>
      <c r="Q126" s="101">
        <f t="shared" si="3"/>
        <v>-12366639613</v>
      </c>
      <c r="R126" s="12"/>
      <c r="S126" s="12"/>
    </row>
    <row r="127" spans="1:19">
      <c r="A127" s="238" t="s">
        <v>354</v>
      </c>
      <c r="C127" s="101">
        <v>4767626</v>
      </c>
      <c r="D127" s="101"/>
      <c r="E127" s="101">
        <v>32511314174</v>
      </c>
      <c r="F127" s="101"/>
      <c r="G127" s="101">
        <v>-33963886700</v>
      </c>
      <c r="H127" s="101">
        <v>68431213112</v>
      </c>
      <c r="I127" s="112">
        <f t="shared" si="2"/>
        <v>-1452572526</v>
      </c>
      <c r="J127" s="112"/>
      <c r="K127" s="101">
        <v>4767626</v>
      </c>
      <c r="L127" s="101"/>
      <c r="M127" s="101">
        <v>32511314174</v>
      </c>
      <c r="N127" s="101"/>
      <c r="O127" s="101">
        <v>-34431185313</v>
      </c>
      <c r="P127" s="101"/>
      <c r="Q127" s="101">
        <f t="shared" si="3"/>
        <v>-1919871139</v>
      </c>
      <c r="R127" s="12"/>
      <c r="S127" s="12"/>
    </row>
    <row r="128" spans="1:19">
      <c r="A128" s="238" t="s">
        <v>204</v>
      </c>
      <c r="C128" s="101">
        <v>5498759</v>
      </c>
      <c r="D128" s="101"/>
      <c r="E128" s="101">
        <v>35255966932</v>
      </c>
      <c r="F128" s="101"/>
      <c r="G128" s="101">
        <v>-38759767356</v>
      </c>
      <c r="H128" s="101">
        <v>70271564873</v>
      </c>
      <c r="I128" s="112">
        <f t="shared" si="2"/>
        <v>-3503800424</v>
      </c>
      <c r="J128" s="112"/>
      <c r="K128" s="101">
        <v>5498759</v>
      </c>
      <c r="L128" s="101"/>
      <c r="M128" s="101">
        <v>35255966932</v>
      </c>
      <c r="N128" s="101"/>
      <c r="O128" s="101">
        <v>-46271885486</v>
      </c>
      <c r="P128" s="101"/>
      <c r="Q128" s="101">
        <f t="shared" si="3"/>
        <v>-11015918554</v>
      </c>
      <c r="R128" s="12"/>
      <c r="S128" s="12"/>
    </row>
    <row r="129" spans="1:19">
      <c r="A129" s="238" t="s">
        <v>338</v>
      </c>
      <c r="C129" s="101">
        <v>552120</v>
      </c>
      <c r="D129" s="101"/>
      <c r="E129" s="101">
        <v>23929201034</v>
      </c>
      <c r="F129" s="101"/>
      <c r="G129" s="101">
        <v>-25883180857</v>
      </c>
      <c r="H129" s="101">
        <v>107945289580</v>
      </c>
      <c r="I129" s="112">
        <f t="shared" si="2"/>
        <v>-1953979823</v>
      </c>
      <c r="J129" s="112"/>
      <c r="K129" s="101">
        <v>552120</v>
      </c>
      <c r="L129" s="101"/>
      <c r="M129" s="101">
        <v>23929201034</v>
      </c>
      <c r="N129" s="101"/>
      <c r="O129" s="101">
        <v>-26495511911</v>
      </c>
      <c r="P129" s="101"/>
      <c r="Q129" s="101">
        <f t="shared" si="3"/>
        <v>-2566310877</v>
      </c>
      <c r="R129" s="12"/>
      <c r="S129" s="12"/>
    </row>
    <row r="130" spans="1:19">
      <c r="A130" s="238" t="s">
        <v>138</v>
      </c>
      <c r="C130" s="101">
        <v>21541687</v>
      </c>
      <c r="D130" s="101"/>
      <c r="E130" s="101">
        <v>178160436168</v>
      </c>
      <c r="F130" s="101"/>
      <c r="G130" s="101">
        <v>-189843932639</v>
      </c>
      <c r="H130" s="101">
        <v>46719922710</v>
      </c>
      <c r="I130" s="112">
        <f t="shared" si="2"/>
        <v>-11683496471</v>
      </c>
      <c r="J130" s="112"/>
      <c r="K130" s="101">
        <v>21541687</v>
      </c>
      <c r="L130" s="101"/>
      <c r="M130" s="101">
        <v>178160436168</v>
      </c>
      <c r="N130" s="101"/>
      <c r="O130" s="101">
        <v>-191250213693</v>
      </c>
      <c r="P130" s="101"/>
      <c r="Q130" s="101">
        <f t="shared" si="3"/>
        <v>-13089777525</v>
      </c>
      <c r="R130" s="12"/>
      <c r="S130" s="12"/>
    </row>
    <row r="131" spans="1:19">
      <c r="A131" s="238" t="s">
        <v>118</v>
      </c>
      <c r="C131" s="101">
        <v>2134844</v>
      </c>
      <c r="D131" s="101"/>
      <c r="E131" s="101">
        <v>29603876413</v>
      </c>
      <c r="F131" s="101"/>
      <c r="G131" s="101">
        <v>-30714969875</v>
      </c>
      <c r="H131" s="101">
        <v>126704452149</v>
      </c>
      <c r="I131" s="112">
        <f t="shared" si="2"/>
        <v>-1111093462</v>
      </c>
      <c r="J131" s="112"/>
      <c r="K131" s="101">
        <v>2134844</v>
      </c>
      <c r="L131" s="101"/>
      <c r="M131" s="101">
        <v>29603876413</v>
      </c>
      <c r="N131" s="101"/>
      <c r="O131" s="101">
        <v>-34074501870</v>
      </c>
      <c r="P131" s="101"/>
      <c r="Q131" s="101">
        <f t="shared" si="3"/>
        <v>-4470625457</v>
      </c>
      <c r="R131" s="12"/>
      <c r="S131" s="12"/>
    </row>
    <row r="132" spans="1:19">
      <c r="A132" s="238" t="s">
        <v>342</v>
      </c>
      <c r="C132" s="101">
        <v>212557</v>
      </c>
      <c r="D132" s="101"/>
      <c r="E132" s="101">
        <v>7469182309</v>
      </c>
      <c r="F132" s="101"/>
      <c r="G132" s="101">
        <v>-8049365361</v>
      </c>
      <c r="H132" s="101">
        <v>31669503637</v>
      </c>
      <c r="I132" s="112">
        <f t="shared" si="2"/>
        <v>-580183052</v>
      </c>
      <c r="J132" s="112"/>
      <c r="K132" s="101">
        <v>212557</v>
      </c>
      <c r="L132" s="101"/>
      <c r="M132" s="101">
        <v>7469182309</v>
      </c>
      <c r="N132" s="101"/>
      <c r="O132" s="101">
        <v>-8192393394</v>
      </c>
      <c r="P132" s="101"/>
      <c r="Q132" s="101">
        <f t="shared" si="3"/>
        <v>-723211085</v>
      </c>
      <c r="R132" s="12"/>
      <c r="S132" s="12"/>
    </row>
    <row r="133" spans="1:19">
      <c r="A133" s="238" t="s">
        <v>170</v>
      </c>
      <c r="C133" s="101">
        <v>701083</v>
      </c>
      <c r="D133" s="101"/>
      <c r="E133" s="101">
        <v>34845577810</v>
      </c>
      <c r="F133" s="101"/>
      <c r="G133" s="101">
        <v>-33571327351</v>
      </c>
      <c r="H133" s="101">
        <v>59035674386</v>
      </c>
      <c r="I133" s="112">
        <f t="shared" si="2"/>
        <v>1274250459</v>
      </c>
      <c r="J133" s="112"/>
      <c r="K133" s="101">
        <v>701083</v>
      </c>
      <c r="L133" s="101"/>
      <c r="M133" s="101">
        <v>34845577810</v>
      </c>
      <c r="N133" s="101"/>
      <c r="O133" s="101">
        <v>-39726482058</v>
      </c>
      <c r="P133" s="101"/>
      <c r="Q133" s="101">
        <f t="shared" si="3"/>
        <v>-4880904248</v>
      </c>
      <c r="R133" s="12"/>
      <c r="S133" s="12"/>
    </row>
    <row r="134" spans="1:19">
      <c r="A134" s="238" t="s">
        <v>189</v>
      </c>
      <c r="C134" s="101">
        <v>4401015</v>
      </c>
      <c r="D134" s="101"/>
      <c r="E134" s="101">
        <v>44185772506</v>
      </c>
      <c r="F134" s="101"/>
      <c r="G134" s="101">
        <v>-48496385109</v>
      </c>
      <c r="H134" s="101">
        <v>22669704920</v>
      </c>
      <c r="I134" s="112">
        <f t="shared" si="2"/>
        <v>-4310612603</v>
      </c>
      <c r="J134" s="112"/>
      <c r="K134" s="101">
        <v>4401015</v>
      </c>
      <c r="L134" s="101"/>
      <c r="M134" s="101">
        <v>44185772506</v>
      </c>
      <c r="N134" s="101"/>
      <c r="O134" s="101">
        <v>-62699177411</v>
      </c>
      <c r="P134" s="101"/>
      <c r="Q134" s="101">
        <f t="shared" si="3"/>
        <v>-18513404905</v>
      </c>
      <c r="R134" s="12"/>
      <c r="S134" s="12"/>
    </row>
    <row r="135" spans="1:19">
      <c r="A135" s="238" t="s">
        <v>142</v>
      </c>
      <c r="C135" s="101">
        <v>8485480</v>
      </c>
      <c r="D135" s="101"/>
      <c r="E135" s="101">
        <v>151745495181</v>
      </c>
      <c r="F135" s="101"/>
      <c r="G135" s="101">
        <v>-153565691878</v>
      </c>
      <c r="H135" s="101">
        <v>47932289502</v>
      </c>
      <c r="I135" s="112">
        <f t="shared" ref="I135:I197" si="4">E135+G135</f>
        <v>-1820196697</v>
      </c>
      <c r="J135" s="112"/>
      <c r="K135" s="101">
        <v>8485480</v>
      </c>
      <c r="L135" s="101"/>
      <c r="M135" s="101">
        <v>151745495181</v>
      </c>
      <c r="N135" s="101"/>
      <c r="O135" s="101">
        <v>-153515002076</v>
      </c>
      <c r="P135" s="101"/>
      <c r="Q135" s="101">
        <f t="shared" ref="Q135:Q197" si="5">M135+O135</f>
        <v>-1769506895</v>
      </c>
      <c r="R135" s="12"/>
      <c r="S135" s="12"/>
    </row>
    <row r="136" spans="1:19">
      <c r="A136" s="238" t="s">
        <v>220</v>
      </c>
      <c r="C136" s="101">
        <v>15808871</v>
      </c>
      <c r="D136" s="101"/>
      <c r="E136" s="101">
        <v>67573675339</v>
      </c>
      <c r="F136" s="101"/>
      <c r="G136" s="101">
        <v>-72629195251</v>
      </c>
      <c r="H136" s="101">
        <v>23065327404</v>
      </c>
      <c r="I136" s="112">
        <f t="shared" si="4"/>
        <v>-5055519912</v>
      </c>
      <c r="J136" s="112"/>
      <c r="K136" s="101">
        <v>15808871</v>
      </c>
      <c r="L136" s="101"/>
      <c r="M136" s="101">
        <v>67573675339</v>
      </c>
      <c r="N136" s="101"/>
      <c r="O136" s="101">
        <v>-44709818380</v>
      </c>
      <c r="P136" s="101"/>
      <c r="Q136" s="101">
        <f t="shared" si="5"/>
        <v>22863856959</v>
      </c>
      <c r="R136" s="12"/>
      <c r="S136" s="12"/>
    </row>
    <row r="137" spans="1:19">
      <c r="A137" s="238" t="s">
        <v>248</v>
      </c>
      <c r="C137" s="101">
        <v>1085274</v>
      </c>
      <c r="D137" s="101"/>
      <c r="E137" s="101">
        <v>19807073142</v>
      </c>
      <c r="F137" s="101"/>
      <c r="G137" s="101">
        <v>-24927891526</v>
      </c>
      <c r="H137" s="101">
        <v>17862886341</v>
      </c>
      <c r="I137" s="112">
        <f t="shared" si="4"/>
        <v>-5120818384</v>
      </c>
      <c r="J137" s="112"/>
      <c r="K137" s="101">
        <v>1085274</v>
      </c>
      <c r="L137" s="101"/>
      <c r="M137" s="101">
        <v>19807073142</v>
      </c>
      <c r="N137" s="101"/>
      <c r="O137" s="101">
        <v>-32006219838</v>
      </c>
      <c r="P137" s="101"/>
      <c r="Q137" s="101">
        <f t="shared" si="5"/>
        <v>-12199146696</v>
      </c>
      <c r="R137" s="12"/>
      <c r="S137" s="12"/>
    </row>
    <row r="138" spans="1:19">
      <c r="A138" s="238" t="s">
        <v>250</v>
      </c>
      <c r="C138" s="101">
        <v>11835204</v>
      </c>
      <c r="D138" s="101"/>
      <c r="E138" s="101">
        <v>94588867674</v>
      </c>
      <c r="F138" s="101"/>
      <c r="G138" s="101">
        <v>-95029340516</v>
      </c>
      <c r="H138" s="101">
        <v>2802854081</v>
      </c>
      <c r="I138" s="112">
        <f t="shared" si="4"/>
        <v>-440472842</v>
      </c>
      <c r="J138" s="112"/>
      <c r="K138" s="101">
        <v>11835204</v>
      </c>
      <c r="L138" s="101"/>
      <c r="M138" s="101">
        <v>94588867674</v>
      </c>
      <c r="N138" s="101"/>
      <c r="O138" s="101">
        <v>-123161713831</v>
      </c>
      <c r="P138" s="101"/>
      <c r="Q138" s="101">
        <f t="shared" si="5"/>
        <v>-28572846157</v>
      </c>
      <c r="R138" s="12"/>
      <c r="S138" s="12"/>
    </row>
    <row r="139" spans="1:19">
      <c r="A139" s="238" t="s">
        <v>331</v>
      </c>
      <c r="C139" s="101">
        <v>15714498</v>
      </c>
      <c r="D139" s="101"/>
      <c r="E139" s="101">
        <v>30882710553</v>
      </c>
      <c r="F139" s="101"/>
      <c r="G139" s="101">
        <v>-33086024058</v>
      </c>
      <c r="H139" s="101">
        <v>21032166474</v>
      </c>
      <c r="I139" s="112">
        <f t="shared" si="4"/>
        <v>-2203313505</v>
      </c>
      <c r="J139" s="112"/>
      <c r="K139" s="101">
        <v>15714498</v>
      </c>
      <c r="L139" s="101"/>
      <c r="M139" s="101">
        <v>30882710553</v>
      </c>
      <c r="N139" s="101"/>
      <c r="O139" s="101">
        <v>-36950359753</v>
      </c>
      <c r="P139" s="101"/>
      <c r="Q139" s="101">
        <f t="shared" si="5"/>
        <v>-6067649200</v>
      </c>
      <c r="R139" s="12"/>
      <c r="S139" s="12"/>
    </row>
    <row r="140" spans="1:19">
      <c r="A140" s="238" t="s">
        <v>289</v>
      </c>
      <c r="C140" s="101">
        <v>3258975</v>
      </c>
      <c r="D140" s="101"/>
      <c r="E140" s="101">
        <v>39393342643</v>
      </c>
      <c r="F140" s="101"/>
      <c r="G140" s="101">
        <v>-41654425852</v>
      </c>
      <c r="H140" s="101">
        <v>50711790223</v>
      </c>
      <c r="I140" s="112">
        <f t="shared" si="4"/>
        <v>-2261083209</v>
      </c>
      <c r="J140" s="112"/>
      <c r="K140" s="101">
        <v>3258975</v>
      </c>
      <c r="L140" s="101"/>
      <c r="M140" s="101">
        <v>39393342643</v>
      </c>
      <c r="N140" s="101"/>
      <c r="O140" s="101">
        <v>-39113745262</v>
      </c>
      <c r="P140" s="101"/>
      <c r="Q140" s="101">
        <f t="shared" si="5"/>
        <v>279597381</v>
      </c>
      <c r="R140" s="12"/>
      <c r="S140" s="12"/>
    </row>
    <row r="141" spans="1:19">
      <c r="A141" s="238" t="s">
        <v>268</v>
      </c>
      <c r="C141" s="101">
        <v>8964692</v>
      </c>
      <c r="D141" s="101"/>
      <c r="E141" s="101">
        <v>22376405082</v>
      </c>
      <c r="F141" s="101"/>
      <c r="G141" s="101">
        <v>-22945499265</v>
      </c>
      <c r="H141" s="101">
        <v>34172206325</v>
      </c>
      <c r="I141" s="112">
        <f t="shared" si="4"/>
        <v>-569094183</v>
      </c>
      <c r="J141" s="112"/>
      <c r="K141" s="101">
        <v>8964692</v>
      </c>
      <c r="L141" s="101"/>
      <c r="M141" s="101">
        <v>22376405082</v>
      </c>
      <c r="N141" s="101"/>
      <c r="O141" s="101">
        <v>-29480445018</v>
      </c>
      <c r="P141" s="101"/>
      <c r="Q141" s="101">
        <f t="shared" si="5"/>
        <v>-7104039936</v>
      </c>
      <c r="R141" s="12"/>
      <c r="S141" s="12"/>
    </row>
    <row r="142" spans="1:19">
      <c r="A142" s="238" t="s">
        <v>182</v>
      </c>
      <c r="C142" s="101">
        <v>4651896</v>
      </c>
      <c r="D142" s="101"/>
      <c r="E142" s="101">
        <v>14016002395</v>
      </c>
      <c r="F142" s="101"/>
      <c r="G142" s="101">
        <v>-15139329240</v>
      </c>
      <c r="H142" s="101">
        <v>54648009783</v>
      </c>
      <c r="I142" s="112">
        <f t="shared" si="4"/>
        <v>-1123326845</v>
      </c>
      <c r="J142" s="112"/>
      <c r="K142" s="101">
        <v>4651896</v>
      </c>
      <c r="L142" s="101"/>
      <c r="M142" s="101">
        <v>14016002395</v>
      </c>
      <c r="N142" s="101"/>
      <c r="O142" s="101">
        <v>-14049387524</v>
      </c>
      <c r="P142" s="101"/>
      <c r="Q142" s="101">
        <f t="shared" si="5"/>
        <v>-33385129</v>
      </c>
      <c r="R142" s="12"/>
      <c r="S142" s="12"/>
    </row>
    <row r="143" spans="1:19">
      <c r="A143" s="238" t="s">
        <v>101</v>
      </c>
      <c r="C143" s="101">
        <v>9342522</v>
      </c>
      <c r="D143" s="101"/>
      <c r="E143" s="101">
        <v>18007365018</v>
      </c>
      <c r="F143" s="101"/>
      <c r="G143" s="101">
        <v>-20369885239</v>
      </c>
      <c r="H143" s="101">
        <v>35262261123</v>
      </c>
      <c r="I143" s="112">
        <f t="shared" si="4"/>
        <v>-2362520221</v>
      </c>
      <c r="J143" s="112"/>
      <c r="K143" s="101">
        <v>9342522</v>
      </c>
      <c r="L143" s="101"/>
      <c r="M143" s="101">
        <v>18007365018</v>
      </c>
      <c r="N143" s="101"/>
      <c r="O143" s="101">
        <v>-28495997373</v>
      </c>
      <c r="P143" s="101"/>
      <c r="Q143" s="101">
        <f t="shared" si="5"/>
        <v>-10488632355</v>
      </c>
      <c r="R143" s="12"/>
      <c r="S143" s="12"/>
    </row>
    <row r="144" spans="1:19">
      <c r="A144" s="238" t="s">
        <v>112</v>
      </c>
      <c r="C144" s="101">
        <v>2064900</v>
      </c>
      <c r="D144" s="101"/>
      <c r="E144" s="101">
        <v>50679035836</v>
      </c>
      <c r="F144" s="101"/>
      <c r="G144" s="101">
        <v>-54079557541</v>
      </c>
      <c r="H144" s="101">
        <v>42820631900</v>
      </c>
      <c r="I144" s="112">
        <f t="shared" si="4"/>
        <v>-3400521705</v>
      </c>
      <c r="J144" s="112"/>
      <c r="K144" s="101">
        <v>2064900</v>
      </c>
      <c r="L144" s="101"/>
      <c r="M144" s="101">
        <v>50679035836</v>
      </c>
      <c r="N144" s="101"/>
      <c r="O144" s="101">
        <v>-50765076175</v>
      </c>
      <c r="P144" s="101"/>
      <c r="Q144" s="101">
        <f t="shared" si="5"/>
        <v>-86040339</v>
      </c>
      <c r="R144" s="12"/>
      <c r="S144" s="12"/>
    </row>
    <row r="145" spans="1:19">
      <c r="A145" s="238" t="s">
        <v>120</v>
      </c>
      <c r="C145" s="101">
        <v>4057537</v>
      </c>
      <c r="D145" s="101"/>
      <c r="E145" s="101">
        <v>26096063423</v>
      </c>
      <c r="F145" s="101"/>
      <c r="G145" s="101">
        <v>-27834490154</v>
      </c>
      <c r="H145" s="101">
        <v>24160353058</v>
      </c>
      <c r="I145" s="112">
        <f t="shared" si="4"/>
        <v>-1738426731</v>
      </c>
      <c r="J145" s="112"/>
      <c r="K145" s="101">
        <v>4057537</v>
      </c>
      <c r="L145" s="101"/>
      <c r="M145" s="101">
        <v>26096063423</v>
      </c>
      <c r="N145" s="101"/>
      <c r="O145" s="101">
        <v>-30844961814</v>
      </c>
      <c r="P145" s="101"/>
      <c r="Q145" s="101">
        <f t="shared" si="5"/>
        <v>-4748898391</v>
      </c>
      <c r="R145" s="12"/>
      <c r="S145" s="12"/>
    </row>
    <row r="146" spans="1:19">
      <c r="A146" s="238" t="s">
        <v>94</v>
      </c>
      <c r="C146" s="101">
        <v>21252959</v>
      </c>
      <c r="D146" s="101"/>
      <c r="E146" s="101">
        <v>41936110234</v>
      </c>
      <c r="F146" s="101"/>
      <c r="G146" s="101">
        <v>-39233408298</v>
      </c>
      <c r="H146" s="101">
        <v>38975543742</v>
      </c>
      <c r="I146" s="112">
        <f t="shared" si="4"/>
        <v>2702701936</v>
      </c>
      <c r="J146" s="112"/>
      <c r="K146" s="101">
        <v>21252959</v>
      </c>
      <c r="L146" s="101"/>
      <c r="M146" s="101">
        <v>41936110234</v>
      </c>
      <c r="N146" s="101"/>
      <c r="O146" s="101">
        <v>-61560593711</v>
      </c>
      <c r="P146" s="101"/>
      <c r="Q146" s="101">
        <f t="shared" si="5"/>
        <v>-19624483477</v>
      </c>
      <c r="R146" s="12"/>
      <c r="S146" s="12"/>
    </row>
    <row r="147" spans="1:19">
      <c r="A147" s="238" t="s">
        <v>377</v>
      </c>
      <c r="C147" s="101">
        <v>32724199</v>
      </c>
      <c r="D147" s="101"/>
      <c r="E147" s="101">
        <v>98239059852</v>
      </c>
      <c r="F147" s="101"/>
      <c r="G147" s="101">
        <v>-106054639665</v>
      </c>
      <c r="H147" s="101">
        <v>30287139066</v>
      </c>
      <c r="I147" s="112">
        <f t="shared" si="4"/>
        <v>-7815579813</v>
      </c>
      <c r="J147" s="112"/>
      <c r="K147" s="101">
        <v>32724199</v>
      </c>
      <c r="L147" s="101"/>
      <c r="M147" s="101">
        <v>98239059852</v>
      </c>
      <c r="N147" s="101"/>
      <c r="O147" s="101">
        <v>-102984067353</v>
      </c>
      <c r="P147" s="101"/>
      <c r="Q147" s="101">
        <f t="shared" si="5"/>
        <v>-4745007501</v>
      </c>
      <c r="R147" s="12"/>
      <c r="S147" s="12"/>
    </row>
    <row r="148" spans="1:19">
      <c r="A148" s="238" t="s">
        <v>163</v>
      </c>
      <c r="C148" s="101">
        <v>2452908</v>
      </c>
      <c r="D148" s="101"/>
      <c r="E148" s="101">
        <v>36574697964</v>
      </c>
      <c r="F148" s="101"/>
      <c r="G148" s="101">
        <v>-40200002212</v>
      </c>
      <c r="H148" s="101">
        <v>39033926048</v>
      </c>
      <c r="I148" s="112">
        <f t="shared" si="4"/>
        <v>-3625304248</v>
      </c>
      <c r="J148" s="112"/>
      <c r="K148" s="101">
        <v>2452908</v>
      </c>
      <c r="L148" s="101"/>
      <c r="M148" s="101">
        <v>36574697964</v>
      </c>
      <c r="N148" s="101"/>
      <c r="O148" s="101">
        <v>-58408785532</v>
      </c>
      <c r="P148" s="101"/>
      <c r="Q148" s="101">
        <f t="shared" si="5"/>
        <v>-21834087568</v>
      </c>
      <c r="R148" s="12"/>
      <c r="S148" s="12"/>
    </row>
    <row r="149" spans="1:19">
      <c r="A149" s="238" t="s">
        <v>292</v>
      </c>
      <c r="C149" s="101">
        <v>9971591</v>
      </c>
      <c r="D149" s="101"/>
      <c r="E149" s="101">
        <v>42444297466</v>
      </c>
      <c r="F149" s="101"/>
      <c r="G149" s="101">
        <v>-46865928820</v>
      </c>
      <c r="H149" s="101">
        <v>4222452778</v>
      </c>
      <c r="I149" s="112">
        <f t="shared" si="4"/>
        <v>-4421631354</v>
      </c>
      <c r="J149" s="112"/>
      <c r="K149" s="101">
        <v>9971591</v>
      </c>
      <c r="L149" s="101"/>
      <c r="M149" s="101">
        <v>42444297466</v>
      </c>
      <c r="N149" s="101"/>
      <c r="O149" s="101">
        <v>-61492394962</v>
      </c>
      <c r="P149" s="101"/>
      <c r="Q149" s="101">
        <f t="shared" si="5"/>
        <v>-19048097496</v>
      </c>
      <c r="R149" s="12"/>
      <c r="S149" s="12"/>
    </row>
    <row r="150" spans="1:19">
      <c r="A150" s="238" t="s">
        <v>395</v>
      </c>
      <c r="C150" s="101">
        <v>559156</v>
      </c>
      <c r="D150" s="101"/>
      <c r="E150" s="101">
        <v>3724054448</v>
      </c>
      <c r="F150" s="101"/>
      <c r="G150" s="101">
        <v>-3921363308</v>
      </c>
      <c r="H150" s="101">
        <v>36352276528</v>
      </c>
      <c r="I150" s="112">
        <f t="shared" si="4"/>
        <v>-197308860</v>
      </c>
      <c r="J150" s="112"/>
      <c r="K150" s="101">
        <v>559156</v>
      </c>
      <c r="L150" s="101"/>
      <c r="M150" s="101">
        <v>3724054448</v>
      </c>
      <c r="N150" s="101"/>
      <c r="O150" s="101">
        <v>-4321890308</v>
      </c>
      <c r="P150" s="101"/>
      <c r="Q150" s="101">
        <f t="shared" si="5"/>
        <v>-597835860</v>
      </c>
      <c r="R150" s="12"/>
      <c r="S150" s="12"/>
    </row>
    <row r="151" spans="1:19">
      <c r="A151" s="238" t="s">
        <v>398</v>
      </c>
      <c r="C151" s="101">
        <v>4445401</v>
      </c>
      <c r="D151" s="101"/>
      <c r="E151" s="101">
        <v>20159253846</v>
      </c>
      <c r="F151" s="101"/>
      <c r="G151" s="101">
        <v>-23507773449</v>
      </c>
      <c r="H151" s="101">
        <v>23788448126</v>
      </c>
      <c r="I151" s="112">
        <f t="shared" si="4"/>
        <v>-3348519603</v>
      </c>
      <c r="J151" s="112"/>
      <c r="K151" s="101">
        <v>4445401</v>
      </c>
      <c r="L151" s="101"/>
      <c r="M151" s="101">
        <v>20159253846</v>
      </c>
      <c r="N151" s="101"/>
      <c r="O151" s="101">
        <v>-21597966750</v>
      </c>
      <c r="P151" s="101"/>
      <c r="Q151" s="101">
        <f t="shared" si="5"/>
        <v>-1438712904</v>
      </c>
      <c r="R151" s="12"/>
      <c r="S151" s="12"/>
    </row>
    <row r="152" spans="1:19">
      <c r="A152" s="238" t="s">
        <v>195</v>
      </c>
      <c r="C152" s="101">
        <v>21640997</v>
      </c>
      <c r="D152" s="101"/>
      <c r="E152" s="101">
        <v>33688156987</v>
      </c>
      <c r="F152" s="101"/>
      <c r="G152" s="101">
        <v>-36634390281</v>
      </c>
      <c r="H152" s="101">
        <v>9128487957</v>
      </c>
      <c r="I152" s="112">
        <f t="shared" si="4"/>
        <v>-2946233294</v>
      </c>
      <c r="J152" s="112"/>
      <c r="K152" s="101">
        <v>21640997</v>
      </c>
      <c r="L152" s="101"/>
      <c r="M152" s="101">
        <v>33688156987</v>
      </c>
      <c r="N152" s="101"/>
      <c r="O152" s="101">
        <v>-49264533617</v>
      </c>
      <c r="P152" s="101"/>
      <c r="Q152" s="101">
        <f t="shared" si="5"/>
        <v>-15576376630</v>
      </c>
      <c r="R152" s="12"/>
      <c r="S152" s="12"/>
    </row>
    <row r="153" spans="1:19">
      <c r="A153" s="238" t="s">
        <v>172</v>
      </c>
      <c r="C153" s="101">
        <v>24881469</v>
      </c>
      <c r="D153" s="101"/>
      <c r="E153" s="101">
        <v>209244769239</v>
      </c>
      <c r="F153" s="101"/>
      <c r="G153" s="101">
        <v>-210976108938</v>
      </c>
      <c r="H153" s="101">
        <v>22046273455</v>
      </c>
      <c r="I153" s="112">
        <f t="shared" si="4"/>
        <v>-1731339699</v>
      </c>
      <c r="J153" s="112"/>
      <c r="K153" s="101">
        <v>24881469</v>
      </c>
      <c r="L153" s="101"/>
      <c r="M153" s="101">
        <v>209244769239</v>
      </c>
      <c r="N153" s="101"/>
      <c r="O153" s="101">
        <v>-245711383515</v>
      </c>
      <c r="P153" s="101"/>
      <c r="Q153" s="101">
        <f t="shared" si="5"/>
        <v>-36466614276</v>
      </c>
      <c r="R153" s="12"/>
      <c r="S153" s="12"/>
    </row>
    <row r="154" spans="1:19">
      <c r="A154" s="238" t="s">
        <v>83</v>
      </c>
      <c r="C154" s="101">
        <v>9700419</v>
      </c>
      <c r="D154" s="101"/>
      <c r="E154" s="101">
        <v>86302178489</v>
      </c>
      <c r="F154" s="101"/>
      <c r="G154" s="101">
        <v>-87793310497</v>
      </c>
      <c r="H154" s="101">
        <v>21448394218</v>
      </c>
      <c r="I154" s="112">
        <f t="shared" si="4"/>
        <v>-1491132008</v>
      </c>
      <c r="J154" s="112"/>
      <c r="K154" s="101">
        <v>9700419</v>
      </c>
      <c r="L154" s="101"/>
      <c r="M154" s="101">
        <v>86302178489</v>
      </c>
      <c r="N154" s="101"/>
      <c r="O154" s="101">
        <v>-104036459713</v>
      </c>
      <c r="P154" s="101"/>
      <c r="Q154" s="101">
        <f t="shared" si="5"/>
        <v>-17734281224</v>
      </c>
      <c r="R154" s="12"/>
      <c r="S154" s="12"/>
    </row>
    <row r="155" spans="1:19">
      <c r="A155" s="238" t="s">
        <v>253</v>
      </c>
      <c r="C155" s="101">
        <v>1190203</v>
      </c>
      <c r="D155" s="101"/>
      <c r="E155" s="101">
        <v>29992124760</v>
      </c>
      <c r="F155" s="101"/>
      <c r="G155" s="101">
        <v>-36255877963</v>
      </c>
      <c r="H155" s="101">
        <v>25027147334</v>
      </c>
      <c r="I155" s="112">
        <f t="shared" si="4"/>
        <v>-6263753203</v>
      </c>
      <c r="J155" s="112"/>
      <c r="K155" s="101">
        <v>1190203</v>
      </c>
      <c r="L155" s="101"/>
      <c r="M155" s="101">
        <v>29992124760</v>
      </c>
      <c r="N155" s="101"/>
      <c r="O155" s="101">
        <v>-26384002180</v>
      </c>
      <c r="P155" s="101"/>
      <c r="Q155" s="101">
        <f t="shared" si="5"/>
        <v>3608122580</v>
      </c>
      <c r="R155" s="12"/>
      <c r="S155" s="12"/>
    </row>
    <row r="156" spans="1:19">
      <c r="A156" s="238" t="s">
        <v>201</v>
      </c>
      <c r="C156" s="101">
        <v>9490387</v>
      </c>
      <c r="D156" s="101"/>
      <c r="E156" s="101">
        <v>70188358832</v>
      </c>
      <c r="F156" s="101"/>
      <c r="G156" s="101">
        <v>-78483077936</v>
      </c>
      <c r="H156" s="101">
        <v>62927778398</v>
      </c>
      <c r="I156" s="112">
        <f t="shared" si="4"/>
        <v>-8294719104</v>
      </c>
      <c r="J156" s="112"/>
      <c r="K156" s="101">
        <v>9490387</v>
      </c>
      <c r="L156" s="101"/>
      <c r="M156" s="101">
        <v>70188358832</v>
      </c>
      <c r="N156" s="101"/>
      <c r="O156" s="101">
        <v>-72909204462</v>
      </c>
      <c r="P156" s="101"/>
      <c r="Q156" s="101">
        <f t="shared" si="5"/>
        <v>-2720845630</v>
      </c>
      <c r="R156" s="12"/>
      <c r="S156" s="12"/>
    </row>
    <row r="157" spans="1:19">
      <c r="A157" s="238" t="s">
        <v>431</v>
      </c>
      <c r="C157" s="101">
        <v>1295152</v>
      </c>
      <c r="D157" s="101"/>
      <c r="E157" s="101">
        <v>21487471166</v>
      </c>
      <c r="F157" s="101"/>
      <c r="G157" s="101">
        <v>-19437581892</v>
      </c>
      <c r="H157" s="101">
        <v>14570955002</v>
      </c>
      <c r="I157" s="112">
        <f t="shared" si="4"/>
        <v>2049889274</v>
      </c>
      <c r="J157" s="112"/>
      <c r="K157" s="101">
        <v>1295152</v>
      </c>
      <c r="L157" s="101"/>
      <c r="M157" s="101">
        <v>21487471166</v>
      </c>
      <c r="N157" s="101"/>
      <c r="O157" s="101">
        <v>-11938306809</v>
      </c>
      <c r="P157" s="101"/>
      <c r="Q157" s="101">
        <f t="shared" si="5"/>
        <v>9549164357</v>
      </c>
      <c r="R157" s="12"/>
      <c r="S157" s="12"/>
    </row>
    <row r="158" spans="1:19">
      <c r="A158" s="238" t="s">
        <v>194</v>
      </c>
      <c r="C158" s="101">
        <v>21134951</v>
      </c>
      <c r="D158" s="101"/>
      <c r="E158" s="101">
        <v>161770824924</v>
      </c>
      <c r="F158" s="101"/>
      <c r="G158" s="101">
        <v>-158716518977</v>
      </c>
      <c r="H158" s="101">
        <v>54351549102</v>
      </c>
      <c r="I158" s="112">
        <f t="shared" si="4"/>
        <v>3054305947</v>
      </c>
      <c r="J158" s="112"/>
      <c r="K158" s="101">
        <v>21134951</v>
      </c>
      <c r="L158" s="101"/>
      <c r="M158" s="101">
        <v>161770824924</v>
      </c>
      <c r="N158" s="101"/>
      <c r="O158" s="101">
        <v>-155614198419</v>
      </c>
      <c r="P158" s="101"/>
      <c r="Q158" s="101">
        <f t="shared" si="5"/>
        <v>6156626505</v>
      </c>
      <c r="R158" s="12"/>
      <c r="S158" s="12"/>
    </row>
    <row r="159" spans="1:19">
      <c r="A159" s="238" t="s">
        <v>95</v>
      </c>
      <c r="C159" s="101">
        <v>3046888</v>
      </c>
      <c r="D159" s="101"/>
      <c r="E159" s="101">
        <v>100433648987</v>
      </c>
      <c r="F159" s="101"/>
      <c r="G159" s="101">
        <v>-109492868979</v>
      </c>
      <c r="H159" s="101">
        <v>34177591648</v>
      </c>
      <c r="I159" s="112">
        <f t="shared" si="4"/>
        <v>-9059219992</v>
      </c>
      <c r="J159" s="112"/>
      <c r="K159" s="101">
        <v>3046888</v>
      </c>
      <c r="L159" s="101"/>
      <c r="M159" s="101">
        <v>100433648987</v>
      </c>
      <c r="N159" s="101"/>
      <c r="O159" s="101">
        <v>-123059672301</v>
      </c>
      <c r="P159" s="101"/>
      <c r="Q159" s="101">
        <f t="shared" si="5"/>
        <v>-22626023314</v>
      </c>
      <c r="R159" s="12"/>
      <c r="S159" s="12"/>
    </row>
    <row r="160" spans="1:19">
      <c r="A160" s="238" t="s">
        <v>135</v>
      </c>
      <c r="C160" s="101">
        <v>17586191</v>
      </c>
      <c r="D160" s="101"/>
      <c r="E160" s="101">
        <v>39613199472</v>
      </c>
      <c r="F160" s="101"/>
      <c r="G160" s="101">
        <v>-44775301300</v>
      </c>
      <c r="H160" s="101">
        <v>37123974868</v>
      </c>
      <c r="I160" s="112">
        <f t="shared" si="4"/>
        <v>-5162101828</v>
      </c>
      <c r="J160" s="112"/>
      <c r="K160" s="101">
        <v>17586191</v>
      </c>
      <c r="L160" s="101"/>
      <c r="M160" s="101">
        <v>39613199472</v>
      </c>
      <c r="N160" s="101"/>
      <c r="O160" s="101">
        <v>-64283507480</v>
      </c>
      <c r="P160" s="101"/>
      <c r="Q160" s="101">
        <f t="shared" si="5"/>
        <v>-24670308008</v>
      </c>
      <c r="R160" s="12"/>
      <c r="S160" s="12"/>
    </row>
    <row r="161" spans="1:19">
      <c r="A161" s="238" t="s">
        <v>237</v>
      </c>
      <c r="C161" s="101">
        <v>1529069</v>
      </c>
      <c r="D161" s="101"/>
      <c r="E161" s="101">
        <v>15610102577</v>
      </c>
      <c r="F161" s="101"/>
      <c r="G161" s="101">
        <v>-15480233878</v>
      </c>
      <c r="H161" s="101">
        <v>51537406445</v>
      </c>
      <c r="I161" s="112">
        <f t="shared" si="4"/>
        <v>129868699</v>
      </c>
      <c r="J161" s="112"/>
      <c r="K161" s="101">
        <v>1529069</v>
      </c>
      <c r="L161" s="101"/>
      <c r="M161" s="101">
        <v>15610102577</v>
      </c>
      <c r="N161" s="101"/>
      <c r="O161" s="101">
        <v>-19550132189</v>
      </c>
      <c r="P161" s="101"/>
      <c r="Q161" s="101">
        <f t="shared" si="5"/>
        <v>-3940029612</v>
      </c>
      <c r="R161" s="12"/>
      <c r="S161" s="12"/>
    </row>
    <row r="162" spans="1:19">
      <c r="A162" s="238" t="s">
        <v>184</v>
      </c>
      <c r="C162" s="101">
        <v>7841654</v>
      </c>
      <c r="D162" s="101"/>
      <c r="E162" s="101">
        <v>32692213894</v>
      </c>
      <c r="F162" s="101"/>
      <c r="G162" s="101">
        <v>-18788930518</v>
      </c>
      <c r="H162" s="101">
        <v>39191159921</v>
      </c>
      <c r="I162" s="112">
        <f t="shared" si="4"/>
        <v>13903283376</v>
      </c>
      <c r="J162" s="112"/>
      <c r="K162" s="101">
        <v>7841654</v>
      </c>
      <c r="L162" s="101"/>
      <c r="M162" s="101">
        <v>32692213894</v>
      </c>
      <c r="N162" s="101"/>
      <c r="O162" s="101">
        <v>-24548316386</v>
      </c>
      <c r="P162" s="101"/>
      <c r="Q162" s="101">
        <f t="shared" si="5"/>
        <v>8143897508</v>
      </c>
      <c r="R162" s="12"/>
      <c r="S162" s="12"/>
    </row>
    <row r="163" spans="1:19">
      <c r="A163" s="238" t="s">
        <v>213</v>
      </c>
      <c r="C163" s="101">
        <v>5500319</v>
      </c>
      <c r="D163" s="101"/>
      <c r="E163" s="101">
        <v>21979720254</v>
      </c>
      <c r="F163" s="101"/>
      <c r="G163" s="101">
        <v>-23181265759</v>
      </c>
      <c r="H163" s="101">
        <v>170780618063</v>
      </c>
      <c r="I163" s="112">
        <f t="shared" si="4"/>
        <v>-1201545505</v>
      </c>
      <c r="J163" s="112"/>
      <c r="K163" s="101">
        <v>5500319</v>
      </c>
      <c r="L163" s="101"/>
      <c r="M163" s="101">
        <v>21979720254</v>
      </c>
      <c r="N163" s="101"/>
      <c r="O163" s="101">
        <v>-31975246987</v>
      </c>
      <c r="P163" s="101"/>
      <c r="Q163" s="101">
        <f t="shared" si="5"/>
        <v>-9995526733</v>
      </c>
      <c r="R163" s="12"/>
      <c r="S163" s="12"/>
    </row>
    <row r="164" spans="1:19">
      <c r="A164" s="238" t="s">
        <v>376</v>
      </c>
      <c r="C164" s="101">
        <v>10717230</v>
      </c>
      <c r="D164" s="101"/>
      <c r="E164" s="101">
        <v>16214569901</v>
      </c>
      <c r="F164" s="101"/>
      <c r="G164" s="101">
        <v>-16010991754</v>
      </c>
      <c r="H164" s="101">
        <v>18057821350</v>
      </c>
      <c r="I164" s="112">
        <f t="shared" si="4"/>
        <v>203578147</v>
      </c>
      <c r="J164" s="112"/>
      <c r="K164" s="101">
        <v>10717230</v>
      </c>
      <c r="L164" s="101"/>
      <c r="M164" s="101">
        <v>16214569901</v>
      </c>
      <c r="N164" s="101"/>
      <c r="O164" s="101">
        <v>-13049167018</v>
      </c>
      <c r="P164" s="101"/>
      <c r="Q164" s="101">
        <f t="shared" si="5"/>
        <v>3165402883</v>
      </c>
      <c r="R164" s="12"/>
      <c r="S164" s="12"/>
    </row>
    <row r="165" spans="1:19">
      <c r="A165" s="238" t="s">
        <v>99</v>
      </c>
      <c r="C165" s="101">
        <v>2341731</v>
      </c>
      <c r="D165" s="101"/>
      <c r="E165" s="101">
        <v>27374900963</v>
      </c>
      <c r="F165" s="101"/>
      <c r="G165" s="101">
        <v>-29391177796</v>
      </c>
      <c r="H165" s="101">
        <v>4657350179</v>
      </c>
      <c r="I165" s="112">
        <f t="shared" si="4"/>
        <v>-2016276833</v>
      </c>
      <c r="J165" s="112"/>
      <c r="K165" s="101">
        <v>2341731</v>
      </c>
      <c r="L165" s="101"/>
      <c r="M165" s="101">
        <v>27374900963</v>
      </c>
      <c r="N165" s="101"/>
      <c r="O165" s="101">
        <v>-22973999253</v>
      </c>
      <c r="P165" s="101"/>
      <c r="Q165" s="101">
        <f t="shared" si="5"/>
        <v>4400901710</v>
      </c>
      <c r="R165" s="12"/>
      <c r="S165" s="12"/>
    </row>
    <row r="166" spans="1:19">
      <c r="A166" s="238" t="s">
        <v>277</v>
      </c>
      <c r="C166" s="101">
        <v>4192393</v>
      </c>
      <c r="D166" s="101"/>
      <c r="E166" s="101">
        <v>23129337857</v>
      </c>
      <c r="F166" s="101"/>
      <c r="G166" s="101">
        <v>-25052673897</v>
      </c>
      <c r="H166" s="101">
        <v>43618409682</v>
      </c>
      <c r="I166" s="112">
        <f t="shared" si="4"/>
        <v>-1923336040</v>
      </c>
      <c r="J166" s="112"/>
      <c r="K166" s="101">
        <v>4192393</v>
      </c>
      <c r="L166" s="101"/>
      <c r="M166" s="101">
        <v>23129337857</v>
      </c>
      <c r="N166" s="101"/>
      <c r="O166" s="101">
        <v>-25551932748</v>
      </c>
      <c r="P166" s="101"/>
      <c r="Q166" s="101">
        <f t="shared" si="5"/>
        <v>-2422594891</v>
      </c>
      <c r="R166" s="12"/>
      <c r="S166" s="12"/>
    </row>
    <row r="167" spans="1:19">
      <c r="A167" s="238" t="s">
        <v>336</v>
      </c>
      <c r="C167" s="101">
        <v>1479014</v>
      </c>
      <c r="D167" s="101"/>
      <c r="E167" s="101">
        <v>59690682991</v>
      </c>
      <c r="F167" s="101"/>
      <c r="G167" s="101">
        <v>-73692291964</v>
      </c>
      <c r="H167" s="101">
        <v>3126644877</v>
      </c>
      <c r="I167" s="112">
        <f t="shared" si="4"/>
        <v>-14001608973</v>
      </c>
      <c r="J167" s="112"/>
      <c r="K167" s="101">
        <v>1479014</v>
      </c>
      <c r="L167" s="101"/>
      <c r="M167" s="101">
        <v>59690682991</v>
      </c>
      <c r="N167" s="101"/>
      <c r="O167" s="101">
        <v>-66832154850</v>
      </c>
      <c r="P167" s="101"/>
      <c r="Q167" s="101">
        <f t="shared" si="5"/>
        <v>-7141471859</v>
      </c>
      <c r="R167" s="12"/>
      <c r="S167" s="12"/>
    </row>
    <row r="168" spans="1:19">
      <c r="A168" s="238" t="s">
        <v>88</v>
      </c>
      <c r="C168" s="101">
        <v>11982911</v>
      </c>
      <c r="D168" s="101"/>
      <c r="E168" s="101">
        <v>73256417981</v>
      </c>
      <c r="F168" s="101"/>
      <c r="G168" s="101">
        <v>-67058924116</v>
      </c>
      <c r="H168" s="101">
        <v>73246937949</v>
      </c>
      <c r="I168" s="112">
        <f t="shared" si="4"/>
        <v>6197493865</v>
      </c>
      <c r="J168" s="112"/>
      <c r="K168" s="101">
        <v>11982911</v>
      </c>
      <c r="L168" s="101"/>
      <c r="M168" s="101">
        <v>73256417981</v>
      </c>
      <c r="N168" s="101"/>
      <c r="O168" s="101">
        <v>-78571967602</v>
      </c>
      <c r="P168" s="101"/>
      <c r="Q168" s="101">
        <f t="shared" si="5"/>
        <v>-5315549621</v>
      </c>
      <c r="R168" s="12"/>
      <c r="S168" s="12"/>
    </row>
    <row r="169" spans="1:19">
      <c r="A169" s="238" t="s">
        <v>104</v>
      </c>
      <c r="C169" s="101">
        <v>7165135</v>
      </c>
      <c r="D169" s="101"/>
      <c r="E169" s="101">
        <v>27934454600</v>
      </c>
      <c r="F169" s="101"/>
      <c r="G169" s="101">
        <v>-29815574472</v>
      </c>
      <c r="H169" s="101">
        <v>36972551396</v>
      </c>
      <c r="I169" s="112">
        <f t="shared" si="4"/>
        <v>-1881119872</v>
      </c>
      <c r="J169" s="112"/>
      <c r="K169" s="101">
        <v>7165135</v>
      </c>
      <c r="L169" s="101"/>
      <c r="M169" s="101">
        <v>27934454600</v>
      </c>
      <c r="N169" s="101"/>
      <c r="O169" s="101">
        <v>-31342401986</v>
      </c>
      <c r="P169" s="101"/>
      <c r="Q169" s="101">
        <f t="shared" si="5"/>
        <v>-3407947386</v>
      </c>
      <c r="R169" s="12"/>
      <c r="S169" s="12"/>
    </row>
    <row r="170" spans="1:19">
      <c r="A170" s="238" t="s">
        <v>153</v>
      </c>
      <c r="C170" s="101">
        <v>19365142</v>
      </c>
      <c r="D170" s="101"/>
      <c r="E170" s="101">
        <v>34649854932</v>
      </c>
      <c r="F170" s="101"/>
      <c r="G170" s="101">
        <v>-36194789671</v>
      </c>
      <c r="H170" s="101">
        <v>49776574906</v>
      </c>
      <c r="I170" s="112">
        <f t="shared" si="4"/>
        <v>-1544934739</v>
      </c>
      <c r="J170" s="112"/>
      <c r="K170" s="101">
        <v>19365142</v>
      </c>
      <c r="L170" s="101"/>
      <c r="M170" s="101">
        <v>34649854932</v>
      </c>
      <c r="N170" s="101"/>
      <c r="O170" s="101">
        <v>-30684507410</v>
      </c>
      <c r="P170" s="101"/>
      <c r="Q170" s="101">
        <f t="shared" si="5"/>
        <v>3965347522</v>
      </c>
      <c r="R170" s="12"/>
      <c r="S170" s="12"/>
    </row>
    <row r="171" spans="1:19">
      <c r="A171" s="238" t="s">
        <v>222</v>
      </c>
      <c r="C171" s="101">
        <v>16099524</v>
      </c>
      <c r="D171" s="101"/>
      <c r="E171" s="101">
        <v>46938945467</v>
      </c>
      <c r="F171" s="101"/>
      <c r="G171" s="101">
        <v>-46961480919</v>
      </c>
      <c r="H171" s="101">
        <v>23082864098</v>
      </c>
      <c r="I171" s="112">
        <f t="shared" si="4"/>
        <v>-22535452</v>
      </c>
      <c r="J171" s="112"/>
      <c r="K171" s="101">
        <v>16099524</v>
      </c>
      <c r="L171" s="101"/>
      <c r="M171" s="101">
        <v>46938945467</v>
      </c>
      <c r="N171" s="101"/>
      <c r="O171" s="101">
        <v>-55760733220</v>
      </c>
      <c r="P171" s="101"/>
      <c r="Q171" s="101">
        <f t="shared" si="5"/>
        <v>-8821787753</v>
      </c>
      <c r="R171" s="12"/>
      <c r="S171" s="12"/>
    </row>
    <row r="172" spans="1:19">
      <c r="A172" s="238" t="s">
        <v>341</v>
      </c>
      <c r="C172" s="101">
        <v>3919551</v>
      </c>
      <c r="D172" s="101"/>
      <c r="E172" s="101">
        <v>27039833924</v>
      </c>
      <c r="F172" s="101"/>
      <c r="G172" s="101">
        <v>-28306193344</v>
      </c>
      <c r="H172" s="101">
        <v>10328633170</v>
      </c>
      <c r="I172" s="112">
        <f t="shared" si="4"/>
        <v>-1266359420</v>
      </c>
      <c r="J172" s="112"/>
      <c r="K172" s="101">
        <v>3919551</v>
      </c>
      <c r="L172" s="101"/>
      <c r="M172" s="101">
        <v>27039833924</v>
      </c>
      <c r="N172" s="101"/>
      <c r="O172" s="101">
        <v>-32995434687</v>
      </c>
      <c r="P172" s="101"/>
      <c r="Q172" s="101">
        <f t="shared" si="5"/>
        <v>-5955600763</v>
      </c>
      <c r="R172" s="12"/>
      <c r="S172" s="12"/>
    </row>
    <row r="173" spans="1:19">
      <c r="A173" s="238" t="s">
        <v>92</v>
      </c>
      <c r="C173" s="101">
        <v>31160859</v>
      </c>
      <c r="D173" s="101"/>
      <c r="E173" s="101">
        <v>197933137574</v>
      </c>
      <c r="F173" s="101"/>
      <c r="G173" s="101">
        <v>-216845543504</v>
      </c>
      <c r="H173" s="101">
        <v>46462185386</v>
      </c>
      <c r="I173" s="112">
        <f t="shared" si="4"/>
        <v>-18912405930</v>
      </c>
      <c r="J173" s="112"/>
      <c r="K173" s="101">
        <v>31160859</v>
      </c>
      <c r="L173" s="101"/>
      <c r="M173" s="101">
        <v>197933137574</v>
      </c>
      <c r="N173" s="101"/>
      <c r="O173" s="101">
        <v>-190878311647</v>
      </c>
      <c r="P173" s="101"/>
      <c r="Q173" s="101">
        <f t="shared" si="5"/>
        <v>7054825927</v>
      </c>
      <c r="R173" s="12"/>
      <c r="S173" s="12"/>
    </row>
    <row r="174" spans="1:19">
      <c r="A174" s="238" t="s">
        <v>319</v>
      </c>
      <c r="C174" s="101">
        <v>16517927</v>
      </c>
      <c r="D174" s="101"/>
      <c r="E174" s="101">
        <v>26271432538</v>
      </c>
      <c r="F174" s="101"/>
      <c r="G174" s="101">
        <v>-28500721241</v>
      </c>
      <c r="H174" s="101">
        <v>55693687805</v>
      </c>
      <c r="I174" s="112">
        <f t="shared" si="4"/>
        <v>-2229288703</v>
      </c>
      <c r="J174" s="112"/>
      <c r="K174" s="101">
        <v>16517927</v>
      </c>
      <c r="L174" s="101"/>
      <c r="M174" s="101">
        <v>26271432538</v>
      </c>
      <c r="N174" s="101"/>
      <c r="O174" s="101">
        <v>-35899788605</v>
      </c>
      <c r="P174" s="101"/>
      <c r="Q174" s="101">
        <f t="shared" si="5"/>
        <v>-9628356067</v>
      </c>
      <c r="R174" s="12"/>
      <c r="S174" s="12"/>
    </row>
    <row r="175" spans="1:19">
      <c r="A175" s="238" t="s">
        <v>126</v>
      </c>
      <c r="C175" s="101">
        <v>5726447</v>
      </c>
      <c r="D175" s="101"/>
      <c r="E175" s="101">
        <v>29486500642</v>
      </c>
      <c r="F175" s="101"/>
      <c r="G175" s="101">
        <v>-34518785069</v>
      </c>
      <c r="H175" s="101">
        <v>51779912353</v>
      </c>
      <c r="I175" s="112">
        <f t="shared" si="4"/>
        <v>-5032284427</v>
      </c>
      <c r="J175" s="112"/>
      <c r="K175" s="101">
        <v>5726447</v>
      </c>
      <c r="L175" s="101"/>
      <c r="M175" s="101">
        <v>29486500642</v>
      </c>
      <c r="N175" s="101"/>
      <c r="O175" s="101">
        <v>-35574607635</v>
      </c>
      <c r="P175" s="101"/>
      <c r="Q175" s="101">
        <f t="shared" si="5"/>
        <v>-6088106993</v>
      </c>
      <c r="R175" s="12"/>
      <c r="S175" s="12"/>
    </row>
    <row r="176" spans="1:19">
      <c r="A176" s="238" t="s">
        <v>397</v>
      </c>
      <c r="C176" s="101">
        <v>18792661</v>
      </c>
      <c r="D176" s="101"/>
      <c r="E176" s="101">
        <v>21893949955</v>
      </c>
      <c r="F176" s="101"/>
      <c r="G176" s="101">
        <v>-28849004228</v>
      </c>
      <c r="H176" s="101">
        <v>46002989822</v>
      </c>
      <c r="I176" s="112">
        <f t="shared" si="4"/>
        <v>-6955054273</v>
      </c>
      <c r="J176" s="112"/>
      <c r="K176" s="101">
        <v>18792661</v>
      </c>
      <c r="L176" s="101"/>
      <c r="M176" s="101">
        <v>21893949955</v>
      </c>
      <c r="N176" s="101"/>
      <c r="O176" s="101">
        <v>-28974187470</v>
      </c>
      <c r="P176" s="101"/>
      <c r="Q176" s="101">
        <f t="shared" si="5"/>
        <v>-7080237515</v>
      </c>
      <c r="R176" s="12"/>
      <c r="S176" s="12"/>
    </row>
    <row r="177" spans="1:19">
      <c r="A177" s="238" t="s">
        <v>257</v>
      </c>
      <c r="C177" s="101">
        <v>2815854</v>
      </c>
      <c r="D177" s="101"/>
      <c r="E177" s="101">
        <v>22728689311</v>
      </c>
      <c r="F177" s="101"/>
      <c r="G177" s="101">
        <v>-26594487594</v>
      </c>
      <c r="H177" s="101">
        <v>56222780726</v>
      </c>
      <c r="I177" s="112">
        <f t="shared" si="4"/>
        <v>-3865798283</v>
      </c>
      <c r="J177" s="112"/>
      <c r="K177" s="101">
        <v>2815854</v>
      </c>
      <c r="L177" s="101"/>
      <c r="M177" s="101">
        <v>22728689311</v>
      </c>
      <c r="N177" s="101"/>
      <c r="O177" s="101">
        <v>-30596795766</v>
      </c>
      <c r="P177" s="101"/>
      <c r="Q177" s="101">
        <f t="shared" si="5"/>
        <v>-7868106455</v>
      </c>
      <c r="R177" s="12"/>
      <c r="S177" s="12"/>
    </row>
    <row r="178" spans="1:19">
      <c r="A178" s="238" t="s">
        <v>358</v>
      </c>
      <c r="C178" s="101">
        <v>3649122</v>
      </c>
      <c r="D178" s="101"/>
      <c r="E178" s="101">
        <v>169363760021</v>
      </c>
      <c r="F178" s="101"/>
      <c r="G178" s="101">
        <v>-187923984897</v>
      </c>
      <c r="H178" s="101">
        <v>136545932670</v>
      </c>
      <c r="I178" s="112">
        <f t="shared" si="4"/>
        <v>-18560224876</v>
      </c>
      <c r="J178" s="112"/>
      <c r="K178" s="101">
        <v>3649122</v>
      </c>
      <c r="L178" s="101"/>
      <c r="M178" s="101">
        <v>169363760021</v>
      </c>
      <c r="N178" s="101"/>
      <c r="O178" s="101">
        <v>-163880942992</v>
      </c>
      <c r="P178" s="101"/>
      <c r="Q178" s="101">
        <f t="shared" si="5"/>
        <v>5482817029</v>
      </c>
      <c r="R178" s="12"/>
      <c r="S178" s="12"/>
    </row>
    <row r="179" spans="1:19">
      <c r="A179" s="238" t="s">
        <v>214</v>
      </c>
      <c r="C179" s="101">
        <v>970463</v>
      </c>
      <c r="D179" s="101"/>
      <c r="E179" s="101">
        <v>28709137060</v>
      </c>
      <c r="F179" s="101"/>
      <c r="G179" s="101">
        <v>-34198321744</v>
      </c>
      <c r="H179" s="101">
        <v>39662753848</v>
      </c>
      <c r="I179" s="112">
        <f t="shared" si="4"/>
        <v>-5489184684</v>
      </c>
      <c r="J179" s="112"/>
      <c r="K179" s="101">
        <v>970463</v>
      </c>
      <c r="L179" s="101"/>
      <c r="M179" s="101">
        <v>28709137060</v>
      </c>
      <c r="N179" s="101"/>
      <c r="O179" s="101">
        <v>-32197936545</v>
      </c>
      <c r="P179" s="101"/>
      <c r="Q179" s="101">
        <f t="shared" si="5"/>
        <v>-3488799485</v>
      </c>
      <c r="R179" s="12"/>
      <c r="S179" s="12"/>
    </row>
    <row r="180" spans="1:19">
      <c r="A180" s="238" t="s">
        <v>264</v>
      </c>
      <c r="C180" s="101">
        <v>5617065</v>
      </c>
      <c r="D180" s="101"/>
      <c r="E180" s="101">
        <v>40202232937</v>
      </c>
      <c r="F180" s="101"/>
      <c r="G180" s="101">
        <v>-41415975099</v>
      </c>
      <c r="H180" s="101">
        <v>25377432000</v>
      </c>
      <c r="I180" s="112">
        <f t="shared" si="4"/>
        <v>-1213742162</v>
      </c>
      <c r="J180" s="112"/>
      <c r="K180" s="101">
        <v>5617065</v>
      </c>
      <c r="L180" s="101"/>
      <c r="M180" s="101">
        <v>40202232937</v>
      </c>
      <c r="N180" s="101"/>
      <c r="O180" s="101">
        <v>-40464646619</v>
      </c>
      <c r="P180" s="101"/>
      <c r="Q180" s="101">
        <f t="shared" si="5"/>
        <v>-262413682</v>
      </c>
      <c r="R180" s="12"/>
      <c r="S180" s="12"/>
    </row>
    <row r="181" spans="1:19">
      <c r="A181" s="238" t="s">
        <v>155</v>
      </c>
      <c r="C181" s="101">
        <v>23150801</v>
      </c>
      <c r="D181" s="101"/>
      <c r="E181" s="101">
        <v>74148059134</v>
      </c>
      <c r="F181" s="101"/>
      <c r="G181" s="101">
        <v>-85247970986</v>
      </c>
      <c r="H181" s="101">
        <v>4862426088</v>
      </c>
      <c r="I181" s="112">
        <f t="shared" si="4"/>
        <v>-11099911852</v>
      </c>
      <c r="J181" s="112"/>
      <c r="K181" s="101">
        <v>23150801</v>
      </c>
      <c r="L181" s="101"/>
      <c r="M181" s="101">
        <v>74148059134</v>
      </c>
      <c r="N181" s="101"/>
      <c r="O181" s="101">
        <v>-105972698888</v>
      </c>
      <c r="P181" s="101"/>
      <c r="Q181" s="101">
        <f t="shared" si="5"/>
        <v>-31824639754</v>
      </c>
      <c r="R181" s="12"/>
      <c r="S181" s="12"/>
    </row>
    <row r="182" spans="1:19">
      <c r="A182" s="238" t="s">
        <v>272</v>
      </c>
      <c r="C182" s="101">
        <v>1795582</v>
      </c>
      <c r="D182" s="101"/>
      <c r="E182" s="101">
        <v>22864547060</v>
      </c>
      <c r="F182" s="101"/>
      <c r="G182" s="101">
        <v>-27801404076</v>
      </c>
      <c r="H182" s="101">
        <v>2448947251</v>
      </c>
      <c r="I182" s="112">
        <f t="shared" si="4"/>
        <v>-4936857016</v>
      </c>
      <c r="J182" s="112"/>
      <c r="K182" s="101">
        <v>1795582</v>
      </c>
      <c r="L182" s="101"/>
      <c r="M182" s="101">
        <v>22864547060</v>
      </c>
      <c r="N182" s="101"/>
      <c r="O182" s="101">
        <v>-28507272506</v>
      </c>
      <c r="P182" s="101"/>
      <c r="Q182" s="101">
        <f t="shared" si="5"/>
        <v>-5642725446</v>
      </c>
      <c r="R182" s="12"/>
      <c r="S182" s="12"/>
    </row>
    <row r="183" spans="1:19">
      <c r="A183" s="238" t="s">
        <v>389</v>
      </c>
      <c r="C183" s="101">
        <v>1714480</v>
      </c>
      <c r="D183" s="101"/>
      <c r="E183" s="101">
        <v>26671963911</v>
      </c>
      <c r="F183" s="101"/>
      <c r="G183" s="101">
        <v>-26046236427</v>
      </c>
      <c r="H183" s="101">
        <v>13972272889</v>
      </c>
      <c r="I183" s="112">
        <f t="shared" si="4"/>
        <v>625727484</v>
      </c>
      <c r="J183" s="112"/>
      <c r="K183" s="101">
        <v>1714480</v>
      </c>
      <c r="L183" s="101"/>
      <c r="M183" s="101">
        <v>26671963911</v>
      </c>
      <c r="N183" s="101"/>
      <c r="O183" s="101">
        <v>-29256966521</v>
      </c>
      <c r="P183" s="101"/>
      <c r="Q183" s="101">
        <f t="shared" si="5"/>
        <v>-2585002610</v>
      </c>
      <c r="R183" s="12"/>
      <c r="S183" s="12"/>
    </row>
    <row r="184" spans="1:19">
      <c r="A184" s="238" t="s">
        <v>281</v>
      </c>
      <c r="C184" s="101">
        <v>1134986</v>
      </c>
      <c r="D184" s="101"/>
      <c r="E184" s="101">
        <v>33282868585</v>
      </c>
      <c r="F184" s="101"/>
      <c r="G184" s="101">
        <v>-34556729667</v>
      </c>
      <c r="H184" s="101">
        <v>87686250526</v>
      </c>
      <c r="I184" s="112">
        <f t="shared" si="4"/>
        <v>-1273861082</v>
      </c>
      <c r="J184" s="112"/>
      <c r="K184" s="101">
        <v>1134986</v>
      </c>
      <c r="L184" s="101"/>
      <c r="M184" s="101">
        <v>33282868585</v>
      </c>
      <c r="N184" s="101"/>
      <c r="O184" s="101">
        <v>-37046205182</v>
      </c>
      <c r="P184" s="101"/>
      <c r="Q184" s="101">
        <f t="shared" si="5"/>
        <v>-3763336597</v>
      </c>
      <c r="R184" s="12"/>
      <c r="S184" s="12"/>
    </row>
    <row r="185" spans="1:19">
      <c r="A185" s="238" t="s">
        <v>173</v>
      </c>
      <c r="C185" s="101">
        <v>16302649</v>
      </c>
      <c r="D185" s="101"/>
      <c r="E185" s="101">
        <v>27922331920</v>
      </c>
      <c r="F185" s="101"/>
      <c r="G185" s="101">
        <v>-30787601438</v>
      </c>
      <c r="H185" s="101">
        <v>40299893413</v>
      </c>
      <c r="I185" s="112">
        <f t="shared" si="4"/>
        <v>-2865269518</v>
      </c>
      <c r="J185" s="112"/>
      <c r="K185" s="101">
        <v>16302649</v>
      </c>
      <c r="L185" s="101"/>
      <c r="M185" s="101">
        <v>27922331920</v>
      </c>
      <c r="N185" s="101"/>
      <c r="O185" s="101">
        <v>-31225652687</v>
      </c>
      <c r="P185" s="101"/>
      <c r="Q185" s="101">
        <f t="shared" si="5"/>
        <v>-3303320767</v>
      </c>
      <c r="R185" s="12"/>
      <c r="S185" s="12"/>
    </row>
    <row r="186" spans="1:19">
      <c r="A186" s="238" t="s">
        <v>373</v>
      </c>
      <c r="C186" s="101">
        <v>1521698</v>
      </c>
      <c r="D186" s="101"/>
      <c r="E186" s="101">
        <v>25351911716</v>
      </c>
      <c r="F186" s="101"/>
      <c r="G186" s="101">
        <v>-28617821050</v>
      </c>
      <c r="H186" s="101">
        <v>69490602477</v>
      </c>
      <c r="I186" s="112">
        <f t="shared" si="4"/>
        <v>-3265909334</v>
      </c>
      <c r="J186" s="112"/>
      <c r="K186" s="101">
        <v>1521698</v>
      </c>
      <c r="L186" s="101"/>
      <c r="M186" s="101">
        <v>25351911716</v>
      </c>
      <c r="N186" s="101"/>
      <c r="O186" s="101">
        <v>-35519146355</v>
      </c>
      <c r="P186" s="101"/>
      <c r="Q186" s="101">
        <f t="shared" si="5"/>
        <v>-10167234639</v>
      </c>
      <c r="R186" s="12"/>
      <c r="S186" s="12"/>
    </row>
    <row r="187" spans="1:19">
      <c r="A187" s="238" t="s">
        <v>283</v>
      </c>
      <c r="C187" s="101">
        <v>10613196</v>
      </c>
      <c r="D187" s="101"/>
      <c r="E187" s="101">
        <v>23199554420</v>
      </c>
      <c r="F187" s="101"/>
      <c r="G187" s="101">
        <v>-28006462800</v>
      </c>
      <c r="H187" s="101">
        <v>28968241254</v>
      </c>
      <c r="I187" s="112">
        <f t="shared" si="4"/>
        <v>-4806908380</v>
      </c>
      <c r="J187" s="112"/>
      <c r="K187" s="101">
        <v>10613196</v>
      </c>
      <c r="L187" s="101"/>
      <c r="M187" s="101">
        <v>23199554420</v>
      </c>
      <c r="N187" s="101"/>
      <c r="O187" s="101">
        <v>-36864080822</v>
      </c>
      <c r="P187" s="101"/>
      <c r="Q187" s="101">
        <f t="shared" si="5"/>
        <v>-13664526402</v>
      </c>
      <c r="R187" s="12"/>
      <c r="S187" s="12"/>
    </row>
    <row r="188" spans="1:19">
      <c r="A188" s="238" t="s">
        <v>179</v>
      </c>
      <c r="C188" s="101">
        <v>15319490</v>
      </c>
      <c r="D188" s="101"/>
      <c r="E188" s="101">
        <v>46619949496</v>
      </c>
      <c r="F188" s="101"/>
      <c r="G188" s="101">
        <v>-41355424665</v>
      </c>
      <c r="H188" s="101">
        <v>22009355558</v>
      </c>
      <c r="I188" s="112">
        <f t="shared" si="4"/>
        <v>5264524831</v>
      </c>
      <c r="J188" s="112"/>
      <c r="K188" s="101">
        <v>15319490</v>
      </c>
      <c r="L188" s="101"/>
      <c r="M188" s="101">
        <v>46619949496</v>
      </c>
      <c r="N188" s="101"/>
      <c r="O188" s="101">
        <v>-34048905624</v>
      </c>
      <c r="P188" s="101"/>
      <c r="Q188" s="101">
        <v>-12571043872</v>
      </c>
      <c r="R188" s="12"/>
      <c r="S188" s="12"/>
    </row>
    <row r="189" spans="1:19">
      <c r="A189" s="238" t="s">
        <v>456</v>
      </c>
      <c r="C189" s="101">
        <v>505399</v>
      </c>
      <c r="D189" s="101"/>
      <c r="E189" s="101">
        <v>11228458429</v>
      </c>
      <c r="F189" s="101"/>
      <c r="G189" s="101">
        <v>-11885107592</v>
      </c>
      <c r="H189" s="101">
        <v>21071785771</v>
      </c>
      <c r="I189" s="112">
        <f t="shared" si="4"/>
        <v>-656649163</v>
      </c>
      <c r="J189" s="112"/>
      <c r="K189" s="101">
        <v>505399</v>
      </c>
      <c r="L189" s="101"/>
      <c r="M189" s="101">
        <v>11228458429</v>
      </c>
      <c r="N189" s="101"/>
      <c r="O189" s="101">
        <v>-12326860954</v>
      </c>
      <c r="P189" s="101"/>
      <c r="Q189" s="101">
        <f t="shared" si="5"/>
        <v>-1098402525</v>
      </c>
      <c r="R189" s="12"/>
      <c r="S189" s="12"/>
    </row>
    <row r="190" spans="1:19">
      <c r="A190" s="238" t="s">
        <v>133</v>
      </c>
      <c r="C190" s="101">
        <v>6293959</v>
      </c>
      <c r="D190" s="101"/>
      <c r="E190" s="101">
        <v>29968682635</v>
      </c>
      <c r="F190" s="101"/>
      <c r="G190" s="101">
        <v>-29807262940</v>
      </c>
      <c r="H190" s="101">
        <v>35265086226</v>
      </c>
      <c r="I190" s="112">
        <f t="shared" si="4"/>
        <v>161419695</v>
      </c>
      <c r="J190" s="112"/>
      <c r="K190" s="101">
        <v>6293959</v>
      </c>
      <c r="L190" s="101"/>
      <c r="M190" s="101">
        <v>29968682635</v>
      </c>
      <c r="N190" s="101"/>
      <c r="O190" s="101">
        <v>-36058848658</v>
      </c>
      <c r="P190" s="101"/>
      <c r="Q190" s="101">
        <f t="shared" si="5"/>
        <v>-6090166023</v>
      </c>
      <c r="R190" s="12"/>
      <c r="S190" s="12"/>
    </row>
    <row r="191" spans="1:19">
      <c r="A191" s="238" t="s">
        <v>144</v>
      </c>
      <c r="C191" s="101">
        <v>9369565</v>
      </c>
      <c r="D191" s="101"/>
      <c r="E191" s="101">
        <v>55882896533</v>
      </c>
      <c r="F191" s="101"/>
      <c r="G191" s="101">
        <v>-50410468855</v>
      </c>
      <c r="H191" s="101">
        <v>45280416249</v>
      </c>
      <c r="I191" s="112">
        <f t="shared" si="4"/>
        <v>5472427678</v>
      </c>
      <c r="J191" s="112"/>
      <c r="K191" s="101">
        <v>9369565</v>
      </c>
      <c r="L191" s="101"/>
      <c r="M191" s="101">
        <v>55882896533</v>
      </c>
      <c r="N191" s="101"/>
      <c r="O191" s="101">
        <v>-63386223243</v>
      </c>
      <c r="P191" s="101"/>
      <c r="Q191" s="101">
        <f t="shared" si="5"/>
        <v>-7503326710</v>
      </c>
      <c r="R191" s="12"/>
      <c r="S191" s="12"/>
    </row>
    <row r="192" spans="1:19">
      <c r="A192" s="238" t="s">
        <v>208</v>
      </c>
      <c r="C192" s="101">
        <v>88267565</v>
      </c>
      <c r="D192" s="101"/>
      <c r="E192" s="101">
        <v>99148881480</v>
      </c>
      <c r="F192" s="101"/>
      <c r="G192" s="101">
        <v>-110222559864</v>
      </c>
      <c r="H192" s="101">
        <v>-7409744150</v>
      </c>
      <c r="I192" s="112">
        <f t="shared" si="4"/>
        <v>-11073678384</v>
      </c>
      <c r="J192" s="112"/>
      <c r="K192" s="101">
        <v>88267565</v>
      </c>
      <c r="L192" s="101"/>
      <c r="M192" s="101">
        <v>99148881480</v>
      </c>
      <c r="N192" s="101"/>
      <c r="O192" s="101">
        <v>-120132503930</v>
      </c>
      <c r="P192" s="101"/>
      <c r="Q192" s="101">
        <f t="shared" si="5"/>
        <v>-20983622450</v>
      </c>
      <c r="R192" s="12"/>
      <c r="S192" s="12"/>
    </row>
    <row r="193" spans="1:19">
      <c r="A193" s="238" t="s">
        <v>325</v>
      </c>
      <c r="C193" s="101">
        <v>5061170</v>
      </c>
      <c r="D193" s="101"/>
      <c r="E193" s="101">
        <v>26463354765</v>
      </c>
      <c r="F193" s="101"/>
      <c r="G193" s="101">
        <v>-26188185780</v>
      </c>
      <c r="H193" s="101">
        <v>1929723025</v>
      </c>
      <c r="I193" s="112">
        <f t="shared" si="4"/>
        <v>275168985</v>
      </c>
      <c r="J193" s="112"/>
      <c r="K193" s="101">
        <v>5061170</v>
      </c>
      <c r="L193" s="101"/>
      <c r="M193" s="101">
        <v>26463354765</v>
      </c>
      <c r="N193" s="101"/>
      <c r="O193" s="101">
        <v>-33183585366</v>
      </c>
      <c r="P193" s="101"/>
      <c r="Q193" s="101">
        <f t="shared" si="5"/>
        <v>-6720230601</v>
      </c>
      <c r="R193" s="12"/>
      <c r="S193" s="12"/>
    </row>
    <row r="194" spans="1:19">
      <c r="A194" s="238" t="s">
        <v>476</v>
      </c>
      <c r="C194" s="101">
        <v>5010309</v>
      </c>
      <c r="D194" s="101"/>
      <c r="E194" s="101">
        <v>17426761320</v>
      </c>
      <c r="F194" s="101"/>
      <c r="G194" s="101">
        <v>-18313918597</v>
      </c>
      <c r="H194" s="101">
        <v>7234513765</v>
      </c>
      <c r="I194" s="112">
        <f t="shared" si="4"/>
        <v>-887157277</v>
      </c>
      <c r="J194" s="112"/>
      <c r="K194" s="101">
        <v>5010309</v>
      </c>
      <c r="L194" s="101"/>
      <c r="M194" s="101">
        <v>17426761320</v>
      </c>
      <c r="N194" s="101"/>
      <c r="O194" s="101">
        <v>-18313918597</v>
      </c>
      <c r="P194" s="101"/>
      <c r="Q194" s="101">
        <f t="shared" si="5"/>
        <v>-887157277</v>
      </c>
      <c r="R194" s="12"/>
      <c r="S194" s="12"/>
    </row>
    <row r="195" spans="1:19">
      <c r="A195" s="238" t="s">
        <v>175</v>
      </c>
      <c r="C195" s="101">
        <v>1037989</v>
      </c>
      <c r="D195" s="101"/>
      <c r="E195" s="101">
        <v>25723097234</v>
      </c>
      <c r="F195" s="101"/>
      <c r="G195" s="101">
        <v>-27088026750</v>
      </c>
      <c r="H195" s="101">
        <v>91908956352</v>
      </c>
      <c r="I195" s="112">
        <f t="shared" si="4"/>
        <v>-1364929516</v>
      </c>
      <c r="J195" s="112"/>
      <c r="K195" s="101">
        <v>1037989</v>
      </c>
      <c r="L195" s="101"/>
      <c r="M195" s="101">
        <v>25723097234</v>
      </c>
      <c r="N195" s="101"/>
      <c r="O195" s="101">
        <v>-33762260563</v>
      </c>
      <c r="P195" s="101"/>
      <c r="Q195" s="101">
        <f t="shared" si="5"/>
        <v>-8039163329</v>
      </c>
      <c r="R195" s="12"/>
      <c r="S195" s="12"/>
    </row>
    <row r="196" spans="1:19">
      <c r="A196" s="238" t="s">
        <v>339</v>
      </c>
      <c r="C196" s="101">
        <v>632580</v>
      </c>
      <c r="D196" s="101"/>
      <c r="E196" s="101">
        <v>25674563366</v>
      </c>
      <c r="F196" s="101"/>
      <c r="G196" s="101">
        <v>-27216699643</v>
      </c>
      <c r="H196" s="101">
        <v>15582992932</v>
      </c>
      <c r="I196" s="112">
        <f t="shared" si="4"/>
        <v>-1542136277</v>
      </c>
      <c r="J196" s="112"/>
      <c r="K196" s="101">
        <v>632580</v>
      </c>
      <c r="L196" s="101"/>
      <c r="M196" s="101">
        <v>25674563366</v>
      </c>
      <c r="N196" s="101"/>
      <c r="O196" s="101">
        <v>-23802882824</v>
      </c>
      <c r="P196" s="101"/>
      <c r="Q196" s="101">
        <f t="shared" si="5"/>
        <v>1871680542</v>
      </c>
      <c r="R196" s="12"/>
      <c r="S196" s="12"/>
    </row>
    <row r="197" spans="1:19">
      <c r="A197" s="238" t="s">
        <v>171</v>
      </c>
      <c r="C197" s="101">
        <v>419290</v>
      </c>
      <c r="D197" s="101"/>
      <c r="E197" s="101">
        <v>22573629362</v>
      </c>
      <c r="F197" s="101"/>
      <c r="G197" s="101">
        <v>-29529283898</v>
      </c>
      <c r="H197" s="101">
        <v>39914895564</v>
      </c>
      <c r="I197" s="112">
        <f t="shared" si="4"/>
        <v>-6955654536</v>
      </c>
      <c r="J197" s="112"/>
      <c r="K197" s="101">
        <v>419290</v>
      </c>
      <c r="L197" s="101"/>
      <c r="M197" s="101">
        <v>22573629362</v>
      </c>
      <c r="N197" s="101"/>
      <c r="O197" s="101">
        <v>-24285250384</v>
      </c>
      <c r="P197" s="101"/>
      <c r="Q197" s="101">
        <f t="shared" si="5"/>
        <v>-1711621022</v>
      </c>
      <c r="R197" s="12"/>
      <c r="S197" s="12"/>
    </row>
    <row r="198" spans="1:19">
      <c r="A198" s="238" t="s">
        <v>84</v>
      </c>
      <c r="C198" s="101">
        <v>19600800</v>
      </c>
      <c r="D198" s="101"/>
      <c r="E198" s="101">
        <v>53250250934</v>
      </c>
      <c r="F198" s="101"/>
      <c r="G198" s="101">
        <v>-60296872248</v>
      </c>
      <c r="H198" s="101">
        <v>62933379014</v>
      </c>
      <c r="I198" s="112">
        <f t="shared" ref="I198:I260" si="6">E198+G198</f>
        <v>-7046621314</v>
      </c>
      <c r="J198" s="112"/>
      <c r="K198" s="101">
        <v>19600800</v>
      </c>
      <c r="L198" s="101"/>
      <c r="M198" s="101">
        <v>53250250934</v>
      </c>
      <c r="N198" s="101"/>
      <c r="O198" s="101">
        <v>-72079023960</v>
      </c>
      <c r="P198" s="101"/>
      <c r="Q198" s="101">
        <f t="shared" ref="Q198:Q260" si="7">M198+O198</f>
        <v>-18828773026</v>
      </c>
      <c r="R198" s="12"/>
      <c r="S198" s="12"/>
    </row>
    <row r="199" spans="1:19">
      <c r="A199" s="238" t="s">
        <v>246</v>
      </c>
      <c r="C199" s="101">
        <v>2190396</v>
      </c>
      <c r="D199" s="101"/>
      <c r="E199" s="101">
        <v>26912208463</v>
      </c>
      <c r="F199" s="101"/>
      <c r="G199" s="101">
        <v>-31402690338</v>
      </c>
      <c r="H199" s="101">
        <v>33729159173</v>
      </c>
      <c r="I199" s="112">
        <f t="shared" si="6"/>
        <v>-4490481875</v>
      </c>
      <c r="J199" s="112"/>
      <c r="K199" s="101">
        <v>2190396</v>
      </c>
      <c r="L199" s="101"/>
      <c r="M199" s="101">
        <v>26912208463</v>
      </c>
      <c r="N199" s="101"/>
      <c r="O199" s="101">
        <v>-29426648342</v>
      </c>
      <c r="P199" s="101"/>
      <c r="Q199" s="101">
        <f t="shared" si="7"/>
        <v>-2514439879</v>
      </c>
      <c r="R199" s="12"/>
      <c r="S199" s="12"/>
    </row>
    <row r="200" spans="1:19">
      <c r="A200" s="238" t="s">
        <v>187</v>
      </c>
      <c r="C200" s="101">
        <v>5772179</v>
      </c>
      <c r="D200" s="101"/>
      <c r="E200" s="101">
        <v>27254714043</v>
      </c>
      <c r="F200" s="101"/>
      <c r="G200" s="101">
        <v>-30722834028</v>
      </c>
      <c r="H200" s="101">
        <v>31788133629</v>
      </c>
      <c r="I200" s="112">
        <f t="shared" si="6"/>
        <v>-3468119985</v>
      </c>
      <c r="J200" s="112"/>
      <c r="K200" s="101">
        <v>5772179</v>
      </c>
      <c r="L200" s="101"/>
      <c r="M200" s="101">
        <v>27254714043</v>
      </c>
      <c r="N200" s="101"/>
      <c r="O200" s="101">
        <v>-24577517376</v>
      </c>
      <c r="P200" s="101"/>
      <c r="Q200" s="101">
        <f t="shared" si="7"/>
        <v>2677196667</v>
      </c>
      <c r="R200" s="12"/>
      <c r="S200" s="12"/>
    </row>
    <row r="201" spans="1:19">
      <c r="A201" s="238" t="s">
        <v>396</v>
      </c>
      <c r="C201" s="101">
        <v>9645307</v>
      </c>
      <c r="D201" s="101"/>
      <c r="E201" s="101">
        <v>12032836370</v>
      </c>
      <c r="F201" s="101"/>
      <c r="G201" s="101">
        <v>-15048855588</v>
      </c>
      <c r="H201" s="101">
        <v>54994639809</v>
      </c>
      <c r="I201" s="112">
        <f t="shared" si="6"/>
        <v>-3016019218</v>
      </c>
      <c r="J201" s="112"/>
      <c r="K201" s="101">
        <v>9645307</v>
      </c>
      <c r="L201" s="101"/>
      <c r="M201" s="101">
        <v>12032836370</v>
      </c>
      <c r="N201" s="101"/>
      <c r="O201" s="101">
        <v>-17179394896</v>
      </c>
      <c r="P201" s="101"/>
      <c r="Q201" s="101">
        <f t="shared" si="7"/>
        <v>-5146558526</v>
      </c>
      <c r="R201" s="12"/>
      <c r="S201" s="12"/>
    </row>
    <row r="202" spans="1:19">
      <c r="A202" s="238" t="s">
        <v>249</v>
      </c>
      <c r="C202" s="101">
        <v>536089</v>
      </c>
      <c r="D202" s="101"/>
      <c r="E202" s="101">
        <v>7828290286</v>
      </c>
      <c r="F202" s="101"/>
      <c r="G202" s="101">
        <v>-8075700938</v>
      </c>
      <c r="H202" s="101">
        <v>-1898296444</v>
      </c>
      <c r="I202" s="112">
        <f t="shared" si="6"/>
        <v>-247410652</v>
      </c>
      <c r="J202" s="112"/>
      <c r="K202" s="101">
        <v>536089</v>
      </c>
      <c r="L202" s="101"/>
      <c r="M202" s="101">
        <v>7828290286</v>
      </c>
      <c r="N202" s="101"/>
      <c r="O202" s="101">
        <v>-9805944847</v>
      </c>
      <c r="P202" s="101"/>
      <c r="Q202" s="101">
        <f t="shared" si="7"/>
        <v>-1977654561</v>
      </c>
      <c r="R202" s="12"/>
      <c r="S202" s="12"/>
    </row>
    <row r="203" spans="1:19">
      <c r="A203" s="238" t="s">
        <v>176</v>
      </c>
      <c r="C203" s="101">
        <v>26095426</v>
      </c>
      <c r="D203" s="101"/>
      <c r="E203" s="101">
        <v>126847373678</v>
      </c>
      <c r="F203" s="101"/>
      <c r="G203" s="101">
        <v>-128694816995</v>
      </c>
      <c r="H203" s="101">
        <v>92552472052</v>
      </c>
      <c r="I203" s="112">
        <f t="shared" si="6"/>
        <v>-1847443317</v>
      </c>
      <c r="J203" s="112"/>
      <c r="K203" s="101">
        <v>26095426</v>
      </c>
      <c r="L203" s="101"/>
      <c r="M203" s="101">
        <v>126847373678</v>
      </c>
      <c r="N203" s="101"/>
      <c r="O203" s="101">
        <v>-118756591969</v>
      </c>
      <c r="P203" s="101"/>
      <c r="Q203" s="101">
        <f t="shared" si="7"/>
        <v>8090781709</v>
      </c>
      <c r="R203" s="12"/>
      <c r="S203" s="12"/>
    </row>
    <row r="204" spans="1:19">
      <c r="A204" s="238" t="s">
        <v>198</v>
      </c>
      <c r="C204" s="101">
        <v>12716839</v>
      </c>
      <c r="D204" s="101"/>
      <c r="E204" s="101">
        <v>33714010549</v>
      </c>
      <c r="F204" s="101"/>
      <c r="G204" s="101">
        <v>-36900246507</v>
      </c>
      <c r="H204" s="101">
        <v>33702814457</v>
      </c>
      <c r="I204" s="112">
        <f t="shared" si="6"/>
        <v>-3186235958</v>
      </c>
      <c r="J204" s="112"/>
      <c r="K204" s="101">
        <v>12716839</v>
      </c>
      <c r="L204" s="101"/>
      <c r="M204" s="101">
        <v>33714010549</v>
      </c>
      <c r="N204" s="101"/>
      <c r="O204" s="101">
        <v>-41231596612</v>
      </c>
      <c r="P204" s="101"/>
      <c r="Q204" s="101">
        <f t="shared" si="7"/>
        <v>-7517586063</v>
      </c>
      <c r="R204" s="12"/>
      <c r="S204" s="12"/>
    </row>
    <row r="205" spans="1:19">
      <c r="A205" s="238" t="s">
        <v>81</v>
      </c>
      <c r="C205" s="101">
        <v>10989756</v>
      </c>
      <c r="D205" s="101"/>
      <c r="E205" s="101">
        <v>46974777896</v>
      </c>
      <c r="F205" s="101"/>
      <c r="G205" s="101">
        <v>-47392086633</v>
      </c>
      <c r="H205" s="101">
        <v>5255793844</v>
      </c>
      <c r="I205" s="112">
        <f t="shared" si="6"/>
        <v>-417308737</v>
      </c>
      <c r="J205" s="112"/>
      <c r="K205" s="101">
        <v>10989756</v>
      </c>
      <c r="L205" s="101"/>
      <c r="M205" s="101">
        <v>46974777896</v>
      </c>
      <c r="N205" s="101"/>
      <c r="O205" s="101">
        <v>-62710191195</v>
      </c>
      <c r="P205" s="101"/>
      <c r="Q205" s="101">
        <f t="shared" si="7"/>
        <v>-15735413299</v>
      </c>
      <c r="R205" s="12"/>
      <c r="S205" s="12"/>
    </row>
    <row r="206" spans="1:19">
      <c r="A206" s="238" t="s">
        <v>435</v>
      </c>
      <c r="C206" s="101">
        <v>1568379</v>
      </c>
      <c r="D206" s="101"/>
      <c r="E206" s="101">
        <v>23105078691</v>
      </c>
      <c r="F206" s="101"/>
      <c r="G206" s="101">
        <v>-27797743276</v>
      </c>
      <c r="H206" s="101">
        <v>63807936571</v>
      </c>
      <c r="I206" s="112">
        <f t="shared" si="6"/>
        <v>-4692664585</v>
      </c>
      <c r="J206" s="112"/>
      <c r="K206" s="101">
        <v>1568379</v>
      </c>
      <c r="L206" s="101"/>
      <c r="M206" s="101">
        <v>23105078691</v>
      </c>
      <c r="N206" s="101"/>
      <c r="O206" s="101">
        <v>-28249246873</v>
      </c>
      <c r="P206" s="101"/>
      <c r="Q206" s="101">
        <f t="shared" si="7"/>
        <v>-5144168182</v>
      </c>
      <c r="R206" s="12"/>
      <c r="S206" s="12"/>
    </row>
    <row r="207" spans="1:19">
      <c r="A207" s="238" t="s">
        <v>98</v>
      </c>
      <c r="C207" s="101">
        <v>12442079</v>
      </c>
      <c r="D207" s="101"/>
      <c r="E207" s="101">
        <v>38266742465</v>
      </c>
      <c r="F207" s="101"/>
      <c r="G207" s="101">
        <v>-38633705700</v>
      </c>
      <c r="H207" s="101">
        <v>21566876369</v>
      </c>
      <c r="I207" s="112">
        <f t="shared" si="6"/>
        <v>-366963235</v>
      </c>
      <c r="J207" s="112"/>
      <c r="K207" s="101">
        <v>12442079</v>
      </c>
      <c r="L207" s="101"/>
      <c r="M207" s="101">
        <v>38266742465</v>
      </c>
      <c r="N207" s="101"/>
      <c r="O207" s="101">
        <v>-39262973528</v>
      </c>
      <c r="P207" s="101"/>
      <c r="Q207" s="101">
        <f t="shared" si="7"/>
        <v>-996231063</v>
      </c>
      <c r="R207" s="12"/>
      <c r="S207" s="12"/>
    </row>
    <row r="208" spans="1:19">
      <c r="A208" s="238" t="s">
        <v>134</v>
      </c>
      <c r="C208" s="101">
        <v>18422523</v>
      </c>
      <c r="D208" s="101"/>
      <c r="E208" s="101">
        <v>48162950641</v>
      </c>
      <c r="F208" s="101"/>
      <c r="G208" s="101">
        <v>-48685073637</v>
      </c>
      <c r="H208" s="101">
        <v>7058025070</v>
      </c>
      <c r="I208" s="112">
        <f t="shared" si="6"/>
        <v>-522122996</v>
      </c>
      <c r="J208" s="112"/>
      <c r="K208" s="101">
        <v>18422523</v>
      </c>
      <c r="L208" s="101"/>
      <c r="M208" s="101">
        <v>48162950641</v>
      </c>
      <c r="N208" s="101"/>
      <c r="O208" s="101">
        <v>-43977182676</v>
      </c>
      <c r="P208" s="101"/>
      <c r="Q208" s="101">
        <f t="shared" si="7"/>
        <v>4185767965</v>
      </c>
      <c r="R208" s="12"/>
      <c r="S208" s="12"/>
    </row>
    <row r="209" spans="1:19">
      <c r="A209" s="238" t="s">
        <v>148</v>
      </c>
      <c r="C209" s="101">
        <v>2860628</v>
      </c>
      <c r="D209" s="101"/>
      <c r="E209" s="101">
        <v>51156494673</v>
      </c>
      <c r="F209" s="101"/>
      <c r="G209" s="101">
        <v>-55961334089</v>
      </c>
      <c r="H209" s="101">
        <v>1604843880</v>
      </c>
      <c r="I209" s="112">
        <f t="shared" si="6"/>
        <v>-4804839416</v>
      </c>
      <c r="J209" s="112"/>
      <c r="K209" s="101">
        <v>2860628</v>
      </c>
      <c r="L209" s="101"/>
      <c r="M209" s="101">
        <v>51156494673</v>
      </c>
      <c r="N209" s="101"/>
      <c r="O209" s="101">
        <v>-59176610158</v>
      </c>
      <c r="P209" s="101"/>
      <c r="Q209" s="101">
        <f t="shared" si="7"/>
        <v>-8020115485</v>
      </c>
      <c r="R209" s="12"/>
      <c r="S209" s="12"/>
    </row>
    <row r="210" spans="1:19">
      <c r="A210" s="238" t="s">
        <v>364</v>
      </c>
      <c r="C210" s="101">
        <v>16802060</v>
      </c>
      <c r="D210" s="101"/>
      <c r="E210" s="101">
        <v>27959294886</v>
      </c>
      <c r="F210" s="101"/>
      <c r="G210" s="101">
        <v>-31388110459</v>
      </c>
      <c r="H210" s="101">
        <v>30843750591</v>
      </c>
      <c r="I210" s="112">
        <f t="shared" si="6"/>
        <v>-3428815573</v>
      </c>
      <c r="J210" s="112"/>
      <c r="K210" s="101">
        <v>16802060</v>
      </c>
      <c r="L210" s="101"/>
      <c r="M210" s="101">
        <v>27959294886</v>
      </c>
      <c r="N210" s="101"/>
      <c r="O210" s="101">
        <v>-32287797087</v>
      </c>
      <c r="P210" s="101"/>
      <c r="Q210" s="101">
        <f t="shared" si="7"/>
        <v>-4328502201</v>
      </c>
      <c r="R210" s="12"/>
      <c r="S210" s="12"/>
    </row>
    <row r="211" spans="1:19">
      <c r="A211" s="238" t="s">
        <v>378</v>
      </c>
      <c r="C211" s="101">
        <v>1184718</v>
      </c>
      <c r="D211" s="101"/>
      <c r="E211" s="101">
        <v>34564583037</v>
      </c>
      <c r="F211" s="101"/>
      <c r="G211" s="101">
        <v>-21254020441</v>
      </c>
      <c r="H211" s="101">
        <v>22184562656</v>
      </c>
      <c r="I211" s="112">
        <f t="shared" si="6"/>
        <v>13310562596</v>
      </c>
      <c r="J211" s="112"/>
      <c r="K211" s="101">
        <v>1184718</v>
      </c>
      <c r="L211" s="101"/>
      <c r="M211" s="101">
        <v>34564583037</v>
      </c>
      <c r="N211" s="101"/>
      <c r="O211" s="101">
        <v>-24181705695</v>
      </c>
      <c r="P211" s="101"/>
      <c r="Q211" s="101">
        <f t="shared" si="7"/>
        <v>10382877342</v>
      </c>
      <c r="R211" s="12"/>
      <c r="S211" s="12"/>
    </row>
    <row r="212" spans="1:19">
      <c r="A212" s="238" t="s">
        <v>212</v>
      </c>
      <c r="C212" s="101">
        <v>7717125</v>
      </c>
      <c r="D212" s="101"/>
      <c r="E212" s="101">
        <v>51243670153</v>
      </c>
      <c r="F212" s="101"/>
      <c r="G212" s="101">
        <v>-57312171466</v>
      </c>
      <c r="H212" s="101">
        <v>38567713100</v>
      </c>
      <c r="I212" s="112">
        <f t="shared" si="6"/>
        <v>-6068501313</v>
      </c>
      <c r="J212" s="112"/>
      <c r="K212" s="101">
        <v>7717125</v>
      </c>
      <c r="L212" s="101"/>
      <c r="M212" s="101">
        <v>51243670153</v>
      </c>
      <c r="N212" s="101"/>
      <c r="O212" s="101">
        <v>-55318449050</v>
      </c>
      <c r="P212" s="101"/>
      <c r="Q212" s="101">
        <f t="shared" si="7"/>
        <v>-4074778897</v>
      </c>
      <c r="R212" s="12"/>
      <c r="S212" s="12"/>
    </row>
    <row r="213" spans="1:19">
      <c r="A213" s="238" t="s">
        <v>105</v>
      </c>
      <c r="C213" s="101">
        <v>7225495</v>
      </c>
      <c r="D213" s="101"/>
      <c r="E213" s="101">
        <v>78217460993</v>
      </c>
      <c r="F213" s="101"/>
      <c r="G213" s="101">
        <v>-84085378808</v>
      </c>
      <c r="H213" s="101">
        <v>3852356217</v>
      </c>
      <c r="I213" s="112">
        <f t="shared" si="6"/>
        <v>-5867917815</v>
      </c>
      <c r="J213" s="112"/>
      <c r="K213" s="101">
        <v>7225495</v>
      </c>
      <c r="L213" s="101"/>
      <c r="M213" s="101">
        <v>78217460993</v>
      </c>
      <c r="N213" s="101"/>
      <c r="O213" s="101">
        <v>-76954623185</v>
      </c>
      <c r="P213" s="101"/>
      <c r="Q213" s="101">
        <f t="shared" si="7"/>
        <v>1262837808</v>
      </c>
      <c r="R213" s="12"/>
      <c r="S213" s="12"/>
    </row>
    <row r="214" spans="1:19">
      <c r="A214" s="238" t="s">
        <v>247</v>
      </c>
      <c r="C214" s="101">
        <v>11633504</v>
      </c>
      <c r="D214" s="101"/>
      <c r="E214" s="101">
        <v>30656918614</v>
      </c>
      <c r="F214" s="101"/>
      <c r="G214" s="101">
        <v>-29757117590</v>
      </c>
      <c r="H214" s="101">
        <v>83923107800</v>
      </c>
      <c r="I214" s="112">
        <f t="shared" si="6"/>
        <v>899801024</v>
      </c>
      <c r="J214" s="112"/>
      <c r="K214" s="101">
        <v>11633504</v>
      </c>
      <c r="L214" s="101"/>
      <c r="M214" s="101">
        <v>30656918614</v>
      </c>
      <c r="N214" s="101"/>
      <c r="O214" s="101">
        <v>-41374478228</v>
      </c>
      <c r="P214" s="101"/>
      <c r="Q214" s="101">
        <f t="shared" si="7"/>
        <v>-10717559614</v>
      </c>
      <c r="R214" s="12"/>
      <c r="S214" s="12"/>
    </row>
    <row r="215" spans="1:19">
      <c r="A215" s="238" t="s">
        <v>132</v>
      </c>
      <c r="C215" s="101">
        <v>6149077</v>
      </c>
      <c r="D215" s="101"/>
      <c r="E215" s="101">
        <v>33740944758</v>
      </c>
      <c r="F215" s="101"/>
      <c r="G215" s="101">
        <v>-29657479877</v>
      </c>
      <c r="H215" s="101">
        <v>33384918196</v>
      </c>
      <c r="I215" s="112">
        <f t="shared" si="6"/>
        <v>4083464881</v>
      </c>
      <c r="J215" s="112"/>
      <c r="K215" s="101">
        <v>6149077</v>
      </c>
      <c r="L215" s="101"/>
      <c r="M215" s="101">
        <v>33740944758</v>
      </c>
      <c r="N215" s="101"/>
      <c r="O215" s="101">
        <v>-39846447740</v>
      </c>
      <c r="P215" s="101"/>
      <c r="Q215" s="101">
        <f t="shared" si="7"/>
        <v>-6105502982</v>
      </c>
      <c r="R215" s="12"/>
      <c r="S215" s="12"/>
    </row>
    <row r="216" spans="1:19">
      <c r="A216" s="238" t="s">
        <v>374</v>
      </c>
      <c r="C216" s="101">
        <v>773404</v>
      </c>
      <c r="D216" s="101"/>
      <c r="E216" s="101">
        <v>25939387791</v>
      </c>
      <c r="F216" s="101"/>
      <c r="G216" s="101">
        <v>-25978012977</v>
      </c>
      <c r="H216" s="101"/>
      <c r="I216" s="112">
        <f t="shared" si="6"/>
        <v>-38625186</v>
      </c>
      <c r="J216" s="112"/>
      <c r="K216" s="101">
        <v>773404</v>
      </c>
      <c r="L216" s="101"/>
      <c r="M216" s="101">
        <v>25939387791</v>
      </c>
      <c r="N216" s="101"/>
      <c r="O216" s="101">
        <v>-33794502206</v>
      </c>
      <c r="P216" s="101"/>
      <c r="Q216" s="101">
        <f t="shared" si="7"/>
        <v>-7855114415</v>
      </c>
      <c r="R216" s="12"/>
      <c r="S216" s="12"/>
    </row>
    <row r="217" spans="1:19">
      <c r="A217" s="238" t="s">
        <v>382</v>
      </c>
      <c r="C217" s="101">
        <v>4635311</v>
      </c>
      <c r="D217" s="101"/>
      <c r="E217" s="101">
        <v>36493228730</v>
      </c>
      <c r="F217" s="101"/>
      <c r="G217" s="101">
        <v>-41653883857</v>
      </c>
      <c r="H217" s="101"/>
      <c r="I217" s="112">
        <f t="shared" si="6"/>
        <v>-5160655127</v>
      </c>
      <c r="J217" s="112"/>
      <c r="K217" s="101">
        <v>4635311</v>
      </c>
      <c r="L217" s="101"/>
      <c r="M217" s="101">
        <v>36493228730</v>
      </c>
      <c r="N217" s="101"/>
      <c r="O217" s="101">
        <v>-41654753633</v>
      </c>
      <c r="P217" s="101"/>
      <c r="Q217" s="101">
        <f t="shared" si="7"/>
        <v>-5161524903</v>
      </c>
      <c r="R217" s="12"/>
      <c r="S217" s="12"/>
    </row>
    <row r="218" spans="1:19">
      <c r="A218" s="238" t="s">
        <v>183</v>
      </c>
      <c r="C218" s="101">
        <v>536513</v>
      </c>
      <c r="D218" s="101"/>
      <c r="E218" s="101">
        <v>31999244863</v>
      </c>
      <c r="F218" s="101"/>
      <c r="G218" s="101">
        <v>-35472014549</v>
      </c>
      <c r="H218" s="101"/>
      <c r="I218" s="112">
        <f t="shared" si="6"/>
        <v>-3472769686</v>
      </c>
      <c r="J218" s="112"/>
      <c r="K218" s="101">
        <v>536513</v>
      </c>
      <c r="L218" s="101"/>
      <c r="M218" s="101">
        <v>31999244863</v>
      </c>
      <c r="N218" s="101"/>
      <c r="O218" s="101">
        <v>-29813423279</v>
      </c>
      <c r="P218" s="101"/>
      <c r="Q218" s="101">
        <f t="shared" si="7"/>
        <v>2185821584</v>
      </c>
      <c r="R218" s="12"/>
      <c r="S218" s="12"/>
    </row>
    <row r="219" spans="1:19">
      <c r="A219" s="238" t="s">
        <v>159</v>
      </c>
      <c r="C219" s="101">
        <v>2486988</v>
      </c>
      <c r="D219" s="101"/>
      <c r="E219" s="101">
        <v>29740450775</v>
      </c>
      <c r="F219" s="101"/>
      <c r="G219" s="101">
        <v>-31217307218</v>
      </c>
      <c r="H219" s="101"/>
      <c r="I219" s="112">
        <f t="shared" si="6"/>
        <v>-1476856443</v>
      </c>
      <c r="J219" s="112"/>
      <c r="K219" s="101">
        <v>2486988</v>
      </c>
      <c r="L219" s="101"/>
      <c r="M219" s="101">
        <v>29740450775</v>
      </c>
      <c r="N219" s="101"/>
      <c r="O219" s="101">
        <v>-36947029966</v>
      </c>
      <c r="P219" s="101"/>
      <c r="Q219" s="101">
        <f t="shared" si="7"/>
        <v>-7206579191</v>
      </c>
      <c r="R219" s="12"/>
      <c r="S219" s="12"/>
    </row>
    <row r="220" spans="1:19">
      <c r="A220" s="238" t="s">
        <v>87</v>
      </c>
      <c r="C220" s="101">
        <v>10619187</v>
      </c>
      <c r="D220" s="101"/>
      <c r="E220" s="101">
        <v>31140208372</v>
      </c>
      <c r="F220" s="101"/>
      <c r="G220" s="101">
        <v>-34144067728</v>
      </c>
      <c r="H220" s="101"/>
      <c r="I220" s="112">
        <f t="shared" si="6"/>
        <v>-3003859356</v>
      </c>
      <c r="J220" s="112"/>
      <c r="K220" s="101">
        <v>10619187</v>
      </c>
      <c r="L220" s="101"/>
      <c r="M220" s="101">
        <v>31140208372</v>
      </c>
      <c r="N220" s="101"/>
      <c r="O220" s="101">
        <v>-35049115274</v>
      </c>
      <c r="P220" s="101"/>
      <c r="Q220" s="101">
        <f t="shared" si="7"/>
        <v>-3908906902</v>
      </c>
      <c r="R220" s="12"/>
      <c r="S220" s="12"/>
    </row>
    <row r="221" spans="1:19">
      <c r="A221" s="238" t="s">
        <v>103</v>
      </c>
      <c r="C221" s="101">
        <v>27794610</v>
      </c>
      <c r="D221" s="101"/>
      <c r="E221" s="101">
        <v>42797680480</v>
      </c>
      <c r="F221" s="101"/>
      <c r="G221" s="101">
        <v>-46705305242</v>
      </c>
      <c r="H221" s="101"/>
      <c r="I221" s="112">
        <f t="shared" si="6"/>
        <v>-3907624762</v>
      </c>
      <c r="J221" s="112"/>
      <c r="K221" s="101">
        <v>27794610</v>
      </c>
      <c r="L221" s="101"/>
      <c r="M221" s="101">
        <v>42797680480</v>
      </c>
      <c r="N221" s="101"/>
      <c r="O221" s="101">
        <v>-47194546207</v>
      </c>
      <c r="P221" s="101"/>
      <c r="Q221" s="101">
        <f t="shared" si="7"/>
        <v>-4396865727</v>
      </c>
      <c r="R221" s="12"/>
      <c r="S221" s="12"/>
    </row>
    <row r="222" spans="1:19">
      <c r="A222" s="238" t="s">
        <v>258</v>
      </c>
      <c r="C222" s="101">
        <v>19079319</v>
      </c>
      <c r="D222" s="101"/>
      <c r="E222" s="101">
        <v>235934515331</v>
      </c>
      <c r="F222" s="101"/>
      <c r="G222" s="101">
        <v>-241055280534</v>
      </c>
      <c r="H222" s="101"/>
      <c r="I222" s="112">
        <f t="shared" si="6"/>
        <v>-5120765203</v>
      </c>
      <c r="J222" s="112"/>
      <c r="K222" s="101">
        <v>19079319</v>
      </c>
      <c r="L222" s="101"/>
      <c r="M222" s="101">
        <v>235934515331</v>
      </c>
      <c r="N222" s="101"/>
      <c r="O222" s="101">
        <v>-287046640259</v>
      </c>
      <c r="P222" s="101"/>
      <c r="Q222" s="101">
        <f t="shared" si="7"/>
        <v>-51112124928</v>
      </c>
      <c r="R222" s="12"/>
      <c r="S222" s="12"/>
    </row>
    <row r="223" spans="1:19">
      <c r="A223" s="238" t="s">
        <v>392</v>
      </c>
      <c r="C223" s="101">
        <v>9008353</v>
      </c>
      <c r="D223" s="101"/>
      <c r="E223" s="101">
        <v>29971559298</v>
      </c>
      <c r="F223" s="101"/>
      <c r="G223" s="101">
        <v>-28654112501</v>
      </c>
      <c r="H223" s="101"/>
      <c r="I223" s="112">
        <f t="shared" si="6"/>
        <v>1317446797</v>
      </c>
      <c r="J223" s="112"/>
      <c r="K223" s="101">
        <v>9008353</v>
      </c>
      <c r="L223" s="101"/>
      <c r="M223" s="101">
        <v>29971559298</v>
      </c>
      <c r="N223" s="101"/>
      <c r="O223" s="101">
        <v>-33249176551</v>
      </c>
      <c r="P223" s="101"/>
      <c r="Q223" s="101">
        <f t="shared" si="7"/>
        <v>-3277617253</v>
      </c>
      <c r="R223" s="12"/>
      <c r="S223" s="12"/>
    </row>
    <row r="224" spans="1:19">
      <c r="A224" s="238" t="s">
        <v>318</v>
      </c>
      <c r="C224" s="101">
        <v>9812282</v>
      </c>
      <c r="D224" s="101"/>
      <c r="E224" s="101">
        <v>31739187098</v>
      </c>
      <c r="F224" s="101"/>
      <c r="G224" s="101">
        <v>-19255230861</v>
      </c>
      <c r="H224" s="101"/>
      <c r="I224" s="112">
        <f t="shared" si="6"/>
        <v>12483956237</v>
      </c>
      <c r="J224" s="112"/>
      <c r="K224" s="101">
        <v>9812282</v>
      </c>
      <c r="L224" s="101"/>
      <c r="M224" s="101">
        <v>31739187098</v>
      </c>
      <c r="N224" s="101"/>
      <c r="O224" s="101">
        <v>-34064429941</v>
      </c>
      <c r="P224" s="101"/>
      <c r="Q224" s="101">
        <f t="shared" si="7"/>
        <v>-2325242843</v>
      </c>
      <c r="R224" s="12"/>
      <c r="S224" s="12"/>
    </row>
    <row r="225" spans="1:19">
      <c r="A225" s="238" t="s">
        <v>192</v>
      </c>
      <c r="C225" s="101">
        <v>34102699</v>
      </c>
      <c r="D225" s="101"/>
      <c r="E225" s="101">
        <v>107903025019</v>
      </c>
      <c r="F225" s="101"/>
      <c r="G225" s="101">
        <v>-115359122990</v>
      </c>
      <c r="H225" s="101"/>
      <c r="I225" s="112">
        <f t="shared" si="6"/>
        <v>-7456097971</v>
      </c>
      <c r="J225" s="112"/>
      <c r="K225" s="101">
        <v>34102699</v>
      </c>
      <c r="L225" s="101"/>
      <c r="M225" s="101">
        <v>107903025019</v>
      </c>
      <c r="N225" s="101"/>
      <c r="O225" s="101">
        <v>-122636954220</v>
      </c>
      <c r="P225" s="101"/>
      <c r="Q225" s="101">
        <f t="shared" si="7"/>
        <v>-14733929201</v>
      </c>
      <c r="R225" s="12"/>
      <c r="S225" s="12"/>
    </row>
    <row r="226" spans="1:19">
      <c r="A226" s="238" t="s">
        <v>191</v>
      </c>
      <c r="C226" s="101">
        <v>2927062</v>
      </c>
      <c r="D226" s="101"/>
      <c r="E226" s="101">
        <v>11256692891</v>
      </c>
      <c r="F226" s="101"/>
      <c r="G226" s="101">
        <v>-11442117007</v>
      </c>
      <c r="H226" s="101"/>
      <c r="I226" s="112">
        <f t="shared" si="6"/>
        <v>-185424116</v>
      </c>
      <c r="J226" s="112"/>
      <c r="K226" s="101">
        <v>2927062</v>
      </c>
      <c r="L226" s="101"/>
      <c r="M226" s="101">
        <v>11256692891</v>
      </c>
      <c r="N226" s="101"/>
      <c r="O226" s="101">
        <v>-14802698432</v>
      </c>
      <c r="P226" s="101"/>
      <c r="Q226" s="101">
        <f t="shared" si="7"/>
        <v>-3546005541</v>
      </c>
      <c r="R226" s="12"/>
      <c r="S226" s="12"/>
    </row>
    <row r="227" spans="1:19">
      <c r="A227" s="238" t="s">
        <v>238</v>
      </c>
      <c r="C227" s="101">
        <v>2156397</v>
      </c>
      <c r="D227" s="101"/>
      <c r="E227" s="101">
        <v>10825010514</v>
      </c>
      <c r="F227" s="101"/>
      <c r="G227" s="101">
        <v>-11283423330</v>
      </c>
      <c r="H227" s="101"/>
      <c r="I227" s="112">
        <f t="shared" si="6"/>
        <v>-458412816</v>
      </c>
      <c r="J227" s="112"/>
      <c r="K227" s="101">
        <v>2156397</v>
      </c>
      <c r="L227" s="101"/>
      <c r="M227" s="101">
        <v>10825010514</v>
      </c>
      <c r="N227" s="101"/>
      <c r="O227" s="101">
        <v>-15310219689</v>
      </c>
      <c r="P227" s="101"/>
      <c r="Q227" s="101">
        <f t="shared" si="7"/>
        <v>-4485209175</v>
      </c>
      <c r="R227" s="12"/>
      <c r="S227" s="12"/>
    </row>
    <row r="228" spans="1:19">
      <c r="A228" s="238" t="s">
        <v>242</v>
      </c>
      <c r="C228" s="101">
        <v>7301959</v>
      </c>
      <c r="D228" s="101"/>
      <c r="E228" s="101">
        <v>35711880735</v>
      </c>
      <c r="F228" s="101"/>
      <c r="G228" s="101">
        <v>-37115701077</v>
      </c>
      <c r="H228" s="101"/>
      <c r="I228" s="112">
        <f t="shared" si="6"/>
        <v>-1403820342</v>
      </c>
      <c r="J228" s="112"/>
      <c r="K228" s="101">
        <v>7301959</v>
      </c>
      <c r="L228" s="101"/>
      <c r="M228" s="101">
        <v>35711880735</v>
      </c>
      <c r="N228" s="101"/>
      <c r="O228" s="101">
        <v>-40633577299</v>
      </c>
      <c r="P228" s="101"/>
      <c r="Q228" s="101">
        <f t="shared" si="7"/>
        <v>-4921696564</v>
      </c>
      <c r="R228" s="12"/>
      <c r="S228" s="12"/>
    </row>
    <row r="229" spans="1:19">
      <c r="A229" s="238" t="s">
        <v>200</v>
      </c>
      <c r="C229" s="101">
        <v>4097151</v>
      </c>
      <c r="D229" s="101"/>
      <c r="E229" s="101">
        <v>24110815876</v>
      </c>
      <c r="F229" s="101"/>
      <c r="G229" s="101">
        <v>-28121299574</v>
      </c>
      <c r="H229" s="101"/>
      <c r="I229" s="112">
        <f t="shared" si="6"/>
        <v>-4010483698</v>
      </c>
      <c r="J229" s="112"/>
      <c r="K229" s="101">
        <v>4097151</v>
      </c>
      <c r="L229" s="101"/>
      <c r="M229" s="101">
        <v>24110815876</v>
      </c>
      <c r="N229" s="101"/>
      <c r="O229" s="101">
        <v>-43656933608</v>
      </c>
      <c r="P229" s="101"/>
      <c r="Q229" s="101">
        <f t="shared" si="7"/>
        <v>-19546117732</v>
      </c>
      <c r="R229" s="12"/>
      <c r="S229" s="12"/>
    </row>
    <row r="230" spans="1:19">
      <c r="A230" s="238" t="s">
        <v>383</v>
      </c>
      <c r="C230" s="101">
        <v>5894118</v>
      </c>
      <c r="D230" s="101"/>
      <c r="E230" s="101">
        <v>50212041346</v>
      </c>
      <c r="F230" s="101"/>
      <c r="G230" s="101">
        <v>-57825531834</v>
      </c>
      <c r="H230" s="101"/>
      <c r="I230" s="112">
        <f t="shared" si="6"/>
        <v>-7613490488</v>
      </c>
      <c r="J230" s="112"/>
      <c r="K230" s="101">
        <v>5894118</v>
      </c>
      <c r="L230" s="101"/>
      <c r="M230" s="101">
        <v>50212041346</v>
      </c>
      <c r="N230" s="101"/>
      <c r="O230" s="101">
        <v>-66080963497</v>
      </c>
      <c r="P230" s="101"/>
      <c r="Q230" s="101">
        <f t="shared" si="7"/>
        <v>-15868922151</v>
      </c>
      <c r="R230" s="12"/>
      <c r="S230" s="12"/>
    </row>
    <row r="231" spans="1:19">
      <c r="A231" s="238" t="s">
        <v>369</v>
      </c>
      <c r="C231" s="101">
        <v>1244980</v>
      </c>
      <c r="D231" s="101"/>
      <c r="E231" s="101">
        <v>25308354948</v>
      </c>
      <c r="F231" s="101"/>
      <c r="G231" s="101">
        <v>-33290696730</v>
      </c>
      <c r="H231" s="101"/>
      <c r="I231" s="112">
        <f t="shared" si="6"/>
        <v>-7982341782</v>
      </c>
      <c r="J231" s="112"/>
      <c r="K231" s="101">
        <v>1244980</v>
      </c>
      <c r="L231" s="101"/>
      <c r="M231" s="101">
        <v>25308354948</v>
      </c>
      <c r="N231" s="101"/>
      <c r="O231" s="101">
        <v>-35825541099</v>
      </c>
      <c r="P231" s="101"/>
      <c r="Q231" s="101">
        <f t="shared" si="7"/>
        <v>-10517186151</v>
      </c>
      <c r="R231" s="12"/>
      <c r="S231" s="12"/>
    </row>
    <row r="232" spans="1:19">
      <c r="A232" s="238" t="s">
        <v>239</v>
      </c>
      <c r="C232" s="101">
        <v>4502457</v>
      </c>
      <c r="D232" s="101"/>
      <c r="E232" s="101">
        <v>32985668600</v>
      </c>
      <c r="F232" s="101"/>
      <c r="G232" s="101">
        <v>-34886183110</v>
      </c>
      <c r="H232" s="101"/>
      <c r="I232" s="112">
        <f t="shared" si="6"/>
        <v>-1900514510</v>
      </c>
      <c r="J232" s="112"/>
      <c r="K232" s="101">
        <v>4502457</v>
      </c>
      <c r="L232" s="101"/>
      <c r="M232" s="101">
        <v>32985668600</v>
      </c>
      <c r="N232" s="101"/>
      <c r="O232" s="101">
        <v>-55166814664</v>
      </c>
      <c r="P232" s="101"/>
      <c r="Q232" s="101">
        <f t="shared" si="7"/>
        <v>-22181146064</v>
      </c>
      <c r="R232" s="12"/>
      <c r="S232" s="12"/>
    </row>
    <row r="233" spans="1:19">
      <c r="A233" s="238" t="s">
        <v>367</v>
      </c>
      <c r="C233" s="101">
        <v>11390022</v>
      </c>
      <c r="D233" s="101"/>
      <c r="E233" s="101">
        <v>31906104362</v>
      </c>
      <c r="F233" s="101"/>
      <c r="G233" s="101">
        <v>-37182718799</v>
      </c>
      <c r="H233" s="101"/>
      <c r="I233" s="112">
        <f t="shared" si="6"/>
        <v>-5276614437</v>
      </c>
      <c r="J233" s="112"/>
      <c r="K233" s="101">
        <v>11390022</v>
      </c>
      <c r="L233" s="101"/>
      <c r="M233" s="101">
        <v>31906104362</v>
      </c>
      <c r="N233" s="101"/>
      <c r="O233" s="101">
        <v>-27428090277</v>
      </c>
      <c r="P233" s="101"/>
      <c r="Q233" s="101">
        <f t="shared" si="7"/>
        <v>4478014085</v>
      </c>
      <c r="R233" s="12"/>
      <c r="S233" s="12"/>
    </row>
    <row r="234" spans="1:19">
      <c r="A234" s="238" t="s">
        <v>245</v>
      </c>
      <c r="C234" s="101">
        <v>1407256</v>
      </c>
      <c r="D234" s="101"/>
      <c r="E234" s="101">
        <v>43323401150</v>
      </c>
      <c r="F234" s="101"/>
      <c r="G234" s="101">
        <v>-45356495430</v>
      </c>
      <c r="H234" s="101"/>
      <c r="I234" s="112">
        <f t="shared" si="6"/>
        <v>-2033094280</v>
      </c>
      <c r="J234" s="112"/>
      <c r="K234" s="101">
        <v>1407256</v>
      </c>
      <c r="L234" s="101"/>
      <c r="M234" s="101">
        <v>43323401150</v>
      </c>
      <c r="N234" s="101"/>
      <c r="O234" s="101">
        <v>-37451491918</v>
      </c>
      <c r="P234" s="101"/>
      <c r="Q234" s="101">
        <f t="shared" si="7"/>
        <v>5871909232</v>
      </c>
      <c r="R234" s="12"/>
      <c r="S234" s="12"/>
    </row>
    <row r="235" spans="1:19">
      <c r="A235" s="238" t="s">
        <v>481</v>
      </c>
      <c r="C235" s="101">
        <v>3189249</v>
      </c>
      <c r="D235" s="101"/>
      <c r="E235" s="101">
        <v>106362658094</v>
      </c>
      <c r="F235" s="101"/>
      <c r="G235" s="101">
        <v>-111611243477</v>
      </c>
      <c r="H235" s="101"/>
      <c r="I235" s="112">
        <f t="shared" si="6"/>
        <v>-5248585383</v>
      </c>
      <c r="J235" s="112"/>
      <c r="K235" s="101">
        <v>3189249</v>
      </c>
      <c r="L235" s="101"/>
      <c r="M235" s="101">
        <v>106362658094</v>
      </c>
      <c r="N235" s="101"/>
      <c r="O235" s="101">
        <v>-111611243477</v>
      </c>
      <c r="P235" s="101"/>
      <c r="Q235" s="101">
        <f t="shared" si="7"/>
        <v>-5248585383</v>
      </c>
      <c r="R235" s="12"/>
      <c r="S235" s="12"/>
    </row>
    <row r="236" spans="1:19">
      <c r="A236" s="238" t="s">
        <v>241</v>
      </c>
      <c r="C236" s="101">
        <v>14557339</v>
      </c>
      <c r="D236" s="101"/>
      <c r="E236" s="101">
        <v>31546175781</v>
      </c>
      <c r="F236" s="101"/>
      <c r="G236" s="101">
        <v>-35831657222</v>
      </c>
      <c r="H236" s="101"/>
      <c r="I236" s="112">
        <f t="shared" si="6"/>
        <v>-4285481441</v>
      </c>
      <c r="J236" s="112"/>
      <c r="K236" s="101">
        <v>14557339</v>
      </c>
      <c r="L236" s="101"/>
      <c r="M236" s="101">
        <v>31546175781</v>
      </c>
      <c r="N236" s="101"/>
      <c r="O236" s="101">
        <v>-35771407676</v>
      </c>
      <c r="P236" s="101"/>
      <c r="Q236" s="101">
        <f t="shared" si="7"/>
        <v>-4225231895</v>
      </c>
      <c r="R236" s="12"/>
      <c r="S236" s="12"/>
    </row>
    <row r="237" spans="1:19">
      <c r="A237" s="238" t="s">
        <v>323</v>
      </c>
      <c r="C237" s="101">
        <v>20067845</v>
      </c>
      <c r="D237" s="101"/>
      <c r="E237" s="101">
        <v>17155659540</v>
      </c>
      <c r="F237" s="101"/>
      <c r="G237" s="101">
        <v>-17914499620</v>
      </c>
      <c r="H237" s="101"/>
      <c r="I237" s="112">
        <f t="shared" si="6"/>
        <v>-758840080</v>
      </c>
      <c r="J237" s="112"/>
      <c r="K237" s="101">
        <v>20067845</v>
      </c>
      <c r="L237" s="101"/>
      <c r="M237" s="101">
        <v>17155659540</v>
      </c>
      <c r="N237" s="101"/>
      <c r="O237" s="101">
        <v>-25167415795</v>
      </c>
      <c r="P237" s="101"/>
      <c r="Q237" s="101">
        <f t="shared" si="7"/>
        <v>-8011756255</v>
      </c>
      <c r="R237" s="12"/>
      <c r="S237" s="12"/>
    </row>
    <row r="238" spans="1:19">
      <c r="A238" s="238" t="s">
        <v>177</v>
      </c>
      <c r="C238" s="101">
        <v>4394727</v>
      </c>
      <c r="D238" s="101"/>
      <c r="E238" s="101">
        <v>58975808057</v>
      </c>
      <c r="F238" s="101"/>
      <c r="G238" s="101">
        <v>-67523635953</v>
      </c>
      <c r="H238" s="101"/>
      <c r="I238" s="112">
        <f t="shared" si="6"/>
        <v>-8547827896</v>
      </c>
      <c r="J238" s="112"/>
      <c r="K238" s="101">
        <v>4394727</v>
      </c>
      <c r="L238" s="101"/>
      <c r="M238" s="101">
        <v>58975808057</v>
      </c>
      <c r="N238" s="101"/>
      <c r="O238" s="101">
        <v>-84679378365</v>
      </c>
      <c r="P238" s="101"/>
      <c r="Q238" s="101">
        <f t="shared" si="7"/>
        <v>-25703570308</v>
      </c>
      <c r="R238" s="12"/>
      <c r="S238" s="12"/>
    </row>
    <row r="239" spans="1:19">
      <c r="A239" s="238" t="s">
        <v>349</v>
      </c>
      <c r="C239" s="101">
        <v>10610612</v>
      </c>
      <c r="D239" s="101"/>
      <c r="E239" s="101">
        <v>38498297836</v>
      </c>
      <c r="F239" s="101"/>
      <c r="G239" s="101">
        <v>-41664165631</v>
      </c>
      <c r="H239" s="101"/>
      <c r="I239" s="112">
        <f t="shared" si="6"/>
        <v>-3165867795</v>
      </c>
      <c r="J239" s="112"/>
      <c r="K239" s="101">
        <v>10610612</v>
      </c>
      <c r="L239" s="101"/>
      <c r="M239" s="101">
        <v>38498297836</v>
      </c>
      <c r="N239" s="101"/>
      <c r="O239" s="101">
        <v>-40632777030</v>
      </c>
      <c r="P239" s="101"/>
      <c r="Q239" s="101">
        <f t="shared" si="7"/>
        <v>-2134479194</v>
      </c>
      <c r="R239" s="12"/>
      <c r="S239" s="12"/>
    </row>
    <row r="240" spans="1:19">
      <c r="A240" s="238" t="s">
        <v>255</v>
      </c>
      <c r="C240" s="101">
        <v>4330225</v>
      </c>
      <c r="D240" s="101"/>
      <c r="E240" s="101">
        <v>28323347864</v>
      </c>
      <c r="F240" s="101"/>
      <c r="G240" s="101">
        <v>-29761484276</v>
      </c>
      <c r="H240" s="101"/>
      <c r="I240" s="112">
        <f t="shared" si="6"/>
        <v>-1438136412</v>
      </c>
      <c r="J240" s="112"/>
      <c r="K240" s="101">
        <v>4330225</v>
      </c>
      <c r="L240" s="101"/>
      <c r="M240" s="101">
        <v>28323347864</v>
      </c>
      <c r="N240" s="101"/>
      <c r="O240" s="101">
        <v>-31681110723</v>
      </c>
      <c r="P240" s="101"/>
      <c r="Q240" s="101">
        <f t="shared" si="7"/>
        <v>-3357762859</v>
      </c>
      <c r="R240" s="12"/>
      <c r="S240" s="12"/>
    </row>
    <row r="241" spans="1:19">
      <c r="A241" s="238" t="s">
        <v>86</v>
      </c>
      <c r="C241" s="101">
        <v>1930024</v>
      </c>
      <c r="D241" s="101"/>
      <c r="E241" s="101">
        <v>28336841079</v>
      </c>
      <c r="F241" s="101"/>
      <c r="G241" s="101">
        <v>-29381195451</v>
      </c>
      <c r="H241" s="101"/>
      <c r="I241" s="112">
        <f t="shared" si="6"/>
        <v>-1044354372</v>
      </c>
      <c r="J241" s="112"/>
      <c r="K241" s="101">
        <v>1930024</v>
      </c>
      <c r="L241" s="101"/>
      <c r="M241" s="101">
        <v>28336841079</v>
      </c>
      <c r="N241" s="101"/>
      <c r="O241" s="101">
        <v>-41527479539</v>
      </c>
      <c r="P241" s="101"/>
      <c r="Q241" s="101">
        <f t="shared" si="7"/>
        <v>-13190638460</v>
      </c>
      <c r="R241" s="12"/>
      <c r="S241" s="12"/>
    </row>
    <row r="242" spans="1:19">
      <c r="A242" s="238" t="s">
        <v>390</v>
      </c>
      <c r="C242" s="101">
        <v>755353</v>
      </c>
      <c r="D242" s="101"/>
      <c r="E242" s="101">
        <v>22841120124</v>
      </c>
      <c r="F242" s="101"/>
      <c r="G242" s="101">
        <v>-25638809960</v>
      </c>
      <c r="H242" s="101"/>
      <c r="I242" s="112">
        <f t="shared" si="6"/>
        <v>-2797689836</v>
      </c>
      <c r="J242" s="112"/>
      <c r="K242" s="101">
        <v>755353</v>
      </c>
      <c r="L242" s="101"/>
      <c r="M242" s="101">
        <v>22841120124</v>
      </c>
      <c r="N242" s="101"/>
      <c r="O242" s="101">
        <v>-29967237009</v>
      </c>
      <c r="P242" s="101"/>
      <c r="Q242" s="101">
        <f t="shared" si="7"/>
        <v>-7126116885</v>
      </c>
      <c r="R242" s="12"/>
      <c r="S242" s="12"/>
    </row>
    <row r="243" spans="1:19">
      <c r="A243" s="238" t="s">
        <v>477</v>
      </c>
      <c r="C243" s="101">
        <v>11812575</v>
      </c>
      <c r="D243" s="101"/>
      <c r="E243" s="101">
        <v>28533765138</v>
      </c>
      <c r="F243" s="101"/>
      <c r="G243" s="101">
        <v>-30266703603</v>
      </c>
      <c r="H243" s="101"/>
      <c r="I243" s="112">
        <f t="shared" si="6"/>
        <v>-1732938465</v>
      </c>
      <c r="J243" s="112"/>
      <c r="K243" s="101">
        <v>11812575</v>
      </c>
      <c r="L243" s="101"/>
      <c r="M243" s="101">
        <v>28533765138</v>
      </c>
      <c r="N243" s="101"/>
      <c r="O243" s="101">
        <v>-30266703603</v>
      </c>
      <c r="P243" s="101"/>
      <c r="Q243" s="101">
        <f t="shared" si="7"/>
        <v>-1732938465</v>
      </c>
      <c r="R243" s="12"/>
      <c r="S243" s="12"/>
    </row>
    <row r="244" spans="1:19">
      <c r="A244" s="238" t="s">
        <v>180</v>
      </c>
      <c r="C244" s="101">
        <v>37812096</v>
      </c>
      <c r="D244" s="101"/>
      <c r="E244" s="101">
        <v>58260026748</v>
      </c>
      <c r="F244" s="101"/>
      <c r="G244" s="101">
        <v>-69301052625</v>
      </c>
      <c r="H244" s="101"/>
      <c r="I244" s="112">
        <f t="shared" si="6"/>
        <v>-11041025877</v>
      </c>
      <c r="J244" s="112"/>
      <c r="K244" s="101">
        <v>37812096</v>
      </c>
      <c r="L244" s="101"/>
      <c r="M244" s="101">
        <v>58260026748</v>
      </c>
      <c r="N244" s="101"/>
      <c r="O244" s="101">
        <v>-102697476022</v>
      </c>
      <c r="P244" s="101"/>
      <c r="Q244" s="101">
        <f t="shared" si="7"/>
        <v>-44437449274</v>
      </c>
      <c r="R244" s="12"/>
      <c r="S244" s="12"/>
    </row>
    <row r="245" spans="1:19">
      <c r="A245" s="238" t="s">
        <v>282</v>
      </c>
      <c r="C245" s="101">
        <v>10059540</v>
      </c>
      <c r="D245" s="101"/>
      <c r="E245" s="101">
        <v>27099148350</v>
      </c>
      <c r="F245" s="101"/>
      <c r="G245" s="101">
        <v>-27503467981</v>
      </c>
      <c r="H245" s="101"/>
      <c r="I245" s="112">
        <f t="shared" si="6"/>
        <v>-404319631</v>
      </c>
      <c r="J245" s="112"/>
      <c r="K245" s="101">
        <v>10059540</v>
      </c>
      <c r="L245" s="101"/>
      <c r="M245" s="101">
        <v>27099148350</v>
      </c>
      <c r="N245" s="101"/>
      <c r="O245" s="101">
        <v>-38883884833</v>
      </c>
      <c r="P245" s="101"/>
      <c r="Q245" s="101">
        <f t="shared" si="7"/>
        <v>-11784736483</v>
      </c>
      <c r="R245" s="12"/>
      <c r="S245" s="12"/>
    </row>
    <row r="246" spans="1:19">
      <c r="A246" s="238" t="s">
        <v>340</v>
      </c>
      <c r="C246" s="101">
        <v>2850718</v>
      </c>
      <c r="D246" s="101"/>
      <c r="E246" s="101">
        <v>41542866305</v>
      </c>
      <c r="F246" s="101"/>
      <c r="G246" s="101">
        <v>-43373929780</v>
      </c>
      <c r="H246" s="101"/>
      <c r="I246" s="112">
        <f t="shared" si="6"/>
        <v>-1831063475</v>
      </c>
      <c r="J246" s="112"/>
      <c r="K246" s="101">
        <v>2850718</v>
      </c>
      <c r="L246" s="101"/>
      <c r="M246" s="101">
        <v>41542866305</v>
      </c>
      <c r="N246" s="101"/>
      <c r="O246" s="101">
        <v>-46520964503</v>
      </c>
      <c r="P246" s="101"/>
      <c r="Q246" s="101">
        <f t="shared" si="7"/>
        <v>-4978098198</v>
      </c>
      <c r="R246" s="12"/>
      <c r="S246" s="12"/>
    </row>
    <row r="247" spans="1:19">
      <c r="A247" s="238" t="s">
        <v>384</v>
      </c>
      <c r="C247" s="101">
        <v>6739795</v>
      </c>
      <c r="D247" s="101"/>
      <c r="E247" s="101">
        <v>26972964906</v>
      </c>
      <c r="F247" s="101"/>
      <c r="G247" s="101">
        <v>-29925278245</v>
      </c>
      <c r="H247" s="101"/>
      <c r="I247" s="112">
        <f t="shared" si="6"/>
        <v>-2952313339</v>
      </c>
      <c r="J247" s="112"/>
      <c r="K247" s="101">
        <v>6739795</v>
      </c>
      <c r="L247" s="101"/>
      <c r="M247" s="101">
        <v>26972964906</v>
      </c>
      <c r="N247" s="101"/>
      <c r="O247" s="101">
        <v>-36715016213</v>
      </c>
      <c r="P247" s="101"/>
      <c r="Q247" s="101">
        <f t="shared" si="7"/>
        <v>-9742051307</v>
      </c>
      <c r="R247" s="12"/>
      <c r="S247" s="12"/>
    </row>
    <row r="248" spans="1:19">
      <c r="A248" s="238" t="s">
        <v>111</v>
      </c>
      <c r="C248" s="101">
        <v>3943454</v>
      </c>
      <c r="D248" s="101"/>
      <c r="E248" s="101">
        <v>31869522352</v>
      </c>
      <c r="F248" s="101"/>
      <c r="G248" s="101">
        <v>-39632164679</v>
      </c>
      <c r="H248" s="101"/>
      <c r="I248" s="112">
        <f t="shared" si="6"/>
        <v>-7762642327</v>
      </c>
      <c r="J248" s="112"/>
      <c r="K248" s="101">
        <v>3943454</v>
      </c>
      <c r="L248" s="101"/>
      <c r="M248" s="101">
        <v>31869522352</v>
      </c>
      <c r="N248" s="101"/>
      <c r="O248" s="101">
        <v>-29558539269</v>
      </c>
      <c r="P248" s="101"/>
      <c r="Q248" s="101">
        <f t="shared" si="7"/>
        <v>2310983083</v>
      </c>
      <c r="R248" s="12"/>
      <c r="S248" s="12"/>
    </row>
    <row r="249" spans="1:19">
      <c r="A249" s="238" t="s">
        <v>90</v>
      </c>
      <c r="C249" s="101">
        <v>1325589</v>
      </c>
      <c r="D249" s="101"/>
      <c r="E249" s="101">
        <v>3410212122</v>
      </c>
      <c r="F249" s="101"/>
      <c r="G249" s="101">
        <v>7801216466</v>
      </c>
      <c r="H249" s="101"/>
      <c r="I249" s="112">
        <f t="shared" si="6"/>
        <v>11211428588</v>
      </c>
      <c r="J249" s="112"/>
      <c r="K249" s="101">
        <v>1325589</v>
      </c>
      <c r="L249" s="101"/>
      <c r="M249" s="101">
        <v>3410212122</v>
      </c>
      <c r="N249" s="101"/>
      <c r="O249" s="101">
        <v>-3840185130</v>
      </c>
      <c r="P249" s="101"/>
      <c r="Q249" s="101">
        <f t="shared" si="7"/>
        <v>-429973008</v>
      </c>
      <c r="R249" s="12"/>
      <c r="S249" s="12"/>
    </row>
    <row r="250" spans="1:19">
      <c r="A250" s="238" t="s">
        <v>452</v>
      </c>
      <c r="C250" s="101">
        <v>840767</v>
      </c>
      <c r="D250" s="101"/>
      <c r="E250" s="101">
        <v>4680280848</v>
      </c>
      <c r="F250" s="101"/>
      <c r="G250" s="101">
        <v>-4931931391</v>
      </c>
      <c r="H250" s="101"/>
      <c r="I250" s="112">
        <f t="shared" si="6"/>
        <v>-251650543</v>
      </c>
      <c r="J250" s="112"/>
      <c r="K250" s="101">
        <v>840767</v>
      </c>
      <c r="L250" s="101"/>
      <c r="M250" s="101">
        <v>4680280848</v>
      </c>
      <c r="N250" s="101"/>
      <c r="O250" s="101">
        <v>-4902420296</v>
      </c>
      <c r="P250" s="101"/>
      <c r="Q250" s="101">
        <f t="shared" si="7"/>
        <v>-222139448</v>
      </c>
      <c r="R250" s="12"/>
      <c r="S250" s="12"/>
    </row>
    <row r="251" spans="1:19">
      <c r="A251" s="238" t="s">
        <v>168</v>
      </c>
      <c r="C251" s="101">
        <v>6752904</v>
      </c>
      <c r="D251" s="101"/>
      <c r="E251" s="101">
        <v>70483604327</v>
      </c>
      <c r="F251" s="101"/>
      <c r="G251" s="101">
        <v>-75820562210</v>
      </c>
      <c r="H251" s="101"/>
      <c r="I251" s="112">
        <f t="shared" si="6"/>
        <v>-5336957883</v>
      </c>
      <c r="J251" s="112"/>
      <c r="K251" s="101">
        <v>6752904</v>
      </c>
      <c r="L251" s="101"/>
      <c r="M251" s="101">
        <v>70483604327</v>
      </c>
      <c r="N251" s="101"/>
      <c r="O251" s="101">
        <v>-72677419496</v>
      </c>
      <c r="P251" s="101"/>
      <c r="Q251" s="101">
        <f t="shared" si="7"/>
        <v>-2193815169</v>
      </c>
      <c r="R251" s="12"/>
      <c r="S251" s="12"/>
    </row>
    <row r="252" spans="1:19">
      <c r="A252" s="238" t="s">
        <v>320</v>
      </c>
      <c r="C252" s="101">
        <v>3982398</v>
      </c>
      <c r="D252" s="101"/>
      <c r="E252" s="101">
        <v>62785025333</v>
      </c>
      <c r="F252" s="101"/>
      <c r="G252" s="101">
        <v>-71534579193</v>
      </c>
      <c r="H252" s="101"/>
      <c r="I252" s="112">
        <f t="shared" si="6"/>
        <v>-8749553860</v>
      </c>
      <c r="J252" s="112"/>
      <c r="K252" s="101">
        <v>3982398</v>
      </c>
      <c r="L252" s="101"/>
      <c r="M252" s="101">
        <v>62785025333</v>
      </c>
      <c r="N252" s="101"/>
      <c r="O252" s="101">
        <v>-61358393760</v>
      </c>
      <c r="P252" s="101"/>
      <c r="Q252" s="101">
        <f t="shared" si="7"/>
        <v>1426631573</v>
      </c>
      <c r="R252" s="12"/>
      <c r="S252" s="12"/>
    </row>
    <row r="253" spans="1:19">
      <c r="A253" s="238" t="s">
        <v>475</v>
      </c>
      <c r="C253" s="101">
        <v>1788077</v>
      </c>
      <c r="D253" s="101"/>
      <c r="E253" s="101">
        <v>35993118326</v>
      </c>
      <c r="F253" s="101"/>
      <c r="G253" s="101">
        <v>-35524205851</v>
      </c>
      <c r="H253" s="101"/>
      <c r="I253" s="112">
        <f t="shared" si="6"/>
        <v>468912475</v>
      </c>
      <c r="J253" s="112"/>
      <c r="K253" s="101">
        <v>1788077</v>
      </c>
      <c r="L253" s="101"/>
      <c r="M253" s="101">
        <v>35993118326</v>
      </c>
      <c r="N253" s="101"/>
      <c r="O253" s="101">
        <v>-35524205851</v>
      </c>
      <c r="P253" s="101"/>
      <c r="Q253" s="101">
        <f t="shared" si="7"/>
        <v>468912475</v>
      </c>
      <c r="R253" s="12"/>
      <c r="S253" s="12"/>
    </row>
    <row r="254" spans="1:19">
      <c r="A254" s="238" t="s">
        <v>131</v>
      </c>
      <c r="C254" s="101">
        <v>19749059</v>
      </c>
      <c r="D254" s="101"/>
      <c r="E254" s="101">
        <v>41422574932</v>
      </c>
      <c r="F254" s="101"/>
      <c r="G254" s="101">
        <v>-43922313859</v>
      </c>
      <c r="H254" s="101"/>
      <c r="I254" s="112">
        <f t="shared" si="6"/>
        <v>-2499738927</v>
      </c>
      <c r="J254" s="112"/>
      <c r="K254" s="101">
        <v>19749059</v>
      </c>
      <c r="L254" s="101"/>
      <c r="M254" s="101">
        <v>41422574932</v>
      </c>
      <c r="N254" s="101"/>
      <c r="O254" s="101">
        <v>-41772447108</v>
      </c>
      <c r="P254" s="101"/>
      <c r="Q254" s="101">
        <f t="shared" si="7"/>
        <v>-349872176</v>
      </c>
      <c r="R254" s="12"/>
      <c r="S254" s="12"/>
    </row>
    <row r="255" spans="1:19">
      <c r="A255" s="238" t="s">
        <v>393</v>
      </c>
      <c r="C255" s="101">
        <v>52465248</v>
      </c>
      <c r="D255" s="101"/>
      <c r="E255" s="101">
        <v>138727192204</v>
      </c>
      <c r="F255" s="101"/>
      <c r="G255" s="101">
        <v>-157502300922</v>
      </c>
      <c r="H255" s="101"/>
      <c r="I255" s="112">
        <f t="shared" si="6"/>
        <v>-18775108718</v>
      </c>
      <c r="J255" s="112"/>
      <c r="K255" s="101">
        <v>52465248</v>
      </c>
      <c r="L255" s="101"/>
      <c r="M255" s="101">
        <v>138727192204</v>
      </c>
      <c r="N255" s="101"/>
      <c r="O255" s="101">
        <v>-179380981999</v>
      </c>
      <c r="P255" s="101"/>
      <c r="Q255" s="101">
        <f t="shared" si="7"/>
        <v>-40653789795</v>
      </c>
      <c r="R255" s="12"/>
      <c r="S255" s="12"/>
    </row>
    <row r="256" spans="1:19">
      <c r="A256" s="238" t="s">
        <v>261</v>
      </c>
      <c r="C256" s="101">
        <v>37194109</v>
      </c>
      <c r="D256" s="101"/>
      <c r="E256" s="101">
        <v>38192906589</v>
      </c>
      <c r="F256" s="101"/>
      <c r="G256" s="101">
        <v>-41083862015</v>
      </c>
      <c r="H256" s="101"/>
      <c r="I256" s="112">
        <f t="shared" si="6"/>
        <v>-2890955426</v>
      </c>
      <c r="J256" s="112"/>
      <c r="K256" s="101">
        <v>37194109</v>
      </c>
      <c r="L256" s="101"/>
      <c r="M256" s="101">
        <v>38192906589</v>
      </c>
      <c r="N256" s="101"/>
      <c r="O256" s="101">
        <v>-40500177077</v>
      </c>
      <c r="P256" s="101"/>
      <c r="Q256" s="101">
        <f t="shared" si="7"/>
        <v>-2307270488</v>
      </c>
      <c r="R256" s="12"/>
      <c r="S256" s="12"/>
    </row>
    <row r="257" spans="1:19">
      <c r="A257" s="238" t="s">
        <v>252</v>
      </c>
      <c r="C257" s="101">
        <v>17947007</v>
      </c>
      <c r="D257" s="101"/>
      <c r="E257" s="101">
        <v>37107662405</v>
      </c>
      <c r="F257" s="101"/>
      <c r="G257" s="101">
        <v>-39972249502</v>
      </c>
      <c r="H257" s="101"/>
      <c r="I257" s="112">
        <f t="shared" si="6"/>
        <v>-2864587097</v>
      </c>
      <c r="J257" s="112"/>
      <c r="K257" s="101">
        <v>17947007</v>
      </c>
      <c r="L257" s="101"/>
      <c r="M257" s="101">
        <v>37107662405</v>
      </c>
      <c r="N257" s="101"/>
      <c r="O257" s="101">
        <v>-51741082159</v>
      </c>
      <c r="P257" s="101"/>
      <c r="Q257" s="101">
        <f t="shared" si="7"/>
        <v>-14633419754</v>
      </c>
      <c r="R257" s="12"/>
      <c r="S257" s="12"/>
    </row>
    <row r="258" spans="1:19">
      <c r="A258" s="238" t="s">
        <v>100</v>
      </c>
      <c r="C258" s="101">
        <v>16567910</v>
      </c>
      <c r="D258" s="101"/>
      <c r="E258" s="101">
        <v>38472357069</v>
      </c>
      <c r="F258" s="101"/>
      <c r="G258" s="101">
        <v>-45312477941</v>
      </c>
      <c r="H258" s="101"/>
      <c r="I258" s="112">
        <f t="shared" si="6"/>
        <v>-6840120872</v>
      </c>
      <c r="J258" s="112"/>
      <c r="K258" s="101">
        <v>16567910</v>
      </c>
      <c r="L258" s="101"/>
      <c r="M258" s="101">
        <v>38472357069</v>
      </c>
      <c r="N258" s="101"/>
      <c r="O258" s="101">
        <v>-51982285587</v>
      </c>
      <c r="P258" s="101"/>
      <c r="Q258" s="101">
        <f t="shared" si="7"/>
        <v>-13509928518</v>
      </c>
      <c r="R258" s="12"/>
      <c r="S258" s="12"/>
    </row>
    <row r="259" spans="1:19">
      <c r="A259" s="238" t="s">
        <v>190</v>
      </c>
      <c r="C259" s="101">
        <v>4555587</v>
      </c>
      <c r="D259" s="101"/>
      <c r="E259" s="101">
        <v>34054179059</v>
      </c>
      <c r="F259" s="101"/>
      <c r="G259" s="101">
        <v>-33470877295</v>
      </c>
      <c r="H259" s="101"/>
      <c r="I259" s="112">
        <f t="shared" si="6"/>
        <v>583301764</v>
      </c>
      <c r="J259" s="112"/>
      <c r="K259" s="101">
        <v>4555587</v>
      </c>
      <c r="L259" s="101"/>
      <c r="M259" s="101">
        <v>34054179059</v>
      </c>
      <c r="N259" s="101"/>
      <c r="O259" s="101">
        <v>-39836536106</v>
      </c>
      <c r="P259" s="101"/>
      <c r="Q259" s="101">
        <f t="shared" si="7"/>
        <v>-5782357047</v>
      </c>
      <c r="R259" s="12"/>
      <c r="S259" s="12"/>
    </row>
    <row r="260" spans="1:19">
      <c r="A260" s="238" t="s">
        <v>203</v>
      </c>
      <c r="C260" s="101">
        <v>32943432</v>
      </c>
      <c r="D260" s="101"/>
      <c r="E260" s="101">
        <v>63104275607</v>
      </c>
      <c r="F260" s="101"/>
      <c r="G260" s="101">
        <v>-62056053549</v>
      </c>
      <c r="H260" s="101"/>
      <c r="I260" s="112">
        <f t="shared" si="6"/>
        <v>1048222058</v>
      </c>
      <c r="J260" s="112"/>
      <c r="K260" s="101">
        <v>32943432</v>
      </c>
      <c r="L260" s="101"/>
      <c r="M260" s="101">
        <v>63104275607</v>
      </c>
      <c r="N260" s="101"/>
      <c r="O260" s="101">
        <v>-79384638799</v>
      </c>
      <c r="P260" s="101"/>
      <c r="Q260" s="101">
        <f t="shared" si="7"/>
        <v>-16280363192</v>
      </c>
      <c r="R260" s="12"/>
      <c r="S260" s="12"/>
    </row>
    <row r="261" spans="1:19">
      <c r="A261" s="238" t="s">
        <v>193</v>
      </c>
      <c r="C261" s="101">
        <v>5686473</v>
      </c>
      <c r="D261" s="101"/>
      <c r="E261" s="101">
        <v>39681522172</v>
      </c>
      <c r="F261" s="101"/>
      <c r="G261" s="101">
        <v>-42884136866</v>
      </c>
      <c r="H261" s="101"/>
      <c r="I261" s="112">
        <f t="shared" ref="I261:I277" si="8">E261+G261</f>
        <v>-3202614694</v>
      </c>
      <c r="J261" s="112"/>
      <c r="K261" s="101">
        <v>5686473</v>
      </c>
      <c r="L261" s="101"/>
      <c r="M261" s="101">
        <v>39681522172</v>
      </c>
      <c r="N261" s="101"/>
      <c r="O261" s="101">
        <v>-45013920118</v>
      </c>
      <c r="P261" s="101"/>
      <c r="Q261" s="101">
        <f t="shared" ref="Q261:Q277" si="9">M261+O261</f>
        <v>-5332397946</v>
      </c>
      <c r="R261" s="12"/>
      <c r="S261" s="12"/>
    </row>
    <row r="262" spans="1:19">
      <c r="A262" s="238" t="s">
        <v>139</v>
      </c>
      <c r="C262" s="101">
        <v>3932363</v>
      </c>
      <c r="D262" s="101"/>
      <c r="E262" s="101">
        <v>15072970741</v>
      </c>
      <c r="F262" s="101"/>
      <c r="G262" s="101">
        <v>-13426520362</v>
      </c>
      <c r="H262" s="101"/>
      <c r="I262" s="112">
        <f t="shared" si="8"/>
        <v>1646450379</v>
      </c>
      <c r="J262" s="112"/>
      <c r="K262" s="101">
        <v>3932363</v>
      </c>
      <c r="L262" s="101"/>
      <c r="M262" s="101">
        <v>15072970741</v>
      </c>
      <c r="N262" s="101"/>
      <c r="O262" s="101">
        <v>-13747803534</v>
      </c>
      <c r="P262" s="101"/>
      <c r="Q262" s="101">
        <f t="shared" si="9"/>
        <v>1325167207</v>
      </c>
      <c r="R262" s="12"/>
      <c r="S262" s="12"/>
    </row>
    <row r="263" spans="1:19">
      <c r="A263" s="238" t="s">
        <v>267</v>
      </c>
      <c r="C263" s="101">
        <v>0</v>
      </c>
      <c r="D263" s="101"/>
      <c r="E263" s="101">
        <v>0</v>
      </c>
      <c r="F263" s="101"/>
      <c r="G263" s="101">
        <v>-7208001770</v>
      </c>
      <c r="H263" s="101"/>
      <c r="I263" s="112">
        <f t="shared" si="8"/>
        <v>-7208001770</v>
      </c>
      <c r="J263" s="112"/>
      <c r="K263" s="101">
        <v>0</v>
      </c>
      <c r="L263" s="101"/>
      <c r="M263" s="101">
        <v>0</v>
      </c>
      <c r="N263" s="101"/>
      <c r="O263" s="101">
        <v>0</v>
      </c>
      <c r="P263" s="101"/>
      <c r="Q263" s="101">
        <f t="shared" si="9"/>
        <v>0</v>
      </c>
      <c r="R263" s="12"/>
      <c r="S263" s="12"/>
    </row>
    <row r="264" spans="1:19">
      <c r="A264" s="238" t="s">
        <v>317</v>
      </c>
      <c r="C264" s="101">
        <v>2541386</v>
      </c>
      <c r="D264" s="101"/>
      <c r="E264" s="101">
        <v>28142589354</v>
      </c>
      <c r="F264" s="101"/>
      <c r="G264" s="101">
        <v>-30595840795</v>
      </c>
      <c r="H264" s="101"/>
      <c r="I264" s="112">
        <f t="shared" si="8"/>
        <v>-2453251441</v>
      </c>
      <c r="J264" s="112"/>
      <c r="K264" s="101">
        <v>2541386</v>
      </c>
      <c r="L264" s="101"/>
      <c r="M264" s="101">
        <v>28142589354</v>
      </c>
      <c r="N264" s="101"/>
      <c r="O264" s="101">
        <v>-24848046440</v>
      </c>
      <c r="P264" s="101"/>
      <c r="Q264" s="101">
        <f t="shared" si="9"/>
        <v>3294542914</v>
      </c>
      <c r="R264" s="12"/>
      <c r="S264" s="12"/>
    </row>
    <row r="265" spans="1:19">
      <c r="A265" s="238" t="s">
        <v>287</v>
      </c>
      <c r="C265" s="101">
        <v>1914649</v>
      </c>
      <c r="D265" s="101"/>
      <c r="E265" s="101">
        <v>71657619969</v>
      </c>
      <c r="F265" s="101"/>
      <c r="G265" s="101">
        <v>-84435283336</v>
      </c>
      <c r="H265" s="101"/>
      <c r="I265" s="112">
        <f t="shared" si="8"/>
        <v>-12777663367</v>
      </c>
      <c r="J265" s="112"/>
      <c r="K265" s="101">
        <v>1914649</v>
      </c>
      <c r="L265" s="101"/>
      <c r="M265" s="101">
        <v>71657619969</v>
      </c>
      <c r="N265" s="101"/>
      <c r="O265" s="101">
        <v>-98657299583</v>
      </c>
      <c r="P265" s="101"/>
      <c r="Q265" s="101">
        <f t="shared" si="9"/>
        <v>-26999679614</v>
      </c>
      <c r="R265" s="12"/>
      <c r="S265" s="12"/>
    </row>
    <row r="266" spans="1:19">
      <c r="A266" s="238" t="s">
        <v>413</v>
      </c>
      <c r="C266" s="101">
        <v>12587339</v>
      </c>
      <c r="D266" s="101"/>
      <c r="E266" s="101">
        <v>48523259125</v>
      </c>
      <c r="F266" s="101"/>
      <c r="G266" s="101">
        <v>-49464969245</v>
      </c>
      <c r="H266" s="101"/>
      <c r="I266" s="112">
        <f t="shared" si="8"/>
        <v>-941710120</v>
      </c>
      <c r="J266" s="112"/>
      <c r="K266" s="101">
        <v>12587339</v>
      </c>
      <c r="L266" s="101"/>
      <c r="M266" s="101">
        <v>48523259125</v>
      </c>
      <c r="N266" s="101"/>
      <c r="O266" s="101">
        <v>-54722557193</v>
      </c>
      <c r="P266" s="101"/>
      <c r="Q266" s="101">
        <f t="shared" si="9"/>
        <v>-6199298068</v>
      </c>
      <c r="R266" s="12"/>
      <c r="S266" s="12"/>
    </row>
    <row r="267" spans="1:19">
      <c r="A267" s="238" t="s">
        <v>438</v>
      </c>
      <c r="C267" s="101">
        <v>2085059</v>
      </c>
      <c r="D267" s="101"/>
      <c r="E267" s="101">
        <v>31297058777</v>
      </c>
      <c r="F267" s="101"/>
      <c r="G267" s="101">
        <v>-32418222282</v>
      </c>
      <c r="H267" s="101"/>
      <c r="I267" s="112">
        <f t="shared" si="8"/>
        <v>-1121163505</v>
      </c>
      <c r="J267" s="112"/>
      <c r="K267" s="101">
        <v>2085059</v>
      </c>
      <c r="L267" s="101"/>
      <c r="M267" s="101">
        <v>31297058777</v>
      </c>
      <c r="N267" s="101"/>
      <c r="O267" s="101">
        <v>-30399195398</v>
      </c>
      <c r="P267" s="101"/>
      <c r="Q267" s="101">
        <f t="shared" si="9"/>
        <v>897863379</v>
      </c>
      <c r="R267" s="12"/>
      <c r="S267" s="12"/>
    </row>
    <row r="268" spans="1:19">
      <c r="A268" s="238" t="s">
        <v>362</v>
      </c>
      <c r="C268" s="101">
        <v>17046061</v>
      </c>
      <c r="D268" s="101"/>
      <c r="E268" s="101">
        <v>151315607853</v>
      </c>
      <c r="F268" s="101"/>
      <c r="G268" s="101">
        <v>-150647534712</v>
      </c>
      <c r="H268" s="101"/>
      <c r="I268" s="112">
        <f t="shared" si="8"/>
        <v>668073141</v>
      </c>
      <c r="J268" s="112"/>
      <c r="K268" s="101">
        <v>17046061</v>
      </c>
      <c r="L268" s="101"/>
      <c r="M268" s="101">
        <v>151315607853</v>
      </c>
      <c r="N268" s="101"/>
      <c r="O268" s="101">
        <v>-143073853450</v>
      </c>
      <c r="P268" s="101"/>
      <c r="Q268" s="101">
        <f t="shared" si="9"/>
        <v>8241754403</v>
      </c>
      <c r="R268" s="12"/>
      <c r="S268" s="12"/>
    </row>
    <row r="269" spans="1:19">
      <c r="A269" s="238" t="s">
        <v>350</v>
      </c>
      <c r="C269" s="101">
        <v>11908250</v>
      </c>
      <c r="D269" s="101"/>
      <c r="E269" s="101">
        <v>75759333841</v>
      </c>
      <c r="F269" s="101"/>
      <c r="G269" s="101">
        <v>-88209666647</v>
      </c>
      <c r="H269" s="101"/>
      <c r="I269" s="112">
        <f t="shared" si="8"/>
        <v>-12450332806</v>
      </c>
      <c r="J269" s="112"/>
      <c r="K269" s="101">
        <v>11908250</v>
      </c>
      <c r="L269" s="101"/>
      <c r="M269" s="101">
        <v>75759333841</v>
      </c>
      <c r="N269" s="101"/>
      <c r="O269" s="101">
        <v>-81590691542</v>
      </c>
      <c r="P269" s="101"/>
      <c r="Q269" s="101">
        <f t="shared" si="9"/>
        <v>-5831357701</v>
      </c>
      <c r="R269" s="12"/>
      <c r="S269" s="12"/>
    </row>
    <row r="270" spans="1:19">
      <c r="A270" s="238" t="s">
        <v>433</v>
      </c>
      <c r="C270" s="101">
        <v>6042450</v>
      </c>
      <c r="D270" s="101"/>
      <c r="E270" s="101">
        <v>38261388584</v>
      </c>
      <c r="F270" s="101"/>
      <c r="G270" s="101">
        <v>-37535467173</v>
      </c>
      <c r="H270" s="101"/>
      <c r="I270" s="112">
        <f t="shared" si="8"/>
        <v>725921411</v>
      </c>
      <c r="J270" s="112"/>
      <c r="K270" s="101">
        <v>6042450</v>
      </c>
      <c r="L270" s="101"/>
      <c r="M270" s="101">
        <v>38261388584</v>
      </c>
      <c r="N270" s="101"/>
      <c r="O270" s="101">
        <v>-38778499267</v>
      </c>
      <c r="P270" s="101"/>
      <c r="Q270" s="101">
        <f t="shared" si="9"/>
        <v>-517110683</v>
      </c>
      <c r="R270" s="12"/>
      <c r="S270" s="12"/>
    </row>
    <row r="271" spans="1:19">
      <c r="A271" s="238" t="s">
        <v>370</v>
      </c>
      <c r="C271" s="101">
        <v>2712308</v>
      </c>
      <c r="D271" s="101"/>
      <c r="E271" s="101">
        <v>29118633491</v>
      </c>
      <c r="F271" s="101"/>
      <c r="G271" s="101">
        <v>-34997726998</v>
      </c>
      <c r="H271" s="101"/>
      <c r="I271" s="112">
        <f t="shared" si="8"/>
        <v>-5879093507</v>
      </c>
      <c r="J271" s="112"/>
      <c r="K271" s="101">
        <v>2712308</v>
      </c>
      <c r="L271" s="101"/>
      <c r="M271" s="101">
        <v>29118633491</v>
      </c>
      <c r="N271" s="101"/>
      <c r="O271" s="101">
        <v>-32304096534</v>
      </c>
      <c r="P271" s="101"/>
      <c r="Q271" s="101">
        <f t="shared" si="9"/>
        <v>-3185463043</v>
      </c>
      <c r="R271" s="12"/>
      <c r="S271" s="12"/>
    </row>
    <row r="272" spans="1:19">
      <c r="A272" s="238" t="s">
        <v>458</v>
      </c>
      <c r="C272" s="101">
        <v>15493124</v>
      </c>
      <c r="D272" s="101"/>
      <c r="E272" s="101">
        <v>27136456128</v>
      </c>
      <c r="F272" s="101"/>
      <c r="G272" s="101">
        <v>-27100836277</v>
      </c>
      <c r="H272" s="101"/>
      <c r="I272" s="112">
        <f t="shared" si="8"/>
        <v>35619851</v>
      </c>
      <c r="J272" s="112"/>
      <c r="K272" s="101">
        <v>15493124</v>
      </c>
      <c r="L272" s="101"/>
      <c r="M272" s="101">
        <v>27136456128</v>
      </c>
      <c r="N272" s="101"/>
      <c r="O272" s="101">
        <v>-28964263033</v>
      </c>
      <c r="P272" s="101"/>
      <c r="Q272" s="101">
        <f t="shared" si="9"/>
        <v>-1827806905</v>
      </c>
      <c r="R272" s="12"/>
      <c r="S272" s="12"/>
    </row>
    <row r="273" spans="1:19">
      <c r="A273" s="238" t="s">
        <v>479</v>
      </c>
      <c r="C273" s="101">
        <v>615113</v>
      </c>
      <c r="D273" s="101"/>
      <c r="E273" s="101">
        <v>5717086280</v>
      </c>
      <c r="F273" s="101"/>
      <c r="G273" s="101">
        <v>-6002797345</v>
      </c>
      <c r="H273" s="101"/>
      <c r="I273" s="112">
        <f t="shared" si="8"/>
        <v>-285711065</v>
      </c>
      <c r="J273" s="112"/>
      <c r="K273" s="101">
        <v>615113</v>
      </c>
      <c r="L273" s="101"/>
      <c r="M273" s="101">
        <v>5717086280</v>
      </c>
      <c r="N273" s="101"/>
      <c r="O273" s="101">
        <v>-6002797345</v>
      </c>
      <c r="P273" s="101"/>
      <c r="Q273" s="101">
        <f t="shared" si="9"/>
        <v>-285711065</v>
      </c>
      <c r="R273" s="12"/>
      <c r="S273" s="12"/>
    </row>
    <row r="274" spans="1:19">
      <c r="A274" s="238" t="s">
        <v>441</v>
      </c>
      <c r="C274" s="101">
        <v>25190081</v>
      </c>
      <c r="D274" s="101"/>
      <c r="E274" s="101">
        <v>26367330623</v>
      </c>
      <c r="F274" s="101"/>
      <c r="G274" s="101">
        <v>6091335614</v>
      </c>
      <c r="H274" s="101"/>
      <c r="I274" s="112">
        <f>E274+G274</f>
        <v>32458666237</v>
      </c>
      <c r="J274" s="112"/>
      <c r="K274" s="101">
        <v>25190081</v>
      </c>
      <c r="L274" s="101"/>
      <c r="M274" s="101">
        <v>26367330623</v>
      </c>
      <c r="N274" s="101"/>
      <c r="O274" s="101">
        <v>-32658048000</v>
      </c>
      <c r="P274" s="101"/>
      <c r="Q274" s="101">
        <f t="shared" si="9"/>
        <v>-6290717377</v>
      </c>
      <c r="R274" s="12"/>
      <c r="S274" s="12"/>
    </row>
    <row r="275" spans="1:19">
      <c r="A275" s="238" t="s">
        <v>269</v>
      </c>
      <c r="C275" s="101">
        <v>0</v>
      </c>
      <c r="D275" s="101"/>
      <c r="E275" s="101">
        <v>0</v>
      </c>
      <c r="F275" s="101"/>
      <c r="G275" s="101">
        <v>0</v>
      </c>
      <c r="H275" s="101"/>
      <c r="I275" s="112">
        <f t="shared" si="8"/>
        <v>0</v>
      </c>
      <c r="J275" s="112"/>
      <c r="K275" s="101">
        <v>0</v>
      </c>
      <c r="L275" s="101"/>
      <c r="M275" s="101">
        <v>0</v>
      </c>
      <c r="N275" s="101"/>
      <c r="O275" s="101">
        <v>1788569133069</v>
      </c>
      <c r="P275" s="101"/>
      <c r="Q275" s="101">
        <v>6042618726</v>
      </c>
      <c r="R275" s="12"/>
      <c r="S275" s="12"/>
    </row>
    <row r="276" spans="1:19">
      <c r="A276" s="238" t="s">
        <v>440</v>
      </c>
      <c r="C276" s="101">
        <v>2074675</v>
      </c>
      <c r="D276" s="101"/>
      <c r="E276" s="101">
        <v>4759859222</v>
      </c>
      <c r="F276" s="101"/>
      <c r="G276" s="165">
        <v>22422098795866</v>
      </c>
      <c r="H276" s="101"/>
      <c r="I276" s="112">
        <v>-14046073442</v>
      </c>
      <c r="J276" s="112"/>
      <c r="K276" s="101">
        <v>2074675</v>
      </c>
      <c r="L276" s="101"/>
      <c r="M276" s="101">
        <v>4759859222</v>
      </c>
      <c r="N276" s="101"/>
      <c r="O276" s="165">
        <v>22422098795866</v>
      </c>
      <c r="P276" s="101"/>
      <c r="Q276" s="101">
        <v>-1098506074</v>
      </c>
      <c r="R276" s="12"/>
      <c r="S276" s="12"/>
    </row>
    <row r="277" spans="1:19">
      <c r="A277" s="238" t="s">
        <v>439</v>
      </c>
      <c r="C277" s="101">
        <v>5095642</v>
      </c>
      <c r="D277" s="101"/>
      <c r="E277" s="101">
        <v>23705711316</v>
      </c>
      <c r="F277" s="101"/>
      <c r="G277" s="101">
        <v>-23295902567</v>
      </c>
      <c r="H277" s="101"/>
      <c r="I277" s="112">
        <f t="shared" si="8"/>
        <v>409808749</v>
      </c>
      <c r="J277" s="112"/>
      <c r="K277" s="101">
        <v>5095642</v>
      </c>
      <c r="L277" s="101"/>
      <c r="M277" s="101">
        <v>23705711316</v>
      </c>
      <c r="N277" s="101"/>
      <c r="O277" s="101">
        <v>-36127026526</v>
      </c>
      <c r="P277" s="101"/>
      <c r="Q277" s="101">
        <f t="shared" si="9"/>
        <v>-12421315210</v>
      </c>
      <c r="R277" s="12"/>
      <c r="S277" s="12"/>
    </row>
    <row r="278" spans="1:19" ht="22.2" thickBot="1">
      <c r="A278" s="107" t="s">
        <v>2</v>
      </c>
      <c r="B278" s="107"/>
      <c r="D278" s="107"/>
      <c r="E278" s="123">
        <f>SUM(E8:E277)</f>
        <v>10522822192177</v>
      </c>
      <c r="F278" s="124"/>
      <c r="G278" s="123">
        <f>SUM(G8:G277)</f>
        <v>11241385533089</v>
      </c>
      <c r="H278" s="124"/>
      <c r="I278" s="259">
        <f>SUM(I8:I277)</f>
        <v>-676697003264</v>
      </c>
      <c r="J278" s="125"/>
      <c r="L278" s="124"/>
      <c r="M278" s="123">
        <f>SUM(M8:M277)</f>
        <v>10522822192177</v>
      </c>
      <c r="N278" s="124"/>
      <c r="O278" s="123">
        <f>SUM(O8:O277)</f>
        <v>12117812881624</v>
      </c>
      <c r="P278" s="124"/>
      <c r="Q278" s="123">
        <f>SUM(Q8:Q277)</f>
        <v>-1594990689448</v>
      </c>
    </row>
    <row r="279" spans="1:19" ht="21.6" thickTop="1">
      <c r="A279" s="107"/>
      <c r="B279" s="107"/>
    </row>
    <row r="280" spans="1:19">
      <c r="A280" s="107"/>
      <c r="B280" s="107"/>
    </row>
    <row r="281" spans="1:19" s="260" customFormat="1" ht="18">
      <c r="A281" s="339" t="s">
        <v>232</v>
      </c>
      <c r="B281" s="340"/>
      <c r="C281" s="340"/>
      <c r="D281" s="340"/>
      <c r="E281" s="340"/>
      <c r="F281" s="340"/>
      <c r="G281" s="340"/>
      <c r="H281" s="340"/>
      <c r="I281" s="340"/>
      <c r="J281" s="340"/>
      <c r="K281" s="340"/>
      <c r="L281" s="340"/>
      <c r="M281" s="340"/>
      <c r="N281" s="340"/>
      <c r="O281" s="340"/>
      <c r="P281" s="340"/>
      <c r="Q281" s="341"/>
    </row>
    <row r="282" spans="1:19" s="44" customFormat="1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</row>
    <row r="283" spans="1:19" s="44" customForma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</row>
    <row r="284" spans="1:19" s="44" customFormat="1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</row>
    <row r="285" spans="1:19" s="49" customForma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</row>
    <row r="286" spans="1:19" s="161" customFormat="1"/>
    <row r="287" spans="1:19" s="49" customFormat="1">
      <c r="A287" s="101"/>
      <c r="B287" s="101"/>
      <c r="C287" s="101"/>
      <c r="D287" s="101"/>
      <c r="E287" s="101"/>
      <c r="F287" s="101"/>
      <c r="G287" s="101"/>
      <c r="H287" s="101"/>
      <c r="J287" s="101"/>
      <c r="K287" s="101"/>
      <c r="L287" s="101"/>
      <c r="M287" s="101"/>
      <c r="N287" s="101"/>
      <c r="O287" s="101"/>
      <c r="P287" s="101"/>
      <c r="Q287" s="101"/>
    </row>
  </sheetData>
  <autoFilter ref="A7:Q276" xr:uid="{00000000-0009-0000-0000-000008000000}">
    <sortState xmlns:xlrd2="http://schemas.microsoft.com/office/spreadsheetml/2017/richdata2" ref="A8:Q189">
      <sortCondition ref="A7"/>
    </sortState>
  </autoFilter>
  <mergeCells count="7">
    <mergeCell ref="A281:Q281"/>
    <mergeCell ref="C6:I6"/>
    <mergeCell ref="K6:Q6"/>
    <mergeCell ref="A5:G5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روکش</vt:lpstr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ازفروش</vt:lpstr>
      <vt:lpstr>درآمد ناشی از تغییر قیمت اوراق 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2023-04-30T14:00:33Z</cp:lastPrinted>
  <dcterms:created xsi:type="dcterms:W3CDTF">2017-11-22T14:26:20Z</dcterms:created>
  <dcterms:modified xsi:type="dcterms:W3CDTF">2024-05-29T18:32:48Z</dcterms:modified>
</cp:coreProperties>
</file>