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s.samaee\Desktop\"/>
    </mc:Choice>
  </mc:AlternateContent>
  <xr:revisionPtr revIDLastSave="0" documentId="13_ncr:1_{903FC4C2-C7B3-4E8C-8DCD-4B7107A6D0DB}" xr6:coauthVersionLast="47" xr6:coauthVersionMax="47" xr10:uidLastSave="{00000000-0000-0000-0000-000000000000}"/>
  <bookViews>
    <workbookView xWindow="-108" yWindow="-108" windowWidth="23256" windowHeight="12576" tabRatio="829" xr2:uid="{00000000-000D-0000-FFFF-FFFF00000000}"/>
  </bookViews>
  <sheets>
    <sheet name="روکش" sheetId="16" r:id="rId1"/>
    <sheet name=" سهام" sheetId="1" r:id="rId2"/>
    <sheet name="اوراق" sheetId="17" r:id="rId3"/>
    <sheet name="سپرده" sheetId="2" r:id="rId4"/>
    <sheet name="درآمدها" sheetId="11" r:id="rId5"/>
    <sheet name="درآمد سرمایه گذاری در سهام " sheetId="5" r:id="rId6"/>
    <sheet name="درآمد سرمایه گذاری در اوراق بها" sheetId="6" r:id="rId7"/>
    <sheet name="درآمد سپرده بانکی" sheetId="7" r:id="rId8"/>
    <sheet name="سایر درآمدها" sheetId="8" r:id="rId9"/>
    <sheet name="درآمد سود سهام" sheetId="18" r:id="rId10"/>
    <sheet name="سود اوراق بهادار " sheetId="20" r:id="rId11"/>
    <sheet name="سود سپرده بانکی" sheetId="13" r:id="rId12"/>
    <sheet name="درآمد ناشی ازفروش" sheetId="15" r:id="rId13"/>
    <sheet name="درآمد ناشی از تغییر قیمت اوراق " sheetId="14" r:id="rId14"/>
  </sheets>
  <externalReferences>
    <externalReference r:id="rId15"/>
  </externalReferences>
  <definedNames>
    <definedName name="_xlnm._FilterDatabase" localSheetId="1" hidden="1">' سهام'!$B$8:$P$293</definedName>
    <definedName name="_xlnm._FilterDatabase" localSheetId="7" hidden="1">'درآمد سپرده بانکی'!$A$8:$J$8</definedName>
    <definedName name="_xlnm._FilterDatabase" localSheetId="6" hidden="1">'درآمد سرمایه گذاری در اوراق بها'!$A$10:$Q$10</definedName>
    <definedName name="_xlnm._FilterDatabase" localSheetId="5" hidden="1">'درآمد سرمایه گذاری در سهام '!$B$8:$B$292</definedName>
    <definedName name="_xlnm._FilterDatabase" localSheetId="13" hidden="1">'درآمد ناشی از تغییر قیمت اوراق '!$A$7:$Q$276</definedName>
    <definedName name="_xlnm._FilterDatabase" localSheetId="12" hidden="1">'درآمد ناشی ازفروش'!$A$7:$Q$180</definedName>
    <definedName name="_xlnm._FilterDatabase" localSheetId="3" hidden="1">سپرده!$A$9:$K$9</definedName>
    <definedName name="_xlnm._FilterDatabase" localSheetId="10" hidden="1">'سود اوراق بهادار '!$A$7:$S$7</definedName>
    <definedName name="_xlnm._FilterDatabase" localSheetId="11" hidden="1">'سود سپرده بانکی'!$A$7:$M$7</definedName>
    <definedName name="a">'درآمد ناشی از تغییر قیمت اوراق '!$A$8:$Q$276</definedName>
    <definedName name="b">'درآمد ناشی ازفروش'!$A$8:$Q$180</definedName>
    <definedName name="_xlnm.Print_Area" localSheetId="1">' سهام'!$B$1:$Z$294</definedName>
    <definedName name="_xlnm.Print_Area" localSheetId="2">اوراق!$A$1:$AG$12</definedName>
    <definedName name="_xlnm.Print_Area" localSheetId="7">'درآمد سپرده بانکی'!$A$1:$J$14</definedName>
    <definedName name="_xlnm.Print_Area" localSheetId="6">'درآمد سرمایه گذاری در اوراق بها'!$A$1:$Q$13</definedName>
    <definedName name="_xlnm.Print_Area" localSheetId="5">'درآمد سرمایه گذاری در سهام '!$B$1:$V$293</definedName>
    <definedName name="_xlnm.Print_Area" localSheetId="9">'درآمد سود سهام'!$A$1:$S$116</definedName>
    <definedName name="_xlnm.Print_Area" localSheetId="13">'درآمد ناشی از تغییر قیمت اوراق '!$A$1:$Q$292</definedName>
    <definedName name="_xlnm.Print_Area" localSheetId="12">'درآمد ناشی ازفروش'!$A$1:$Q$184</definedName>
    <definedName name="_xlnm.Print_Area" localSheetId="4">درآمدها!$A$1:$I$12</definedName>
    <definedName name="_xlnm.Print_Area" localSheetId="0">روکش!$B$1:$K$36</definedName>
    <definedName name="_xlnm.Print_Area" localSheetId="8">'سایر درآمدها'!$A$1:$E$12</definedName>
    <definedName name="_xlnm.Print_Area" localSheetId="3">سپرده!$A$1:$K$16</definedName>
    <definedName name="_xlnm.Print_Area" localSheetId="10">'سود اوراق بهادار '!$A$1:$S$11</definedName>
    <definedName name="_xlnm.Print_Area" localSheetId="11">'سود سپرده بانکی'!$A$1:$M$14</definedName>
    <definedName name="_xlnm.Print_Titles" localSheetId="1">' سهام'!$8:$10</definedName>
    <definedName name="_xlnm.Print_Titles" localSheetId="5">'درآمد سرمایه گذاری در سهام '!$7:$10</definedName>
    <definedName name="_xlnm.Print_Titles" localSheetId="13">'درآمد ناشی از تغییر قیمت اوراق '!$6:$7</definedName>
    <definedName name="_xlnm.Print_Titles" localSheetId="12">'درآمد ناشی ازفروش'!$6:$7</definedName>
    <definedName name="تحققنیافته">'درآمد ناشی از تغییر قیمت اوراق '!$A$8:$Q$184</definedName>
    <definedName name="درآمدسودسهام">'درآمد سود سهام'!$A$9:$S$94</definedName>
    <definedName name="سود">'درآمد سود سهام'!$A$9:$S$73</definedName>
    <definedName name="فروش">'درآمد ناشی ازفروش'!$A$8:$Q$180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113" i="18" l="1"/>
  <c r="M113" i="18"/>
  <c r="I115" i="18" l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Z62" i="1"/>
  <c r="Z63" i="1"/>
  <c r="Z64" i="1"/>
  <c r="Z65" i="1"/>
  <c r="Z66" i="1"/>
  <c r="Z67" i="1"/>
  <c r="Z68" i="1"/>
  <c r="Z69" i="1"/>
  <c r="Z70" i="1"/>
  <c r="Z71" i="1"/>
  <c r="Z72" i="1"/>
  <c r="Z73" i="1"/>
  <c r="Z74" i="1"/>
  <c r="Z75" i="1"/>
  <c r="Z76" i="1"/>
  <c r="Z77" i="1"/>
  <c r="Z78" i="1"/>
  <c r="Z79" i="1"/>
  <c r="Z80" i="1"/>
  <c r="Z81" i="1"/>
  <c r="Z82" i="1"/>
  <c r="Z83" i="1"/>
  <c r="Z84" i="1"/>
  <c r="Z85" i="1"/>
  <c r="Z86" i="1"/>
  <c r="Z87" i="1"/>
  <c r="Z88" i="1"/>
  <c r="Z89" i="1"/>
  <c r="Z90" i="1"/>
  <c r="Z91" i="1"/>
  <c r="Z92" i="1"/>
  <c r="Z93" i="1"/>
  <c r="Z94" i="1"/>
  <c r="Z95" i="1"/>
  <c r="Z96" i="1"/>
  <c r="Z97" i="1"/>
  <c r="Z98" i="1"/>
  <c r="Z99" i="1"/>
  <c r="Z100" i="1"/>
  <c r="Z101" i="1"/>
  <c r="Z102" i="1"/>
  <c r="Z103" i="1"/>
  <c r="Z104" i="1"/>
  <c r="Z105" i="1"/>
  <c r="Z106" i="1"/>
  <c r="Z107" i="1"/>
  <c r="Z108" i="1"/>
  <c r="Z109" i="1"/>
  <c r="Z110" i="1"/>
  <c r="Z111" i="1"/>
  <c r="Z112" i="1"/>
  <c r="Z113" i="1"/>
  <c r="Z114" i="1"/>
  <c r="Z115" i="1"/>
  <c r="Z116" i="1"/>
  <c r="Z117" i="1"/>
  <c r="Z118" i="1"/>
  <c r="Z119" i="1"/>
  <c r="Z120" i="1"/>
  <c r="Z121" i="1"/>
  <c r="Z122" i="1"/>
  <c r="Z123" i="1"/>
  <c r="Z124" i="1"/>
  <c r="Z125" i="1"/>
  <c r="Z126" i="1"/>
  <c r="Z127" i="1"/>
  <c r="Z128" i="1"/>
  <c r="Z129" i="1"/>
  <c r="Z130" i="1"/>
  <c r="Z131" i="1"/>
  <c r="Z132" i="1"/>
  <c r="Z133" i="1"/>
  <c r="Z134" i="1"/>
  <c r="Z135" i="1"/>
  <c r="Z136" i="1"/>
  <c r="Z137" i="1"/>
  <c r="Z138" i="1"/>
  <c r="Z139" i="1"/>
  <c r="Z140" i="1"/>
  <c r="Z141" i="1"/>
  <c r="Z142" i="1"/>
  <c r="Z143" i="1"/>
  <c r="Z144" i="1"/>
  <c r="Z145" i="1"/>
  <c r="Z146" i="1"/>
  <c r="Z147" i="1"/>
  <c r="Z148" i="1"/>
  <c r="Z149" i="1"/>
  <c r="Z150" i="1"/>
  <c r="Z151" i="1"/>
  <c r="Z152" i="1"/>
  <c r="Z153" i="1"/>
  <c r="Z154" i="1"/>
  <c r="Z155" i="1"/>
  <c r="Z156" i="1"/>
  <c r="Z157" i="1"/>
  <c r="Z158" i="1"/>
  <c r="Z159" i="1"/>
  <c r="Z160" i="1"/>
  <c r="Z161" i="1"/>
  <c r="Z162" i="1"/>
  <c r="Z163" i="1"/>
  <c r="Z164" i="1"/>
  <c r="Z165" i="1"/>
  <c r="Z166" i="1"/>
  <c r="Z167" i="1"/>
  <c r="Z168" i="1"/>
  <c r="Z169" i="1"/>
  <c r="Z170" i="1"/>
  <c r="Z171" i="1"/>
  <c r="Z172" i="1"/>
  <c r="Z173" i="1"/>
  <c r="Z174" i="1"/>
  <c r="Z175" i="1"/>
  <c r="Z176" i="1"/>
  <c r="Z177" i="1"/>
  <c r="Z178" i="1"/>
  <c r="Z179" i="1"/>
  <c r="Z180" i="1"/>
  <c r="Z181" i="1"/>
  <c r="Z182" i="1"/>
  <c r="Z183" i="1"/>
  <c r="Z184" i="1"/>
  <c r="Z185" i="1"/>
  <c r="Z186" i="1"/>
  <c r="Z187" i="1"/>
  <c r="Z188" i="1"/>
  <c r="Z189" i="1"/>
  <c r="Z190" i="1"/>
  <c r="Z191" i="1"/>
  <c r="Z192" i="1"/>
  <c r="Z193" i="1"/>
  <c r="Z194" i="1"/>
  <c r="Z195" i="1"/>
  <c r="Z196" i="1"/>
  <c r="Z197" i="1"/>
  <c r="Z198" i="1"/>
  <c r="Z199" i="1"/>
  <c r="Z200" i="1"/>
  <c r="Z201" i="1"/>
  <c r="Z202" i="1"/>
  <c r="Z203" i="1"/>
  <c r="Z204" i="1"/>
  <c r="Z205" i="1"/>
  <c r="Z206" i="1"/>
  <c r="Z207" i="1"/>
  <c r="Z208" i="1"/>
  <c r="Z209" i="1"/>
  <c r="Z210" i="1"/>
  <c r="Z211" i="1"/>
  <c r="Z212" i="1"/>
  <c r="Z213" i="1"/>
  <c r="Z214" i="1"/>
  <c r="Z215" i="1"/>
  <c r="Z216" i="1"/>
  <c r="Z217" i="1"/>
  <c r="Z218" i="1"/>
  <c r="Z219" i="1"/>
  <c r="Z220" i="1"/>
  <c r="Z221" i="1"/>
  <c r="Z222" i="1"/>
  <c r="Z223" i="1"/>
  <c r="Z224" i="1"/>
  <c r="Z225" i="1"/>
  <c r="Z226" i="1"/>
  <c r="Z227" i="1"/>
  <c r="Z228" i="1"/>
  <c r="Z229" i="1"/>
  <c r="Z230" i="1"/>
  <c r="Z231" i="1"/>
  <c r="Z232" i="1"/>
  <c r="Z233" i="1"/>
  <c r="Z234" i="1"/>
  <c r="Z235" i="1"/>
  <c r="Z236" i="1"/>
  <c r="Z237" i="1"/>
  <c r="Z238" i="1"/>
  <c r="Z239" i="1"/>
  <c r="Z240" i="1"/>
  <c r="Z241" i="1"/>
  <c r="Z242" i="1"/>
  <c r="Z243" i="1"/>
  <c r="Z244" i="1"/>
  <c r="Z245" i="1"/>
  <c r="Z246" i="1"/>
  <c r="Z247" i="1"/>
  <c r="Z248" i="1"/>
  <c r="Z249" i="1"/>
  <c r="Z250" i="1"/>
  <c r="Z251" i="1"/>
  <c r="Z252" i="1"/>
  <c r="Z253" i="1"/>
  <c r="Z254" i="1"/>
  <c r="Z255" i="1"/>
  <c r="Z256" i="1"/>
  <c r="Z257" i="1"/>
  <c r="Z258" i="1"/>
  <c r="Z259" i="1"/>
  <c r="Z260" i="1"/>
  <c r="Z261" i="1"/>
  <c r="Z262" i="1"/>
  <c r="Z263" i="1"/>
  <c r="Z264" i="1"/>
  <c r="Z265" i="1"/>
  <c r="Z266" i="1"/>
  <c r="Z267" i="1"/>
  <c r="Z268" i="1"/>
  <c r="Z269" i="1"/>
  <c r="Z270" i="1"/>
  <c r="Z271" i="1"/>
  <c r="Z272" i="1"/>
  <c r="Z273" i="1"/>
  <c r="Z274" i="1"/>
  <c r="Z275" i="1"/>
  <c r="Z276" i="1"/>
  <c r="Z277" i="1"/>
  <c r="Z278" i="1"/>
  <c r="Z279" i="1"/>
  <c r="Z280" i="1"/>
  <c r="Z281" i="1"/>
  <c r="Z282" i="1"/>
  <c r="Z283" i="1"/>
  <c r="Z284" i="1"/>
  <c r="Z285" i="1"/>
  <c r="Z286" i="1"/>
  <c r="Z287" i="1"/>
  <c r="Z288" i="1"/>
  <c r="Z289" i="1"/>
  <c r="Z290" i="1"/>
  <c r="Z291" i="1"/>
  <c r="Z292" i="1"/>
  <c r="Z11" i="1"/>
  <c r="D12" i="1"/>
  <c r="F12" i="1"/>
  <c r="H12" i="1"/>
  <c r="D13" i="1"/>
  <c r="F13" i="1"/>
  <c r="H13" i="1"/>
  <c r="D14" i="1"/>
  <c r="F14" i="1"/>
  <c r="H14" i="1"/>
  <c r="D15" i="1"/>
  <c r="F15" i="1"/>
  <c r="H15" i="1"/>
  <c r="D16" i="1"/>
  <c r="F16" i="1"/>
  <c r="H16" i="1"/>
  <c r="D17" i="1"/>
  <c r="F17" i="1"/>
  <c r="H17" i="1"/>
  <c r="D18" i="1"/>
  <c r="F18" i="1"/>
  <c r="H18" i="1"/>
  <c r="D19" i="1"/>
  <c r="F19" i="1"/>
  <c r="H19" i="1"/>
  <c r="D20" i="1"/>
  <c r="F20" i="1"/>
  <c r="H20" i="1"/>
  <c r="D21" i="1"/>
  <c r="F21" i="1"/>
  <c r="H21" i="1"/>
  <c r="D22" i="1"/>
  <c r="F22" i="1"/>
  <c r="H22" i="1"/>
  <c r="D23" i="1"/>
  <c r="F23" i="1"/>
  <c r="H23" i="1"/>
  <c r="D24" i="1"/>
  <c r="F24" i="1"/>
  <c r="H24" i="1"/>
  <c r="D25" i="1"/>
  <c r="F25" i="1"/>
  <c r="H25" i="1"/>
  <c r="D26" i="1"/>
  <c r="F26" i="1"/>
  <c r="H26" i="1"/>
  <c r="D27" i="1"/>
  <c r="F27" i="1"/>
  <c r="H27" i="1"/>
  <c r="D28" i="1"/>
  <c r="F28" i="1"/>
  <c r="H28" i="1"/>
  <c r="D29" i="1"/>
  <c r="F29" i="1"/>
  <c r="H29" i="1"/>
  <c r="D30" i="1"/>
  <c r="F30" i="1"/>
  <c r="H30" i="1"/>
  <c r="D31" i="1"/>
  <c r="F31" i="1"/>
  <c r="H31" i="1"/>
  <c r="D32" i="1"/>
  <c r="F32" i="1"/>
  <c r="H32" i="1"/>
  <c r="D33" i="1"/>
  <c r="F33" i="1"/>
  <c r="H33" i="1"/>
  <c r="D34" i="1"/>
  <c r="F34" i="1"/>
  <c r="H34" i="1"/>
  <c r="D35" i="1"/>
  <c r="F35" i="1"/>
  <c r="H35" i="1"/>
  <c r="D36" i="1"/>
  <c r="F36" i="1"/>
  <c r="H36" i="1"/>
  <c r="D37" i="1"/>
  <c r="F37" i="1"/>
  <c r="H37" i="1"/>
  <c r="D38" i="1"/>
  <c r="F38" i="1"/>
  <c r="H38" i="1"/>
  <c r="D39" i="1"/>
  <c r="F39" i="1"/>
  <c r="H39" i="1"/>
  <c r="D40" i="1"/>
  <c r="F40" i="1"/>
  <c r="H40" i="1"/>
  <c r="D41" i="1"/>
  <c r="F41" i="1"/>
  <c r="H41" i="1"/>
  <c r="D42" i="1"/>
  <c r="F42" i="1"/>
  <c r="H42" i="1"/>
  <c r="D43" i="1"/>
  <c r="F43" i="1"/>
  <c r="H43" i="1"/>
  <c r="D44" i="1"/>
  <c r="F44" i="1"/>
  <c r="H44" i="1"/>
  <c r="D45" i="1"/>
  <c r="F45" i="1"/>
  <c r="H45" i="1"/>
  <c r="D46" i="1"/>
  <c r="F46" i="1"/>
  <c r="H46" i="1"/>
  <c r="D47" i="1"/>
  <c r="F47" i="1"/>
  <c r="H47" i="1"/>
  <c r="D48" i="1"/>
  <c r="F48" i="1"/>
  <c r="H48" i="1"/>
  <c r="D49" i="1"/>
  <c r="F49" i="1"/>
  <c r="H49" i="1"/>
  <c r="D50" i="1"/>
  <c r="F50" i="1"/>
  <c r="H50" i="1"/>
  <c r="D51" i="1"/>
  <c r="F51" i="1"/>
  <c r="H51" i="1"/>
  <c r="D52" i="1"/>
  <c r="F52" i="1"/>
  <c r="H52" i="1"/>
  <c r="D54" i="1"/>
  <c r="F54" i="1"/>
  <c r="H54" i="1"/>
  <c r="D55" i="1"/>
  <c r="F55" i="1"/>
  <c r="H55" i="1"/>
  <c r="D56" i="1"/>
  <c r="F56" i="1"/>
  <c r="H56" i="1"/>
  <c r="D57" i="1"/>
  <c r="F57" i="1"/>
  <c r="H57" i="1"/>
  <c r="D58" i="1"/>
  <c r="F58" i="1"/>
  <c r="H58" i="1"/>
  <c r="D59" i="1"/>
  <c r="F59" i="1"/>
  <c r="H59" i="1"/>
  <c r="D60" i="1"/>
  <c r="F60" i="1"/>
  <c r="H60" i="1"/>
  <c r="D61" i="1"/>
  <c r="F61" i="1"/>
  <c r="H61" i="1"/>
  <c r="D62" i="1"/>
  <c r="F62" i="1"/>
  <c r="H62" i="1"/>
  <c r="D63" i="1"/>
  <c r="F63" i="1"/>
  <c r="H63" i="1"/>
  <c r="D64" i="1"/>
  <c r="F64" i="1"/>
  <c r="H64" i="1"/>
  <c r="D65" i="1"/>
  <c r="F65" i="1"/>
  <c r="H65" i="1"/>
  <c r="D66" i="1"/>
  <c r="F66" i="1"/>
  <c r="H66" i="1"/>
  <c r="D67" i="1"/>
  <c r="F67" i="1"/>
  <c r="H67" i="1"/>
  <c r="D68" i="1"/>
  <c r="F68" i="1"/>
  <c r="H68" i="1"/>
  <c r="D69" i="1"/>
  <c r="F69" i="1"/>
  <c r="H69" i="1"/>
  <c r="D70" i="1"/>
  <c r="F70" i="1"/>
  <c r="H70" i="1"/>
  <c r="D71" i="1"/>
  <c r="F71" i="1"/>
  <c r="H71" i="1"/>
  <c r="D72" i="1"/>
  <c r="F72" i="1"/>
  <c r="H72" i="1"/>
  <c r="D73" i="1"/>
  <c r="F73" i="1"/>
  <c r="H73" i="1"/>
  <c r="D74" i="1"/>
  <c r="F74" i="1"/>
  <c r="H74" i="1"/>
  <c r="D75" i="1"/>
  <c r="F75" i="1"/>
  <c r="H75" i="1"/>
  <c r="D76" i="1"/>
  <c r="F76" i="1"/>
  <c r="H76" i="1"/>
  <c r="D77" i="1"/>
  <c r="F77" i="1"/>
  <c r="H77" i="1"/>
  <c r="D78" i="1"/>
  <c r="F78" i="1"/>
  <c r="H78" i="1"/>
  <c r="D79" i="1"/>
  <c r="F79" i="1"/>
  <c r="H79" i="1"/>
  <c r="D80" i="1"/>
  <c r="F80" i="1"/>
  <c r="H80" i="1"/>
  <c r="D81" i="1"/>
  <c r="F81" i="1"/>
  <c r="H81" i="1"/>
  <c r="D82" i="1"/>
  <c r="F82" i="1"/>
  <c r="H82" i="1"/>
  <c r="D84" i="1"/>
  <c r="F84" i="1"/>
  <c r="H84" i="1"/>
  <c r="D85" i="1"/>
  <c r="F85" i="1"/>
  <c r="H85" i="1"/>
  <c r="D86" i="1"/>
  <c r="F86" i="1"/>
  <c r="H86" i="1"/>
  <c r="D87" i="1"/>
  <c r="F87" i="1"/>
  <c r="H87" i="1"/>
  <c r="D88" i="1"/>
  <c r="F88" i="1"/>
  <c r="H88" i="1"/>
  <c r="D89" i="1"/>
  <c r="F89" i="1"/>
  <c r="H89" i="1"/>
  <c r="D90" i="1"/>
  <c r="F90" i="1"/>
  <c r="H90" i="1"/>
  <c r="D91" i="1"/>
  <c r="F91" i="1"/>
  <c r="H91" i="1"/>
  <c r="D92" i="1"/>
  <c r="F92" i="1"/>
  <c r="H92" i="1"/>
  <c r="D93" i="1"/>
  <c r="F93" i="1"/>
  <c r="H93" i="1"/>
  <c r="D94" i="1"/>
  <c r="F94" i="1"/>
  <c r="H94" i="1"/>
  <c r="D95" i="1"/>
  <c r="F95" i="1"/>
  <c r="H95" i="1"/>
  <c r="D96" i="1"/>
  <c r="F96" i="1"/>
  <c r="H96" i="1"/>
  <c r="D97" i="1"/>
  <c r="F97" i="1"/>
  <c r="H97" i="1"/>
  <c r="D98" i="1"/>
  <c r="F98" i="1"/>
  <c r="H98" i="1"/>
  <c r="D99" i="1"/>
  <c r="F99" i="1"/>
  <c r="H99" i="1"/>
  <c r="D100" i="1"/>
  <c r="F100" i="1"/>
  <c r="H100" i="1"/>
  <c r="D101" i="1"/>
  <c r="F101" i="1"/>
  <c r="H101" i="1"/>
  <c r="D102" i="1"/>
  <c r="F102" i="1"/>
  <c r="H102" i="1"/>
  <c r="D103" i="1"/>
  <c r="F103" i="1"/>
  <c r="H103" i="1"/>
  <c r="D104" i="1"/>
  <c r="F104" i="1"/>
  <c r="H104" i="1"/>
  <c r="D105" i="1"/>
  <c r="F105" i="1"/>
  <c r="H105" i="1"/>
  <c r="D106" i="1"/>
  <c r="F106" i="1"/>
  <c r="H106" i="1"/>
  <c r="D107" i="1"/>
  <c r="F107" i="1"/>
  <c r="H107" i="1"/>
  <c r="D108" i="1"/>
  <c r="F108" i="1"/>
  <c r="H108" i="1"/>
  <c r="D109" i="1"/>
  <c r="F109" i="1"/>
  <c r="H109" i="1"/>
  <c r="D110" i="1"/>
  <c r="F110" i="1"/>
  <c r="H110" i="1"/>
  <c r="D111" i="1"/>
  <c r="F111" i="1"/>
  <c r="H111" i="1"/>
  <c r="D112" i="1"/>
  <c r="F112" i="1"/>
  <c r="H112" i="1"/>
  <c r="D113" i="1"/>
  <c r="F113" i="1"/>
  <c r="H113" i="1"/>
  <c r="D114" i="1"/>
  <c r="F114" i="1"/>
  <c r="H114" i="1"/>
  <c r="D115" i="1"/>
  <c r="F115" i="1"/>
  <c r="H115" i="1"/>
  <c r="D116" i="1"/>
  <c r="F116" i="1"/>
  <c r="H116" i="1"/>
  <c r="D117" i="1"/>
  <c r="F117" i="1"/>
  <c r="H117" i="1"/>
  <c r="D118" i="1"/>
  <c r="F118" i="1"/>
  <c r="H118" i="1"/>
  <c r="D119" i="1"/>
  <c r="F119" i="1"/>
  <c r="H119" i="1"/>
  <c r="D120" i="1"/>
  <c r="F120" i="1"/>
  <c r="H120" i="1"/>
  <c r="D121" i="1"/>
  <c r="F121" i="1"/>
  <c r="H121" i="1"/>
  <c r="D122" i="1"/>
  <c r="F122" i="1"/>
  <c r="H122" i="1"/>
  <c r="D123" i="1"/>
  <c r="F123" i="1"/>
  <c r="H123" i="1"/>
  <c r="D124" i="1"/>
  <c r="F124" i="1"/>
  <c r="H124" i="1"/>
  <c r="D125" i="1"/>
  <c r="F125" i="1"/>
  <c r="H125" i="1"/>
  <c r="D126" i="1"/>
  <c r="F126" i="1"/>
  <c r="H126" i="1"/>
  <c r="D127" i="1"/>
  <c r="F127" i="1"/>
  <c r="H127" i="1"/>
  <c r="D128" i="1"/>
  <c r="F128" i="1"/>
  <c r="H128" i="1"/>
  <c r="D129" i="1"/>
  <c r="F129" i="1"/>
  <c r="H129" i="1"/>
  <c r="D130" i="1"/>
  <c r="F130" i="1"/>
  <c r="H130" i="1"/>
  <c r="D131" i="1"/>
  <c r="F131" i="1"/>
  <c r="H131" i="1"/>
  <c r="D132" i="1"/>
  <c r="F132" i="1"/>
  <c r="H132" i="1"/>
  <c r="D133" i="1"/>
  <c r="F133" i="1"/>
  <c r="H133" i="1"/>
  <c r="D134" i="1"/>
  <c r="F134" i="1"/>
  <c r="H134" i="1"/>
  <c r="D135" i="1"/>
  <c r="F135" i="1"/>
  <c r="H135" i="1"/>
  <c r="D136" i="1"/>
  <c r="F136" i="1"/>
  <c r="H136" i="1"/>
  <c r="D137" i="1"/>
  <c r="F137" i="1"/>
  <c r="H137" i="1"/>
  <c r="D138" i="1"/>
  <c r="F138" i="1"/>
  <c r="H138" i="1"/>
  <c r="D139" i="1"/>
  <c r="F139" i="1"/>
  <c r="H139" i="1"/>
  <c r="D140" i="1"/>
  <c r="F140" i="1"/>
  <c r="H140" i="1"/>
  <c r="D141" i="1"/>
  <c r="F141" i="1"/>
  <c r="H141" i="1"/>
  <c r="D142" i="1"/>
  <c r="F142" i="1"/>
  <c r="H142" i="1"/>
  <c r="D143" i="1"/>
  <c r="F143" i="1"/>
  <c r="H143" i="1"/>
  <c r="D144" i="1"/>
  <c r="F144" i="1"/>
  <c r="H144" i="1"/>
  <c r="D145" i="1"/>
  <c r="F145" i="1"/>
  <c r="H145" i="1"/>
  <c r="D146" i="1"/>
  <c r="F146" i="1"/>
  <c r="H146" i="1"/>
  <c r="D147" i="1"/>
  <c r="F147" i="1"/>
  <c r="H147" i="1"/>
  <c r="D149" i="1"/>
  <c r="F149" i="1"/>
  <c r="H149" i="1"/>
  <c r="D150" i="1"/>
  <c r="F150" i="1"/>
  <c r="H150" i="1"/>
  <c r="D151" i="1"/>
  <c r="F151" i="1"/>
  <c r="H151" i="1"/>
  <c r="D152" i="1"/>
  <c r="F152" i="1"/>
  <c r="H152" i="1"/>
  <c r="D153" i="1"/>
  <c r="F153" i="1"/>
  <c r="H153" i="1"/>
  <c r="D154" i="1"/>
  <c r="F154" i="1"/>
  <c r="H154" i="1"/>
  <c r="D155" i="1"/>
  <c r="F155" i="1"/>
  <c r="H155" i="1"/>
  <c r="D156" i="1"/>
  <c r="F156" i="1"/>
  <c r="H156" i="1"/>
  <c r="D157" i="1"/>
  <c r="F157" i="1"/>
  <c r="H157" i="1"/>
  <c r="D158" i="1"/>
  <c r="F158" i="1"/>
  <c r="H158" i="1"/>
  <c r="D159" i="1"/>
  <c r="F159" i="1"/>
  <c r="H159" i="1"/>
  <c r="D160" i="1"/>
  <c r="F160" i="1"/>
  <c r="H160" i="1"/>
  <c r="D161" i="1"/>
  <c r="F161" i="1"/>
  <c r="H161" i="1"/>
  <c r="D162" i="1"/>
  <c r="F162" i="1"/>
  <c r="H162" i="1"/>
  <c r="D163" i="1"/>
  <c r="F163" i="1"/>
  <c r="H163" i="1"/>
  <c r="D164" i="1"/>
  <c r="F164" i="1"/>
  <c r="H164" i="1"/>
  <c r="D165" i="1"/>
  <c r="F165" i="1"/>
  <c r="H165" i="1"/>
  <c r="D166" i="1"/>
  <c r="F166" i="1"/>
  <c r="H166" i="1"/>
  <c r="D167" i="1"/>
  <c r="F167" i="1"/>
  <c r="H167" i="1"/>
  <c r="D168" i="1"/>
  <c r="F168" i="1"/>
  <c r="H168" i="1"/>
  <c r="D169" i="1"/>
  <c r="F169" i="1"/>
  <c r="H169" i="1"/>
  <c r="D170" i="1"/>
  <c r="F170" i="1"/>
  <c r="H170" i="1"/>
  <c r="D171" i="1"/>
  <c r="F171" i="1"/>
  <c r="H171" i="1"/>
  <c r="D172" i="1"/>
  <c r="F172" i="1"/>
  <c r="H172" i="1"/>
  <c r="D173" i="1"/>
  <c r="F173" i="1"/>
  <c r="H173" i="1"/>
  <c r="D174" i="1"/>
  <c r="F174" i="1"/>
  <c r="H174" i="1"/>
  <c r="D175" i="1"/>
  <c r="F175" i="1"/>
  <c r="H175" i="1"/>
  <c r="D176" i="1"/>
  <c r="F176" i="1"/>
  <c r="H176" i="1"/>
  <c r="D177" i="1"/>
  <c r="F177" i="1"/>
  <c r="H177" i="1"/>
  <c r="D178" i="1"/>
  <c r="F178" i="1"/>
  <c r="H178" i="1"/>
  <c r="D179" i="1"/>
  <c r="F179" i="1"/>
  <c r="H179" i="1"/>
  <c r="D180" i="1"/>
  <c r="F180" i="1"/>
  <c r="H180" i="1"/>
  <c r="D181" i="1"/>
  <c r="F181" i="1"/>
  <c r="H181" i="1"/>
  <c r="D182" i="1"/>
  <c r="F182" i="1"/>
  <c r="H182" i="1"/>
  <c r="D183" i="1"/>
  <c r="F183" i="1"/>
  <c r="H183" i="1"/>
  <c r="D184" i="1"/>
  <c r="F184" i="1"/>
  <c r="H184" i="1"/>
  <c r="D185" i="1"/>
  <c r="F185" i="1"/>
  <c r="H185" i="1"/>
  <c r="D186" i="1"/>
  <c r="F186" i="1"/>
  <c r="H186" i="1"/>
  <c r="D188" i="1"/>
  <c r="F188" i="1"/>
  <c r="H188" i="1"/>
  <c r="D189" i="1"/>
  <c r="F189" i="1"/>
  <c r="H189" i="1"/>
  <c r="D190" i="1"/>
  <c r="F190" i="1"/>
  <c r="H190" i="1"/>
  <c r="D191" i="1"/>
  <c r="F191" i="1"/>
  <c r="H191" i="1"/>
  <c r="D192" i="1"/>
  <c r="F192" i="1"/>
  <c r="H192" i="1"/>
  <c r="D193" i="1"/>
  <c r="F193" i="1"/>
  <c r="H193" i="1"/>
  <c r="D194" i="1"/>
  <c r="F194" i="1"/>
  <c r="H194" i="1"/>
  <c r="D195" i="1"/>
  <c r="F195" i="1"/>
  <c r="H195" i="1"/>
  <c r="D196" i="1"/>
  <c r="F196" i="1"/>
  <c r="H196" i="1"/>
  <c r="D197" i="1"/>
  <c r="F197" i="1"/>
  <c r="H197" i="1"/>
  <c r="D198" i="1"/>
  <c r="F198" i="1"/>
  <c r="H198" i="1"/>
  <c r="D199" i="1"/>
  <c r="F199" i="1"/>
  <c r="H199" i="1"/>
  <c r="D200" i="1"/>
  <c r="F200" i="1"/>
  <c r="H200" i="1"/>
  <c r="D201" i="1"/>
  <c r="F201" i="1"/>
  <c r="H201" i="1"/>
  <c r="D202" i="1"/>
  <c r="F202" i="1"/>
  <c r="H202" i="1"/>
  <c r="D203" i="1"/>
  <c r="F203" i="1"/>
  <c r="H203" i="1"/>
  <c r="D204" i="1"/>
  <c r="F204" i="1"/>
  <c r="H204" i="1"/>
  <c r="D205" i="1"/>
  <c r="F205" i="1"/>
  <c r="H205" i="1"/>
  <c r="D206" i="1"/>
  <c r="F206" i="1"/>
  <c r="H206" i="1"/>
  <c r="D207" i="1"/>
  <c r="F207" i="1"/>
  <c r="H207" i="1"/>
  <c r="D208" i="1"/>
  <c r="F208" i="1"/>
  <c r="H208" i="1"/>
  <c r="D209" i="1"/>
  <c r="F209" i="1"/>
  <c r="H209" i="1"/>
  <c r="D210" i="1"/>
  <c r="F210" i="1"/>
  <c r="H210" i="1"/>
  <c r="D211" i="1"/>
  <c r="F211" i="1"/>
  <c r="H211" i="1"/>
  <c r="D212" i="1"/>
  <c r="F212" i="1"/>
  <c r="H212" i="1"/>
  <c r="D213" i="1"/>
  <c r="F213" i="1"/>
  <c r="H213" i="1"/>
  <c r="D214" i="1"/>
  <c r="F214" i="1"/>
  <c r="H214" i="1"/>
  <c r="D215" i="1"/>
  <c r="F215" i="1"/>
  <c r="H215" i="1"/>
  <c r="D216" i="1"/>
  <c r="F216" i="1"/>
  <c r="H216" i="1"/>
  <c r="D217" i="1"/>
  <c r="F217" i="1"/>
  <c r="H217" i="1"/>
  <c r="D218" i="1"/>
  <c r="F218" i="1"/>
  <c r="H218" i="1"/>
  <c r="D220" i="1"/>
  <c r="F220" i="1"/>
  <c r="H220" i="1"/>
  <c r="D221" i="1"/>
  <c r="F221" i="1"/>
  <c r="H221" i="1"/>
  <c r="D222" i="1"/>
  <c r="F222" i="1"/>
  <c r="H222" i="1"/>
  <c r="D223" i="1"/>
  <c r="F223" i="1"/>
  <c r="H223" i="1"/>
  <c r="D224" i="1"/>
  <c r="F224" i="1"/>
  <c r="H224" i="1"/>
  <c r="D225" i="1"/>
  <c r="F225" i="1"/>
  <c r="H225" i="1"/>
  <c r="D226" i="1"/>
  <c r="F226" i="1"/>
  <c r="H226" i="1"/>
  <c r="D227" i="1"/>
  <c r="F227" i="1"/>
  <c r="H227" i="1"/>
  <c r="D228" i="1"/>
  <c r="F228" i="1"/>
  <c r="H228" i="1"/>
  <c r="D229" i="1"/>
  <c r="F229" i="1"/>
  <c r="H229" i="1"/>
  <c r="D230" i="1"/>
  <c r="F230" i="1"/>
  <c r="H230" i="1"/>
  <c r="D231" i="1"/>
  <c r="F231" i="1"/>
  <c r="H231" i="1"/>
  <c r="D232" i="1"/>
  <c r="F232" i="1"/>
  <c r="H232" i="1"/>
  <c r="D233" i="1"/>
  <c r="F233" i="1"/>
  <c r="H233" i="1"/>
  <c r="D234" i="1"/>
  <c r="F234" i="1"/>
  <c r="H234" i="1"/>
  <c r="D235" i="1"/>
  <c r="F235" i="1"/>
  <c r="H235" i="1"/>
  <c r="D236" i="1"/>
  <c r="F236" i="1"/>
  <c r="H236" i="1"/>
  <c r="D237" i="1"/>
  <c r="F237" i="1"/>
  <c r="H237" i="1"/>
  <c r="D238" i="1"/>
  <c r="F238" i="1"/>
  <c r="H238" i="1"/>
  <c r="D239" i="1"/>
  <c r="F239" i="1"/>
  <c r="H239" i="1"/>
  <c r="D240" i="1"/>
  <c r="F240" i="1"/>
  <c r="H240" i="1"/>
  <c r="D241" i="1"/>
  <c r="F241" i="1"/>
  <c r="H241" i="1"/>
  <c r="D242" i="1"/>
  <c r="F242" i="1"/>
  <c r="H242" i="1"/>
  <c r="D243" i="1"/>
  <c r="F243" i="1"/>
  <c r="H243" i="1"/>
  <c r="D244" i="1"/>
  <c r="F244" i="1"/>
  <c r="H244" i="1"/>
  <c r="D245" i="1"/>
  <c r="F245" i="1"/>
  <c r="H245" i="1"/>
  <c r="D246" i="1"/>
  <c r="F246" i="1"/>
  <c r="H246" i="1"/>
  <c r="D247" i="1"/>
  <c r="F247" i="1"/>
  <c r="H247" i="1"/>
  <c r="D248" i="1"/>
  <c r="F248" i="1"/>
  <c r="H248" i="1"/>
  <c r="D249" i="1"/>
  <c r="F249" i="1"/>
  <c r="H249" i="1"/>
  <c r="D250" i="1"/>
  <c r="F250" i="1"/>
  <c r="H250" i="1"/>
  <c r="D251" i="1"/>
  <c r="F251" i="1"/>
  <c r="H251" i="1"/>
  <c r="D252" i="1"/>
  <c r="F252" i="1"/>
  <c r="H252" i="1"/>
  <c r="D253" i="1"/>
  <c r="F253" i="1"/>
  <c r="H253" i="1"/>
  <c r="D254" i="1"/>
  <c r="F254" i="1"/>
  <c r="H254" i="1"/>
  <c r="D255" i="1"/>
  <c r="F255" i="1"/>
  <c r="H255" i="1"/>
  <c r="D256" i="1"/>
  <c r="F256" i="1"/>
  <c r="H256" i="1"/>
  <c r="D257" i="1"/>
  <c r="F257" i="1"/>
  <c r="H257" i="1"/>
  <c r="D258" i="1"/>
  <c r="F258" i="1"/>
  <c r="H258" i="1"/>
  <c r="D259" i="1"/>
  <c r="F259" i="1"/>
  <c r="H259" i="1"/>
  <c r="D260" i="1"/>
  <c r="F260" i="1"/>
  <c r="H260" i="1"/>
  <c r="D261" i="1"/>
  <c r="F261" i="1"/>
  <c r="H261" i="1"/>
  <c r="D262" i="1"/>
  <c r="F262" i="1"/>
  <c r="H262" i="1"/>
  <c r="D263" i="1"/>
  <c r="F263" i="1"/>
  <c r="H263" i="1"/>
  <c r="D264" i="1"/>
  <c r="F264" i="1"/>
  <c r="H264" i="1"/>
  <c r="D265" i="1"/>
  <c r="F265" i="1"/>
  <c r="H265" i="1"/>
  <c r="D266" i="1"/>
  <c r="F266" i="1"/>
  <c r="H266" i="1"/>
  <c r="D267" i="1"/>
  <c r="F267" i="1"/>
  <c r="H267" i="1"/>
  <c r="D268" i="1"/>
  <c r="F268" i="1"/>
  <c r="H268" i="1"/>
  <c r="D269" i="1"/>
  <c r="F269" i="1"/>
  <c r="H269" i="1"/>
  <c r="D270" i="1"/>
  <c r="F270" i="1"/>
  <c r="H270" i="1"/>
  <c r="D271" i="1"/>
  <c r="F271" i="1"/>
  <c r="H271" i="1"/>
  <c r="D272" i="1"/>
  <c r="F272" i="1"/>
  <c r="H272" i="1"/>
  <c r="D273" i="1"/>
  <c r="F273" i="1"/>
  <c r="H273" i="1"/>
  <c r="D274" i="1"/>
  <c r="F274" i="1"/>
  <c r="H274" i="1"/>
  <c r="D275" i="1"/>
  <c r="F275" i="1"/>
  <c r="H275" i="1"/>
  <c r="D276" i="1"/>
  <c r="F276" i="1"/>
  <c r="H276" i="1"/>
  <c r="D277" i="1"/>
  <c r="F277" i="1"/>
  <c r="H277" i="1"/>
  <c r="D278" i="1"/>
  <c r="F278" i="1"/>
  <c r="H278" i="1"/>
  <c r="D279" i="1"/>
  <c r="F279" i="1"/>
  <c r="H279" i="1"/>
  <c r="D280" i="1"/>
  <c r="F280" i="1"/>
  <c r="H280" i="1"/>
  <c r="D281" i="1"/>
  <c r="F281" i="1"/>
  <c r="H281" i="1"/>
  <c r="D282" i="1"/>
  <c r="F282" i="1"/>
  <c r="H282" i="1"/>
  <c r="D283" i="1"/>
  <c r="F283" i="1"/>
  <c r="H283" i="1"/>
  <c r="D284" i="1"/>
  <c r="F284" i="1"/>
  <c r="H284" i="1"/>
  <c r="D285" i="1"/>
  <c r="F285" i="1"/>
  <c r="H285" i="1"/>
  <c r="D286" i="1"/>
  <c r="F286" i="1"/>
  <c r="H286" i="1"/>
  <c r="D287" i="1"/>
  <c r="F287" i="1"/>
  <c r="H287" i="1"/>
  <c r="D290" i="1"/>
  <c r="F290" i="1"/>
  <c r="H290" i="1"/>
  <c r="D292" i="1"/>
  <c r="F292" i="1"/>
  <c r="H292" i="1"/>
  <c r="H11" i="1"/>
  <c r="D11" i="1"/>
  <c r="F11" i="1"/>
  <c r="Z293" i="1" l="1"/>
  <c r="AA87" i="1"/>
  <c r="AA93" i="1"/>
  <c r="AA99" i="1"/>
  <c r="AA105" i="1"/>
  <c r="AA111" i="1"/>
  <c r="AA117" i="1"/>
  <c r="AA123" i="1"/>
  <c r="AA126" i="1"/>
  <c r="AA129" i="1"/>
  <c r="AA132" i="1"/>
  <c r="AA135" i="1"/>
  <c r="AA138" i="1"/>
  <c r="AA141" i="1"/>
  <c r="AA144" i="1"/>
  <c r="AA147" i="1"/>
  <c r="AA150" i="1"/>
  <c r="AA205" i="1"/>
  <c r="AA211" i="1"/>
  <c r="AA214" i="1"/>
  <c r="AA233" i="1"/>
  <c r="AA273" i="1"/>
  <c r="AA276" i="1"/>
  <c r="AA279" i="1"/>
  <c r="AA292" i="1"/>
  <c r="AA12" i="1"/>
  <c r="AA15" i="1"/>
  <c r="AA18" i="1"/>
  <c r="AA21" i="1"/>
  <c r="AA24" i="1"/>
  <c r="AA27" i="1"/>
  <c r="AA30" i="1"/>
  <c r="AA33" i="1"/>
  <c r="AA36" i="1"/>
  <c r="AA39" i="1"/>
  <c r="AA42" i="1"/>
  <c r="AA45" i="1"/>
  <c r="AA48" i="1"/>
  <c r="AA51" i="1"/>
  <c r="AA54" i="1"/>
  <c r="AA57" i="1"/>
  <c r="AA60" i="1"/>
  <c r="AA63" i="1"/>
  <c r="AA66" i="1"/>
  <c r="AA69" i="1"/>
  <c r="AA72" i="1"/>
  <c r="AA75" i="1"/>
  <c r="AA78" i="1"/>
  <c r="AA81" i="1"/>
  <c r="AA84" i="1"/>
  <c r="AA90" i="1"/>
  <c r="AA96" i="1"/>
  <c r="AA102" i="1"/>
  <c r="AA108" i="1"/>
  <c r="AA114" i="1"/>
  <c r="AA120" i="1"/>
  <c r="AA153" i="1"/>
  <c r="AA156" i="1"/>
  <c r="AA159" i="1"/>
  <c r="AA162" i="1"/>
  <c r="AA165" i="1"/>
  <c r="AA168" i="1"/>
  <c r="AA171" i="1"/>
  <c r="AA174" i="1"/>
  <c r="AA177" i="1"/>
  <c r="AA180" i="1"/>
  <c r="AA183" i="1"/>
  <c r="AA186" i="1"/>
  <c r="AA189" i="1"/>
  <c r="AA192" i="1"/>
  <c r="AA195" i="1"/>
  <c r="AA198" i="1"/>
  <c r="AA201" i="1"/>
  <c r="AA204" i="1"/>
  <c r="AA210" i="1"/>
  <c r="AA213" i="1"/>
  <c r="AA219" i="1"/>
  <c r="AA222" i="1"/>
  <c r="AA227" i="1"/>
  <c r="AA228" i="1"/>
  <c r="AA231" i="1"/>
  <c r="AA234" i="1"/>
  <c r="AA237" i="1"/>
  <c r="AA240" i="1"/>
  <c r="AA242" i="1"/>
  <c r="AA243" i="1"/>
  <c r="AA246" i="1"/>
  <c r="AA249" i="1"/>
  <c r="AA250" i="1"/>
  <c r="AA251" i="1"/>
  <c r="AA252" i="1"/>
  <c r="AA255" i="1"/>
  <c r="AA256" i="1"/>
  <c r="AA258" i="1"/>
  <c r="AA259" i="1"/>
  <c r="AA260" i="1"/>
  <c r="AA261" i="1"/>
  <c r="AA263" i="1"/>
  <c r="AA267" i="1"/>
  <c r="AA269" i="1"/>
  <c r="AA270" i="1"/>
  <c r="AA271" i="1"/>
  <c r="AA275" i="1"/>
  <c r="AA277" i="1"/>
  <c r="AA278" i="1"/>
  <c r="AA282" i="1"/>
  <c r="AA283" i="1"/>
  <c r="AA284" i="1"/>
  <c r="AA285" i="1"/>
  <c r="AA287" i="1"/>
  <c r="AA288" i="1"/>
  <c r="AA289" i="1"/>
  <c r="AA202" i="1"/>
  <c r="AA208" i="1"/>
  <c r="AA217" i="1"/>
  <c r="AA220" i="1"/>
  <c r="AA223" i="1"/>
  <c r="AA226" i="1"/>
  <c r="AA229" i="1"/>
  <c r="AA232" i="1"/>
  <c r="AA238" i="1"/>
  <c r="AA239" i="1"/>
  <c r="AA241" i="1"/>
  <c r="AA244" i="1"/>
  <c r="AA245" i="1"/>
  <c r="AA247" i="1"/>
  <c r="AA248" i="1"/>
  <c r="AA253" i="1"/>
  <c r="AA254" i="1"/>
  <c r="AA257" i="1"/>
  <c r="AA262" i="1"/>
  <c r="AA265" i="1"/>
  <c r="AA266" i="1"/>
  <c r="AA268" i="1"/>
  <c r="AA272" i="1"/>
  <c r="AA274" i="1"/>
  <c r="AA280" i="1"/>
  <c r="AA281" i="1"/>
  <c r="AA13" i="1"/>
  <c r="AA14" i="1"/>
  <c r="AA16" i="1"/>
  <c r="AA17" i="1"/>
  <c r="AA19" i="1"/>
  <c r="AA20" i="1"/>
  <c r="AA22" i="1"/>
  <c r="AA23" i="1"/>
  <c r="AA230" i="1"/>
  <c r="AA25" i="1"/>
  <c r="AA26" i="1"/>
  <c r="AA28" i="1"/>
  <c r="AA29" i="1"/>
  <c r="AA31" i="1"/>
  <c r="AA32" i="1"/>
  <c r="AA34" i="1"/>
  <c r="AA35" i="1"/>
  <c r="AA37" i="1"/>
  <c r="AA38" i="1"/>
  <c r="AA40" i="1"/>
  <c r="AA41" i="1"/>
  <c r="AA43" i="1"/>
  <c r="AA44" i="1"/>
  <c r="AA46" i="1"/>
  <c r="AA47" i="1"/>
  <c r="AA49" i="1"/>
  <c r="AA50" i="1"/>
  <c r="AA52" i="1"/>
  <c r="AA53" i="1"/>
  <c r="AA55" i="1"/>
  <c r="AA56" i="1"/>
  <c r="AA58" i="1"/>
  <c r="AA59" i="1"/>
  <c r="AA61" i="1"/>
  <c r="AA62" i="1"/>
  <c r="AA64" i="1"/>
  <c r="AA65" i="1"/>
  <c r="AA67" i="1"/>
  <c r="AA68" i="1"/>
  <c r="AA70" i="1"/>
  <c r="AA71" i="1"/>
  <c r="AA73" i="1"/>
  <c r="AA74" i="1"/>
  <c r="AA76" i="1"/>
  <c r="AA77" i="1"/>
  <c r="AA79" i="1"/>
  <c r="AA80" i="1"/>
  <c r="AA82" i="1"/>
  <c r="AA83" i="1"/>
  <c r="AA85" i="1"/>
  <c r="AA86" i="1"/>
  <c r="AA88" i="1"/>
  <c r="AA89" i="1"/>
  <c r="AA91" i="1"/>
  <c r="AA92" i="1"/>
  <c r="AA94" i="1"/>
  <c r="AA95" i="1"/>
  <c r="AA97" i="1"/>
  <c r="AA98" i="1"/>
  <c r="AA100" i="1"/>
  <c r="AA101" i="1"/>
  <c r="AA103" i="1"/>
  <c r="AA104" i="1"/>
  <c r="AA106" i="1"/>
  <c r="AA107" i="1"/>
  <c r="AA109" i="1"/>
  <c r="AA110" i="1"/>
  <c r="AA112" i="1"/>
  <c r="AA113" i="1"/>
  <c r="AA115" i="1"/>
  <c r="AA116" i="1"/>
  <c r="AA118" i="1"/>
  <c r="AA119" i="1"/>
  <c r="AA121" i="1"/>
  <c r="AA122" i="1"/>
  <c r="AA124" i="1"/>
  <c r="AA125" i="1"/>
  <c r="AA127" i="1"/>
  <c r="AA128" i="1"/>
  <c r="AA130" i="1"/>
  <c r="AA131" i="1"/>
  <c r="AA133" i="1"/>
  <c r="AA134" i="1"/>
  <c r="AA136" i="1"/>
  <c r="AA137" i="1"/>
  <c r="AA139" i="1"/>
  <c r="AA140" i="1"/>
  <c r="AA142" i="1"/>
  <c r="AA143" i="1"/>
  <c r="AA145" i="1"/>
  <c r="AA146" i="1"/>
  <c r="AA148" i="1"/>
  <c r="AA149" i="1"/>
  <c r="AA151" i="1"/>
  <c r="AA152" i="1"/>
  <c r="AA154" i="1"/>
  <c r="AA155" i="1"/>
  <c r="AA157" i="1"/>
  <c r="AA158" i="1"/>
  <c r="AA160" i="1"/>
  <c r="AA161" i="1"/>
  <c r="AA163" i="1"/>
  <c r="AA164" i="1"/>
  <c r="AA166" i="1"/>
  <c r="AA167" i="1"/>
  <c r="AA169" i="1"/>
  <c r="AA170" i="1"/>
  <c r="AA172" i="1"/>
  <c r="AA173" i="1"/>
  <c r="AA175" i="1"/>
  <c r="AA176" i="1"/>
  <c r="AA178" i="1"/>
  <c r="AA179" i="1"/>
  <c r="AA181" i="1"/>
  <c r="AA182" i="1"/>
  <c r="AA184" i="1"/>
  <c r="AA185" i="1"/>
  <c r="AA187" i="1"/>
  <c r="AA188" i="1"/>
  <c r="AA190" i="1"/>
  <c r="AA191" i="1"/>
  <c r="AA193" i="1"/>
  <c r="AA194" i="1"/>
  <c r="AA196" i="1"/>
  <c r="AA197" i="1"/>
  <c r="AA199" i="1"/>
  <c r="AA200" i="1"/>
  <c r="AA203" i="1"/>
  <c r="AA206" i="1"/>
  <c r="AA207" i="1"/>
  <c r="AA209" i="1"/>
  <c r="AA212" i="1"/>
  <c r="AA215" i="1"/>
  <c r="AA216" i="1"/>
  <c r="AA218" i="1"/>
  <c r="AA221" i="1"/>
  <c r="AA224" i="1"/>
  <c r="AA225" i="1"/>
  <c r="AA235" i="1"/>
  <c r="AA236" i="1"/>
  <c r="AA264" i="1"/>
  <c r="AA286" i="1" l="1"/>
  <c r="AA290" i="1"/>
  <c r="AA291" i="1"/>
  <c r="AA11" i="1"/>
  <c r="M288" i="14"/>
  <c r="O288" i="14"/>
  <c r="G288" i="14"/>
  <c r="I287" i="14"/>
  <c r="I286" i="14"/>
  <c r="E288" i="14"/>
  <c r="C11" i="8"/>
  <c r="G180" i="15"/>
  <c r="E180" i="15"/>
  <c r="G9" i="13"/>
  <c r="G10" i="13"/>
  <c r="G11" i="13"/>
  <c r="G8" i="13"/>
  <c r="M8" i="13"/>
  <c r="C13" i="7"/>
  <c r="G13" i="7"/>
  <c r="X293" i="1" l="1"/>
  <c r="V293" i="1"/>
  <c r="P293" i="1"/>
  <c r="L293" i="1"/>
  <c r="H293" i="1"/>
  <c r="F293" i="1"/>
  <c r="E6" i="8"/>
  <c r="C6" i="8"/>
  <c r="G7" i="7"/>
  <c r="C7" i="7"/>
  <c r="A3" i="6"/>
  <c r="K7" i="6"/>
  <c r="C7" i="6"/>
  <c r="N7" i="5"/>
  <c r="D7" i="5"/>
  <c r="D292" i="5"/>
  <c r="Q9" i="14" l="1"/>
  <c r="Q10" i="14"/>
  <c r="Q11" i="14"/>
  <c r="Q12" i="14"/>
  <c r="Q13" i="14"/>
  <c r="Q14" i="14"/>
  <c r="Q15" i="14"/>
  <c r="Q16" i="14"/>
  <c r="Q17" i="14"/>
  <c r="Q18" i="14"/>
  <c r="Q19" i="14"/>
  <c r="Q20" i="14"/>
  <c r="Q21" i="14"/>
  <c r="Q22" i="14"/>
  <c r="Q23" i="14"/>
  <c r="Q24" i="14"/>
  <c r="Q25" i="14"/>
  <c r="Q26" i="14"/>
  <c r="Q27" i="14"/>
  <c r="Q28" i="14"/>
  <c r="Q29" i="14"/>
  <c r="Q30" i="14"/>
  <c r="Q31" i="14"/>
  <c r="Q32" i="14"/>
  <c r="Q33" i="14"/>
  <c r="Q34" i="14"/>
  <c r="Q35" i="14"/>
  <c r="Q36" i="14"/>
  <c r="Q37" i="14"/>
  <c r="Q38" i="14"/>
  <c r="Q39" i="14"/>
  <c r="Q40" i="14"/>
  <c r="Q41" i="14"/>
  <c r="Q42" i="14"/>
  <c r="Q43" i="14"/>
  <c r="Q44" i="14"/>
  <c r="Q45" i="14"/>
  <c r="Q46" i="14"/>
  <c r="Q47" i="14"/>
  <c r="Q48" i="14"/>
  <c r="Q49" i="14"/>
  <c r="Q50" i="14"/>
  <c r="Q51" i="14"/>
  <c r="Q52" i="14"/>
  <c r="Q53" i="14"/>
  <c r="Q54" i="14"/>
  <c r="Q55" i="14"/>
  <c r="Q56" i="14"/>
  <c r="Q57" i="14"/>
  <c r="Q58" i="14"/>
  <c r="Q59" i="14"/>
  <c r="Q60" i="14"/>
  <c r="Q61" i="14"/>
  <c r="Q62" i="14"/>
  <c r="Q63" i="14"/>
  <c r="Q64" i="14"/>
  <c r="Q65" i="14"/>
  <c r="Q66" i="14"/>
  <c r="Q67" i="14"/>
  <c r="Q68" i="14"/>
  <c r="Q69" i="14"/>
  <c r="Q70" i="14"/>
  <c r="Q71" i="14"/>
  <c r="Q72" i="14"/>
  <c r="Q73" i="14"/>
  <c r="Q74" i="14"/>
  <c r="Q75" i="14"/>
  <c r="Q76" i="14"/>
  <c r="Q77" i="14"/>
  <c r="Q78" i="14"/>
  <c r="Q79" i="14"/>
  <c r="Q80" i="14"/>
  <c r="Q81" i="14"/>
  <c r="Q82" i="14"/>
  <c r="Q83" i="14"/>
  <c r="Q84" i="14"/>
  <c r="Q85" i="14"/>
  <c r="Q86" i="14"/>
  <c r="Q87" i="14"/>
  <c r="Q88" i="14"/>
  <c r="Q89" i="14"/>
  <c r="Q90" i="14"/>
  <c r="Q91" i="14"/>
  <c r="Q92" i="14"/>
  <c r="Q93" i="14"/>
  <c r="Q94" i="14"/>
  <c r="Q95" i="14"/>
  <c r="Q96" i="14"/>
  <c r="Q97" i="14"/>
  <c r="Q98" i="14"/>
  <c r="Q99" i="14"/>
  <c r="Q100" i="14"/>
  <c r="Q101" i="14"/>
  <c r="Q102" i="14"/>
  <c r="Q103" i="14"/>
  <c r="Q104" i="14"/>
  <c r="Q105" i="14"/>
  <c r="Q106" i="14"/>
  <c r="Q107" i="14"/>
  <c r="Q108" i="14"/>
  <c r="Q109" i="14"/>
  <c r="Q110" i="14"/>
  <c r="Q111" i="14"/>
  <c r="Q112" i="14"/>
  <c r="Q113" i="14"/>
  <c r="Q114" i="14"/>
  <c r="Q115" i="14"/>
  <c r="Q116" i="14"/>
  <c r="Q117" i="14"/>
  <c r="Q118" i="14"/>
  <c r="Q119" i="14"/>
  <c r="Q120" i="14"/>
  <c r="Q121" i="14"/>
  <c r="Q122" i="14"/>
  <c r="Q123" i="14"/>
  <c r="Q124" i="14"/>
  <c r="Q125" i="14"/>
  <c r="Q126" i="14"/>
  <c r="Q127" i="14"/>
  <c r="Q128" i="14"/>
  <c r="Q129" i="14"/>
  <c r="Q130" i="14"/>
  <c r="Q131" i="14"/>
  <c r="Q132" i="14"/>
  <c r="Q133" i="14"/>
  <c r="Q134" i="14"/>
  <c r="Q135" i="14"/>
  <c r="Q136" i="14"/>
  <c r="Q137" i="14"/>
  <c r="Q138" i="14"/>
  <c r="Q139" i="14"/>
  <c r="Q140" i="14"/>
  <c r="Q141" i="14"/>
  <c r="Q142" i="14"/>
  <c r="Q143" i="14"/>
  <c r="Q144" i="14"/>
  <c r="Q145" i="14"/>
  <c r="Q146" i="14"/>
  <c r="Q147" i="14"/>
  <c r="Q148" i="14"/>
  <c r="Q149" i="14"/>
  <c r="Q150" i="14"/>
  <c r="Q151" i="14"/>
  <c r="Q152" i="14"/>
  <c r="Q153" i="14"/>
  <c r="Q154" i="14"/>
  <c r="Q155" i="14"/>
  <c r="Q156" i="14"/>
  <c r="Q157" i="14"/>
  <c r="Q158" i="14"/>
  <c r="Q159" i="14"/>
  <c r="Q160" i="14"/>
  <c r="Q161" i="14"/>
  <c r="Q162" i="14"/>
  <c r="Q163" i="14"/>
  <c r="Q164" i="14"/>
  <c r="Q165" i="14"/>
  <c r="Q166" i="14"/>
  <c r="Q167" i="14"/>
  <c r="Q168" i="14"/>
  <c r="Q169" i="14"/>
  <c r="Q170" i="14"/>
  <c r="Q171" i="14"/>
  <c r="Q172" i="14"/>
  <c r="Q173" i="14"/>
  <c r="Q174" i="14"/>
  <c r="Q175" i="14"/>
  <c r="Q176" i="14"/>
  <c r="Q177" i="14"/>
  <c r="Q178" i="14"/>
  <c r="Q179" i="14"/>
  <c r="Q180" i="14"/>
  <c r="Q181" i="14"/>
  <c r="Q182" i="14"/>
  <c r="Q183" i="14"/>
  <c r="Q184" i="14"/>
  <c r="Q185" i="14"/>
  <c r="Q186" i="14"/>
  <c r="Q187" i="14"/>
  <c r="Q188" i="14"/>
  <c r="Q189" i="14"/>
  <c r="Q190" i="14"/>
  <c r="Q191" i="14"/>
  <c r="Q192" i="14"/>
  <c r="Q193" i="14"/>
  <c r="Q194" i="14"/>
  <c r="Q195" i="14"/>
  <c r="Q196" i="14"/>
  <c r="Q197" i="14"/>
  <c r="Q198" i="14"/>
  <c r="Q199" i="14"/>
  <c r="Q200" i="14"/>
  <c r="Q201" i="14"/>
  <c r="Q202" i="14"/>
  <c r="Q203" i="14"/>
  <c r="Q204" i="14"/>
  <c r="Q205" i="14"/>
  <c r="Q206" i="14"/>
  <c r="Q207" i="14"/>
  <c r="Q208" i="14"/>
  <c r="Q209" i="14"/>
  <c r="Q210" i="14"/>
  <c r="Q211" i="14"/>
  <c r="Q212" i="14"/>
  <c r="Q213" i="14"/>
  <c r="Q214" i="14"/>
  <c r="Q215" i="14"/>
  <c r="Q216" i="14"/>
  <c r="Q217" i="14"/>
  <c r="Q218" i="14"/>
  <c r="Q219" i="14"/>
  <c r="Q220" i="14"/>
  <c r="Q221" i="14"/>
  <c r="Q222" i="14"/>
  <c r="Q223" i="14"/>
  <c r="Q224" i="14"/>
  <c r="Q225" i="14"/>
  <c r="Q226" i="14"/>
  <c r="Q227" i="14"/>
  <c r="Q228" i="14"/>
  <c r="Q229" i="14"/>
  <c r="Q230" i="14"/>
  <c r="Q231" i="14"/>
  <c r="Q232" i="14"/>
  <c r="Q233" i="14"/>
  <c r="Q234" i="14"/>
  <c r="Q235" i="14"/>
  <c r="Q236" i="14"/>
  <c r="Q237" i="14"/>
  <c r="Q238" i="14"/>
  <c r="Q239" i="14"/>
  <c r="Q240" i="14"/>
  <c r="Q241" i="14"/>
  <c r="Q242" i="14"/>
  <c r="Q243" i="14"/>
  <c r="Q244" i="14"/>
  <c r="Q245" i="14"/>
  <c r="Q246" i="14"/>
  <c r="Q247" i="14"/>
  <c r="Q248" i="14"/>
  <c r="Q249" i="14"/>
  <c r="Q250" i="14"/>
  <c r="Q251" i="14"/>
  <c r="Q252" i="14"/>
  <c r="Q253" i="14"/>
  <c r="Q254" i="14"/>
  <c r="Q255" i="14"/>
  <c r="Q256" i="14"/>
  <c r="Q257" i="14"/>
  <c r="Q258" i="14"/>
  <c r="Q259" i="14"/>
  <c r="Q260" i="14"/>
  <c r="Q261" i="14"/>
  <c r="Q262" i="14"/>
  <c r="Q263" i="14"/>
  <c r="Q264" i="14"/>
  <c r="Q265" i="14"/>
  <c r="Q266" i="14"/>
  <c r="Q267" i="14"/>
  <c r="Q268" i="14"/>
  <c r="Q269" i="14"/>
  <c r="Q270" i="14"/>
  <c r="Q271" i="14"/>
  <c r="Q272" i="14"/>
  <c r="Q273" i="14"/>
  <c r="Q274" i="14"/>
  <c r="Q275" i="14"/>
  <c r="Q276" i="14"/>
  <c r="Q277" i="14"/>
  <c r="Q278" i="14"/>
  <c r="Q279" i="14"/>
  <c r="Q280" i="14"/>
  <c r="Q281" i="14"/>
  <c r="Q282" i="14"/>
  <c r="Q283" i="14"/>
  <c r="Q284" i="14"/>
  <c r="Q285" i="14"/>
  <c r="Q286" i="14"/>
  <c r="Q8" i="14"/>
  <c r="I9" i="7"/>
  <c r="E9" i="7"/>
  <c r="K115" i="18"/>
  <c r="Q288" i="14" l="1"/>
  <c r="I9" i="14"/>
  <c r="I10" i="14"/>
  <c r="I11" i="14"/>
  <c r="I12" i="14"/>
  <c r="I13" i="14"/>
  <c r="I14" i="14"/>
  <c r="I15" i="14"/>
  <c r="I16" i="14"/>
  <c r="I17" i="14"/>
  <c r="I18" i="14"/>
  <c r="I19" i="14"/>
  <c r="I20" i="14"/>
  <c r="I21" i="14"/>
  <c r="I22" i="14"/>
  <c r="I23" i="14"/>
  <c r="I24" i="14"/>
  <c r="I25" i="14"/>
  <c r="I26" i="14"/>
  <c r="I27" i="14"/>
  <c r="I28" i="14"/>
  <c r="I29" i="14"/>
  <c r="I30" i="14"/>
  <c r="I31" i="14"/>
  <c r="I32" i="14"/>
  <c r="I33" i="14"/>
  <c r="I34" i="14"/>
  <c r="I35" i="14"/>
  <c r="I36" i="14"/>
  <c r="I37" i="14"/>
  <c r="I38" i="14"/>
  <c r="I39" i="14"/>
  <c r="I40" i="14"/>
  <c r="I41" i="14"/>
  <c r="I42" i="14"/>
  <c r="I43" i="14"/>
  <c r="I44" i="14"/>
  <c r="I45" i="14"/>
  <c r="I46" i="14"/>
  <c r="I47" i="14"/>
  <c r="I48" i="14"/>
  <c r="I49" i="14"/>
  <c r="I50" i="14"/>
  <c r="I51" i="14"/>
  <c r="I52" i="14"/>
  <c r="I53" i="14"/>
  <c r="I54" i="14"/>
  <c r="I55" i="14"/>
  <c r="I56" i="14"/>
  <c r="I57" i="14"/>
  <c r="I58" i="14"/>
  <c r="I59" i="14"/>
  <c r="I60" i="14"/>
  <c r="I61" i="14"/>
  <c r="I62" i="14"/>
  <c r="I63" i="14"/>
  <c r="I64" i="14"/>
  <c r="I65" i="14"/>
  <c r="I66" i="14"/>
  <c r="I67" i="14"/>
  <c r="I68" i="14"/>
  <c r="I69" i="14"/>
  <c r="I70" i="14"/>
  <c r="I71" i="14"/>
  <c r="I72" i="14"/>
  <c r="I73" i="14"/>
  <c r="I74" i="14"/>
  <c r="I75" i="14"/>
  <c r="I76" i="14"/>
  <c r="I77" i="14"/>
  <c r="I78" i="14"/>
  <c r="I79" i="14"/>
  <c r="I80" i="14"/>
  <c r="I81" i="14"/>
  <c r="I82" i="14"/>
  <c r="I83" i="14"/>
  <c r="I84" i="14"/>
  <c r="I85" i="14"/>
  <c r="I86" i="14"/>
  <c r="I87" i="14"/>
  <c r="I88" i="14"/>
  <c r="I89" i="14"/>
  <c r="I90" i="14"/>
  <c r="I91" i="14"/>
  <c r="I92" i="14"/>
  <c r="I93" i="14"/>
  <c r="I94" i="14"/>
  <c r="I95" i="14"/>
  <c r="I96" i="14"/>
  <c r="I97" i="14"/>
  <c r="I98" i="14"/>
  <c r="I99" i="14"/>
  <c r="I100" i="14"/>
  <c r="I101" i="14"/>
  <c r="I102" i="14"/>
  <c r="I103" i="14"/>
  <c r="I104" i="14"/>
  <c r="I105" i="14"/>
  <c r="I106" i="14"/>
  <c r="I107" i="14"/>
  <c r="I108" i="14"/>
  <c r="I109" i="14"/>
  <c r="I110" i="14"/>
  <c r="I111" i="14"/>
  <c r="I112" i="14"/>
  <c r="I113" i="14"/>
  <c r="I114" i="14"/>
  <c r="I115" i="14"/>
  <c r="I116" i="14"/>
  <c r="I117" i="14"/>
  <c r="I118" i="14"/>
  <c r="I119" i="14"/>
  <c r="I120" i="14"/>
  <c r="I121" i="14"/>
  <c r="I122" i="14"/>
  <c r="I123" i="14"/>
  <c r="I124" i="14"/>
  <c r="I125" i="14"/>
  <c r="I126" i="14"/>
  <c r="I127" i="14"/>
  <c r="I128" i="14"/>
  <c r="I129" i="14"/>
  <c r="I130" i="14"/>
  <c r="I131" i="14"/>
  <c r="I132" i="14"/>
  <c r="I133" i="14"/>
  <c r="I134" i="14"/>
  <c r="I135" i="14"/>
  <c r="I136" i="14"/>
  <c r="I137" i="14"/>
  <c r="I138" i="14"/>
  <c r="I139" i="14"/>
  <c r="I140" i="14"/>
  <c r="I141" i="14"/>
  <c r="I142" i="14"/>
  <c r="I143" i="14"/>
  <c r="I144" i="14"/>
  <c r="I145" i="14"/>
  <c r="I146" i="14"/>
  <c r="I147" i="14"/>
  <c r="I148" i="14"/>
  <c r="I149" i="14"/>
  <c r="I150" i="14"/>
  <c r="I151" i="14"/>
  <c r="I152" i="14"/>
  <c r="I153" i="14"/>
  <c r="I154" i="14"/>
  <c r="I155" i="14"/>
  <c r="I156" i="14"/>
  <c r="I157" i="14"/>
  <c r="I158" i="14"/>
  <c r="I159" i="14"/>
  <c r="I160" i="14"/>
  <c r="I161" i="14"/>
  <c r="I162" i="14"/>
  <c r="I163" i="14"/>
  <c r="I164" i="14"/>
  <c r="I165" i="14"/>
  <c r="I166" i="14"/>
  <c r="I167" i="14"/>
  <c r="I168" i="14"/>
  <c r="I169" i="14"/>
  <c r="I170" i="14"/>
  <c r="I171" i="14"/>
  <c r="I172" i="14"/>
  <c r="I173" i="14"/>
  <c r="I174" i="14"/>
  <c r="I175" i="14"/>
  <c r="I176" i="14"/>
  <c r="I177" i="14"/>
  <c r="I178" i="14"/>
  <c r="I179" i="14"/>
  <c r="I180" i="14"/>
  <c r="I181" i="14"/>
  <c r="I182" i="14"/>
  <c r="I183" i="14"/>
  <c r="I184" i="14"/>
  <c r="I185" i="14"/>
  <c r="I186" i="14"/>
  <c r="I187" i="14"/>
  <c r="I188" i="14"/>
  <c r="I189" i="14"/>
  <c r="I190" i="14"/>
  <c r="I191" i="14"/>
  <c r="I192" i="14"/>
  <c r="I193" i="14"/>
  <c r="I194" i="14"/>
  <c r="I195" i="14"/>
  <c r="I196" i="14"/>
  <c r="I197" i="14"/>
  <c r="I198" i="14"/>
  <c r="I199" i="14"/>
  <c r="I200" i="14"/>
  <c r="I201" i="14"/>
  <c r="I202" i="14"/>
  <c r="I203" i="14"/>
  <c r="I204" i="14"/>
  <c r="I205" i="14"/>
  <c r="I206" i="14"/>
  <c r="I207" i="14"/>
  <c r="I208" i="14"/>
  <c r="I209" i="14"/>
  <c r="I210" i="14"/>
  <c r="I211" i="14"/>
  <c r="I212" i="14"/>
  <c r="I213" i="14"/>
  <c r="I214" i="14"/>
  <c r="I215" i="14"/>
  <c r="I216" i="14"/>
  <c r="I217" i="14"/>
  <c r="I218" i="14"/>
  <c r="I219" i="14"/>
  <c r="I220" i="14"/>
  <c r="I221" i="14"/>
  <c r="I222" i="14"/>
  <c r="I223" i="14"/>
  <c r="I224" i="14"/>
  <c r="I225" i="14"/>
  <c r="I226" i="14"/>
  <c r="I227" i="14"/>
  <c r="I228" i="14"/>
  <c r="I229" i="14"/>
  <c r="I230" i="14"/>
  <c r="I231" i="14"/>
  <c r="I232" i="14"/>
  <c r="I233" i="14"/>
  <c r="I234" i="14"/>
  <c r="I235" i="14"/>
  <c r="I236" i="14"/>
  <c r="I237" i="14"/>
  <c r="I238" i="14"/>
  <c r="I239" i="14"/>
  <c r="I240" i="14"/>
  <c r="I241" i="14"/>
  <c r="I242" i="14"/>
  <c r="I243" i="14"/>
  <c r="I244" i="14"/>
  <c r="I245" i="14"/>
  <c r="I246" i="14"/>
  <c r="I247" i="14"/>
  <c r="I248" i="14"/>
  <c r="I249" i="14"/>
  <c r="I250" i="14"/>
  <c r="I251" i="14"/>
  <c r="I252" i="14"/>
  <c r="I253" i="14"/>
  <c r="I254" i="14"/>
  <c r="I255" i="14"/>
  <c r="I256" i="14"/>
  <c r="I257" i="14"/>
  <c r="I258" i="14"/>
  <c r="I259" i="14"/>
  <c r="I260" i="14"/>
  <c r="I261" i="14"/>
  <c r="I262" i="14"/>
  <c r="I263" i="14"/>
  <c r="I264" i="14"/>
  <c r="I265" i="14"/>
  <c r="I266" i="14"/>
  <c r="I267" i="14"/>
  <c r="I268" i="14"/>
  <c r="I269" i="14"/>
  <c r="I270" i="14"/>
  <c r="I271" i="14"/>
  <c r="I272" i="14"/>
  <c r="I273" i="14"/>
  <c r="I274" i="14"/>
  <c r="I275" i="14"/>
  <c r="I276" i="14"/>
  <c r="I277" i="14"/>
  <c r="I278" i="14"/>
  <c r="I279" i="14"/>
  <c r="I280" i="14"/>
  <c r="I281" i="14"/>
  <c r="I282" i="14"/>
  <c r="I283" i="14"/>
  <c r="I284" i="14"/>
  <c r="I285" i="14"/>
  <c r="I8" i="14"/>
  <c r="O180" i="15"/>
  <c r="M180" i="15"/>
  <c r="I104" i="15"/>
  <c r="I121" i="15"/>
  <c r="I9" i="15"/>
  <c r="I10" i="15"/>
  <c r="I11" i="15"/>
  <c r="I12" i="15"/>
  <c r="I13" i="15"/>
  <c r="I14" i="15"/>
  <c r="I15" i="15"/>
  <c r="I16" i="15"/>
  <c r="I17" i="15"/>
  <c r="I18" i="15"/>
  <c r="I19" i="15"/>
  <c r="I20" i="15"/>
  <c r="I21" i="15"/>
  <c r="I22" i="15"/>
  <c r="I23" i="15"/>
  <c r="I24" i="15"/>
  <c r="I25" i="15"/>
  <c r="I26" i="15"/>
  <c r="I27" i="15"/>
  <c r="I28" i="15"/>
  <c r="I29" i="15"/>
  <c r="I30" i="15"/>
  <c r="I31" i="15"/>
  <c r="I32" i="15"/>
  <c r="I33" i="15"/>
  <c r="I34" i="15"/>
  <c r="I35" i="15"/>
  <c r="I36" i="15"/>
  <c r="I37" i="15"/>
  <c r="I38" i="15"/>
  <c r="I39" i="15"/>
  <c r="I40" i="15"/>
  <c r="I41" i="15"/>
  <c r="I42" i="15"/>
  <c r="I43" i="15"/>
  <c r="I44" i="15"/>
  <c r="I45" i="15"/>
  <c r="I46" i="15"/>
  <c r="I47" i="15"/>
  <c r="I48" i="15"/>
  <c r="I49" i="15"/>
  <c r="I50" i="15"/>
  <c r="I51" i="15"/>
  <c r="I52" i="15"/>
  <c r="I53" i="15"/>
  <c r="I54" i="15"/>
  <c r="I55" i="15"/>
  <c r="I56" i="15"/>
  <c r="I57" i="15"/>
  <c r="I58" i="15"/>
  <c r="I59" i="15"/>
  <c r="I60" i="15"/>
  <c r="I61" i="15"/>
  <c r="I62" i="15"/>
  <c r="I63" i="15"/>
  <c r="I64" i="15"/>
  <c r="I65" i="15"/>
  <c r="I66" i="15"/>
  <c r="I67" i="15"/>
  <c r="I68" i="15"/>
  <c r="I69" i="15"/>
  <c r="I70" i="15"/>
  <c r="I71" i="15"/>
  <c r="I72" i="15"/>
  <c r="I73" i="15"/>
  <c r="I74" i="15"/>
  <c r="I75" i="15"/>
  <c r="I76" i="15"/>
  <c r="I77" i="15"/>
  <c r="I78" i="15"/>
  <c r="I79" i="15"/>
  <c r="I80" i="15"/>
  <c r="I81" i="15"/>
  <c r="I82" i="15"/>
  <c r="I83" i="15"/>
  <c r="I84" i="15"/>
  <c r="I85" i="15"/>
  <c r="I86" i="15"/>
  <c r="I87" i="15"/>
  <c r="I88" i="15"/>
  <c r="I89" i="15"/>
  <c r="I90" i="15"/>
  <c r="I91" i="15"/>
  <c r="I92" i="15"/>
  <c r="I93" i="15"/>
  <c r="I94" i="15"/>
  <c r="I95" i="15"/>
  <c r="I96" i="15"/>
  <c r="I97" i="15"/>
  <c r="I98" i="15"/>
  <c r="I99" i="15"/>
  <c r="I100" i="15"/>
  <c r="I101" i="15"/>
  <c r="I102" i="15"/>
  <c r="I103" i="15"/>
  <c r="I105" i="15"/>
  <c r="I106" i="15"/>
  <c r="I107" i="15"/>
  <c r="I108" i="15"/>
  <c r="I109" i="15"/>
  <c r="I110" i="15"/>
  <c r="I111" i="15"/>
  <c r="I112" i="15"/>
  <c r="I113" i="15"/>
  <c r="I114" i="15"/>
  <c r="I115" i="15"/>
  <c r="I116" i="15"/>
  <c r="I117" i="15"/>
  <c r="I118" i="15"/>
  <c r="I119" i="15"/>
  <c r="I120" i="15"/>
  <c r="I122" i="15"/>
  <c r="I123" i="15"/>
  <c r="I124" i="15"/>
  <c r="I125" i="15"/>
  <c r="I126" i="15"/>
  <c r="I127" i="15"/>
  <c r="I128" i="15"/>
  <c r="I129" i="15"/>
  <c r="I130" i="15"/>
  <c r="I131" i="15"/>
  <c r="I132" i="15"/>
  <c r="I133" i="15"/>
  <c r="I134" i="15"/>
  <c r="I135" i="15"/>
  <c r="I136" i="15"/>
  <c r="I137" i="15"/>
  <c r="I138" i="15"/>
  <c r="I139" i="15"/>
  <c r="I140" i="15"/>
  <c r="I141" i="15"/>
  <c r="I142" i="15"/>
  <c r="I143" i="15"/>
  <c r="I144" i="15"/>
  <c r="I145" i="15"/>
  <c r="I146" i="15"/>
  <c r="I147" i="15"/>
  <c r="I148" i="15"/>
  <c r="I149" i="15"/>
  <c r="I150" i="15"/>
  <c r="I151" i="15"/>
  <c r="I152" i="15"/>
  <c r="I153" i="15"/>
  <c r="I154" i="15"/>
  <c r="I155" i="15"/>
  <c r="I156" i="15"/>
  <c r="I157" i="15"/>
  <c r="I159" i="15"/>
  <c r="I160" i="15"/>
  <c r="I161" i="15"/>
  <c r="I162" i="15"/>
  <c r="I163" i="15"/>
  <c r="I164" i="15"/>
  <c r="I165" i="15"/>
  <c r="I166" i="15"/>
  <c r="I167" i="15"/>
  <c r="I168" i="15"/>
  <c r="I169" i="15"/>
  <c r="I170" i="15"/>
  <c r="I171" i="15"/>
  <c r="I172" i="15"/>
  <c r="I173" i="15"/>
  <c r="I174" i="15"/>
  <c r="I175" i="15"/>
  <c r="I176" i="15"/>
  <c r="I177" i="15"/>
  <c r="I178" i="15"/>
  <c r="I179" i="15"/>
  <c r="Q115" i="18"/>
  <c r="O115" i="18"/>
  <c r="S70" i="18"/>
  <c r="S62" i="18"/>
  <c r="S38" i="18"/>
  <c r="S55" i="18"/>
  <c r="S68" i="18"/>
  <c r="S103" i="18"/>
  <c r="S90" i="18"/>
  <c r="S14" i="18"/>
  <c r="S74" i="18"/>
  <c r="S82" i="18"/>
  <c r="S72" i="18"/>
  <c r="S89" i="18"/>
  <c r="S10" i="18"/>
  <c r="S54" i="18"/>
  <c r="S87" i="18"/>
  <c r="S34" i="18"/>
  <c r="S67" i="18"/>
  <c r="S42" i="18"/>
  <c r="S43" i="18"/>
  <c r="S97" i="18"/>
  <c r="S60" i="18"/>
  <c r="S24" i="18"/>
  <c r="S23" i="18"/>
  <c r="S52" i="18"/>
  <c r="S21" i="18"/>
  <c r="S33" i="18"/>
  <c r="S13" i="18"/>
  <c r="M78" i="18"/>
  <c r="M20" i="18"/>
  <c r="M12" i="18"/>
  <c r="M44" i="18"/>
  <c r="M36" i="18"/>
  <c r="M41" i="18"/>
  <c r="M84" i="18"/>
  <c r="M16" i="18"/>
  <c r="M46" i="18"/>
  <c r="M35" i="18"/>
  <c r="M111" i="18"/>
  <c r="M88" i="18"/>
  <c r="M58" i="18"/>
  <c r="M64" i="18"/>
  <c r="M81" i="18"/>
  <c r="M56" i="18"/>
  <c r="M75" i="18"/>
  <c r="M40" i="18"/>
  <c r="M101" i="18"/>
  <c r="M28" i="18"/>
  <c r="M31" i="18"/>
  <c r="M108" i="18"/>
  <c r="M32" i="18"/>
  <c r="M65" i="18"/>
  <c r="M27" i="18"/>
  <c r="M85" i="18"/>
  <c r="M11" i="18"/>
  <c r="M92" i="18"/>
  <c r="M19" i="18"/>
  <c r="M22" i="18"/>
  <c r="M83" i="18"/>
  <c r="M18" i="18"/>
  <c r="M69" i="18"/>
  <c r="M105" i="18"/>
  <c r="M17" i="18"/>
  <c r="M76" i="18"/>
  <c r="M79" i="18"/>
  <c r="M15" i="18"/>
  <c r="M104" i="18"/>
  <c r="M112" i="18"/>
  <c r="M98" i="18"/>
  <c r="M102" i="18"/>
  <c r="M94" i="18"/>
  <c r="M50" i="18"/>
  <c r="M95" i="18"/>
  <c r="M29" i="18"/>
  <c r="M9" i="18"/>
  <c r="M59" i="18"/>
  <c r="M106" i="18"/>
  <c r="M99" i="18"/>
  <c r="M39" i="18"/>
  <c r="M25" i="18"/>
  <c r="M37" i="18"/>
  <c r="M109" i="18"/>
  <c r="M63" i="18"/>
  <c r="M51" i="18"/>
  <c r="M100" i="18"/>
  <c r="M53" i="18"/>
  <c r="M86" i="18"/>
  <c r="M93" i="18"/>
  <c r="M49" i="18"/>
  <c r="M73" i="18"/>
  <c r="M96" i="18"/>
  <c r="M48" i="18"/>
  <c r="M47" i="18"/>
  <c r="M61" i="18"/>
  <c r="M107" i="18"/>
  <c r="M91" i="18"/>
  <c r="M110" i="18"/>
  <c r="M77" i="18"/>
  <c r="M45" i="18"/>
  <c r="M66" i="18"/>
  <c r="M80" i="18"/>
  <c r="M71" i="18"/>
  <c r="M57" i="18"/>
  <c r="M26" i="18"/>
  <c r="M70" i="18"/>
  <c r="M62" i="18"/>
  <c r="M38" i="18"/>
  <c r="M55" i="18"/>
  <c r="M68" i="18"/>
  <c r="M103" i="18"/>
  <c r="M90" i="18"/>
  <c r="M14" i="18"/>
  <c r="M74" i="18"/>
  <c r="M82" i="18"/>
  <c r="M72" i="18"/>
  <c r="M89" i="18"/>
  <c r="M10" i="18"/>
  <c r="M54" i="18"/>
  <c r="M87" i="18"/>
  <c r="M34" i="18"/>
  <c r="M67" i="18"/>
  <c r="M42" i="18"/>
  <c r="M43" i="18"/>
  <c r="M97" i="18"/>
  <c r="M60" i="18"/>
  <c r="M24" i="18"/>
  <c r="M23" i="18"/>
  <c r="M52" i="18"/>
  <c r="M21" i="18"/>
  <c r="M33" i="18"/>
  <c r="M13" i="18"/>
  <c r="P292" i="5"/>
  <c r="N292" i="5"/>
  <c r="I11" i="2"/>
  <c r="I12" i="2"/>
  <c r="I13" i="2"/>
  <c r="I10" i="2"/>
  <c r="K10" i="2" s="1"/>
  <c r="A3" i="17"/>
  <c r="A3" i="2"/>
  <c r="A3" i="11" s="1"/>
  <c r="I288" i="14" l="1"/>
  <c r="F292" i="5"/>
  <c r="I158" i="15"/>
  <c r="M9" i="13" l="1"/>
  <c r="M10" i="13"/>
  <c r="M11" i="13"/>
  <c r="G12" i="13"/>
  <c r="K11" i="2"/>
  <c r="K12" i="2"/>
  <c r="K13" i="2"/>
  <c r="Q9" i="15"/>
  <c r="Q10" i="15"/>
  <c r="Q11" i="15"/>
  <c r="Q12" i="15"/>
  <c r="Q13" i="15"/>
  <c r="Q14" i="15"/>
  <c r="Q15" i="15"/>
  <c r="Q16" i="15"/>
  <c r="Q17" i="15"/>
  <c r="Q18" i="15"/>
  <c r="Q19" i="15"/>
  <c r="Q20" i="15"/>
  <c r="Q21" i="15"/>
  <c r="Q22" i="15"/>
  <c r="Q23" i="15"/>
  <c r="Q24" i="15"/>
  <c r="Q25" i="15"/>
  <c r="Q26" i="15"/>
  <c r="Q27" i="15"/>
  <c r="Q28" i="15"/>
  <c r="Q29" i="15"/>
  <c r="Q30" i="15"/>
  <c r="Q31" i="15"/>
  <c r="Q32" i="15"/>
  <c r="Q33" i="15"/>
  <c r="Q34" i="15"/>
  <c r="Q35" i="15"/>
  <c r="Q36" i="15"/>
  <c r="Q37" i="15"/>
  <c r="Q38" i="15"/>
  <c r="Q39" i="15"/>
  <c r="Q40" i="15"/>
  <c r="Q41" i="15"/>
  <c r="Q42" i="15"/>
  <c r="Q43" i="15"/>
  <c r="Q44" i="15"/>
  <c r="Q45" i="15"/>
  <c r="Q46" i="15"/>
  <c r="Q47" i="15"/>
  <c r="Q48" i="15"/>
  <c r="Q49" i="15"/>
  <c r="Q50" i="15"/>
  <c r="Q51" i="15"/>
  <c r="Q52" i="15"/>
  <c r="Q53" i="15"/>
  <c r="Q54" i="15"/>
  <c r="Q55" i="15"/>
  <c r="Q56" i="15"/>
  <c r="Q57" i="15"/>
  <c r="Q58" i="15"/>
  <c r="Q59" i="15"/>
  <c r="Q60" i="15"/>
  <c r="Q61" i="15"/>
  <c r="Q62" i="15"/>
  <c r="Q63" i="15"/>
  <c r="Q64" i="15"/>
  <c r="Q65" i="15"/>
  <c r="Q66" i="15"/>
  <c r="Q67" i="15"/>
  <c r="Q68" i="15"/>
  <c r="Q69" i="15"/>
  <c r="Q70" i="15"/>
  <c r="Q71" i="15"/>
  <c r="Q72" i="15"/>
  <c r="Q73" i="15"/>
  <c r="Q74" i="15"/>
  <c r="Q75" i="15"/>
  <c r="Q76" i="15"/>
  <c r="Q77" i="15"/>
  <c r="Q78" i="15"/>
  <c r="Q79" i="15"/>
  <c r="Q80" i="15"/>
  <c r="Q81" i="15"/>
  <c r="Q82" i="15"/>
  <c r="Q83" i="15"/>
  <c r="Q84" i="15"/>
  <c r="Q85" i="15"/>
  <c r="Q86" i="15"/>
  <c r="Q87" i="15"/>
  <c r="Q88" i="15"/>
  <c r="Q89" i="15"/>
  <c r="Q90" i="15"/>
  <c r="Q91" i="15"/>
  <c r="Q92" i="15"/>
  <c r="Q93" i="15"/>
  <c r="Q94" i="15"/>
  <c r="Q95" i="15"/>
  <c r="Q96" i="15"/>
  <c r="Q97" i="15"/>
  <c r="Q98" i="15"/>
  <c r="Q99" i="15"/>
  <c r="Q100" i="15"/>
  <c r="Q101" i="15"/>
  <c r="Q102" i="15"/>
  <c r="Q103" i="15"/>
  <c r="Q104" i="15"/>
  <c r="Q105" i="15"/>
  <c r="Q106" i="15"/>
  <c r="Q107" i="15"/>
  <c r="Q108" i="15"/>
  <c r="Q109" i="15"/>
  <c r="Q110" i="15"/>
  <c r="Q111" i="15"/>
  <c r="Q112" i="15"/>
  <c r="Q113" i="15"/>
  <c r="Q114" i="15"/>
  <c r="Q115" i="15"/>
  <c r="Q116" i="15"/>
  <c r="Q117" i="15"/>
  <c r="Q118" i="15"/>
  <c r="Q119" i="15"/>
  <c r="Q120" i="15"/>
  <c r="Q121" i="15"/>
  <c r="Q122" i="15"/>
  <c r="Q123" i="15"/>
  <c r="Q124" i="15"/>
  <c r="Q125" i="15"/>
  <c r="Q126" i="15"/>
  <c r="Q127" i="15"/>
  <c r="Q128" i="15"/>
  <c r="Q129" i="15"/>
  <c r="Q130" i="15"/>
  <c r="Q131" i="15"/>
  <c r="Q132" i="15"/>
  <c r="Q133" i="15"/>
  <c r="Q134" i="15"/>
  <c r="Q135" i="15"/>
  <c r="Q136" i="15"/>
  <c r="Q137" i="15"/>
  <c r="Q138" i="15"/>
  <c r="Q139" i="15"/>
  <c r="Q140" i="15"/>
  <c r="Q141" i="15"/>
  <c r="Q142" i="15"/>
  <c r="Q143" i="15"/>
  <c r="Q144" i="15"/>
  <c r="Q145" i="15"/>
  <c r="Q146" i="15"/>
  <c r="Q147" i="15"/>
  <c r="Q148" i="15"/>
  <c r="Q149" i="15"/>
  <c r="Q150" i="15"/>
  <c r="Q151" i="15"/>
  <c r="Q152" i="15"/>
  <c r="Q153" i="15"/>
  <c r="Q154" i="15"/>
  <c r="Q155" i="15"/>
  <c r="Q156" i="15"/>
  <c r="Q157" i="15"/>
  <c r="Q158" i="15"/>
  <c r="Q159" i="15"/>
  <c r="Q160" i="15"/>
  <c r="Q161" i="15"/>
  <c r="Q162" i="15"/>
  <c r="Q163" i="15"/>
  <c r="Q164" i="15"/>
  <c r="Q165" i="15"/>
  <c r="Q166" i="15"/>
  <c r="Q167" i="15"/>
  <c r="Q168" i="15"/>
  <c r="Q169" i="15"/>
  <c r="Q170" i="15"/>
  <c r="Q171" i="15"/>
  <c r="Q172" i="15"/>
  <c r="Q173" i="15"/>
  <c r="Q174" i="15"/>
  <c r="Q175" i="15"/>
  <c r="Q176" i="15"/>
  <c r="Q177" i="15"/>
  <c r="Q178" i="15"/>
  <c r="Q179" i="15"/>
  <c r="Q8" i="15"/>
  <c r="I8" i="15"/>
  <c r="I180" i="15" s="1"/>
  <c r="K12" i="13"/>
  <c r="I12" i="13"/>
  <c r="E12" i="13"/>
  <c r="C12" i="13"/>
  <c r="S78" i="18"/>
  <c r="S20" i="18"/>
  <c r="S12" i="18"/>
  <c r="S44" i="18"/>
  <c r="S36" i="18"/>
  <c r="S41" i="18"/>
  <c r="S84" i="18"/>
  <c r="S16" i="18"/>
  <c r="S46" i="18"/>
  <c r="S35" i="18"/>
  <c r="S111" i="18"/>
  <c r="S88" i="18"/>
  <c r="S58" i="18"/>
  <c r="S64" i="18"/>
  <c r="S81" i="18"/>
  <c r="S56" i="18"/>
  <c r="S75" i="18"/>
  <c r="S40" i="18"/>
  <c r="S101" i="18"/>
  <c r="S28" i="18"/>
  <c r="S31" i="18"/>
  <c r="S108" i="18"/>
  <c r="S32" i="18"/>
  <c r="S65" i="18"/>
  <c r="S27" i="18"/>
  <c r="S85" i="18"/>
  <c r="S11" i="18"/>
  <c r="S92" i="18"/>
  <c r="S19" i="18"/>
  <c r="S22" i="18"/>
  <c r="S83" i="18"/>
  <c r="S18" i="18"/>
  <c r="S69" i="18"/>
  <c r="S105" i="18"/>
  <c r="S17" i="18"/>
  <c r="S76" i="18"/>
  <c r="S79" i="18"/>
  <c r="S15" i="18"/>
  <c r="S104" i="18"/>
  <c r="S112" i="18"/>
  <c r="S98" i="18"/>
  <c r="S102" i="18"/>
  <c r="S94" i="18"/>
  <c r="S50" i="18"/>
  <c r="S95" i="18"/>
  <c r="S29" i="18"/>
  <c r="S9" i="18"/>
  <c r="S59" i="18"/>
  <c r="S106" i="18"/>
  <c r="S99" i="18"/>
  <c r="S39" i="18"/>
  <c r="S25" i="18"/>
  <c r="S37" i="18"/>
  <c r="S109" i="18"/>
  <c r="S63" i="18"/>
  <c r="S51" i="18"/>
  <c r="S100" i="18"/>
  <c r="S53" i="18"/>
  <c r="S86" i="18"/>
  <c r="S93" i="18"/>
  <c r="S49" i="18"/>
  <c r="S73" i="18"/>
  <c r="S96" i="18"/>
  <c r="S48" i="18"/>
  <c r="S47" i="18"/>
  <c r="S61" i="18"/>
  <c r="S107" i="18"/>
  <c r="S91" i="18"/>
  <c r="S110" i="18"/>
  <c r="S77" i="18"/>
  <c r="S45" i="18"/>
  <c r="S66" i="18"/>
  <c r="S80" i="18"/>
  <c r="S71" i="18"/>
  <c r="S57" i="18"/>
  <c r="S26" i="18"/>
  <c r="S30" i="18"/>
  <c r="J26" i="5"/>
  <c r="L26" i="5" s="1"/>
  <c r="J21" i="5"/>
  <c r="L21" i="5" s="1"/>
  <c r="J209" i="5"/>
  <c r="L209" i="5" s="1"/>
  <c r="J198" i="5"/>
  <c r="L198" i="5" s="1"/>
  <c r="J150" i="5"/>
  <c r="L150" i="5" s="1"/>
  <c r="J200" i="5"/>
  <c r="L200" i="5" s="1"/>
  <c r="J274" i="5"/>
  <c r="L274" i="5" s="1"/>
  <c r="J18" i="5"/>
  <c r="L18" i="5" s="1"/>
  <c r="J158" i="5"/>
  <c r="L158" i="5" s="1"/>
  <c r="J260" i="5"/>
  <c r="L260" i="5" s="1"/>
  <c r="J157" i="5"/>
  <c r="L157" i="5" s="1"/>
  <c r="J111" i="5"/>
  <c r="L111" i="5" s="1"/>
  <c r="J203" i="5"/>
  <c r="L203" i="5" s="1"/>
  <c r="J147" i="5"/>
  <c r="L147" i="5" s="1"/>
  <c r="J279" i="5"/>
  <c r="L279" i="5" s="1"/>
  <c r="J126" i="5"/>
  <c r="L126" i="5" s="1"/>
  <c r="J166" i="5"/>
  <c r="L166" i="5" s="1"/>
  <c r="J289" i="5"/>
  <c r="L289" i="5" s="1"/>
  <c r="J285" i="5"/>
  <c r="L285" i="5" s="1"/>
  <c r="J133" i="5"/>
  <c r="L133" i="5" s="1"/>
  <c r="J145" i="5"/>
  <c r="L145" i="5" s="1"/>
  <c r="J115" i="5"/>
  <c r="L115" i="5" s="1"/>
  <c r="J205" i="5"/>
  <c r="L205" i="5" s="1"/>
  <c r="J243" i="5"/>
  <c r="L243" i="5" s="1"/>
  <c r="J129" i="5"/>
  <c r="L129" i="5" s="1"/>
  <c r="J75" i="5"/>
  <c r="L75" i="5" s="1"/>
  <c r="J168" i="5"/>
  <c r="L168" i="5" s="1"/>
  <c r="J123" i="5"/>
  <c r="L123" i="5" s="1"/>
  <c r="J95" i="5"/>
  <c r="L95" i="5" s="1"/>
  <c r="J197" i="5"/>
  <c r="L197" i="5" s="1"/>
  <c r="J32" i="5"/>
  <c r="L32" i="5" s="1"/>
  <c r="J236" i="5"/>
  <c r="L236" i="5" s="1"/>
  <c r="J284" i="5"/>
  <c r="L284" i="5" s="1"/>
  <c r="J246" i="5"/>
  <c r="L246" i="5" s="1"/>
  <c r="J23" i="5"/>
  <c r="L23" i="5" s="1"/>
  <c r="J247" i="5"/>
  <c r="L247" i="5" s="1"/>
  <c r="J136" i="5"/>
  <c r="L136" i="5" s="1"/>
  <c r="J245" i="5"/>
  <c r="L245" i="5" s="1"/>
  <c r="J179" i="5"/>
  <c r="L179" i="5" s="1"/>
  <c r="J181" i="5"/>
  <c r="L181" i="5" s="1"/>
  <c r="J270" i="5"/>
  <c r="L270" i="5" s="1"/>
  <c r="J74" i="5"/>
  <c r="L74" i="5" s="1"/>
  <c r="J63" i="5"/>
  <c r="L63" i="5" s="1"/>
  <c r="J78" i="5"/>
  <c r="L78" i="5" s="1"/>
  <c r="J31" i="5"/>
  <c r="L31" i="5" s="1"/>
  <c r="J43" i="5"/>
  <c r="L43" i="5" s="1"/>
  <c r="J163" i="5"/>
  <c r="L163" i="5" s="1"/>
  <c r="J71" i="5"/>
  <c r="L71" i="5" s="1"/>
  <c r="J169" i="5"/>
  <c r="L169" i="5" s="1"/>
  <c r="J259" i="5"/>
  <c r="L259" i="5" s="1"/>
  <c r="J153" i="5"/>
  <c r="L153" i="5" s="1"/>
  <c r="J139" i="5"/>
  <c r="L139" i="5" s="1"/>
  <c r="J138" i="5"/>
  <c r="L138" i="5" s="1"/>
  <c r="J222" i="5"/>
  <c r="L222" i="5" s="1"/>
  <c r="J212" i="5"/>
  <c r="L212" i="5" s="1"/>
  <c r="J29" i="5"/>
  <c r="L29" i="5" s="1"/>
  <c r="J99" i="5"/>
  <c r="L99" i="5" s="1"/>
  <c r="J288" i="5"/>
  <c r="L288" i="5" s="1"/>
  <c r="J237" i="5"/>
  <c r="L237" i="5" s="1"/>
  <c r="J24" i="5"/>
  <c r="L24" i="5" s="1"/>
  <c r="J49" i="5"/>
  <c r="L49" i="5" s="1"/>
  <c r="M30" i="18"/>
  <c r="I11" i="7"/>
  <c r="E10" i="7"/>
  <c r="J12" i="5"/>
  <c r="L12" i="5" s="1"/>
  <c r="J13" i="5"/>
  <c r="L13" i="5" s="1"/>
  <c r="J14" i="5"/>
  <c r="L14" i="5" s="1"/>
  <c r="J15" i="5"/>
  <c r="L15" i="5" s="1"/>
  <c r="J16" i="5"/>
  <c r="L16" i="5" s="1"/>
  <c r="J17" i="5"/>
  <c r="L17" i="5" s="1"/>
  <c r="J19" i="5"/>
  <c r="L19" i="5" s="1"/>
  <c r="J20" i="5"/>
  <c r="L20" i="5" s="1"/>
  <c r="J22" i="5"/>
  <c r="L22" i="5" s="1"/>
  <c r="J25" i="5"/>
  <c r="L25" i="5" s="1"/>
  <c r="J27" i="5"/>
  <c r="L27" i="5" s="1"/>
  <c r="J28" i="5"/>
  <c r="L28" i="5" s="1"/>
  <c r="J30" i="5"/>
  <c r="L30" i="5" s="1"/>
  <c r="J34" i="5"/>
  <c r="L34" i="5" s="1"/>
  <c r="J35" i="5"/>
  <c r="L35" i="5" s="1"/>
  <c r="J36" i="5"/>
  <c r="L36" i="5" s="1"/>
  <c r="J37" i="5"/>
  <c r="L37" i="5" s="1"/>
  <c r="J38" i="5"/>
  <c r="L38" i="5" s="1"/>
  <c r="J39" i="5"/>
  <c r="L39" i="5" s="1"/>
  <c r="J40" i="5"/>
  <c r="L40" i="5" s="1"/>
  <c r="J41" i="5"/>
  <c r="L41" i="5" s="1"/>
  <c r="J42" i="5"/>
  <c r="L42" i="5" s="1"/>
  <c r="J44" i="5"/>
  <c r="L44" i="5" s="1"/>
  <c r="J45" i="5"/>
  <c r="L45" i="5" s="1"/>
  <c r="J46" i="5"/>
  <c r="L46" i="5" s="1"/>
  <c r="J47" i="5"/>
  <c r="L47" i="5" s="1"/>
  <c r="J48" i="5"/>
  <c r="L48" i="5" s="1"/>
  <c r="J50" i="5"/>
  <c r="L50" i="5" s="1"/>
  <c r="J52" i="5"/>
  <c r="L52" i="5" s="1"/>
  <c r="J53" i="5"/>
  <c r="L53" i="5" s="1"/>
  <c r="J54" i="5"/>
  <c r="L54" i="5" s="1"/>
  <c r="J55" i="5"/>
  <c r="L55" i="5" s="1"/>
  <c r="J56" i="5"/>
  <c r="L56" i="5" s="1"/>
  <c r="J57" i="5"/>
  <c r="L57" i="5" s="1"/>
  <c r="J59" i="5"/>
  <c r="L59" i="5" s="1"/>
  <c r="J60" i="5"/>
  <c r="L60" i="5" s="1"/>
  <c r="J61" i="5"/>
  <c r="L61" i="5" s="1"/>
  <c r="J62" i="5"/>
  <c r="L62" i="5" s="1"/>
  <c r="J64" i="5"/>
  <c r="L64" i="5" s="1"/>
  <c r="J65" i="5"/>
  <c r="L65" i="5" s="1"/>
  <c r="J66" i="5"/>
  <c r="L66" i="5" s="1"/>
  <c r="J67" i="5"/>
  <c r="L67" i="5" s="1"/>
  <c r="J68" i="5"/>
  <c r="L68" i="5" s="1"/>
  <c r="J69" i="5"/>
  <c r="L69" i="5" s="1"/>
  <c r="J70" i="5"/>
  <c r="L70" i="5" s="1"/>
  <c r="J72" i="5"/>
  <c r="L72" i="5" s="1"/>
  <c r="J73" i="5"/>
  <c r="L73" i="5" s="1"/>
  <c r="J76" i="5"/>
  <c r="L76" i="5" s="1"/>
  <c r="J77" i="5"/>
  <c r="L77" i="5" s="1"/>
  <c r="J79" i="5"/>
  <c r="L79" i="5" s="1"/>
  <c r="J80" i="5"/>
  <c r="L80" i="5" s="1"/>
  <c r="J81" i="5"/>
  <c r="L81" i="5" s="1"/>
  <c r="J82" i="5"/>
  <c r="L82" i="5" s="1"/>
  <c r="J83" i="5"/>
  <c r="L83" i="5" s="1"/>
  <c r="J84" i="5"/>
  <c r="L84" i="5" s="1"/>
  <c r="J85" i="5"/>
  <c r="L85" i="5" s="1"/>
  <c r="J86" i="5"/>
  <c r="L86" i="5" s="1"/>
  <c r="J87" i="5"/>
  <c r="L87" i="5" s="1"/>
  <c r="J88" i="5"/>
  <c r="L88" i="5" s="1"/>
  <c r="J89" i="5"/>
  <c r="L89" i="5" s="1"/>
  <c r="J90" i="5"/>
  <c r="L90" i="5" s="1"/>
  <c r="J91" i="5"/>
  <c r="L91" i="5" s="1"/>
  <c r="J92" i="5"/>
  <c r="L92" i="5" s="1"/>
  <c r="J93" i="5"/>
  <c r="L93" i="5" s="1"/>
  <c r="J94" i="5"/>
  <c r="L94" i="5" s="1"/>
  <c r="J96" i="5"/>
  <c r="L96" i="5" s="1"/>
  <c r="J97" i="5"/>
  <c r="L97" i="5" s="1"/>
  <c r="J98" i="5"/>
  <c r="L98" i="5" s="1"/>
  <c r="J100" i="5"/>
  <c r="L100" i="5" s="1"/>
  <c r="J101" i="5"/>
  <c r="L101" i="5" s="1"/>
  <c r="J102" i="5"/>
  <c r="L102" i="5" s="1"/>
  <c r="J103" i="5"/>
  <c r="L103" i="5" s="1"/>
  <c r="J104" i="5"/>
  <c r="L104" i="5" s="1"/>
  <c r="J105" i="5"/>
  <c r="L105" i="5" s="1"/>
  <c r="J106" i="5"/>
  <c r="L106" i="5" s="1"/>
  <c r="J107" i="5"/>
  <c r="L107" i="5" s="1"/>
  <c r="J108" i="5"/>
  <c r="L108" i="5" s="1"/>
  <c r="J109" i="5"/>
  <c r="L109" i="5" s="1"/>
  <c r="J110" i="5"/>
  <c r="L110" i="5" s="1"/>
  <c r="J112" i="5"/>
  <c r="L112" i="5" s="1"/>
  <c r="J113" i="5"/>
  <c r="L113" i="5" s="1"/>
  <c r="J114" i="5"/>
  <c r="L114" i="5" s="1"/>
  <c r="J116" i="5"/>
  <c r="L116" i="5" s="1"/>
  <c r="J117" i="5"/>
  <c r="L117" i="5" s="1"/>
  <c r="J118" i="5"/>
  <c r="L118" i="5" s="1"/>
  <c r="J119" i="5"/>
  <c r="L119" i="5" s="1"/>
  <c r="J120" i="5"/>
  <c r="L120" i="5" s="1"/>
  <c r="J121" i="5"/>
  <c r="L121" i="5" s="1"/>
  <c r="J122" i="5"/>
  <c r="L122" i="5" s="1"/>
  <c r="J124" i="5"/>
  <c r="L124" i="5" s="1"/>
  <c r="J125" i="5"/>
  <c r="L125" i="5" s="1"/>
  <c r="J127" i="5"/>
  <c r="L127" i="5" s="1"/>
  <c r="J128" i="5"/>
  <c r="L128" i="5" s="1"/>
  <c r="J130" i="5"/>
  <c r="L130" i="5" s="1"/>
  <c r="J131" i="5"/>
  <c r="L131" i="5" s="1"/>
  <c r="J132" i="5"/>
  <c r="L132" i="5" s="1"/>
  <c r="J134" i="5"/>
  <c r="L134" i="5" s="1"/>
  <c r="J135" i="5"/>
  <c r="L135" i="5" s="1"/>
  <c r="J137" i="5"/>
  <c r="L137" i="5" s="1"/>
  <c r="J140" i="5"/>
  <c r="L140" i="5" s="1"/>
  <c r="J141" i="5"/>
  <c r="L141" i="5" s="1"/>
  <c r="J142" i="5"/>
  <c r="L142" i="5" s="1"/>
  <c r="J143" i="5"/>
  <c r="L143" i="5" s="1"/>
  <c r="J144" i="5"/>
  <c r="L144" i="5" s="1"/>
  <c r="J146" i="5"/>
  <c r="L146" i="5" s="1"/>
  <c r="J148" i="5"/>
  <c r="L148" i="5" s="1"/>
  <c r="J149" i="5"/>
  <c r="L149" i="5" s="1"/>
  <c r="J151" i="5"/>
  <c r="L151" i="5" s="1"/>
  <c r="J152" i="5"/>
  <c r="L152" i="5" s="1"/>
  <c r="J154" i="5"/>
  <c r="L154" i="5" s="1"/>
  <c r="J155" i="5"/>
  <c r="L155" i="5" s="1"/>
  <c r="J156" i="5"/>
  <c r="L156" i="5" s="1"/>
  <c r="J159" i="5"/>
  <c r="L159" i="5" s="1"/>
  <c r="J160" i="5"/>
  <c r="L160" i="5" s="1"/>
  <c r="J161" i="5"/>
  <c r="L161" i="5" s="1"/>
  <c r="J162" i="5"/>
  <c r="L162" i="5" s="1"/>
  <c r="J164" i="5"/>
  <c r="L164" i="5" s="1"/>
  <c r="J165" i="5"/>
  <c r="L165" i="5" s="1"/>
  <c r="J167" i="5"/>
  <c r="L167" i="5" s="1"/>
  <c r="J170" i="5"/>
  <c r="L170" i="5" s="1"/>
  <c r="J171" i="5"/>
  <c r="L171" i="5" s="1"/>
  <c r="J172" i="5"/>
  <c r="L172" i="5" s="1"/>
  <c r="J173" i="5"/>
  <c r="L173" i="5" s="1"/>
  <c r="J174" i="5"/>
  <c r="L174" i="5" s="1"/>
  <c r="J175" i="5"/>
  <c r="L175" i="5" s="1"/>
  <c r="J176" i="5"/>
  <c r="L176" i="5" s="1"/>
  <c r="J177" i="5"/>
  <c r="L177" i="5" s="1"/>
  <c r="J178" i="5"/>
  <c r="L178" i="5" s="1"/>
  <c r="J180" i="5"/>
  <c r="L180" i="5" s="1"/>
  <c r="J182" i="5"/>
  <c r="L182" i="5" s="1"/>
  <c r="J183" i="5"/>
  <c r="L183" i="5" s="1"/>
  <c r="J184" i="5"/>
  <c r="L184" i="5" s="1"/>
  <c r="J185" i="5"/>
  <c r="L185" i="5" s="1"/>
  <c r="J186" i="5"/>
  <c r="L186" i="5" s="1"/>
  <c r="J187" i="5"/>
  <c r="L187" i="5" s="1"/>
  <c r="J188" i="5"/>
  <c r="L188" i="5" s="1"/>
  <c r="J189" i="5"/>
  <c r="L189" i="5" s="1"/>
  <c r="J190" i="5"/>
  <c r="L190" i="5" s="1"/>
  <c r="J191" i="5"/>
  <c r="L191" i="5" s="1"/>
  <c r="J192" i="5"/>
  <c r="L192" i="5" s="1"/>
  <c r="J193" i="5"/>
  <c r="L193" i="5" s="1"/>
  <c r="J194" i="5"/>
  <c r="L194" i="5" s="1"/>
  <c r="J195" i="5"/>
  <c r="L195" i="5" s="1"/>
  <c r="J196" i="5"/>
  <c r="L196" i="5" s="1"/>
  <c r="J199" i="5"/>
  <c r="L199" i="5" s="1"/>
  <c r="J201" i="5"/>
  <c r="L201" i="5" s="1"/>
  <c r="J202" i="5"/>
  <c r="L202" i="5" s="1"/>
  <c r="J204" i="5"/>
  <c r="L204" i="5" s="1"/>
  <c r="J206" i="5"/>
  <c r="L206" i="5" s="1"/>
  <c r="J207" i="5"/>
  <c r="L207" i="5" s="1"/>
  <c r="J208" i="5"/>
  <c r="L208" i="5" s="1"/>
  <c r="J210" i="5"/>
  <c r="L210" i="5" s="1"/>
  <c r="J211" i="5"/>
  <c r="L211" i="5" s="1"/>
  <c r="J213" i="5"/>
  <c r="L213" i="5" s="1"/>
  <c r="J214" i="5"/>
  <c r="L214" i="5" s="1"/>
  <c r="J215" i="5"/>
  <c r="L215" i="5" s="1"/>
  <c r="J216" i="5"/>
  <c r="L216" i="5" s="1"/>
  <c r="J217" i="5"/>
  <c r="L217" i="5" s="1"/>
  <c r="J218" i="5"/>
  <c r="L218" i="5" s="1"/>
  <c r="J219" i="5"/>
  <c r="L219" i="5" s="1"/>
  <c r="J220" i="5"/>
  <c r="L220" i="5" s="1"/>
  <c r="J221" i="5"/>
  <c r="L221" i="5" s="1"/>
  <c r="J223" i="5"/>
  <c r="L223" i="5" s="1"/>
  <c r="J225" i="5"/>
  <c r="L225" i="5" s="1"/>
  <c r="J226" i="5"/>
  <c r="L226" i="5" s="1"/>
  <c r="J227" i="5"/>
  <c r="L227" i="5" s="1"/>
  <c r="J228" i="5"/>
  <c r="L228" i="5" s="1"/>
  <c r="J229" i="5"/>
  <c r="L229" i="5" s="1"/>
  <c r="J230" i="5"/>
  <c r="L230" i="5" s="1"/>
  <c r="J231" i="5"/>
  <c r="L231" i="5" s="1"/>
  <c r="J232" i="5"/>
  <c r="L232" i="5" s="1"/>
  <c r="J233" i="5"/>
  <c r="L233" i="5" s="1"/>
  <c r="J234" i="5"/>
  <c r="L234" i="5" s="1"/>
  <c r="J235" i="5"/>
  <c r="L235" i="5" s="1"/>
  <c r="J238" i="5"/>
  <c r="L238" i="5" s="1"/>
  <c r="J239" i="5"/>
  <c r="L239" i="5" s="1"/>
  <c r="J240" i="5"/>
  <c r="L240" i="5" s="1"/>
  <c r="J241" i="5"/>
  <c r="L241" i="5" s="1"/>
  <c r="J242" i="5"/>
  <c r="L242" i="5" s="1"/>
  <c r="J244" i="5"/>
  <c r="L244" i="5" s="1"/>
  <c r="J248" i="5"/>
  <c r="L248" i="5" s="1"/>
  <c r="J249" i="5"/>
  <c r="L249" i="5" s="1"/>
  <c r="J250" i="5"/>
  <c r="L250" i="5" s="1"/>
  <c r="J251" i="5"/>
  <c r="L251" i="5" s="1"/>
  <c r="J252" i="5"/>
  <c r="L252" i="5" s="1"/>
  <c r="J253" i="5"/>
  <c r="L253" i="5" s="1"/>
  <c r="J254" i="5"/>
  <c r="L254" i="5" s="1"/>
  <c r="J255" i="5"/>
  <c r="L255" i="5" s="1"/>
  <c r="J256" i="5"/>
  <c r="L256" i="5" s="1"/>
  <c r="J257" i="5"/>
  <c r="L257" i="5" s="1"/>
  <c r="J258" i="5"/>
  <c r="L258" i="5" s="1"/>
  <c r="J261" i="5"/>
  <c r="L261" i="5" s="1"/>
  <c r="J262" i="5"/>
  <c r="L262" i="5" s="1"/>
  <c r="J263" i="5"/>
  <c r="L263" i="5" s="1"/>
  <c r="J264" i="5"/>
  <c r="L264" i="5" s="1"/>
  <c r="J265" i="5"/>
  <c r="L265" i="5" s="1"/>
  <c r="J266" i="5"/>
  <c r="L266" i="5" s="1"/>
  <c r="J267" i="5"/>
  <c r="L267" i="5" s="1"/>
  <c r="J268" i="5"/>
  <c r="L268" i="5" s="1"/>
  <c r="J269" i="5"/>
  <c r="L269" i="5" s="1"/>
  <c r="J271" i="5"/>
  <c r="L271" i="5" s="1"/>
  <c r="J272" i="5"/>
  <c r="L272" i="5" s="1"/>
  <c r="J273" i="5"/>
  <c r="L273" i="5" s="1"/>
  <c r="J275" i="5"/>
  <c r="L275" i="5" s="1"/>
  <c r="J276" i="5"/>
  <c r="L276" i="5" s="1"/>
  <c r="J277" i="5"/>
  <c r="L277" i="5" s="1"/>
  <c r="J278" i="5"/>
  <c r="L278" i="5" s="1"/>
  <c r="J280" i="5"/>
  <c r="L280" i="5" s="1"/>
  <c r="J281" i="5"/>
  <c r="L281" i="5" s="1"/>
  <c r="J282" i="5"/>
  <c r="L282" i="5" s="1"/>
  <c r="J283" i="5"/>
  <c r="L283" i="5" s="1"/>
  <c r="J286" i="5"/>
  <c r="L286" i="5" s="1"/>
  <c r="J287" i="5"/>
  <c r="L287" i="5" s="1"/>
  <c r="J290" i="5"/>
  <c r="L290" i="5" s="1"/>
  <c r="J291" i="5"/>
  <c r="L291" i="5" s="1"/>
  <c r="J11" i="5"/>
  <c r="L11" i="5" s="1"/>
  <c r="I14" i="2"/>
  <c r="R9" i="20"/>
  <c r="Q9" i="20"/>
  <c r="O9" i="20"/>
  <c r="M9" i="20"/>
  <c r="K9" i="20"/>
  <c r="I9" i="20"/>
  <c r="S8" i="20"/>
  <c r="O6" i="20"/>
  <c r="I6" i="20"/>
  <c r="A3" i="20"/>
  <c r="K14" i="2" l="1"/>
  <c r="H292" i="5"/>
  <c r="J58" i="5"/>
  <c r="L58" i="5" s="1"/>
  <c r="Q180" i="15"/>
  <c r="R292" i="5"/>
  <c r="J33" i="5"/>
  <c r="L33" i="5" s="1"/>
  <c r="M115" i="18"/>
  <c r="S115" i="18"/>
  <c r="M12" i="13"/>
  <c r="I12" i="7"/>
  <c r="I10" i="7"/>
  <c r="E11" i="7"/>
  <c r="E13" i="7" s="1"/>
  <c r="E12" i="7"/>
  <c r="J51" i="5"/>
  <c r="L51" i="5" s="1"/>
  <c r="S9" i="20"/>
  <c r="E11" i="8"/>
  <c r="J224" i="5" l="1"/>
  <c r="L224" i="5" s="1"/>
  <c r="I13" i="7"/>
  <c r="J292" i="5"/>
  <c r="L292" i="5"/>
  <c r="B3" i="5" l="1"/>
  <c r="T12" i="5" l="1"/>
  <c r="V12" i="5" s="1"/>
  <c r="T13" i="5"/>
  <c r="V13" i="5" s="1"/>
  <c r="T14" i="5"/>
  <c r="V14" i="5" s="1"/>
  <c r="T15" i="5"/>
  <c r="V15" i="5" s="1"/>
  <c r="T16" i="5"/>
  <c r="V16" i="5" s="1"/>
  <c r="T17" i="5"/>
  <c r="V17" i="5" s="1"/>
  <c r="T18" i="5"/>
  <c r="V18" i="5" s="1"/>
  <c r="T19" i="5"/>
  <c r="V19" i="5" s="1"/>
  <c r="T20" i="5"/>
  <c r="V20" i="5" s="1"/>
  <c r="T21" i="5"/>
  <c r="V21" i="5" s="1"/>
  <c r="T22" i="5"/>
  <c r="V22" i="5" s="1"/>
  <c r="T23" i="5"/>
  <c r="V23" i="5" s="1"/>
  <c r="T24" i="5"/>
  <c r="V24" i="5" s="1"/>
  <c r="T25" i="5"/>
  <c r="V25" i="5" s="1"/>
  <c r="T26" i="5"/>
  <c r="V26" i="5" s="1"/>
  <c r="T27" i="5"/>
  <c r="V27" i="5" s="1"/>
  <c r="T28" i="5"/>
  <c r="V28" i="5" s="1"/>
  <c r="T29" i="5"/>
  <c r="V29" i="5" s="1"/>
  <c r="T30" i="5"/>
  <c r="V30" i="5" s="1"/>
  <c r="T31" i="5"/>
  <c r="V31" i="5" s="1"/>
  <c r="T32" i="5"/>
  <c r="V32" i="5" s="1"/>
  <c r="T33" i="5"/>
  <c r="V33" i="5" s="1"/>
  <c r="T34" i="5"/>
  <c r="V34" i="5" s="1"/>
  <c r="T35" i="5"/>
  <c r="V35" i="5" s="1"/>
  <c r="T36" i="5"/>
  <c r="V36" i="5" s="1"/>
  <c r="T37" i="5"/>
  <c r="V37" i="5" s="1"/>
  <c r="T38" i="5"/>
  <c r="V38" i="5" s="1"/>
  <c r="T39" i="5"/>
  <c r="V39" i="5" s="1"/>
  <c r="T40" i="5"/>
  <c r="V40" i="5" s="1"/>
  <c r="T41" i="5"/>
  <c r="V41" i="5" s="1"/>
  <c r="T42" i="5"/>
  <c r="V42" i="5" s="1"/>
  <c r="T43" i="5"/>
  <c r="V43" i="5" s="1"/>
  <c r="T44" i="5"/>
  <c r="V44" i="5" s="1"/>
  <c r="T45" i="5"/>
  <c r="V45" i="5" s="1"/>
  <c r="T46" i="5"/>
  <c r="V46" i="5" s="1"/>
  <c r="T47" i="5"/>
  <c r="V47" i="5" s="1"/>
  <c r="T48" i="5"/>
  <c r="V48" i="5" s="1"/>
  <c r="T49" i="5"/>
  <c r="V49" i="5" s="1"/>
  <c r="T50" i="5"/>
  <c r="V50" i="5" s="1"/>
  <c r="T51" i="5"/>
  <c r="V51" i="5" s="1"/>
  <c r="T52" i="5"/>
  <c r="V52" i="5" s="1"/>
  <c r="T53" i="5"/>
  <c r="V53" i="5" s="1"/>
  <c r="T54" i="5"/>
  <c r="V54" i="5" s="1"/>
  <c r="T55" i="5"/>
  <c r="V55" i="5" s="1"/>
  <c r="T56" i="5"/>
  <c r="V56" i="5" s="1"/>
  <c r="T57" i="5"/>
  <c r="V57" i="5" s="1"/>
  <c r="T58" i="5"/>
  <c r="V58" i="5" s="1"/>
  <c r="T59" i="5"/>
  <c r="V59" i="5" s="1"/>
  <c r="T60" i="5"/>
  <c r="V60" i="5" s="1"/>
  <c r="T61" i="5"/>
  <c r="V61" i="5" s="1"/>
  <c r="T62" i="5"/>
  <c r="V62" i="5" s="1"/>
  <c r="T63" i="5"/>
  <c r="V63" i="5" s="1"/>
  <c r="T64" i="5"/>
  <c r="V64" i="5" s="1"/>
  <c r="T65" i="5"/>
  <c r="V65" i="5" s="1"/>
  <c r="T66" i="5"/>
  <c r="V66" i="5" s="1"/>
  <c r="T67" i="5"/>
  <c r="V67" i="5" s="1"/>
  <c r="T68" i="5"/>
  <c r="V68" i="5" s="1"/>
  <c r="T69" i="5"/>
  <c r="V69" i="5" s="1"/>
  <c r="T70" i="5"/>
  <c r="V70" i="5" s="1"/>
  <c r="T71" i="5"/>
  <c r="V71" i="5" s="1"/>
  <c r="T72" i="5"/>
  <c r="V72" i="5" s="1"/>
  <c r="T73" i="5"/>
  <c r="V73" i="5" s="1"/>
  <c r="T74" i="5"/>
  <c r="V74" i="5" s="1"/>
  <c r="T75" i="5"/>
  <c r="V75" i="5" s="1"/>
  <c r="T76" i="5"/>
  <c r="V76" i="5" s="1"/>
  <c r="T77" i="5"/>
  <c r="V77" i="5" s="1"/>
  <c r="T78" i="5"/>
  <c r="V78" i="5" s="1"/>
  <c r="T79" i="5"/>
  <c r="V79" i="5" s="1"/>
  <c r="T80" i="5"/>
  <c r="V80" i="5" s="1"/>
  <c r="T81" i="5"/>
  <c r="V81" i="5" s="1"/>
  <c r="T82" i="5"/>
  <c r="V82" i="5" s="1"/>
  <c r="T83" i="5"/>
  <c r="V83" i="5" s="1"/>
  <c r="T84" i="5"/>
  <c r="V84" i="5" s="1"/>
  <c r="T85" i="5"/>
  <c r="V85" i="5" s="1"/>
  <c r="T86" i="5"/>
  <c r="V86" i="5" s="1"/>
  <c r="T87" i="5"/>
  <c r="V87" i="5" s="1"/>
  <c r="T88" i="5"/>
  <c r="V88" i="5" s="1"/>
  <c r="T89" i="5"/>
  <c r="V89" i="5" s="1"/>
  <c r="T90" i="5"/>
  <c r="V90" i="5" s="1"/>
  <c r="T91" i="5"/>
  <c r="V91" i="5" s="1"/>
  <c r="T92" i="5"/>
  <c r="V92" i="5" s="1"/>
  <c r="T93" i="5"/>
  <c r="V93" i="5" s="1"/>
  <c r="T94" i="5"/>
  <c r="V94" i="5" s="1"/>
  <c r="T95" i="5"/>
  <c r="V95" i="5" s="1"/>
  <c r="T96" i="5"/>
  <c r="V96" i="5" s="1"/>
  <c r="T97" i="5"/>
  <c r="V97" i="5" s="1"/>
  <c r="T98" i="5"/>
  <c r="V98" i="5" s="1"/>
  <c r="T99" i="5"/>
  <c r="V99" i="5" s="1"/>
  <c r="T100" i="5"/>
  <c r="V100" i="5" s="1"/>
  <c r="T101" i="5"/>
  <c r="V101" i="5" s="1"/>
  <c r="T102" i="5"/>
  <c r="V102" i="5" s="1"/>
  <c r="T103" i="5"/>
  <c r="V103" i="5" s="1"/>
  <c r="T104" i="5"/>
  <c r="V104" i="5" s="1"/>
  <c r="T105" i="5"/>
  <c r="V105" i="5" s="1"/>
  <c r="T106" i="5"/>
  <c r="V106" i="5" s="1"/>
  <c r="T107" i="5"/>
  <c r="V107" i="5" s="1"/>
  <c r="T108" i="5"/>
  <c r="V108" i="5" s="1"/>
  <c r="T109" i="5"/>
  <c r="V109" i="5" s="1"/>
  <c r="T110" i="5"/>
  <c r="V110" i="5" s="1"/>
  <c r="T111" i="5"/>
  <c r="V111" i="5" s="1"/>
  <c r="T112" i="5"/>
  <c r="V112" i="5" s="1"/>
  <c r="T113" i="5"/>
  <c r="V113" i="5" s="1"/>
  <c r="T114" i="5"/>
  <c r="V114" i="5" s="1"/>
  <c r="T115" i="5"/>
  <c r="V115" i="5" s="1"/>
  <c r="T116" i="5"/>
  <c r="V116" i="5" s="1"/>
  <c r="T117" i="5"/>
  <c r="V117" i="5" s="1"/>
  <c r="T118" i="5"/>
  <c r="V118" i="5" s="1"/>
  <c r="T119" i="5"/>
  <c r="V119" i="5" s="1"/>
  <c r="T120" i="5"/>
  <c r="V120" i="5" s="1"/>
  <c r="T121" i="5"/>
  <c r="V121" i="5" s="1"/>
  <c r="T122" i="5"/>
  <c r="V122" i="5" s="1"/>
  <c r="T123" i="5"/>
  <c r="V123" i="5" s="1"/>
  <c r="T124" i="5"/>
  <c r="V124" i="5" s="1"/>
  <c r="T125" i="5"/>
  <c r="V125" i="5" s="1"/>
  <c r="T126" i="5"/>
  <c r="V126" i="5" s="1"/>
  <c r="T127" i="5"/>
  <c r="V127" i="5" s="1"/>
  <c r="T128" i="5"/>
  <c r="V128" i="5" s="1"/>
  <c r="T129" i="5"/>
  <c r="V129" i="5" s="1"/>
  <c r="T130" i="5"/>
  <c r="V130" i="5" s="1"/>
  <c r="T131" i="5"/>
  <c r="V131" i="5" s="1"/>
  <c r="T132" i="5"/>
  <c r="V132" i="5" s="1"/>
  <c r="T133" i="5"/>
  <c r="V133" i="5" s="1"/>
  <c r="T134" i="5"/>
  <c r="V134" i="5" s="1"/>
  <c r="T135" i="5"/>
  <c r="V135" i="5" s="1"/>
  <c r="T136" i="5"/>
  <c r="V136" i="5" s="1"/>
  <c r="T137" i="5"/>
  <c r="V137" i="5" s="1"/>
  <c r="T138" i="5"/>
  <c r="V138" i="5" s="1"/>
  <c r="T139" i="5"/>
  <c r="V139" i="5" s="1"/>
  <c r="T140" i="5"/>
  <c r="V140" i="5" s="1"/>
  <c r="T141" i="5"/>
  <c r="V141" i="5" s="1"/>
  <c r="T142" i="5"/>
  <c r="V142" i="5" s="1"/>
  <c r="T143" i="5"/>
  <c r="V143" i="5" s="1"/>
  <c r="T144" i="5"/>
  <c r="V144" i="5" s="1"/>
  <c r="T145" i="5"/>
  <c r="V145" i="5" s="1"/>
  <c r="T146" i="5"/>
  <c r="V146" i="5" s="1"/>
  <c r="T147" i="5"/>
  <c r="V147" i="5" s="1"/>
  <c r="T148" i="5"/>
  <c r="V148" i="5" s="1"/>
  <c r="T149" i="5"/>
  <c r="V149" i="5" s="1"/>
  <c r="T150" i="5"/>
  <c r="V150" i="5" s="1"/>
  <c r="T151" i="5"/>
  <c r="V151" i="5" s="1"/>
  <c r="T152" i="5"/>
  <c r="V152" i="5" s="1"/>
  <c r="T153" i="5"/>
  <c r="V153" i="5" s="1"/>
  <c r="T154" i="5"/>
  <c r="V154" i="5" s="1"/>
  <c r="T155" i="5"/>
  <c r="V155" i="5" s="1"/>
  <c r="T156" i="5"/>
  <c r="V156" i="5" s="1"/>
  <c r="T157" i="5"/>
  <c r="V157" i="5" s="1"/>
  <c r="T158" i="5"/>
  <c r="V158" i="5" s="1"/>
  <c r="T159" i="5"/>
  <c r="V159" i="5" s="1"/>
  <c r="T160" i="5"/>
  <c r="V160" i="5" s="1"/>
  <c r="T161" i="5"/>
  <c r="V161" i="5" s="1"/>
  <c r="T162" i="5"/>
  <c r="V162" i="5" s="1"/>
  <c r="T163" i="5"/>
  <c r="V163" i="5" s="1"/>
  <c r="T164" i="5"/>
  <c r="V164" i="5" s="1"/>
  <c r="T165" i="5"/>
  <c r="V165" i="5" s="1"/>
  <c r="T166" i="5"/>
  <c r="V166" i="5" s="1"/>
  <c r="T167" i="5"/>
  <c r="V167" i="5" s="1"/>
  <c r="T168" i="5"/>
  <c r="V168" i="5" s="1"/>
  <c r="T169" i="5"/>
  <c r="V169" i="5" s="1"/>
  <c r="T170" i="5"/>
  <c r="V170" i="5" s="1"/>
  <c r="T171" i="5"/>
  <c r="V171" i="5" s="1"/>
  <c r="T172" i="5"/>
  <c r="V172" i="5" s="1"/>
  <c r="T173" i="5"/>
  <c r="V173" i="5" s="1"/>
  <c r="T174" i="5"/>
  <c r="V174" i="5" s="1"/>
  <c r="T175" i="5"/>
  <c r="V175" i="5" s="1"/>
  <c r="T176" i="5"/>
  <c r="V176" i="5" s="1"/>
  <c r="T177" i="5"/>
  <c r="V177" i="5" s="1"/>
  <c r="T178" i="5"/>
  <c r="V178" i="5" s="1"/>
  <c r="T179" i="5"/>
  <c r="V179" i="5" s="1"/>
  <c r="T180" i="5"/>
  <c r="V180" i="5" s="1"/>
  <c r="T181" i="5"/>
  <c r="V181" i="5" s="1"/>
  <c r="T182" i="5"/>
  <c r="V182" i="5" s="1"/>
  <c r="T183" i="5"/>
  <c r="V183" i="5" s="1"/>
  <c r="T184" i="5"/>
  <c r="V184" i="5" s="1"/>
  <c r="T185" i="5"/>
  <c r="V185" i="5" s="1"/>
  <c r="T186" i="5"/>
  <c r="V186" i="5" s="1"/>
  <c r="T187" i="5"/>
  <c r="V187" i="5" s="1"/>
  <c r="T188" i="5"/>
  <c r="V188" i="5" s="1"/>
  <c r="T189" i="5"/>
  <c r="V189" i="5" s="1"/>
  <c r="T190" i="5"/>
  <c r="V190" i="5" s="1"/>
  <c r="T191" i="5"/>
  <c r="V191" i="5" s="1"/>
  <c r="T192" i="5"/>
  <c r="V192" i="5" s="1"/>
  <c r="T193" i="5"/>
  <c r="V193" i="5" s="1"/>
  <c r="T194" i="5"/>
  <c r="V194" i="5" s="1"/>
  <c r="T195" i="5"/>
  <c r="V195" i="5" s="1"/>
  <c r="T196" i="5"/>
  <c r="V196" i="5" s="1"/>
  <c r="T197" i="5"/>
  <c r="V197" i="5" s="1"/>
  <c r="T198" i="5"/>
  <c r="V198" i="5" s="1"/>
  <c r="T199" i="5"/>
  <c r="V199" i="5" s="1"/>
  <c r="T200" i="5"/>
  <c r="V200" i="5" s="1"/>
  <c r="T201" i="5"/>
  <c r="V201" i="5" s="1"/>
  <c r="T202" i="5"/>
  <c r="V202" i="5" s="1"/>
  <c r="T203" i="5"/>
  <c r="V203" i="5" s="1"/>
  <c r="T204" i="5"/>
  <c r="V204" i="5" s="1"/>
  <c r="T205" i="5"/>
  <c r="V205" i="5" s="1"/>
  <c r="T206" i="5"/>
  <c r="V206" i="5" s="1"/>
  <c r="T207" i="5"/>
  <c r="V207" i="5" s="1"/>
  <c r="T208" i="5"/>
  <c r="V208" i="5" s="1"/>
  <c r="T209" i="5"/>
  <c r="V209" i="5" s="1"/>
  <c r="T210" i="5"/>
  <c r="V210" i="5" s="1"/>
  <c r="T211" i="5"/>
  <c r="V211" i="5" s="1"/>
  <c r="T212" i="5"/>
  <c r="V212" i="5" s="1"/>
  <c r="T213" i="5"/>
  <c r="V213" i="5" s="1"/>
  <c r="T214" i="5"/>
  <c r="V214" i="5" s="1"/>
  <c r="T215" i="5"/>
  <c r="V215" i="5" s="1"/>
  <c r="T216" i="5"/>
  <c r="V216" i="5" s="1"/>
  <c r="T217" i="5"/>
  <c r="V217" i="5" s="1"/>
  <c r="T218" i="5"/>
  <c r="V218" i="5" s="1"/>
  <c r="T219" i="5"/>
  <c r="V219" i="5" s="1"/>
  <c r="T220" i="5"/>
  <c r="V220" i="5" s="1"/>
  <c r="T221" i="5"/>
  <c r="V221" i="5" s="1"/>
  <c r="T222" i="5"/>
  <c r="V222" i="5" s="1"/>
  <c r="T223" i="5"/>
  <c r="V223" i="5" s="1"/>
  <c r="T224" i="5"/>
  <c r="V224" i="5" s="1"/>
  <c r="T225" i="5"/>
  <c r="V225" i="5" s="1"/>
  <c r="T226" i="5"/>
  <c r="V226" i="5" s="1"/>
  <c r="T227" i="5"/>
  <c r="V227" i="5" s="1"/>
  <c r="T228" i="5"/>
  <c r="V228" i="5" s="1"/>
  <c r="T229" i="5"/>
  <c r="V229" i="5" s="1"/>
  <c r="T230" i="5"/>
  <c r="V230" i="5" s="1"/>
  <c r="T231" i="5"/>
  <c r="V231" i="5" s="1"/>
  <c r="T232" i="5"/>
  <c r="V232" i="5" s="1"/>
  <c r="T233" i="5"/>
  <c r="V233" i="5" s="1"/>
  <c r="T234" i="5"/>
  <c r="V234" i="5" s="1"/>
  <c r="T235" i="5"/>
  <c r="V235" i="5" s="1"/>
  <c r="T236" i="5"/>
  <c r="V236" i="5" s="1"/>
  <c r="T237" i="5"/>
  <c r="V237" i="5" s="1"/>
  <c r="T238" i="5"/>
  <c r="V238" i="5" s="1"/>
  <c r="T239" i="5"/>
  <c r="V239" i="5" s="1"/>
  <c r="T240" i="5"/>
  <c r="V240" i="5" s="1"/>
  <c r="T241" i="5"/>
  <c r="V241" i="5" s="1"/>
  <c r="T242" i="5"/>
  <c r="V242" i="5" s="1"/>
  <c r="T243" i="5"/>
  <c r="V243" i="5" s="1"/>
  <c r="T244" i="5"/>
  <c r="V244" i="5" s="1"/>
  <c r="T245" i="5"/>
  <c r="V245" i="5" s="1"/>
  <c r="T246" i="5"/>
  <c r="V246" i="5" s="1"/>
  <c r="T247" i="5"/>
  <c r="V247" i="5" s="1"/>
  <c r="T248" i="5"/>
  <c r="V248" i="5" s="1"/>
  <c r="T249" i="5"/>
  <c r="V249" i="5" s="1"/>
  <c r="T250" i="5"/>
  <c r="V250" i="5" s="1"/>
  <c r="T251" i="5"/>
  <c r="V251" i="5" s="1"/>
  <c r="T252" i="5"/>
  <c r="V252" i="5" s="1"/>
  <c r="T253" i="5"/>
  <c r="V253" i="5" s="1"/>
  <c r="T254" i="5"/>
  <c r="V254" i="5" s="1"/>
  <c r="T255" i="5"/>
  <c r="V255" i="5" s="1"/>
  <c r="T256" i="5"/>
  <c r="V256" i="5" s="1"/>
  <c r="T257" i="5"/>
  <c r="V257" i="5" s="1"/>
  <c r="T258" i="5"/>
  <c r="V258" i="5" s="1"/>
  <c r="T259" i="5"/>
  <c r="V259" i="5" s="1"/>
  <c r="T260" i="5"/>
  <c r="V260" i="5" s="1"/>
  <c r="T261" i="5"/>
  <c r="V261" i="5" s="1"/>
  <c r="T262" i="5"/>
  <c r="V262" i="5" s="1"/>
  <c r="T263" i="5"/>
  <c r="V263" i="5" s="1"/>
  <c r="T264" i="5"/>
  <c r="V264" i="5" s="1"/>
  <c r="T265" i="5"/>
  <c r="V265" i="5" s="1"/>
  <c r="T266" i="5"/>
  <c r="V266" i="5" s="1"/>
  <c r="T267" i="5"/>
  <c r="V267" i="5" s="1"/>
  <c r="T268" i="5"/>
  <c r="V268" i="5" s="1"/>
  <c r="T269" i="5"/>
  <c r="V269" i="5" s="1"/>
  <c r="T270" i="5"/>
  <c r="V270" i="5" s="1"/>
  <c r="T271" i="5"/>
  <c r="V271" i="5" s="1"/>
  <c r="T272" i="5"/>
  <c r="V272" i="5" s="1"/>
  <c r="T273" i="5"/>
  <c r="V273" i="5" s="1"/>
  <c r="T274" i="5"/>
  <c r="V274" i="5" s="1"/>
  <c r="T275" i="5"/>
  <c r="V275" i="5" s="1"/>
  <c r="T276" i="5"/>
  <c r="V276" i="5" s="1"/>
  <c r="T277" i="5"/>
  <c r="V277" i="5" s="1"/>
  <c r="T278" i="5"/>
  <c r="V278" i="5" s="1"/>
  <c r="T279" i="5"/>
  <c r="V279" i="5" s="1"/>
  <c r="T280" i="5"/>
  <c r="V280" i="5" s="1"/>
  <c r="T281" i="5"/>
  <c r="V281" i="5" s="1"/>
  <c r="T282" i="5"/>
  <c r="V282" i="5" s="1"/>
  <c r="T283" i="5"/>
  <c r="V283" i="5" s="1"/>
  <c r="T284" i="5"/>
  <c r="V284" i="5" s="1"/>
  <c r="T285" i="5"/>
  <c r="V285" i="5" s="1"/>
  <c r="T286" i="5"/>
  <c r="V286" i="5" s="1"/>
  <c r="T287" i="5"/>
  <c r="V287" i="5" s="1"/>
  <c r="T288" i="5"/>
  <c r="V288" i="5" s="1"/>
  <c r="T289" i="5"/>
  <c r="V289" i="5" s="1"/>
  <c r="T290" i="5"/>
  <c r="V290" i="5" s="1"/>
  <c r="T291" i="5"/>
  <c r="V291" i="5" s="1"/>
  <c r="C6" i="15" l="1"/>
  <c r="C6" i="13"/>
  <c r="K6" i="15"/>
  <c r="I6" i="13"/>
  <c r="Y7" i="17"/>
  <c r="E6" i="11" s="1"/>
  <c r="M7" i="17"/>
  <c r="C7" i="2" s="1"/>
  <c r="I7" i="2" l="1"/>
  <c r="A3" i="8" l="1"/>
  <c r="A3" i="7" l="1"/>
  <c r="A3" i="13"/>
  <c r="E11" i="11" l="1"/>
  <c r="I11" i="11" s="1"/>
  <c r="E10" i="11"/>
  <c r="I10" i="11" s="1"/>
  <c r="C12" i="6"/>
  <c r="I11" i="6"/>
  <c r="Q11" i="6"/>
  <c r="T11" i="5" l="1"/>
  <c r="V11" i="5" l="1"/>
  <c r="V292" i="5" s="1"/>
  <c r="T292" i="5"/>
  <c r="E8" i="11" l="1"/>
  <c r="E12" i="11" l="1"/>
  <c r="I8" i="11"/>
  <c r="I12" i="11" s="1"/>
  <c r="A3" i="18"/>
  <c r="A3" i="15" l="1"/>
  <c r="Q12" i="6" l="1"/>
  <c r="O12" i="6"/>
  <c r="E9" i="11" l="1"/>
  <c r="M12" i="6"/>
  <c r="I9" i="11" l="1"/>
  <c r="XEB180" i="15"/>
  <c r="XEX180" i="15" s="1"/>
  <c r="G8" i="11" l="1"/>
  <c r="G10" i="11"/>
  <c r="G11" i="11"/>
  <c r="G9" i="11"/>
  <c r="AG10" i="17"/>
  <c r="G12" i="11" l="1"/>
  <c r="AE11" i="17"/>
  <c r="AC11" i="17"/>
  <c r="W11" i="17"/>
  <c r="T11" i="17"/>
  <c r="O11" i="17"/>
  <c r="Q11" i="17"/>
  <c r="E12" i="6" l="1"/>
  <c r="G12" i="6"/>
  <c r="AG11" i="17" l="1"/>
  <c r="I12" i="6" l="1"/>
  <c r="L12" i="13" l="1"/>
  <c r="D12" i="6" l="1"/>
  <c r="F12" i="6"/>
  <c r="H12" i="6"/>
  <c r="J12" i="6"/>
  <c r="XDA198" i="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Ali Akbar Iranshahi</author>
  </authors>
  <commentList>
    <comment ref="I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Ali Akbar Iranshahi:</t>
        </r>
        <r>
          <rPr>
            <sz val="9"/>
            <color indexed="81"/>
            <rFont val="Tahoma"/>
            <family val="2"/>
          </rPr>
          <t xml:space="preserve">
از حاصل تقسیم ستون
E  
بر مجموع کل دارایی محاسبه می شود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Mehri Ghasabi</author>
  </authors>
  <commentList>
    <comment ref="A184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>Mehri Ghasabi: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<sst xmlns="http://schemas.openxmlformats.org/spreadsheetml/2006/main" count="1458" uniqueCount="411">
  <si>
    <t>بهای تمام شده</t>
  </si>
  <si>
    <t>شرکت</t>
  </si>
  <si>
    <t>جمع</t>
  </si>
  <si>
    <t>تعداد</t>
  </si>
  <si>
    <t>خرید طی دوره</t>
  </si>
  <si>
    <t>فروش طی دوره</t>
  </si>
  <si>
    <t>مبلغ</t>
  </si>
  <si>
    <t>تغییرات طی دوره</t>
  </si>
  <si>
    <t>سپرده های بانکی</t>
  </si>
  <si>
    <t>درآمد سود سهام</t>
  </si>
  <si>
    <t>درآمد تغییر ارزش</t>
  </si>
  <si>
    <t>درآمد فروش</t>
  </si>
  <si>
    <t>درآمد سود اوراق</t>
  </si>
  <si>
    <t>نام سپرده</t>
  </si>
  <si>
    <t>سود سپرده بانکی و گواهی سپرده</t>
  </si>
  <si>
    <t>درصد سود به میانگین سپرده</t>
  </si>
  <si>
    <t>درصد از کل درآمدها</t>
  </si>
  <si>
    <t>نام سپرده بانکی</t>
  </si>
  <si>
    <t>خالص ارزش فروش</t>
  </si>
  <si>
    <t>درصد به کل دارایی‌ها</t>
  </si>
  <si>
    <t>تاریخ سررسید</t>
  </si>
  <si>
    <t>سهام</t>
  </si>
  <si>
    <t>1- سرمایه گذاری ها</t>
  </si>
  <si>
    <t>1-1-سرمایه‌گذاری در سهام و حق تقدم سهام</t>
  </si>
  <si>
    <t>2- درآمد حاصل از سرمایه گذاری ها</t>
  </si>
  <si>
    <t>1-2-درآمد حاصل از سرمایه­گذاری در سهام و حق تقدم سهام:</t>
  </si>
  <si>
    <t>2-2-درآمد حاصل از سرمایه­گذاری در اوراق بهادار با درآمد ثابت:</t>
  </si>
  <si>
    <t>3-2-درآمد حاصل از سرمایه­گذاری در سپرده بانکی و گواهی سپرده:</t>
  </si>
  <si>
    <t>4-2-سایر درآمدها:</t>
  </si>
  <si>
    <t>سایر درآمدها</t>
  </si>
  <si>
    <t>نرخ سود علی الحساب</t>
  </si>
  <si>
    <t>افزایش</t>
  </si>
  <si>
    <t>کاهش</t>
  </si>
  <si>
    <t>شرح</t>
  </si>
  <si>
    <t>یادداشت</t>
  </si>
  <si>
    <t>هزینه تنزیل</t>
  </si>
  <si>
    <t>خالص درآمد</t>
  </si>
  <si>
    <t>ارزش دفتری</t>
  </si>
  <si>
    <t>ارزش دفتری برابر است با میانگین موزون خالص ارزش فروش هر سهم/ورقه در ابتدای دوره با خرید طی دوره ضربدر تعداد در پایان دوره</t>
  </si>
  <si>
    <t>درآمد حاصل از سرمایه گذاری در سهام و حق تقدم سهام</t>
  </si>
  <si>
    <t>درآمد حاصل از سرمایه گذاری در اوراق بهادار با درآمد ثابت</t>
  </si>
  <si>
    <t>درآمد حاصل از سرمایه گذاری در سپرده بانکی و گواهی سپرده</t>
  </si>
  <si>
    <t>مبلغ فروش</t>
  </si>
  <si>
    <t xml:space="preserve">صورت وضعیت پرتفوی </t>
  </si>
  <si>
    <t>3-1- سرمایه‌گذاری در  سپرده‌ بانکی</t>
  </si>
  <si>
    <t>1-2</t>
  </si>
  <si>
    <t>2-2</t>
  </si>
  <si>
    <t>3-2</t>
  </si>
  <si>
    <t>4-2</t>
  </si>
  <si>
    <t xml:space="preserve">صورت وضعیت درآمدها </t>
  </si>
  <si>
    <t xml:space="preserve">درآمد سود </t>
  </si>
  <si>
    <t xml:space="preserve"> </t>
  </si>
  <si>
    <t>یادداشت الف</t>
  </si>
  <si>
    <t>یادداشت ب</t>
  </si>
  <si>
    <t>یادداشت ج</t>
  </si>
  <si>
    <t>یادداشت د</t>
  </si>
  <si>
    <t>2-1-سرمایه‌گذاری در اوراق بهادار با درآمد ثابت یا علی‌الحساب</t>
  </si>
  <si>
    <t>اطلاعات اوراق بهادار با درآمد ثابت</t>
  </si>
  <si>
    <t>نام اوراق</t>
  </si>
  <si>
    <t>دارای مجوز از سازمان</t>
  </si>
  <si>
    <t>تاریخ انتشار اوراق</t>
  </si>
  <si>
    <t>نرخ سود اسمی</t>
  </si>
  <si>
    <t>قیمت بازار هر ورقه</t>
  </si>
  <si>
    <t>گزارش وضعیت پرتفوی ماهانه</t>
  </si>
  <si>
    <t>‫پذیرفته شده در بورس یا فرابورس</t>
  </si>
  <si>
    <t>‫درآمد سود سهام</t>
  </si>
  <si>
    <t>‫اطلاعات مجمع</t>
  </si>
  <si>
    <t>‫نام سهام</t>
  </si>
  <si>
    <t>‫سود متعلق به هر سهم</t>
  </si>
  <si>
    <t>‫جمع درآمد سود سهام</t>
  </si>
  <si>
    <t>‫هزینه تنزیل</t>
  </si>
  <si>
    <t>‫خالص درآمد سود سهام</t>
  </si>
  <si>
    <t>درصد از کل داراییها</t>
  </si>
  <si>
    <t>درآمدها</t>
  </si>
  <si>
    <t>-</t>
  </si>
  <si>
    <t>تعدیل کارمزد کارگزاری‫</t>
  </si>
  <si>
    <t>صندوق سرمایه گذاری قابل معامله شاخصی  کیان</t>
  </si>
  <si>
    <t>صندوق سرمایه گذاری قابل معامله شاخصی کیان</t>
  </si>
  <si>
    <t>صندوق سرمایه گذاری  قابل معامله شاخصی کیان</t>
  </si>
  <si>
    <t>گسترش نفت و گاز پارسیان (پارسان)</t>
  </si>
  <si>
    <t>سالمین (غسالم)</t>
  </si>
  <si>
    <t>بیمه آسیا (آسیا)</t>
  </si>
  <si>
    <t>تراکتورسازی (تایرا)</t>
  </si>
  <si>
    <t>کاشی حافظ (کحافظ)</t>
  </si>
  <si>
    <t>معدنی املاح ایران (شاملا)</t>
  </si>
  <si>
    <t>مدیریت صنعت شوینده ت.ص بهشهر (شوینده)</t>
  </si>
  <si>
    <t>لیزینگ صنعت و معدن (ولصنم)</t>
  </si>
  <si>
    <t>آلومینیوم ایران (فایرا)</t>
  </si>
  <si>
    <t>فرآورده های نسوز آذر (کاذر)</t>
  </si>
  <si>
    <t>فرآورده های نسوز ایران (کفرا)</t>
  </si>
  <si>
    <t>حفاری شمال (حفاری)</t>
  </si>
  <si>
    <t>سیمان صوفیان (سصوفی)</t>
  </si>
  <si>
    <t>صنعتی بهشهر (غبشهر)</t>
  </si>
  <si>
    <t>سیمان فارس و خوزستان (سفارس)</t>
  </si>
  <si>
    <t>پارس دارو (دپارس)</t>
  </si>
  <si>
    <t>ایرکا پارت صنعت (خکار)</t>
  </si>
  <si>
    <t>بیمه ما (ما)</t>
  </si>
  <si>
    <t>نورد قطعات فولادی (فنورد)</t>
  </si>
  <si>
    <t>بهساز کاشانه تهران (ثبهساز)</t>
  </si>
  <si>
    <t>کارت اعتباری ایران کیش (رکیش)</t>
  </si>
  <si>
    <t>س.ص. بازنشستگی کارکنان بانکها (وسکاب)</t>
  </si>
  <si>
    <t>ارتباطات سیار (همراه)</t>
  </si>
  <si>
    <t>فولاد کاوه جنوب کیش (کاوه)</t>
  </si>
  <si>
    <t>مواد داروپخش (دتماد)</t>
  </si>
  <si>
    <t>سر. شاهد (ثشاهد)</t>
  </si>
  <si>
    <t>صنعتی بارز (پکرمان)</t>
  </si>
  <si>
    <t>سر. صدر تامین (تاصیکو)</t>
  </si>
  <si>
    <t>پتروشیمی شیراز (شیراز)</t>
  </si>
  <si>
    <t>کاشی سینا (کساوه)</t>
  </si>
  <si>
    <t>باما (کاما)</t>
  </si>
  <si>
    <t>ماشین سازی اراک (فاراک)</t>
  </si>
  <si>
    <t>خاک چینی ایران (کخاک)</t>
  </si>
  <si>
    <t>واسپاری ملت (ولملت)</t>
  </si>
  <si>
    <t>سر. ملی (ونیکی)</t>
  </si>
  <si>
    <t>فولادخراسان (فخاس)</t>
  </si>
  <si>
    <t>بانک ملت (وبملت)</t>
  </si>
  <si>
    <t>سیمان تهران (ستران)</t>
  </si>
  <si>
    <t>گروه مپنا (رمپنا)</t>
  </si>
  <si>
    <t>سر. ایران خودرو (خگستر)</t>
  </si>
  <si>
    <t>دارو فارابی (دفارا)</t>
  </si>
  <si>
    <t>صنایع شیمیایی ایران (شیران)</t>
  </si>
  <si>
    <t>تامین سرمایه بانک ملت (تملت)</t>
  </si>
  <si>
    <t>خدمات انفورماتیک (رانفور)</t>
  </si>
  <si>
    <t>نفت سپاهان (شسپا)</t>
  </si>
  <si>
    <t>بیمه البرز (البرز)</t>
  </si>
  <si>
    <t>کاغذ پارس (چکاپا)</t>
  </si>
  <si>
    <t>فروسیلیس ایران (فروس)</t>
  </si>
  <si>
    <t>صنعتی سپاهان (فسپا)</t>
  </si>
  <si>
    <t>لیزینگ کارآفرین (ولکار)</t>
  </si>
  <si>
    <t>تاید واتر خاورمیانه (حتاید)</t>
  </si>
  <si>
    <t>سر. غدیر (وغدیر)</t>
  </si>
  <si>
    <t>سر. صندوق بازنشستگی (وصندوق)</t>
  </si>
  <si>
    <t>سر. دارویی تامین (تیپیکو)</t>
  </si>
  <si>
    <t>قطعات اتومبیل (ختوقا)</t>
  </si>
  <si>
    <t>سر. سایپا (وساپا)</t>
  </si>
  <si>
    <t>کاشی الوند (کلوند)</t>
  </si>
  <si>
    <t>صنایع پتروشیمی کرمانشاه (کرماشا)</t>
  </si>
  <si>
    <t>کاشی پارس (کپارس)</t>
  </si>
  <si>
    <t>داروپخش (وپخش)</t>
  </si>
  <si>
    <t>نوسازی و ساختمان تهران (ثنوسا)</t>
  </si>
  <si>
    <t>آذراب (فاذر)</t>
  </si>
  <si>
    <t>گل گهر (کگل)</t>
  </si>
  <si>
    <t>موتورسازان تراکتور (خموتور)</t>
  </si>
  <si>
    <t>لیزینگ رایان سایپا (ولساپا)</t>
  </si>
  <si>
    <t>دارو جابرابن حیان (دجابر)</t>
  </si>
  <si>
    <t>مهرام (غمهرا)</t>
  </si>
  <si>
    <t>کشت و صنعت چین چین (غچین)</t>
  </si>
  <si>
    <t>رینگ سازی مشهد (خرینگ)</t>
  </si>
  <si>
    <t>کالسیمین (فاسمین)</t>
  </si>
  <si>
    <t>سر. توسعه صنعتی ایران (وتوصا)</t>
  </si>
  <si>
    <t>دارو اکسیر (دلر)</t>
  </si>
  <si>
    <t>پدیده شیمی قرن (قرن)</t>
  </si>
  <si>
    <t>سیمان مازندران (سمازن)</t>
  </si>
  <si>
    <t>پتروشیمی جم (جم)</t>
  </si>
  <si>
    <t>سیمان هگمتان (سهگمت)</t>
  </si>
  <si>
    <t>مبین انرژی خلیج فارس (مبین)</t>
  </si>
  <si>
    <t>ایران ترانسفو (بترانس)</t>
  </si>
  <si>
    <t>فولاد مبارکه اصفهان (فولاد)</t>
  </si>
  <si>
    <t>کیمیدارو (دکیمی)</t>
  </si>
  <si>
    <t>مس باهنر (فباهنر)</t>
  </si>
  <si>
    <t>سر. شفا دارو (شفا)</t>
  </si>
  <si>
    <t>شیمی داروپخش (دشیمی)</t>
  </si>
  <si>
    <t>سیمان خاش (سخاش)</t>
  </si>
  <si>
    <t>تامین سرمایه نوین (تنوین)</t>
  </si>
  <si>
    <t>فنرسازی زر (خزر)</t>
  </si>
  <si>
    <t>بیمه پارسیان (پارسیان)</t>
  </si>
  <si>
    <t>لاستیک سهند (پسهند)</t>
  </si>
  <si>
    <t>سر. توسعه ملی (وتوسم)</t>
  </si>
  <si>
    <t>سر. پارس توشه (وتوشه)</t>
  </si>
  <si>
    <t>فولاد امیرکبیر کاشان (فجر)</t>
  </si>
  <si>
    <t>قند هگمتان (قهکمت)</t>
  </si>
  <si>
    <t>پمپ ایران (تپمپی)</t>
  </si>
  <si>
    <t>صنعت غذایی کورش (غکورش)</t>
  </si>
  <si>
    <t>آسان پرداخت پرشین (آپ)</t>
  </si>
  <si>
    <t>بانک خاورمیانه (وخاور)</t>
  </si>
  <si>
    <t>سپید ماکیان (سپید)</t>
  </si>
  <si>
    <t>توسعه معدنی و صنعتی صبانور (کنور)</t>
  </si>
  <si>
    <t>گروه بهمن (خبهمن)</t>
  </si>
  <si>
    <t>شهد ایران (غشهد)</t>
  </si>
  <si>
    <t>کویر تایر (پکویر)</t>
  </si>
  <si>
    <t>شیشه همدان (کهمدا)</t>
  </si>
  <si>
    <t>پتروشیمی خارک (شخارک)</t>
  </si>
  <si>
    <t>به پرداخت ملت (پرداخت)</t>
  </si>
  <si>
    <t>قند قزوین (قزوین)</t>
  </si>
  <si>
    <t>توسعه و عمران امید (ثامید)</t>
  </si>
  <si>
    <t>قند لرستان (قلرست)</t>
  </si>
  <si>
    <t>فرآورده نسوز پارس (کفپارس)</t>
  </si>
  <si>
    <t>فرابورس</t>
  </si>
  <si>
    <t>شیشه دارویی رازی (کرازی)</t>
  </si>
  <si>
    <t>پگاه اصفهان (غشصفا)</t>
  </si>
  <si>
    <t>پگاه خراسان (غشان)</t>
  </si>
  <si>
    <t>لامپ پارس شهاب (بشهاب)</t>
  </si>
  <si>
    <t>فنرسازی خاور (خفنر)</t>
  </si>
  <si>
    <t>سر. نفت (ونفت)</t>
  </si>
  <si>
    <t>سرماآفرین (لسرما)</t>
  </si>
  <si>
    <t>پشم شیشه ایران (کپشیر)</t>
  </si>
  <si>
    <t>کشتیرانی ایران (حکشتی)</t>
  </si>
  <si>
    <t>ذغالسنگ نگین (کطبس)</t>
  </si>
  <si>
    <t>گلوکوزان (غگل)</t>
  </si>
  <si>
    <t>موتوژن (بموتو)</t>
  </si>
  <si>
    <t>دوده صنعتی پارس (شدوص)</t>
  </si>
  <si>
    <t>قند اصفهان (قصفها)</t>
  </si>
  <si>
    <t>پارس مینو (غپینو)</t>
  </si>
  <si>
    <t>پارس خزر (لخزر)</t>
  </si>
  <si>
    <t>ندارد</t>
  </si>
  <si>
    <t>ریخته گری تراکتور (ختراک)</t>
  </si>
  <si>
    <t>حمل و نقل توکا (حتوکا)</t>
  </si>
  <si>
    <t>سود و زیان ناشی
از فروش</t>
  </si>
  <si>
    <t>خالص ارزش
فروش</t>
  </si>
  <si>
    <t>سود و زیان ناشی
از تغییر قیمت</t>
  </si>
  <si>
    <t>ارزش دفتری برابر است با میانگین موزون خالص ارزش فروش هر سهم/ورقه در ابتدای دوره با خرید طی دوره ضربدر تعداد در پایان</t>
  </si>
  <si>
    <t>قیمت بازار
هر سهم</t>
  </si>
  <si>
    <t>درصد به 
کل دارایی‌ها</t>
  </si>
  <si>
    <t>‫تاریخ تشکیل
مجمع</t>
  </si>
  <si>
    <t>‫تعداد سهام متعلقه
در زمان مجمع</t>
  </si>
  <si>
    <t>برق آبادان (آبادا)</t>
  </si>
  <si>
    <t>بورس اوراق بهادار تهران (بورس)</t>
  </si>
  <si>
    <t>بورس کالای ایران (کالا)</t>
  </si>
  <si>
    <t>جوشکاب یزد (بکاب)</t>
  </si>
  <si>
    <t>چدن سازان (چدن)</t>
  </si>
  <si>
    <t>دارویی برکت (برکت)</t>
  </si>
  <si>
    <t>زامیاد (خزامیا)</t>
  </si>
  <si>
    <t>سر. مسکن (ثمسکن)</t>
  </si>
  <si>
    <t>سیمرغ (سیمرغ)</t>
  </si>
  <si>
    <t>شهد (قشهد)</t>
  </si>
  <si>
    <t>شهید قندی (بکام)</t>
  </si>
  <si>
    <t>کارخانجات داروپخش (دارو)</t>
  </si>
  <si>
    <t>نفت بهران (شبهرن)</t>
  </si>
  <si>
    <t>نیروکلر (شکلر)</t>
  </si>
  <si>
    <t>ایران یاسا (پاسا)</t>
  </si>
  <si>
    <t>زر ماکارون (غزر)</t>
  </si>
  <si>
    <t>سیمان آبیک (سآبیک)</t>
  </si>
  <si>
    <t>پتروشیمی فن آوران (شفن)</t>
  </si>
  <si>
    <t>انتقال داده های آسیاتک (اسیاتک)</t>
  </si>
  <si>
    <t>مخابرات ایران (اخابر)</t>
  </si>
  <si>
    <t>پالایش نفت تبریز (شبریز)</t>
  </si>
  <si>
    <t>توسعه ساختمان (ثاخت)</t>
  </si>
  <si>
    <t>دارو رازک (درازک)</t>
  </si>
  <si>
    <t>سر. تامین اجتماعی (شستا)</t>
  </si>
  <si>
    <t>سر. توکا فولاد (وتوکا)</t>
  </si>
  <si>
    <t>فولاد آلیاژی ایران (فولاژ)</t>
  </si>
  <si>
    <t>کربن ایران (شکربن)</t>
  </si>
  <si>
    <t>پارس فولاد سبزوار (فسبزوار)</t>
  </si>
  <si>
    <t>دارو لقمان (دلقما)</t>
  </si>
  <si>
    <t>سیمان شرق (سشرق)</t>
  </si>
  <si>
    <t>سیمان شمال (سشمال)</t>
  </si>
  <si>
    <t>سینادارو (دسینا)</t>
  </si>
  <si>
    <t>الکتریک خودرو شرق (خشرق)</t>
  </si>
  <si>
    <t>آهنگری تراکتور (خاهن)</t>
  </si>
  <si>
    <t>پتروشیمی شازند (شاراک)</t>
  </si>
  <si>
    <t>تامین سرمایه لوتوس پارسیان (لوتوس)</t>
  </si>
  <si>
    <t>تجارت الکترونیک پارسیان (رتاپ)</t>
  </si>
  <si>
    <t>داروسازی دانا (ددانا)</t>
  </si>
  <si>
    <t>رادیاتور ایران (ختور)</t>
  </si>
  <si>
    <t>سر. گروه توسعه ملی (وبانک)</t>
  </si>
  <si>
    <t>صبا فولاد خلیج فارس (فصبا)</t>
  </si>
  <si>
    <t>صنایع غذایی مینو شرق (غمینو)</t>
  </si>
  <si>
    <t>دارایی‌ها</t>
  </si>
  <si>
    <t>آریان کیمیا تک (کیمیاتک)</t>
  </si>
  <si>
    <t>بیمه اتکائی امین (اتکام)</t>
  </si>
  <si>
    <t>پاکسان (شپاکسا)</t>
  </si>
  <si>
    <t>داده پردازی ایران (مداران)</t>
  </si>
  <si>
    <t>داده گستر عصر نوین - های وب (های وب)</t>
  </si>
  <si>
    <t>صنعتی بوتان (لبوتان)</t>
  </si>
  <si>
    <t>فرآورده های غذایی و قند چهارمحال (قچار)</t>
  </si>
  <si>
    <t>نیرو ترانس (بنیرو)</t>
  </si>
  <si>
    <t>(-1)</t>
  </si>
  <si>
    <t>بانک سینا (وسینا)</t>
  </si>
  <si>
    <t>پست بانک ایران (وپست)</t>
  </si>
  <si>
    <t>سازه پویش (خپویش)</t>
  </si>
  <si>
    <t>سر. ساختمان ایران (وساخت)</t>
  </si>
  <si>
    <t>سیمان ارومیه (ساروم)</t>
  </si>
  <si>
    <t>سیمان شاهرود (سرود)</t>
  </si>
  <si>
    <t>فرآورده تزریقی (دفرا)</t>
  </si>
  <si>
    <t>کشت و دامداری فکا (زفکا)</t>
  </si>
  <si>
    <t>معادن منگنز ایران (کمنگنز)</t>
  </si>
  <si>
    <t>مگسال (زمگسا)</t>
  </si>
  <si>
    <t>کشاورزی و دامپروری بینالود (زبینا)</t>
  </si>
  <si>
    <t>تپسی (تپسی)</t>
  </si>
  <si>
    <t>نفت پارس (شنفت)</t>
  </si>
  <si>
    <t>ایران خودرو (خودرو)</t>
  </si>
  <si>
    <t>دارو ابوریحان (دابور)</t>
  </si>
  <si>
    <t>گروه دارویی سبحان (دسبحا)</t>
  </si>
  <si>
    <t>سیمان خوزستان (سخوز)</t>
  </si>
  <si>
    <t>افست (چافست)</t>
  </si>
  <si>
    <t>بانک تجارت (وتجارت)</t>
  </si>
  <si>
    <t>بانک صادرات ایران (وبصادر)</t>
  </si>
  <si>
    <t>بانک کار آفرین (وکار)</t>
  </si>
  <si>
    <t>بهنوش (غبهنوش)</t>
  </si>
  <si>
    <t>بیمه کارآفرین (وآفری)</t>
  </si>
  <si>
    <t>پالایش نفت بندر عباس (شبندر)</t>
  </si>
  <si>
    <t>پخش هجرت (هجرت)</t>
  </si>
  <si>
    <t>پرداخت الکترونیک بانک پاسارگاد (پی پاد)</t>
  </si>
  <si>
    <t>توریستی و رفاهی آبادگران ایران (آباد)</t>
  </si>
  <si>
    <t>چرخشگر (خچرخش)</t>
  </si>
  <si>
    <t>خدمات کشاورزی (تکشا)</t>
  </si>
  <si>
    <t>سر. توسعه آذربایجان (وآذر)</t>
  </si>
  <si>
    <t>سر. توسعه صنعت و تجارت (وصنعت)</t>
  </si>
  <si>
    <t>سر. توسعه معادن و فلزات (ومعادن)</t>
  </si>
  <si>
    <t>سر. سامان گستر اصفهان (ثامان)</t>
  </si>
  <si>
    <t>سر. صنعت بیمه (وبیمه)</t>
  </si>
  <si>
    <t>سیمان اصفهان (سصفها)</t>
  </si>
  <si>
    <t>سیمان خزر (سخزر)</t>
  </si>
  <si>
    <t>سیمان کردستان (سکرد)</t>
  </si>
  <si>
    <t>صنعتی مینو (خرمدره) (غصینو)</t>
  </si>
  <si>
    <t>غلتک سازان سپاهان (فسازان)</t>
  </si>
  <si>
    <t>فجر انرژی خلیج فارس (بفجر)</t>
  </si>
  <si>
    <t>قند ثابت خراسان (قثابت)</t>
  </si>
  <si>
    <t>کارتن ایران (چکارن)</t>
  </si>
  <si>
    <t>کاغذ سازی کاوه (چکاوه)</t>
  </si>
  <si>
    <t>کشت و صنعت پیاذر (غاذر)</t>
  </si>
  <si>
    <t>کشت و صنعت و دامپروری پارس (زپارس)</t>
  </si>
  <si>
    <t>کیمیای زنجان گستران (کیمیا)</t>
  </si>
  <si>
    <t>گروه مالی صبا تامین (صبا)</t>
  </si>
  <si>
    <t>گلتاش (شگل)</t>
  </si>
  <si>
    <t>لامیران (فلامی)</t>
  </si>
  <si>
    <t>لبنیات پاک (غپاک)</t>
  </si>
  <si>
    <t>لعابیران (شلعاب)</t>
  </si>
  <si>
    <t>لیزینگ ایرانیان (وایران)</t>
  </si>
  <si>
    <t>ملی سرب و روی (فسرب)</t>
  </si>
  <si>
    <t>نصیر ماشین (خنصیر)</t>
  </si>
  <si>
    <t>نیرو محرکه (خمحرکه)</t>
  </si>
  <si>
    <t>سیمان فارس نو (سفانو)</t>
  </si>
  <si>
    <t>سر. خوارزمی (وخارزم)</t>
  </si>
  <si>
    <t>سایپا (خساپا)</t>
  </si>
  <si>
    <t>صنایع شیمیایی کیمیاگران امروز (شکام)</t>
  </si>
  <si>
    <t>سر. بهمن (وبهمن)</t>
  </si>
  <si>
    <t>بانک اقتصاد نوین (ونوین)</t>
  </si>
  <si>
    <t>فرآوری مواد معدنی (فرآور)</t>
  </si>
  <si>
    <t>ایران مرینوس (نمرینو)</t>
  </si>
  <si>
    <t>قند پیرانشهر (قپیرا)</t>
  </si>
  <si>
    <t>بهار رز عالیس چناران (عالیس)</t>
  </si>
  <si>
    <t>سر. پردیس (پردیس)</t>
  </si>
  <si>
    <t>سیمان ایلام (سیلام)</t>
  </si>
  <si>
    <t>سپنتا (فپنتا)</t>
  </si>
  <si>
    <t>لوله و ماشین سازی (فلوله)</t>
  </si>
  <si>
    <t>سیمان اردستان (اردستان)</t>
  </si>
  <si>
    <t>لیزینگ کارآفرین (حق تقدم) (ولکارح)</t>
  </si>
  <si>
    <t>سر. پردیس (حق تقدم) (پردیسح)</t>
  </si>
  <si>
    <t>گروه توسعه مالی مهر آیندگان (ومهان)</t>
  </si>
  <si>
    <t>تکميلی پتروشیمی خلیج فارس (پترول)</t>
  </si>
  <si>
    <t>معدنی دماوند (کدما)</t>
  </si>
  <si>
    <t>معادن بافق (کبافق)</t>
  </si>
  <si>
    <t>کابل البرز (بالبر)</t>
  </si>
  <si>
    <t>آما (فاما)</t>
  </si>
  <si>
    <t>گروه مالی شهر (شهر)</t>
  </si>
  <si>
    <t>کمک فنر ایندامین (خکمک)</t>
  </si>
  <si>
    <t>فیبر ایران (چفیبر)</t>
  </si>
  <si>
    <t>سر. آتیه دماوند (واتی)</t>
  </si>
  <si>
    <t>سر. کشاورزی کوثر (زکوثر)</t>
  </si>
  <si>
    <t>فولاد خوزستان (فخوز)</t>
  </si>
  <si>
    <t>پتروشیمی پارس (پارس)</t>
  </si>
  <si>
    <t>لیزینگ خودرو غدیر (ولغدر)</t>
  </si>
  <si>
    <t>تولیدی و صنعتی گوهرفام (شفام)</t>
  </si>
  <si>
    <t>سایپا آذین (خاذین)</t>
  </si>
  <si>
    <t>ساروج بوشهر (ساروج)</t>
  </si>
  <si>
    <t xml:space="preserve"> سود(زیان) حاصل از فروش سهام</t>
  </si>
  <si>
    <t xml:space="preserve"> سود سپرده بانکی</t>
  </si>
  <si>
    <t xml:space="preserve"> سود اوراق بهادار با درآمد ثابت</t>
  </si>
  <si>
    <t>تاریخ دریافت سود</t>
  </si>
  <si>
    <t>کوتاه مدت سامان 864-810-4013857-1</t>
  </si>
  <si>
    <t>کوتاه مدت ملی 0228580460005</t>
  </si>
  <si>
    <t>کوتاه مدت پاسارگاد 209.8100.18499402.1</t>
  </si>
  <si>
    <t>کوتاه مدت خاورمیانه 1005-10-810-707074271</t>
  </si>
  <si>
    <t>ب- درآمد ناشی از تغییر قیمت سهام</t>
  </si>
  <si>
    <t>1403/03/31</t>
  </si>
  <si>
    <t>سیمان غرب (سغرب)</t>
  </si>
  <si>
    <t>زاگرس فارمد پارس (ددام)</t>
  </si>
  <si>
    <t>نورد آلومینیوم (فنوال)</t>
  </si>
  <si>
    <t>لنت ترمز (خلنت)</t>
  </si>
  <si>
    <t>سبحان دارو (دسبحان)</t>
  </si>
  <si>
    <t>ایران دارو (دیران)</t>
  </si>
  <si>
    <t>سر. رنا (ورنا)</t>
  </si>
  <si>
    <t>البرزدارو (دالبر)</t>
  </si>
  <si>
    <t>گل گهر (حق تقدم) (کگلح)</t>
  </si>
  <si>
    <t>فجر انرژی خلیج فارس (حق تقدم) (بفجرح)</t>
  </si>
  <si>
    <t>منتهی به 1403/04/31</t>
  </si>
  <si>
    <t>برای ماه منتهی به 1403/04/31</t>
  </si>
  <si>
    <t>1403/04/31</t>
  </si>
  <si>
    <t>طی تیر ماه</t>
  </si>
  <si>
    <t>از ابتدای سال مالی تا پایان تیرماه</t>
  </si>
  <si>
    <t>طی تیرماه</t>
  </si>
  <si>
    <t>از ابتدای سال مالی تا پایان تیر ماه</t>
  </si>
  <si>
    <t>سیمان بجنورد (سبجنو)</t>
  </si>
  <si>
    <t>سر. سیمان تامین (سیتا)</t>
  </si>
  <si>
    <t>قند مرودشت (قمرو)</t>
  </si>
  <si>
    <t>ایران تایر (پتایر)</t>
  </si>
  <si>
    <t>پست بانک ایران (حق تقدم) (وپستح)</t>
  </si>
  <si>
    <t>کارت اعتباری ایران کیش (حق تقدم) (رکیشح)</t>
  </si>
  <si>
    <t>موتوژن (حق تقدم) (بموتوح)</t>
  </si>
  <si>
    <t>1403/04/02</t>
  </si>
  <si>
    <t>1403/04/03</t>
  </si>
  <si>
    <t>1403/04/04</t>
  </si>
  <si>
    <t>1403/04/06</t>
  </si>
  <si>
    <t>1403/04/10</t>
  </si>
  <si>
    <t>1403/04/11</t>
  </si>
  <si>
    <t>1403/04/12</t>
  </si>
  <si>
    <t>1403/04/13</t>
  </si>
  <si>
    <t>1403/04/14</t>
  </si>
  <si>
    <t>1403/04/16</t>
  </si>
  <si>
    <t>1403/04/17</t>
  </si>
  <si>
    <t>1403/04/18</t>
  </si>
  <si>
    <t>1403/04/19</t>
  </si>
  <si>
    <t>1403/04/20</t>
  </si>
  <si>
    <t>1403/04/21</t>
  </si>
  <si>
    <t>1403/04/23</t>
  </si>
  <si>
    <t>1403/04/24</t>
  </si>
  <si>
    <t>1403/04/27</t>
  </si>
  <si>
    <t>1403/04/28</t>
  </si>
  <si>
    <t>1403/04/29</t>
  </si>
  <si>
    <t>1403/04/30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</si>
</sst>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_);_(* \(#,##0\);_(* &quot;-&quot;??_);_(@_)"/>
    <numFmt numFmtId="166" formatCode="#,##0_-;[Red]\(#,##0\)"/>
  </numFmts>
  <fonts count="50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charset val="178"/>
      <scheme val="minor"/>
    </font>
    <font>
      <b/>
      <sz val="20"/>
      <color theme="1"/>
      <name val="B Mitra"/>
      <charset val="178"/>
    </font>
    <font>
      <sz val="20"/>
      <color theme="1"/>
      <name val="B Mitra"/>
      <charset val="178"/>
    </font>
    <font>
      <sz val="14"/>
      <color theme="1"/>
      <name val="B Mitra"/>
      <charset val="178"/>
    </font>
    <font>
      <b/>
      <sz val="10"/>
      <color theme="1"/>
      <name val="B Mitra"/>
      <charset val="178"/>
    </font>
    <font>
      <sz val="11"/>
      <color theme="1"/>
      <name val="B Mitra"/>
      <charset val="178"/>
    </font>
    <font>
      <sz val="10"/>
      <color theme="1"/>
      <name val="B Mitra"/>
      <charset val="178"/>
    </font>
    <font>
      <b/>
      <sz val="12"/>
      <color theme="1"/>
      <name val="B Mitra"/>
      <charset val="178"/>
    </font>
    <font>
      <b/>
      <sz val="12"/>
      <color rgb="FF0062AC"/>
      <name val="B Mitra"/>
      <charset val="178"/>
    </font>
    <font>
      <sz val="12"/>
      <color theme="1"/>
      <name val="B Mitra"/>
      <charset val="178"/>
    </font>
    <font>
      <b/>
      <sz val="12"/>
      <color rgb="FFC00000"/>
      <name val="B Mitra"/>
      <charset val="178"/>
    </font>
    <font>
      <b/>
      <sz val="14"/>
      <color theme="1"/>
      <name val="B Mitra"/>
      <charset val="178"/>
    </font>
    <font>
      <b/>
      <sz val="12"/>
      <color rgb="FF000000"/>
      <name val="B Mitra"/>
      <charset val="178"/>
    </font>
    <font>
      <b/>
      <sz val="26"/>
      <color theme="1"/>
      <name val="B Mitra"/>
      <charset val="178"/>
    </font>
    <font>
      <b/>
      <sz val="12"/>
      <color theme="1"/>
      <name val="B Nazanin"/>
      <charset val="178"/>
    </font>
    <font>
      <sz val="11"/>
      <color indexed="8"/>
      <name val="B Nazanin"/>
      <charset val="178"/>
    </font>
    <font>
      <b/>
      <sz val="12"/>
      <color rgb="FF0062AC"/>
      <name val="B Nazanin"/>
      <charset val="178"/>
    </font>
    <font>
      <u/>
      <sz val="11"/>
      <color theme="10"/>
      <name val="Calibri"/>
      <family val="2"/>
      <scheme val="minor"/>
    </font>
    <font>
      <sz val="16"/>
      <color rgb="FFFF0000"/>
      <name val="B Mitra"/>
      <charset val="178"/>
    </font>
    <font>
      <b/>
      <sz val="16"/>
      <color theme="1"/>
      <name val="B Nazanin"/>
      <charset val="178"/>
    </font>
    <font>
      <sz val="8"/>
      <name val="Calibri"/>
      <family val="2"/>
      <charset val="178"/>
      <scheme val="minor"/>
    </font>
    <font>
      <u/>
      <sz val="11"/>
      <color theme="1"/>
      <name val="B Mitra"/>
      <charset val="178"/>
    </font>
    <font>
      <sz val="20"/>
      <color theme="1" tint="0.14999847407452621"/>
      <name val="B Mitra"/>
      <charset val="178"/>
    </font>
    <font>
      <b/>
      <sz val="12"/>
      <color theme="1" tint="0.14999847407452621"/>
      <name val="B Mitra"/>
      <charset val="178"/>
    </font>
    <font>
      <sz val="12"/>
      <color theme="1" tint="0.14999847407452621"/>
      <name val="B Mitra"/>
      <charset val="178"/>
    </font>
    <font>
      <sz val="11"/>
      <color theme="1" tint="0.14999847407452621"/>
      <name val="B Mitra"/>
      <charset val="178"/>
    </font>
    <font>
      <sz val="14"/>
      <color theme="1" tint="0.14999847407452621"/>
      <name val="B Mitra"/>
      <charset val="178"/>
    </font>
    <font>
      <b/>
      <sz val="9"/>
      <color rgb="FF00A651"/>
      <name val="IranSansFaNum"/>
    </font>
    <font>
      <sz val="22"/>
      <color theme="1"/>
      <name val="B Mitra"/>
      <charset val="178"/>
    </font>
    <font>
      <b/>
      <sz val="20"/>
      <color theme="1" tint="4.9989318521683403E-2"/>
      <name val="B Mitra"/>
      <charset val="178"/>
    </font>
    <font>
      <sz val="20"/>
      <color theme="1" tint="4.9989318521683403E-2"/>
      <name val="B Mitra"/>
      <charset val="178"/>
    </font>
    <font>
      <b/>
      <sz val="16"/>
      <color theme="1" tint="4.9989318521683403E-2"/>
      <name val="B Mitra"/>
      <charset val="178"/>
    </font>
    <font>
      <sz val="18"/>
      <color theme="1" tint="4.9989318521683403E-2"/>
      <name val="B Mitra"/>
      <charset val="178"/>
    </font>
    <font>
      <b/>
      <sz val="10"/>
      <color theme="1" tint="4.9989318521683403E-2"/>
      <name val="B Mitra"/>
      <charset val="178"/>
    </font>
    <font>
      <b/>
      <sz val="14"/>
      <color theme="1" tint="4.9989318521683403E-2"/>
      <name val="B Mitra"/>
      <charset val="178"/>
    </font>
    <font>
      <sz val="11"/>
      <color theme="1" tint="4.9989318521683403E-2"/>
      <name val="B Mitra"/>
      <charset val="178"/>
    </font>
    <font>
      <b/>
      <sz val="12"/>
      <color theme="1" tint="4.9989318521683403E-2"/>
      <name val="B Mitra"/>
      <charset val="178"/>
    </font>
    <font>
      <sz val="12"/>
      <color theme="1" tint="4.9989318521683403E-2"/>
      <name val="B Mitra"/>
      <charset val="178"/>
    </font>
    <font>
      <sz val="14"/>
      <color theme="1" tint="4.9989318521683403E-2"/>
      <name val="B Mitra"/>
      <charset val="178"/>
    </font>
    <font>
      <sz val="16"/>
      <color theme="1" tint="4.9989318521683403E-2"/>
      <name val="B Mitra"/>
      <charset val="178"/>
    </font>
    <font>
      <sz val="22"/>
      <color theme="1" tint="4.9989318521683403E-2"/>
      <name val="B Mitra"/>
      <charset val="178"/>
    </font>
    <font>
      <sz val="12"/>
      <color theme="1" tint="4.9989318521683403E-2"/>
      <name val="B Nazanin"/>
      <charset val="178"/>
    </font>
    <font>
      <sz val="10"/>
      <color theme="1" tint="4.9989318521683403E-2"/>
      <name val="B Mitra"/>
      <charset val="178"/>
    </font>
    <font>
      <sz val="9"/>
      <color theme="1"/>
      <name val="WYekan"/>
      <charset val="17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0">
    <xf numFmtId="0" fontId="0" fillId="0" borderId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3" fillId="0" borderId="0"/>
    <xf numFmtId="0" fontId="23" fillId="0" borderId="0" applyNumberFormat="0" applyFill="0" applyBorder="0" applyAlignment="0" applyProtection="0"/>
    <xf numFmtId="164" fontId="6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360">
    <xf numFmtId="0" fontId="0" fillId="0" borderId="0" xfId="0"/>
    <xf numFmtId="0" fontId="9" fillId="0" borderId="0" xfId="0" applyFont="1"/>
    <xf numFmtId="0" fontId="15" fillId="0" borderId="0" xfId="0" applyFont="1"/>
    <xf numFmtId="165" fontId="8" fillId="0" borderId="0" xfId="1" applyNumberFormat="1" applyFont="1" applyFill="1" applyAlignment="1">
      <alignment vertical="center"/>
    </xf>
    <xf numFmtId="38" fontId="16" fillId="0" borderId="13" xfId="1" applyNumberFormat="1" applyFont="1" applyFill="1" applyBorder="1" applyAlignment="1">
      <alignment horizontal="right" vertical="center" readingOrder="2"/>
    </xf>
    <xf numFmtId="0" fontId="10" fillId="0" borderId="0" xfId="0" applyFont="1" applyAlignment="1">
      <alignment horizontal="center"/>
    </xf>
    <xf numFmtId="165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165" fontId="9" fillId="0" borderId="0" xfId="1" applyNumberFormat="1" applyFont="1" applyFill="1"/>
    <xf numFmtId="0" fontId="11" fillId="0" borderId="0" xfId="0" applyFont="1"/>
    <xf numFmtId="165" fontId="11" fillId="0" borderId="0" xfId="0" applyNumberFormat="1" applyFont="1"/>
    <xf numFmtId="165" fontId="24" fillId="0" borderId="0" xfId="1" applyNumberFormat="1" applyFont="1" applyFill="1" applyAlignment="1">
      <alignment vertical="center"/>
    </xf>
    <xf numFmtId="0" fontId="19" fillId="0" borderId="0" xfId="0" applyFont="1" applyAlignment="1">
      <alignment vertical="center"/>
    </xf>
    <xf numFmtId="0" fontId="27" fillId="0" borderId="0" xfId="0" applyFont="1"/>
    <xf numFmtId="0" fontId="20" fillId="0" borderId="0" xfId="0" applyFont="1" applyAlignment="1">
      <alignment horizontal="center"/>
    </xf>
    <xf numFmtId="3" fontId="20" fillId="0" borderId="0" xfId="0" applyNumberFormat="1" applyFont="1" applyAlignment="1">
      <alignment horizontal="center"/>
    </xf>
    <xf numFmtId="0" fontId="22" fillId="0" borderId="0" xfId="0" applyFont="1" applyAlignment="1">
      <alignment horizontal="right" vertical="center" readingOrder="2"/>
    </xf>
    <xf numFmtId="165" fontId="25" fillId="0" borderId="0" xfId="0" applyNumberFormat="1" applyFont="1" applyAlignment="1">
      <alignment vertical="center" wrapText="1"/>
    </xf>
    <xf numFmtId="3" fontId="11" fillId="0" borderId="0" xfId="0" applyNumberFormat="1" applyFont="1"/>
    <xf numFmtId="0" fontId="21" fillId="0" borderId="0" xfId="0" applyFont="1"/>
    <xf numFmtId="0" fontId="29" fillId="0" borderId="0" xfId="0" applyFont="1" applyAlignment="1">
      <alignment horizontal="right" vertical="center" readingOrder="2"/>
    </xf>
    <xf numFmtId="0" fontId="30" fillId="0" borderId="0" xfId="0" applyFont="1"/>
    <xf numFmtId="0" fontId="30" fillId="0" borderId="0" xfId="0" applyFont="1" applyAlignment="1">
      <alignment horizontal="center"/>
    </xf>
    <xf numFmtId="0" fontId="30" fillId="0" borderId="1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29" fillId="0" borderId="0" xfId="0" applyFont="1" applyAlignment="1">
      <alignment vertical="center" readingOrder="2"/>
    </xf>
    <xf numFmtId="0" fontId="30" fillId="0" borderId="1" xfId="0" applyFont="1" applyBorder="1" applyAlignment="1">
      <alignment horizontal="center"/>
    </xf>
    <xf numFmtId="165" fontId="30" fillId="0" borderId="1" xfId="1" applyNumberFormat="1" applyFont="1" applyFill="1" applyBorder="1" applyAlignment="1">
      <alignment horizontal="center"/>
    </xf>
    <xf numFmtId="49" fontId="30" fillId="0" borderId="0" xfId="0" applyNumberFormat="1" applyFont="1" applyAlignment="1">
      <alignment horizontal="center" vertical="center" readingOrder="2"/>
    </xf>
    <xf numFmtId="165" fontId="29" fillId="0" borderId="0" xfId="1" applyNumberFormat="1" applyFont="1" applyFill="1" applyAlignment="1">
      <alignment horizontal="center" readingOrder="2"/>
    </xf>
    <xf numFmtId="10" fontId="29" fillId="0" borderId="0" xfId="2" applyNumberFormat="1" applyFont="1" applyFill="1" applyAlignment="1">
      <alignment horizontal="center" vertical="center" wrapText="1" readingOrder="2"/>
    </xf>
    <xf numFmtId="0" fontId="29" fillId="0" borderId="0" xfId="0" applyFont="1" applyAlignment="1">
      <alignment horizontal="center" vertical="center" readingOrder="2"/>
    </xf>
    <xf numFmtId="165" fontId="29" fillId="0" borderId="0" xfId="1" applyNumberFormat="1" applyFont="1" applyFill="1" applyAlignment="1">
      <alignment vertical="center" readingOrder="2"/>
    </xf>
    <xf numFmtId="40" fontId="29" fillId="0" borderId="0" xfId="0" applyNumberFormat="1" applyFont="1" applyAlignment="1">
      <alignment horizontal="center" vertical="center" wrapText="1" readingOrder="2"/>
    </xf>
    <xf numFmtId="165" fontId="29" fillId="0" borderId="1" xfId="1" applyNumberFormat="1" applyFont="1" applyFill="1" applyBorder="1" applyAlignment="1">
      <alignment vertical="center" readingOrder="2"/>
    </xf>
    <xf numFmtId="0" fontId="30" fillId="0" borderId="0" xfId="0" applyFont="1" applyAlignment="1">
      <alignment horizontal="right" vertical="center"/>
    </xf>
    <xf numFmtId="165" fontId="29" fillId="0" borderId="10" xfId="1" applyNumberFormat="1" applyFont="1" applyFill="1" applyBorder="1" applyAlignment="1">
      <alignment vertical="center" readingOrder="2"/>
    </xf>
    <xf numFmtId="9" fontId="29" fillId="0" borderId="3" xfId="2" applyFont="1" applyFill="1" applyBorder="1" applyAlignment="1">
      <alignment horizontal="center" vertical="center" readingOrder="2"/>
    </xf>
    <xf numFmtId="10" fontId="29" fillId="0" borderId="3" xfId="2" applyNumberFormat="1" applyFont="1" applyFill="1" applyBorder="1" applyAlignment="1">
      <alignment horizontal="center" vertical="center" readingOrder="2"/>
    </xf>
    <xf numFmtId="0" fontId="31" fillId="0" borderId="0" xfId="0" applyFont="1" applyAlignment="1">
      <alignment horizontal="right" vertical="center"/>
    </xf>
    <xf numFmtId="0" fontId="31" fillId="0" borderId="0" xfId="0" applyFont="1"/>
    <xf numFmtId="165" fontId="31" fillId="0" borderId="0" xfId="1" applyNumberFormat="1" applyFont="1" applyFill="1"/>
    <xf numFmtId="165" fontId="32" fillId="0" borderId="0" xfId="1" applyNumberFormat="1" applyFont="1" applyFill="1" applyBorder="1" applyAlignment="1">
      <alignment vertical="center" wrapText="1"/>
    </xf>
    <xf numFmtId="165" fontId="32" fillId="0" borderId="0" xfId="1" applyNumberFormat="1" applyFont="1" applyFill="1"/>
    <xf numFmtId="3" fontId="33" fillId="0" borderId="0" xfId="0" applyNumberFormat="1" applyFont="1"/>
    <xf numFmtId="165" fontId="8" fillId="0" borderId="0" xfId="1" applyNumberFormat="1" applyFont="1" applyFill="1" applyAlignment="1">
      <alignment horizontal="center" vertical="center"/>
    </xf>
    <xf numFmtId="165" fontId="9" fillId="0" borderId="0" xfId="1" applyNumberFormat="1" applyFont="1" applyFill="1" applyAlignment="1">
      <alignment vertical="center"/>
    </xf>
    <xf numFmtId="165" fontId="36" fillId="0" borderId="0" xfId="1" applyNumberFormat="1" applyFont="1" applyFill="1" applyAlignment="1">
      <alignment horizontal="center" vertical="center"/>
    </xf>
    <xf numFmtId="165" fontId="36" fillId="0" borderId="0" xfId="1" applyNumberFormat="1" applyFont="1" applyFill="1" applyAlignment="1">
      <alignment vertical="center"/>
    </xf>
    <xf numFmtId="10" fontId="36" fillId="0" borderId="0" xfId="2" applyNumberFormat="1" applyFont="1" applyFill="1" applyAlignment="1">
      <alignment horizontal="center" vertical="center"/>
    </xf>
    <xf numFmtId="0" fontId="36" fillId="0" borderId="0" xfId="0" applyFont="1" applyAlignment="1">
      <alignment vertical="center"/>
    </xf>
    <xf numFmtId="0" fontId="35" fillId="0" borderId="0" xfId="0" applyFont="1" applyAlignment="1">
      <alignment horizontal="center" vertical="center" wrapText="1" readingOrder="2"/>
    </xf>
    <xf numFmtId="37" fontId="36" fillId="0" borderId="0" xfId="0" applyNumberFormat="1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165" fontId="36" fillId="0" borderId="0" xfId="1" applyNumberFormat="1" applyFont="1" applyFill="1" applyAlignment="1">
      <alignment vertical="center" wrapText="1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 vertical="center" wrapText="1"/>
    </xf>
    <xf numFmtId="0" fontId="37" fillId="0" borderId="0" xfId="0" applyFont="1" applyAlignment="1">
      <alignment horizontal="center" vertical="center" wrapText="1" readingOrder="2"/>
    </xf>
    <xf numFmtId="0" fontId="37" fillId="0" borderId="0" xfId="0" applyFont="1" applyAlignment="1">
      <alignment horizontal="center" wrapText="1"/>
    </xf>
    <xf numFmtId="0" fontId="37" fillId="0" borderId="0" xfId="0" applyFont="1" applyAlignment="1">
      <alignment horizontal="center" vertical="center" readingOrder="2"/>
    </xf>
    <xf numFmtId="0" fontId="37" fillId="0" borderId="1" xfId="0" applyFont="1" applyBorder="1" applyAlignment="1">
      <alignment horizontal="center" vertical="center"/>
    </xf>
    <xf numFmtId="0" fontId="37" fillId="0" borderId="0" xfId="0" applyFont="1" applyAlignment="1">
      <alignment horizontal="center" vertical="center"/>
    </xf>
    <xf numFmtId="37" fontId="38" fillId="0" borderId="0" xfId="0" quotePrefix="1" applyNumberFormat="1" applyFont="1" applyAlignment="1">
      <alignment horizontal="right" vertical="center" wrapText="1"/>
    </xf>
    <xf numFmtId="0" fontId="39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 wrapText="1" readingOrder="2"/>
    </xf>
    <xf numFmtId="0" fontId="39" fillId="0" borderId="0" xfId="0" applyFont="1" applyAlignment="1">
      <alignment horizontal="center"/>
    </xf>
    <xf numFmtId="165" fontId="36" fillId="0" borderId="2" xfId="0" applyNumberFormat="1" applyFont="1" applyBorder="1" applyAlignment="1">
      <alignment horizontal="center" vertical="center" readingOrder="2"/>
    </xf>
    <xf numFmtId="10" fontId="36" fillId="0" borderId="8" xfId="0" applyNumberFormat="1" applyFont="1" applyBorder="1" applyAlignment="1">
      <alignment horizontal="center" vertical="center"/>
    </xf>
    <xf numFmtId="0" fontId="35" fillId="0" borderId="0" xfId="0" applyFont="1" applyAlignment="1">
      <alignment horizontal="center"/>
    </xf>
    <xf numFmtId="165" fontId="43" fillId="0" borderId="0" xfId="1" applyNumberFormat="1" applyFont="1" applyFill="1" applyAlignment="1">
      <alignment horizontal="center" vertical="center" wrapText="1" shrinkToFit="1"/>
    </xf>
    <xf numFmtId="165" fontId="43" fillId="0" borderId="0" xfId="1" applyNumberFormat="1" applyFont="1" applyFill="1" applyAlignment="1">
      <alignment vertical="center"/>
    </xf>
    <xf numFmtId="165" fontId="43" fillId="0" borderId="0" xfId="1" applyNumberFormat="1" applyFont="1" applyFill="1" applyBorder="1" applyAlignment="1">
      <alignment horizontal="center" vertical="center" wrapText="1" shrinkToFit="1"/>
    </xf>
    <xf numFmtId="165" fontId="43" fillId="0" borderId="0" xfId="1" applyNumberFormat="1" applyFont="1" applyFill="1" applyBorder="1" applyAlignment="1">
      <alignment vertical="center"/>
    </xf>
    <xf numFmtId="0" fontId="40" fillId="0" borderId="0" xfId="0" applyFont="1" applyAlignment="1">
      <alignment horizontal="center"/>
    </xf>
    <xf numFmtId="0" fontId="41" fillId="0" borderId="0" xfId="0" applyFont="1"/>
    <xf numFmtId="165" fontId="45" fillId="0" borderId="0" xfId="1" applyNumberFormat="1" applyFont="1" applyFill="1" applyAlignment="1">
      <alignment horizontal="center"/>
    </xf>
    <xf numFmtId="165" fontId="45" fillId="0" borderId="0" xfId="1" applyNumberFormat="1" applyFont="1" applyFill="1"/>
    <xf numFmtId="0" fontId="45" fillId="0" borderId="0" xfId="0" applyFont="1" applyAlignment="1">
      <alignment horizontal="center"/>
    </xf>
    <xf numFmtId="0" fontId="45" fillId="0" borderId="0" xfId="0" applyFont="1"/>
    <xf numFmtId="0" fontId="45" fillId="0" borderId="0" xfId="0" applyFont="1" applyAlignment="1">
      <alignment horizontal="center" vertical="center"/>
    </xf>
    <xf numFmtId="0" fontId="45" fillId="0" borderId="0" xfId="0" applyFont="1" applyAlignment="1">
      <alignment horizontal="center" vertical="center" wrapText="1"/>
    </xf>
    <xf numFmtId="165" fontId="45" fillId="0" borderId="4" xfId="1" applyNumberFormat="1" applyFont="1" applyFill="1" applyBorder="1" applyAlignment="1">
      <alignment horizontal="center" vertical="center" wrapText="1"/>
    </xf>
    <xf numFmtId="165" fontId="45" fillId="0" borderId="0" xfId="1" applyNumberFormat="1" applyFont="1" applyFill="1" applyAlignment="1">
      <alignment horizontal="center" vertical="center" wrapText="1"/>
    </xf>
    <xf numFmtId="165" fontId="44" fillId="0" borderId="0" xfId="1" applyNumberFormat="1" applyFont="1" applyFill="1" applyAlignment="1">
      <alignment vertical="center"/>
    </xf>
    <xf numFmtId="0" fontId="44" fillId="0" borderId="0" xfId="0" applyFont="1"/>
    <xf numFmtId="37" fontId="43" fillId="0" borderId="0" xfId="0" applyNumberFormat="1" applyFont="1" applyAlignment="1">
      <alignment horizontal="center" vertical="center" wrapText="1"/>
    </xf>
    <xf numFmtId="165" fontId="44" fillId="0" borderId="8" xfId="1" applyNumberFormat="1" applyFont="1" applyFill="1" applyBorder="1" applyAlignment="1">
      <alignment vertical="center"/>
    </xf>
    <xf numFmtId="0" fontId="44" fillId="0" borderId="0" xfId="0" applyFont="1" applyAlignment="1">
      <alignment horizontal="right" vertical="center"/>
    </xf>
    <xf numFmtId="165" fontId="45" fillId="0" borderId="8" xfId="1" applyNumberFormat="1" applyFont="1" applyFill="1" applyBorder="1" applyAlignment="1">
      <alignment horizontal="right" vertical="center" wrapText="1" readingOrder="2"/>
    </xf>
    <xf numFmtId="0" fontId="43" fillId="0" borderId="0" xfId="0" applyFont="1"/>
    <xf numFmtId="165" fontId="43" fillId="0" borderId="0" xfId="1" applyNumberFormat="1" applyFont="1" applyFill="1"/>
    <xf numFmtId="166" fontId="44" fillId="0" borderId="0" xfId="1" applyNumberFormat="1" applyFont="1" applyFill="1"/>
    <xf numFmtId="165" fontId="44" fillId="0" borderId="0" xfId="1" applyNumberFormat="1" applyFont="1" applyFill="1" applyAlignment="1">
      <alignment horizontal="center" vertical="center"/>
    </xf>
    <xf numFmtId="166" fontId="44" fillId="0" borderId="1" xfId="1" applyNumberFormat="1" applyFont="1" applyFill="1" applyBorder="1" applyAlignment="1">
      <alignment horizontal="center" vertical="center" wrapText="1"/>
    </xf>
    <xf numFmtId="166" fontId="44" fillId="0" borderId="1" xfId="1" applyNumberFormat="1" applyFont="1" applyFill="1" applyBorder="1" applyAlignment="1">
      <alignment horizontal="center" vertical="center"/>
    </xf>
    <xf numFmtId="166" fontId="44" fillId="0" borderId="0" xfId="1" applyNumberFormat="1" applyFont="1" applyFill="1" applyAlignment="1">
      <alignment horizontal="center" vertical="center"/>
    </xf>
    <xf numFmtId="165" fontId="44" fillId="0" borderId="0" xfId="1" applyNumberFormat="1" applyFont="1" applyFill="1" applyBorder="1" applyAlignment="1">
      <alignment vertical="center" wrapText="1"/>
    </xf>
    <xf numFmtId="166" fontId="41" fillId="0" borderId="0" xfId="1" applyNumberFormat="1" applyFont="1" applyFill="1"/>
    <xf numFmtId="165" fontId="44" fillId="0" borderId="0" xfId="1" applyNumberFormat="1" applyFont="1" applyFill="1"/>
    <xf numFmtId="165" fontId="41" fillId="0" borderId="0" xfId="1" applyNumberFormat="1" applyFont="1" applyFill="1"/>
    <xf numFmtId="165" fontId="40" fillId="0" borderId="8" xfId="1" applyNumberFormat="1" applyFont="1" applyFill="1" applyBorder="1" applyAlignment="1">
      <alignment vertical="center"/>
    </xf>
    <xf numFmtId="166" fontId="40" fillId="0" borderId="0" xfId="1" applyNumberFormat="1" applyFont="1" applyFill="1" applyBorder="1" applyAlignment="1">
      <alignment vertical="center"/>
    </xf>
    <xf numFmtId="165" fontId="40" fillId="0" borderId="0" xfId="1" applyNumberFormat="1" applyFont="1" applyFill="1" applyBorder="1" applyAlignment="1">
      <alignment horizontal="center" vertical="center"/>
    </xf>
    <xf numFmtId="166" fontId="36" fillId="0" borderId="0" xfId="1" applyNumberFormat="1" applyFont="1" applyFill="1" applyAlignment="1">
      <alignment vertical="center"/>
    </xf>
    <xf numFmtId="165" fontId="35" fillId="0" borderId="0" xfId="1" applyNumberFormat="1" applyFont="1" applyFill="1" applyBorder="1" applyAlignment="1">
      <alignment horizontal="center" vertical="center" readingOrder="2"/>
    </xf>
    <xf numFmtId="165" fontId="42" fillId="0" borderId="8" xfId="1" applyNumberFormat="1" applyFont="1" applyFill="1" applyBorder="1" applyAlignment="1">
      <alignment vertical="center"/>
    </xf>
    <xf numFmtId="165" fontId="44" fillId="0" borderId="0" xfId="1" applyNumberFormat="1" applyFont="1" applyFill="1" applyBorder="1" applyAlignment="1">
      <alignment vertical="center" wrapText="1" readingOrder="2"/>
    </xf>
    <xf numFmtId="0" fontId="42" fillId="0" borderId="1" xfId="0" applyFont="1" applyBorder="1" applyAlignment="1">
      <alignment horizontal="right" vertical="center" wrapText="1" readingOrder="2"/>
    </xf>
    <xf numFmtId="0" fontId="42" fillId="0" borderId="0" xfId="0" applyFont="1" applyAlignment="1">
      <alignment vertical="center" wrapText="1" readingOrder="2"/>
    </xf>
    <xf numFmtId="0" fontId="43" fillId="0" borderId="0" xfId="0" applyFont="1" applyAlignment="1">
      <alignment vertical="center" wrapText="1"/>
    </xf>
    <xf numFmtId="0" fontId="42" fillId="0" borderId="0" xfId="0" applyFont="1" applyAlignment="1">
      <alignment horizontal="center" vertical="center" wrapText="1" readingOrder="2"/>
    </xf>
    <xf numFmtId="0" fontId="42" fillId="0" borderId="1" xfId="0" applyFont="1" applyBorder="1" applyAlignment="1">
      <alignment vertical="center" wrapText="1" readingOrder="2"/>
    </xf>
    <xf numFmtId="0" fontId="43" fillId="0" borderId="0" xfId="0" applyFont="1" applyAlignment="1">
      <alignment horizontal="center" vertical="center" wrapText="1" readingOrder="2"/>
    </xf>
    <xf numFmtId="37" fontId="43" fillId="0" borderId="0" xfId="0" applyNumberFormat="1" applyFont="1" applyAlignment="1">
      <alignment horizontal="right" vertical="center" wrapText="1"/>
    </xf>
    <xf numFmtId="0" fontId="44" fillId="0" borderId="0" xfId="0" applyFont="1" applyAlignment="1">
      <alignment horizontal="right" vertical="center" wrapText="1" readingOrder="2"/>
    </xf>
    <xf numFmtId="0" fontId="44" fillId="0" borderId="0" xfId="0" applyFont="1" applyAlignment="1">
      <alignment vertical="center" wrapText="1"/>
    </xf>
    <xf numFmtId="165" fontId="44" fillId="0" borderId="0" xfId="0" applyNumberFormat="1" applyFont="1"/>
    <xf numFmtId="3" fontId="44" fillId="0" borderId="0" xfId="0" applyNumberFormat="1" applyFont="1"/>
    <xf numFmtId="165" fontId="43" fillId="0" borderId="1" xfId="1" applyNumberFormat="1" applyFont="1" applyFill="1" applyBorder="1"/>
    <xf numFmtId="165" fontId="42" fillId="0" borderId="14" xfId="1" applyNumberFormat="1" applyFont="1" applyFill="1" applyBorder="1" applyAlignment="1">
      <alignment horizontal="center" vertical="center" wrapText="1" readingOrder="2"/>
    </xf>
    <xf numFmtId="165" fontId="43" fillId="0" borderId="0" xfId="1" applyNumberFormat="1" applyFont="1" applyFill="1" applyAlignment="1">
      <alignment vertical="center" wrapText="1"/>
    </xf>
    <xf numFmtId="165" fontId="43" fillId="0" borderId="3" xfId="1" applyNumberFormat="1" applyFont="1" applyFill="1" applyBorder="1" applyAlignment="1">
      <alignment vertical="center" wrapText="1"/>
    </xf>
    <xf numFmtId="10" fontId="39" fillId="0" borderId="2" xfId="2" applyNumberFormat="1" applyFont="1" applyFill="1" applyBorder="1" applyAlignment="1">
      <alignment horizontal="center" vertical="center" wrapText="1" readingOrder="2"/>
    </xf>
    <xf numFmtId="165" fontId="42" fillId="0" borderId="1" xfId="1" applyNumberFormat="1" applyFont="1" applyFill="1" applyBorder="1" applyAlignment="1">
      <alignment horizontal="center" vertical="center" wrapText="1" readingOrder="2"/>
    </xf>
    <xf numFmtId="165" fontId="43" fillId="0" borderId="0" xfId="1" applyNumberFormat="1" applyFont="1" applyFill="1" applyBorder="1" applyAlignment="1">
      <alignment horizontal="center" vertical="center"/>
    </xf>
    <xf numFmtId="165" fontId="43" fillId="0" borderId="0" xfId="1" applyNumberFormat="1" applyFont="1" applyFill="1" applyBorder="1"/>
    <xf numFmtId="10" fontId="43" fillId="0" borderId="0" xfId="2" applyNumberFormat="1" applyFont="1" applyFill="1" applyBorder="1" applyAlignment="1">
      <alignment horizontal="center" vertical="center" wrapText="1"/>
    </xf>
    <xf numFmtId="10" fontId="43" fillId="0" borderId="8" xfId="2" applyNumberFormat="1" applyFont="1" applyFill="1" applyBorder="1" applyAlignment="1">
      <alignment horizontal="center" vertical="center"/>
    </xf>
    <xf numFmtId="165" fontId="48" fillId="0" borderId="0" xfId="1" applyNumberFormat="1" applyFont="1" applyFill="1"/>
    <xf numFmtId="165" fontId="45" fillId="0" borderId="3" xfId="1" applyNumberFormat="1" applyFont="1" applyFill="1" applyBorder="1" applyAlignment="1">
      <alignment horizontal="center" vertical="center" wrapText="1"/>
    </xf>
    <xf numFmtId="165" fontId="44" fillId="0" borderId="0" xfId="1" applyNumberFormat="1" applyFont="1" applyFill="1" applyAlignment="1">
      <alignment horizontal="right" vertical="center"/>
    </xf>
    <xf numFmtId="165" fontId="36" fillId="0" borderId="0" xfId="1" applyNumberFormat="1" applyFont="1" applyFill="1" applyBorder="1" applyAlignment="1">
      <alignment horizontal="center" vertical="center" readingOrder="2"/>
    </xf>
    <xf numFmtId="165" fontId="43" fillId="0" borderId="0" xfId="1" applyNumberFormat="1" applyFont="1" applyFill="1" applyBorder="1" applyAlignment="1">
      <alignment horizontal="center" vertical="center" readingOrder="2"/>
    </xf>
    <xf numFmtId="0" fontId="29" fillId="0" borderId="0" xfId="0" applyFont="1" applyAlignment="1">
      <alignment horizontal="center"/>
    </xf>
    <xf numFmtId="166" fontId="35" fillId="0" borderId="0" xfId="1" applyNumberFormat="1" applyFont="1" applyFill="1" applyBorder="1" applyAlignment="1">
      <alignment horizontal="center" vertical="center" wrapText="1" readingOrder="2"/>
    </xf>
    <xf numFmtId="166" fontId="40" fillId="0" borderId="1" xfId="1" applyNumberFormat="1" applyFont="1" applyFill="1" applyBorder="1" applyAlignment="1">
      <alignment horizontal="center" vertical="center"/>
    </xf>
    <xf numFmtId="37" fontId="42" fillId="0" borderId="1" xfId="0" applyNumberFormat="1" applyFont="1" applyBorder="1" applyAlignment="1">
      <alignment horizontal="center" vertical="center" wrapText="1" readingOrder="2"/>
    </xf>
    <xf numFmtId="0" fontId="28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42" fillId="0" borderId="0" xfId="0" applyFont="1" applyAlignment="1">
      <alignment horizontal="center"/>
    </xf>
    <xf numFmtId="0" fontId="12" fillId="0" borderId="0" xfId="0" applyFont="1"/>
    <xf numFmtId="0" fontId="43" fillId="0" borderId="1" xfId="0" applyFont="1" applyBorder="1"/>
    <xf numFmtId="0" fontId="43" fillId="0" borderId="0" xfId="0" applyFont="1" applyAlignment="1">
      <alignment vertical="center" wrapText="1" readingOrder="2"/>
    </xf>
    <xf numFmtId="0" fontId="43" fillId="0" borderId="0" xfId="0" applyFont="1" applyAlignment="1">
      <alignment horizontal="center"/>
    </xf>
    <xf numFmtId="165" fontId="43" fillId="0" borderId="2" xfId="1" applyNumberFormat="1" applyFont="1" applyFill="1" applyBorder="1" applyAlignment="1">
      <alignment horizontal="center" vertical="center" readingOrder="2"/>
    </xf>
    <xf numFmtId="0" fontId="48" fillId="0" borderId="0" xfId="0" applyFont="1"/>
    <xf numFmtId="0" fontId="8" fillId="0" borderId="0" xfId="0" applyFont="1" applyAlignment="1">
      <alignment horizontal="center" vertical="center"/>
    </xf>
    <xf numFmtId="165" fontId="8" fillId="0" borderId="0" xfId="0" applyNumberFormat="1" applyFont="1" applyAlignment="1">
      <alignment horizontal="center" vertical="center"/>
    </xf>
    <xf numFmtId="0" fontId="46" fillId="0" borderId="0" xfId="0" applyFont="1" applyAlignment="1">
      <alignment vertical="center"/>
    </xf>
    <xf numFmtId="0" fontId="34" fillId="0" borderId="0" xfId="0" applyFont="1" applyAlignment="1">
      <alignment vertical="center"/>
    </xf>
    <xf numFmtId="0" fontId="17" fillId="0" borderId="0" xfId="0" applyFont="1" applyAlignment="1">
      <alignment horizontal="center"/>
    </xf>
    <xf numFmtId="0" fontId="15" fillId="0" borderId="1" xfId="0" applyFont="1" applyBorder="1"/>
    <xf numFmtId="0" fontId="15" fillId="0" borderId="0" xfId="0" applyFont="1" applyAlignment="1">
      <alignment vertical="center" wrapText="1"/>
    </xf>
    <xf numFmtId="165" fontId="39" fillId="0" borderId="8" xfId="1" applyNumberFormat="1" applyFont="1" applyFill="1" applyBorder="1" applyAlignment="1">
      <alignment vertical="center"/>
    </xf>
    <xf numFmtId="0" fontId="13" fillId="0" borderId="0" xfId="0" applyFont="1"/>
    <xf numFmtId="37" fontId="43" fillId="0" borderId="0" xfId="0" quotePrefix="1" applyNumberFormat="1" applyFont="1" applyAlignment="1">
      <alignment horizontal="center" vertical="center" wrapText="1"/>
    </xf>
    <xf numFmtId="165" fontId="15" fillId="0" borderId="0" xfId="0" applyNumberFormat="1" applyFont="1"/>
    <xf numFmtId="0" fontId="43" fillId="0" borderId="0" xfId="0" applyFont="1" applyAlignment="1">
      <alignment horizontal="right" vertical="center" wrapText="1" readingOrder="2"/>
    </xf>
    <xf numFmtId="3" fontId="43" fillId="0" borderId="0" xfId="0" applyNumberFormat="1" applyFont="1"/>
    <xf numFmtId="165" fontId="43" fillId="0" borderId="0" xfId="0" applyNumberFormat="1" applyFont="1"/>
    <xf numFmtId="165" fontId="43" fillId="0" borderId="8" xfId="1" applyNumberFormat="1" applyFont="1" applyFill="1" applyBorder="1" applyAlignment="1">
      <alignment vertical="center"/>
    </xf>
    <xf numFmtId="165" fontId="40" fillId="0" borderId="8" xfId="1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center"/>
    </xf>
    <xf numFmtId="165" fontId="8" fillId="0" borderId="0" xfId="5" applyNumberFormat="1" applyFont="1" applyFill="1" applyAlignment="1">
      <alignment horizontal="center" vertical="center"/>
    </xf>
    <xf numFmtId="10" fontId="8" fillId="0" borderId="0" xfId="2" applyNumberFormat="1" applyFont="1" applyFill="1" applyAlignment="1">
      <alignment horizontal="center" vertical="center"/>
    </xf>
    <xf numFmtId="165" fontId="7" fillId="0" borderId="0" xfId="1" applyNumberFormat="1" applyFont="1" applyFill="1" applyBorder="1" applyAlignment="1">
      <alignment vertical="center" wrapText="1" readingOrder="2"/>
    </xf>
    <xf numFmtId="165" fontId="8" fillId="0" borderId="0" xfId="1" applyNumberFormat="1" applyFont="1" applyFill="1" applyBorder="1" applyAlignment="1">
      <alignment horizontal="center" vertical="center" readingOrder="2"/>
    </xf>
    <xf numFmtId="165" fontId="8" fillId="0" borderId="0" xfId="1" applyNumberFormat="1" applyFont="1" applyFill="1" applyBorder="1" applyAlignment="1">
      <alignment horizontal="center" vertical="center"/>
    </xf>
    <xf numFmtId="165" fontId="8" fillId="0" borderId="0" xfId="1" applyNumberFormat="1" applyFont="1" applyFill="1" applyBorder="1" applyAlignment="1">
      <alignment horizontal="center" vertical="center" wrapText="1" readingOrder="2"/>
    </xf>
    <xf numFmtId="165" fontId="8" fillId="0" borderId="1" xfId="1" applyNumberFormat="1" applyFont="1" applyFill="1" applyBorder="1" applyAlignment="1">
      <alignment horizontal="center" vertical="center"/>
    </xf>
    <xf numFmtId="3" fontId="8" fillId="0" borderId="0" xfId="1" applyNumberFormat="1" applyFont="1" applyFill="1" applyAlignment="1">
      <alignment horizontal="right" vertical="center"/>
    </xf>
    <xf numFmtId="165" fontId="8" fillId="0" borderId="0" xfId="5" applyNumberFormat="1" applyFont="1" applyFill="1" applyBorder="1" applyAlignment="1">
      <alignment horizontal="center" vertical="center"/>
    </xf>
    <xf numFmtId="165" fontId="8" fillId="0" borderId="0" xfId="1" applyNumberFormat="1" applyFont="1" applyFill="1" applyBorder="1" applyAlignment="1">
      <alignment vertical="center"/>
    </xf>
    <xf numFmtId="165" fontId="8" fillId="0" borderId="0" xfId="1" applyNumberFormat="1" applyFont="1" applyFill="1" applyBorder="1" applyAlignment="1">
      <alignment vertical="center" readingOrder="2"/>
    </xf>
    <xf numFmtId="165" fontId="8" fillId="0" borderId="2" xfId="5" applyNumberFormat="1" applyFont="1" applyFill="1" applyBorder="1" applyAlignment="1">
      <alignment horizontal="center" vertical="center"/>
    </xf>
    <xf numFmtId="3" fontId="8" fillId="0" borderId="0" xfId="1" applyNumberFormat="1" applyFont="1" applyFill="1" applyAlignment="1">
      <alignment horizontal="center" vertical="center"/>
    </xf>
    <xf numFmtId="166" fontId="8" fillId="0" borderId="0" xfId="1" applyNumberFormat="1" applyFont="1" applyFill="1" applyAlignment="1">
      <alignment vertical="center"/>
    </xf>
    <xf numFmtId="165" fontId="7" fillId="0" borderId="3" xfId="1" applyNumberFormat="1" applyFont="1" applyFill="1" applyBorder="1" applyAlignment="1">
      <alignment horizontal="center" vertical="center" wrapText="1" readingOrder="2"/>
    </xf>
    <xf numFmtId="166" fontId="7" fillId="0" borderId="3" xfId="1" applyNumberFormat="1" applyFont="1" applyFill="1" applyBorder="1" applyAlignment="1">
      <alignment horizontal="center" vertical="center" wrapText="1" readingOrder="2"/>
    </xf>
    <xf numFmtId="165" fontId="7" fillId="0" borderId="0" xfId="1" applyNumberFormat="1" applyFont="1" applyFill="1" applyBorder="1" applyAlignment="1">
      <alignment horizontal="center" vertical="center" wrapText="1" readingOrder="2"/>
    </xf>
    <xf numFmtId="166" fontId="7" fillId="0" borderId="0" xfId="1" applyNumberFormat="1" applyFont="1" applyFill="1" applyBorder="1" applyAlignment="1">
      <alignment horizontal="center" vertical="center" wrapText="1" readingOrder="2"/>
    </xf>
    <xf numFmtId="165" fontId="8" fillId="0" borderId="1" xfId="1" applyNumberFormat="1" applyFont="1" applyFill="1" applyBorder="1" applyAlignment="1">
      <alignment horizontal="center" vertical="center" wrapText="1" readingOrder="2"/>
    </xf>
    <xf numFmtId="166" fontId="8" fillId="0" borderId="1" xfId="1" applyNumberFormat="1" applyFont="1" applyFill="1" applyBorder="1" applyAlignment="1">
      <alignment horizontal="center" vertical="center" wrapText="1" readingOrder="2"/>
    </xf>
    <xf numFmtId="166" fontId="7" fillId="0" borderId="4" xfId="1" applyNumberFormat="1" applyFont="1" applyFill="1" applyBorder="1" applyAlignment="1">
      <alignment horizontal="center" vertical="center" wrapText="1" readingOrder="2"/>
    </xf>
    <xf numFmtId="165" fontId="7" fillId="0" borderId="0" xfId="1" applyNumberFormat="1" applyFont="1" applyFill="1" applyBorder="1" applyAlignment="1">
      <alignment horizontal="center" vertical="center" readingOrder="2"/>
    </xf>
    <xf numFmtId="165" fontId="34" fillId="0" borderId="8" xfId="1" applyNumberFormat="1" applyFont="1" applyFill="1" applyBorder="1" applyAlignment="1">
      <alignment horizontal="center" vertical="center" readingOrder="2"/>
    </xf>
    <xf numFmtId="165" fontId="34" fillId="0" borderId="0" xfId="1" applyNumberFormat="1" applyFont="1" applyFill="1" applyBorder="1" applyAlignment="1">
      <alignment horizontal="center" vertical="center" readingOrder="2"/>
    </xf>
    <xf numFmtId="165" fontId="34" fillId="0" borderId="8" xfId="1" applyNumberFormat="1" applyFont="1" applyFill="1" applyBorder="1" applyAlignment="1">
      <alignment horizontal="left" vertical="center" readingOrder="2"/>
    </xf>
    <xf numFmtId="166" fontId="34" fillId="0" borderId="0" xfId="1" applyNumberFormat="1" applyFont="1" applyFill="1" applyBorder="1" applyAlignment="1">
      <alignment horizontal="center" vertical="center" wrapText="1" readingOrder="2"/>
    </xf>
    <xf numFmtId="166" fontId="17" fillId="0" borderId="0" xfId="1" applyNumberFormat="1" applyFont="1" applyFill="1" applyAlignment="1">
      <alignment vertical="center" readingOrder="2"/>
    </xf>
    <xf numFmtId="166" fontId="9" fillId="0" borderId="0" xfId="1" applyNumberFormat="1" applyFont="1" applyFill="1"/>
    <xf numFmtId="165" fontId="9" fillId="0" borderId="1" xfId="1" applyNumberFormat="1" applyFont="1" applyFill="1" applyBorder="1" applyAlignment="1">
      <alignment horizontal="center" vertical="center" wrapText="1"/>
    </xf>
    <xf numFmtId="165" fontId="9" fillId="0" borderId="0" xfId="1" applyNumberFormat="1" applyFont="1" applyFill="1" applyAlignment="1">
      <alignment horizontal="center" vertical="center"/>
    </xf>
    <xf numFmtId="165" fontId="9" fillId="0" borderId="1" xfId="1" applyNumberFormat="1" applyFont="1" applyFill="1" applyBorder="1" applyAlignment="1">
      <alignment horizontal="center" vertical="center"/>
    </xf>
    <xf numFmtId="166" fontId="9" fillId="0" borderId="1" xfId="1" applyNumberFormat="1" applyFont="1" applyFill="1" applyBorder="1" applyAlignment="1">
      <alignment horizontal="center" vertical="center" wrapText="1"/>
    </xf>
    <xf numFmtId="166" fontId="9" fillId="0" borderId="1" xfId="1" applyNumberFormat="1" applyFont="1" applyFill="1" applyBorder="1" applyAlignment="1">
      <alignment horizontal="center" vertical="center"/>
    </xf>
    <xf numFmtId="166" fontId="9" fillId="0" borderId="0" xfId="1" applyNumberFormat="1" applyFont="1" applyFill="1" applyAlignment="1">
      <alignment horizontal="center" vertical="center"/>
    </xf>
    <xf numFmtId="165" fontId="9" fillId="0" borderId="0" xfId="1" applyNumberFormat="1" applyFont="1" applyFill="1" applyBorder="1" applyAlignment="1">
      <alignment vertical="center" wrapText="1"/>
    </xf>
    <xf numFmtId="165" fontId="9" fillId="0" borderId="8" xfId="1" applyNumberFormat="1" applyFont="1" applyFill="1" applyBorder="1" applyAlignment="1">
      <alignment vertical="center" wrapText="1"/>
    </xf>
    <xf numFmtId="166" fontId="11" fillId="0" borderId="0" xfId="1" applyNumberFormat="1" applyFont="1" applyFill="1"/>
    <xf numFmtId="0" fontId="28" fillId="2" borderId="0" xfId="0" applyFont="1" applyFill="1" applyAlignment="1">
      <alignment vertical="center"/>
    </xf>
    <xf numFmtId="165" fontId="36" fillId="2" borderId="0" xfId="1" applyNumberFormat="1" applyFont="1" applyFill="1" applyAlignment="1">
      <alignment vertical="center"/>
    </xf>
    <xf numFmtId="165" fontId="28" fillId="0" borderId="0" xfId="0" applyNumberFormat="1" applyFont="1" applyAlignment="1">
      <alignment vertical="center"/>
    </xf>
    <xf numFmtId="165" fontId="8" fillId="0" borderId="0" xfId="5" applyNumberFormat="1" applyFont="1" applyFill="1" applyAlignment="1">
      <alignment horizontal="left" vertical="center"/>
    </xf>
    <xf numFmtId="165" fontId="8" fillId="0" borderId="0" xfId="1" applyNumberFormat="1" applyFont="1" applyFill="1" applyAlignment="1">
      <alignment horizontal="right" vertical="center"/>
    </xf>
    <xf numFmtId="0" fontId="19" fillId="0" borderId="0" xfId="0" applyFont="1" applyAlignment="1">
      <alignment horizontal="center" vertical="center"/>
    </xf>
    <xf numFmtId="165" fontId="7" fillId="0" borderId="1" xfId="1" applyNumberFormat="1" applyFont="1" applyFill="1" applyBorder="1" applyAlignment="1">
      <alignment horizontal="center" vertical="center" wrapText="1" readingOrder="2"/>
    </xf>
    <xf numFmtId="165" fontId="8" fillId="0" borderId="0" xfId="1" applyNumberFormat="1" applyFont="1" applyFill="1" applyBorder="1" applyAlignment="1">
      <alignment horizontal="center" vertical="center" wrapText="1" readingOrder="2"/>
    </xf>
    <xf numFmtId="165" fontId="8" fillId="0" borderId="0" xfId="1" applyNumberFormat="1" applyFont="1" applyFill="1" applyAlignment="1">
      <alignment horizontal="center" vertical="center" wrapText="1" readingOrder="2"/>
    </xf>
    <xf numFmtId="165" fontId="8" fillId="0" borderId="3" xfId="1" applyNumberFormat="1" applyFont="1" applyFill="1" applyBorder="1" applyAlignment="1">
      <alignment horizontal="center" vertical="center" wrapText="1" readingOrder="2"/>
    </xf>
    <xf numFmtId="165" fontId="8" fillId="0" borderId="1" xfId="1" applyNumberFormat="1" applyFont="1" applyFill="1" applyBorder="1" applyAlignment="1">
      <alignment horizontal="center" vertical="center" wrapText="1" readingOrder="2"/>
    </xf>
    <xf numFmtId="10" fontId="8" fillId="0" borderId="3" xfId="2" applyNumberFormat="1" applyFont="1" applyFill="1" applyBorder="1" applyAlignment="1">
      <alignment horizontal="center" vertical="center" wrapText="1" readingOrder="2"/>
    </xf>
    <xf numFmtId="10" fontId="8" fillId="0" borderId="1" xfId="2" applyNumberFormat="1" applyFont="1" applyFill="1" applyBorder="1" applyAlignment="1">
      <alignment horizontal="center" vertical="center" wrapText="1" readingOrder="2"/>
    </xf>
    <xf numFmtId="165" fontId="8" fillId="0" borderId="0" xfId="1" applyNumberFormat="1" applyFont="1" applyFill="1" applyAlignment="1">
      <alignment horizontal="center" vertical="center"/>
    </xf>
    <xf numFmtId="165" fontId="8" fillId="0" borderId="3" xfId="1" applyNumberFormat="1" applyFont="1" applyFill="1" applyBorder="1" applyAlignment="1">
      <alignment horizontal="center" vertical="center" readingOrder="2"/>
    </xf>
    <xf numFmtId="165" fontId="8" fillId="0" borderId="1" xfId="1" applyNumberFormat="1" applyFont="1" applyFill="1" applyBorder="1" applyAlignment="1">
      <alignment horizontal="center" vertical="center" readingOrder="2"/>
    </xf>
    <xf numFmtId="165" fontId="8" fillId="0" borderId="0" xfId="1" applyNumberFormat="1" applyFont="1" applyFill="1" applyBorder="1" applyAlignment="1">
      <alignment horizontal="center" vertical="center" readingOrder="2"/>
    </xf>
    <xf numFmtId="165" fontId="8" fillId="0" borderId="1" xfId="1" applyNumberFormat="1" applyFont="1" applyFill="1" applyBorder="1" applyAlignment="1">
      <alignment horizontal="center" vertical="center"/>
    </xf>
    <xf numFmtId="0" fontId="37" fillId="0" borderId="0" xfId="0" applyFont="1" applyAlignment="1">
      <alignment horizontal="center" vertical="center" wrapText="1" readingOrder="2"/>
    </xf>
    <xf numFmtId="0" fontId="37" fillId="0" borderId="3" xfId="0" applyFont="1" applyBorder="1" applyAlignment="1">
      <alignment horizontal="center" vertical="center" wrapText="1" readingOrder="2"/>
    </xf>
    <xf numFmtId="0" fontId="37" fillId="0" borderId="1" xfId="0" applyFont="1" applyBorder="1" applyAlignment="1">
      <alignment horizontal="center" vertical="center" wrapText="1" readingOrder="2"/>
    </xf>
    <xf numFmtId="0" fontId="37" fillId="0" borderId="0" xfId="0" applyFont="1" applyAlignment="1">
      <alignment horizontal="center"/>
    </xf>
    <xf numFmtId="0" fontId="37" fillId="0" borderId="3" xfId="0" applyFont="1" applyBorder="1" applyAlignment="1">
      <alignment horizontal="center" vertical="center" readingOrder="2"/>
    </xf>
    <xf numFmtId="0" fontId="37" fillId="0" borderId="1" xfId="0" applyFont="1" applyBorder="1" applyAlignment="1">
      <alignment horizontal="center" vertical="center" readingOrder="2"/>
    </xf>
    <xf numFmtId="0" fontId="37" fillId="0" borderId="3" xfId="0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0" fontId="37" fillId="0" borderId="0" xfId="0" applyFont="1" applyAlignment="1">
      <alignment horizontal="center" vertical="center" wrapText="1"/>
    </xf>
    <xf numFmtId="0" fontId="37" fillId="0" borderId="0" xfId="0" applyFont="1" applyAlignment="1">
      <alignment horizontal="right" vertical="center" readingOrder="2"/>
    </xf>
    <xf numFmtId="0" fontId="37" fillId="0" borderId="1" xfId="0" applyFont="1" applyBorder="1" applyAlignment="1">
      <alignment horizontal="center"/>
    </xf>
    <xf numFmtId="0" fontId="43" fillId="0" borderId="3" xfId="0" applyFont="1" applyBorder="1" applyAlignment="1">
      <alignment horizontal="center" vertical="center"/>
    </xf>
    <xf numFmtId="0" fontId="43" fillId="0" borderId="1" xfId="0" applyFont="1" applyBorder="1" applyAlignment="1">
      <alignment horizontal="center" vertical="center"/>
    </xf>
    <xf numFmtId="0" fontId="42" fillId="0" borderId="1" xfId="0" applyFont="1" applyBorder="1" applyAlignment="1">
      <alignment horizontal="center"/>
    </xf>
    <xf numFmtId="0" fontId="42" fillId="0" borderId="0" xfId="0" applyFont="1" applyAlignment="1">
      <alignment horizontal="center"/>
    </xf>
    <xf numFmtId="0" fontId="43" fillId="0" borderId="3" xfId="0" applyFont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 wrapText="1"/>
    </xf>
    <xf numFmtId="0" fontId="42" fillId="0" borderId="0" xfId="0" applyFont="1" applyAlignment="1">
      <alignment horizontal="right" vertical="center" readingOrder="2"/>
    </xf>
    <xf numFmtId="0" fontId="42" fillId="0" borderId="1" xfId="0" applyFont="1" applyBorder="1" applyAlignment="1">
      <alignment horizontal="center" vertical="center" wrapText="1" readingOrder="2"/>
    </xf>
    <xf numFmtId="0" fontId="43" fillId="0" borderId="3" xfId="0" applyFont="1" applyBorder="1" applyAlignment="1">
      <alignment horizontal="center" vertical="center" readingOrder="2"/>
    </xf>
    <xf numFmtId="0" fontId="43" fillId="0" borderId="1" xfId="0" applyFont="1" applyBorder="1" applyAlignment="1">
      <alignment horizontal="center" vertical="center" readingOrder="2"/>
    </xf>
    <xf numFmtId="0" fontId="43" fillId="0" borderId="0" xfId="0" applyFont="1" applyAlignment="1">
      <alignment horizontal="center" vertical="center" wrapText="1" readingOrder="2"/>
    </xf>
    <xf numFmtId="0" fontId="43" fillId="0" borderId="1" xfId="0" applyFont="1" applyBorder="1" applyAlignment="1">
      <alignment horizontal="center" vertical="center" wrapText="1" readingOrder="2"/>
    </xf>
    <xf numFmtId="165" fontId="43" fillId="0" borderId="0" xfId="1" applyNumberFormat="1" applyFont="1" applyFill="1" applyBorder="1" applyAlignment="1">
      <alignment horizontal="center" vertical="center" readingOrder="2"/>
    </xf>
    <xf numFmtId="165" fontId="43" fillId="0" borderId="1" xfId="1" applyNumberFormat="1" applyFont="1" applyFill="1" applyBorder="1" applyAlignment="1">
      <alignment horizontal="center" vertical="center" readingOrder="2"/>
    </xf>
    <xf numFmtId="0" fontId="29" fillId="0" borderId="1" xfId="0" applyFont="1" applyBorder="1" applyAlignment="1">
      <alignment horizontal="center" vertical="center" wrapText="1" readingOrder="2"/>
    </xf>
    <xf numFmtId="0" fontId="29" fillId="0" borderId="0" xfId="0" applyFont="1" applyAlignment="1">
      <alignment horizontal="center"/>
    </xf>
    <xf numFmtId="166" fontId="7" fillId="0" borderId="3" xfId="1" applyNumberFormat="1" applyFont="1" applyFill="1" applyBorder="1" applyAlignment="1">
      <alignment horizontal="center" vertical="center" wrapText="1" readingOrder="2"/>
    </xf>
    <xf numFmtId="166" fontId="7" fillId="0" borderId="0" xfId="1" applyNumberFormat="1" applyFont="1" applyFill="1" applyBorder="1" applyAlignment="1">
      <alignment horizontal="center" vertical="center" wrapText="1" readingOrder="2"/>
    </xf>
    <xf numFmtId="165" fontId="7" fillId="0" borderId="3" xfId="1" applyNumberFormat="1" applyFont="1" applyFill="1" applyBorder="1" applyAlignment="1">
      <alignment horizontal="center" vertical="center" wrapText="1" readingOrder="2"/>
    </xf>
    <xf numFmtId="165" fontId="7" fillId="0" borderId="0" xfId="1" applyNumberFormat="1" applyFont="1" applyFill="1" applyBorder="1" applyAlignment="1">
      <alignment horizontal="center" vertical="center" wrapText="1" readingOrder="2"/>
    </xf>
    <xf numFmtId="0" fontId="43" fillId="0" borderId="3" xfId="0" applyFont="1" applyBorder="1" applyAlignment="1">
      <alignment vertical="center" wrapText="1"/>
    </xf>
    <xf numFmtId="0" fontId="43" fillId="0" borderId="0" xfId="0" applyFont="1" applyAlignment="1">
      <alignment vertical="center" wrapText="1"/>
    </xf>
    <xf numFmtId="0" fontId="42" fillId="0" borderId="3" xfId="0" applyFont="1" applyBorder="1" applyAlignment="1">
      <alignment horizontal="center" vertical="center" wrapText="1" readingOrder="2"/>
    </xf>
    <xf numFmtId="0" fontId="42" fillId="0" borderId="0" xfId="0" applyFont="1" applyAlignment="1">
      <alignment horizontal="center" vertical="center" wrapText="1" readingOrder="2"/>
    </xf>
    <xf numFmtId="0" fontId="40" fillId="0" borderId="0" xfId="0" applyFont="1" applyAlignment="1">
      <alignment horizontal="center"/>
    </xf>
    <xf numFmtId="37" fontId="42" fillId="0" borderId="1" xfId="0" applyNumberFormat="1" applyFont="1" applyBorder="1" applyAlignment="1">
      <alignment horizontal="center" vertical="center" wrapText="1" readingOrder="2"/>
    </xf>
    <xf numFmtId="165" fontId="42" fillId="0" borderId="1" xfId="0" applyNumberFormat="1" applyFont="1" applyBorder="1" applyAlignment="1">
      <alignment horizontal="center" vertical="center" wrapText="1" readingOrder="2"/>
    </xf>
    <xf numFmtId="165" fontId="42" fillId="0" borderId="4" xfId="1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horizontal="right" vertical="center" readingOrder="2"/>
    </xf>
    <xf numFmtId="37" fontId="18" fillId="0" borderId="4" xfId="0" applyNumberFormat="1" applyFont="1" applyBorder="1" applyAlignment="1">
      <alignment horizontal="center" vertical="center" wrapText="1" readingOrder="2"/>
    </xf>
    <xf numFmtId="0" fontId="18" fillId="0" borderId="4" xfId="0" applyFont="1" applyBorder="1" applyAlignment="1">
      <alignment horizontal="center" vertical="center" wrapText="1" readingOrder="2"/>
    </xf>
    <xf numFmtId="0" fontId="17" fillId="0" borderId="0" xfId="0" applyFont="1" applyAlignment="1">
      <alignment horizontal="center"/>
    </xf>
    <xf numFmtId="166" fontId="40" fillId="0" borderId="0" xfId="1" applyNumberFormat="1" applyFont="1" applyFill="1" applyAlignment="1">
      <alignment horizontal="right" vertical="center" readingOrder="2"/>
    </xf>
    <xf numFmtId="165" fontId="37" fillId="0" borderId="1" xfId="1" applyNumberFormat="1" applyFont="1" applyFill="1" applyBorder="1" applyAlignment="1">
      <alignment horizontal="center" vertical="center" wrapText="1" readingOrder="2"/>
    </xf>
    <xf numFmtId="166" fontId="17" fillId="0" borderId="1" xfId="1" applyNumberFormat="1" applyFont="1" applyFill="1" applyBorder="1" applyAlignment="1">
      <alignment horizontal="center" vertical="center" wrapText="1" readingOrder="2"/>
    </xf>
    <xf numFmtId="166" fontId="40" fillId="0" borderId="1" xfId="1" applyNumberFormat="1" applyFont="1" applyFill="1" applyBorder="1" applyAlignment="1">
      <alignment horizontal="center" vertical="center"/>
    </xf>
    <xf numFmtId="166" fontId="40" fillId="0" borderId="1" xfId="1" applyNumberFormat="1" applyFont="1" applyFill="1" applyBorder="1" applyAlignment="1">
      <alignment horizontal="center" vertical="center" wrapText="1" readingOrder="2"/>
    </xf>
    <xf numFmtId="0" fontId="7" fillId="0" borderId="0" xfId="0" applyFont="1" applyFill="1" applyAlignment="1">
      <alignment horizontal="center" vertical="center"/>
    </xf>
    <xf numFmtId="0" fontId="28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right" vertical="center" readingOrder="2"/>
    </xf>
    <xf numFmtId="0" fontId="8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 wrapText="1" readingOrder="2"/>
    </xf>
    <xf numFmtId="0" fontId="7" fillId="0" borderId="0" xfId="0" applyFont="1" applyFill="1" applyAlignment="1">
      <alignment vertical="center" wrapText="1" readingOrder="2"/>
    </xf>
    <xf numFmtId="0" fontId="7" fillId="0" borderId="1" xfId="0" applyFont="1" applyFill="1" applyBorder="1" applyAlignment="1">
      <alignment horizontal="center" vertical="center" wrapText="1" readingOrder="2"/>
    </xf>
    <xf numFmtId="0" fontId="8" fillId="0" borderId="15" xfId="0" applyFont="1" applyFill="1" applyBorder="1" applyAlignment="1">
      <alignment horizontal="center" vertical="center" wrapText="1" readingOrder="2"/>
    </xf>
    <xf numFmtId="0" fontId="8" fillId="0" borderId="0" xfId="0" applyFont="1" applyFill="1" applyAlignment="1">
      <alignment vertical="center" wrapText="1" readingOrder="2"/>
    </xf>
    <xf numFmtId="0" fontId="8" fillId="0" borderId="0" xfId="0" applyFont="1" applyFill="1" applyAlignment="1">
      <alignment horizontal="center" vertical="center" readingOrder="2"/>
    </xf>
    <xf numFmtId="0" fontId="8" fillId="0" borderId="16" xfId="0" applyFont="1" applyFill="1" applyBorder="1" applyAlignment="1">
      <alignment horizontal="center" vertical="center" wrapText="1" readingOrder="2"/>
    </xf>
    <xf numFmtId="37" fontId="8" fillId="0" borderId="0" xfId="0" quotePrefix="1" applyNumberFormat="1" applyFont="1" applyFill="1" applyAlignment="1">
      <alignment horizontal="right" vertical="center" wrapText="1"/>
    </xf>
    <xf numFmtId="37" fontId="8" fillId="0" borderId="0" xfId="0" applyNumberFormat="1" applyFont="1" applyFill="1" applyAlignment="1">
      <alignment horizontal="center" vertical="center"/>
    </xf>
    <xf numFmtId="165" fontId="28" fillId="0" borderId="0" xfId="0" applyNumberFormat="1" applyFont="1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10" fontId="8" fillId="0" borderId="2" xfId="0" applyNumberFormat="1" applyFont="1" applyFill="1" applyBorder="1" applyAlignment="1">
      <alignment horizontal="center" vertical="center"/>
    </xf>
    <xf numFmtId="10" fontId="8" fillId="0" borderId="0" xfId="0" applyNumberFormat="1" applyFont="1" applyFill="1" applyAlignment="1">
      <alignment horizontal="center" vertical="center"/>
    </xf>
    <xf numFmtId="0" fontId="36" fillId="0" borderId="0" xfId="0" applyFont="1" applyFill="1" applyAlignment="1">
      <alignment vertical="center"/>
    </xf>
    <xf numFmtId="166" fontId="8" fillId="0" borderId="0" xfId="0" applyNumberFormat="1" applyFont="1" applyFill="1" applyAlignment="1">
      <alignment horizontal="left" vertical="center"/>
    </xf>
    <xf numFmtId="0" fontId="8" fillId="0" borderId="0" xfId="0" applyFont="1" applyFill="1" applyAlignment="1">
      <alignment horizontal="right" vertical="center"/>
    </xf>
    <xf numFmtId="0" fontId="8" fillId="0" borderId="1" xfId="0" applyFont="1" applyFill="1" applyBorder="1" applyAlignment="1">
      <alignment vertical="center"/>
    </xf>
    <xf numFmtId="37" fontId="7" fillId="0" borderId="1" xfId="0" applyNumberFormat="1" applyFont="1" applyFill="1" applyBorder="1" applyAlignment="1">
      <alignment horizontal="center" vertical="center" wrapText="1" readingOrder="2"/>
    </xf>
    <xf numFmtId="0" fontId="7" fillId="0" borderId="1" xfId="0" applyFont="1" applyFill="1" applyBorder="1" applyAlignment="1">
      <alignment horizontal="center" vertical="center" wrapText="1" readingOrder="2"/>
    </xf>
    <xf numFmtId="0" fontId="8" fillId="0" borderId="3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 readingOrder="2"/>
    </xf>
    <xf numFmtId="0" fontId="7" fillId="0" borderId="3" xfId="0" applyFont="1" applyFill="1" applyBorder="1" applyAlignment="1">
      <alignment horizontal="center" vertical="center" wrapText="1" readingOrder="2"/>
    </xf>
    <xf numFmtId="0" fontId="8" fillId="0" borderId="1" xfId="0" applyFont="1" applyFill="1" applyBorder="1" applyAlignment="1">
      <alignment horizontal="center" vertical="center" wrapText="1"/>
    </xf>
    <xf numFmtId="166" fontId="7" fillId="0" borderId="4" xfId="0" applyNumberFormat="1" applyFont="1" applyFill="1" applyBorder="1" applyAlignment="1">
      <alignment horizontal="center" vertical="center" wrapText="1" readingOrder="2"/>
    </xf>
    <xf numFmtId="0" fontId="7" fillId="0" borderId="4" xfId="0" applyFont="1" applyFill="1" applyBorder="1" applyAlignment="1">
      <alignment horizontal="center" vertical="center" wrapText="1" readingOrder="2"/>
    </xf>
    <xf numFmtId="0" fontId="8" fillId="0" borderId="0" xfId="0" applyFont="1" applyFill="1" applyAlignment="1">
      <alignment horizontal="right" vertical="center" wrapText="1"/>
    </xf>
    <xf numFmtId="0" fontId="8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vertical="center"/>
    </xf>
    <xf numFmtId="37" fontId="7" fillId="0" borderId="0" xfId="0" applyNumberFormat="1" applyFont="1" applyFill="1" applyAlignment="1">
      <alignment horizontal="center" vertical="center"/>
    </xf>
    <xf numFmtId="0" fontId="34" fillId="0" borderId="0" xfId="0" applyFont="1" applyFill="1" applyAlignment="1">
      <alignment horizontal="right" vertical="center" wrapText="1"/>
    </xf>
    <xf numFmtId="0" fontId="34" fillId="0" borderId="0" xfId="0" applyFont="1" applyFill="1" applyAlignment="1">
      <alignment horizontal="center" vertical="center" wrapText="1"/>
    </xf>
    <xf numFmtId="10" fontId="34" fillId="0" borderId="8" xfId="0" applyNumberFormat="1" applyFont="1" applyFill="1" applyBorder="1" applyAlignment="1">
      <alignment horizontal="center" vertical="center"/>
    </xf>
    <xf numFmtId="10" fontId="34" fillId="0" borderId="0" xfId="0" applyNumberFormat="1" applyFont="1" applyFill="1" applyAlignment="1">
      <alignment horizontal="center" vertical="center"/>
    </xf>
    <xf numFmtId="0" fontId="36" fillId="0" borderId="0" xfId="0" applyFont="1" applyFill="1" applyAlignment="1">
      <alignment horizontal="right" vertical="center" wrapText="1"/>
    </xf>
    <xf numFmtId="166" fontId="36" fillId="0" borderId="0" xfId="0" applyNumberFormat="1" applyFont="1" applyFill="1" applyAlignment="1">
      <alignment horizontal="left" vertical="center"/>
    </xf>
    <xf numFmtId="0" fontId="36" fillId="0" borderId="0" xfId="0" applyFont="1" applyFill="1" applyAlignment="1">
      <alignment horizontal="right" vertical="center"/>
    </xf>
    <xf numFmtId="10" fontId="36" fillId="0" borderId="0" xfId="0" applyNumberFormat="1" applyFont="1" applyFill="1" applyAlignment="1">
      <alignment horizontal="center" vertical="center"/>
    </xf>
    <xf numFmtId="166" fontId="36" fillId="0" borderId="0" xfId="0" applyNumberFormat="1" applyFont="1" applyFill="1" applyAlignment="1">
      <alignment vertical="center"/>
    </xf>
    <xf numFmtId="0" fontId="40" fillId="0" borderId="0" xfId="0" applyFont="1" applyFill="1" applyAlignment="1">
      <alignment horizontal="center"/>
    </xf>
    <xf numFmtId="0" fontId="43" fillId="0" borderId="1" xfId="0" applyFont="1" applyFill="1" applyBorder="1"/>
    <xf numFmtId="0" fontId="42" fillId="0" borderId="4" xfId="0" applyFont="1" applyFill="1" applyBorder="1" applyAlignment="1">
      <alignment horizontal="center" vertical="center" wrapText="1" readingOrder="2"/>
    </xf>
    <xf numFmtId="0" fontId="42" fillId="0" borderId="14" xfId="0" applyFont="1" applyFill="1" applyBorder="1" applyAlignment="1">
      <alignment horizontal="center" vertical="center" wrapText="1" readingOrder="2"/>
    </xf>
    <xf numFmtId="0" fontId="43" fillId="0" borderId="0" xfId="0" applyFont="1" applyFill="1" applyAlignment="1">
      <alignment vertical="center" wrapText="1"/>
    </xf>
    <xf numFmtId="37" fontId="47" fillId="0" borderId="0" xfId="0" applyNumberFormat="1" applyFont="1" applyFill="1" applyAlignment="1">
      <alignment horizontal="center" vertical="center" wrapText="1"/>
    </xf>
    <xf numFmtId="0" fontId="41" fillId="0" borderId="0" xfId="0" applyFont="1" applyFill="1"/>
    <xf numFmtId="10" fontId="43" fillId="0" borderId="0" xfId="0" applyNumberFormat="1" applyFont="1" applyFill="1" applyAlignment="1">
      <alignment horizontal="center" vertical="center"/>
    </xf>
    <xf numFmtId="0" fontId="44" fillId="0" borderId="0" xfId="0" applyFont="1" applyFill="1" applyAlignment="1">
      <alignment horizontal="right" vertical="center" wrapText="1" readingOrder="2"/>
    </xf>
    <xf numFmtId="0" fontId="44" fillId="0" borderId="0" xfId="0" applyFont="1" applyFill="1" applyAlignment="1">
      <alignment vertical="center" wrapText="1"/>
    </xf>
    <xf numFmtId="0" fontId="44" fillId="0" borderId="0" xfId="0" applyFont="1" applyFill="1"/>
    <xf numFmtId="0" fontId="40" fillId="0" borderId="0" xfId="0" applyFont="1" applyFill="1" applyAlignment="1">
      <alignment horizontal="center"/>
    </xf>
    <xf numFmtId="0" fontId="40" fillId="0" borderId="0" xfId="0" applyFont="1" applyFill="1" applyAlignment="1">
      <alignment horizontal="right" vertical="center" readingOrder="2"/>
    </xf>
    <xf numFmtId="37" fontId="42" fillId="0" borderId="11" xfId="0" applyNumberFormat="1" applyFont="1" applyFill="1" applyBorder="1" applyAlignment="1">
      <alignment horizontal="center" vertical="center"/>
    </xf>
    <xf numFmtId="0" fontId="41" fillId="0" borderId="12" xfId="0" applyFont="1" applyFill="1" applyBorder="1"/>
    <xf numFmtId="37" fontId="42" fillId="0" borderId="11" xfId="0" applyNumberFormat="1" applyFont="1" applyFill="1" applyBorder="1" applyAlignment="1">
      <alignment horizontal="center" vertical="center"/>
    </xf>
    <xf numFmtId="37" fontId="42" fillId="0" borderId="11" xfId="0" applyNumberFormat="1" applyFont="1" applyFill="1" applyBorder="1" applyAlignment="1">
      <alignment horizontal="center" vertical="center" wrapText="1"/>
    </xf>
    <xf numFmtId="3" fontId="42" fillId="0" borderId="11" xfId="0" applyNumberFormat="1" applyFont="1" applyFill="1" applyBorder="1" applyAlignment="1">
      <alignment horizontal="center" vertical="center" wrapText="1"/>
    </xf>
    <xf numFmtId="37" fontId="43" fillId="0" borderId="0" xfId="0" quotePrefix="1" applyNumberFormat="1" applyFont="1" applyFill="1" applyAlignment="1">
      <alignment horizontal="right" vertical="center" wrapText="1"/>
    </xf>
    <xf numFmtId="0" fontId="44" fillId="0" borderId="0" xfId="0" applyFont="1" applyFill="1" applyAlignment="1">
      <alignment horizontal="center" vertical="center"/>
    </xf>
    <xf numFmtId="0" fontId="43" fillId="0" borderId="0" xfId="0" applyFont="1" applyFill="1" applyAlignment="1">
      <alignment horizontal="center" vertical="center" wrapText="1"/>
    </xf>
    <xf numFmtId="37" fontId="43" fillId="0" borderId="0" xfId="0" applyNumberFormat="1" applyFont="1" applyFill="1" applyAlignment="1">
      <alignment horizontal="center" vertical="center"/>
    </xf>
    <xf numFmtId="3" fontId="43" fillId="0" borderId="0" xfId="0" applyNumberFormat="1" applyFont="1" applyFill="1" applyAlignment="1">
      <alignment horizontal="center" vertical="center" wrapText="1"/>
    </xf>
    <xf numFmtId="3" fontId="41" fillId="0" borderId="0" xfId="0" applyNumberFormat="1" applyFont="1" applyFill="1"/>
    <xf numFmtId="165" fontId="41" fillId="0" borderId="0" xfId="0" applyNumberFormat="1" applyFont="1" applyFill="1"/>
    <xf numFmtId="0" fontId="17" fillId="0" borderId="0" xfId="0" applyFont="1" applyFill="1" applyAlignment="1">
      <alignment horizontal="center"/>
    </xf>
    <xf numFmtId="0" fontId="17" fillId="0" borderId="0" xfId="0" applyFont="1" applyFill="1" applyAlignment="1">
      <alignment horizontal="center"/>
    </xf>
    <xf numFmtId="0" fontId="17" fillId="0" borderId="0" xfId="0" applyFont="1" applyFill="1" applyAlignment="1">
      <alignment vertical="center" readingOrder="2"/>
    </xf>
    <xf numFmtId="0" fontId="9" fillId="0" borderId="0" xfId="0" applyFont="1" applyFill="1"/>
    <xf numFmtId="37" fontId="17" fillId="0" borderId="1" xfId="0" applyNumberFormat="1" applyFont="1" applyFill="1" applyBorder="1" applyAlignment="1">
      <alignment horizontal="center" vertical="center" wrapText="1" readingOrder="2"/>
    </xf>
    <xf numFmtId="0" fontId="17" fillId="0" borderId="1" xfId="0" applyFont="1" applyFill="1" applyBorder="1" applyAlignment="1">
      <alignment horizontal="center" vertical="center" wrapText="1" readingOrder="2"/>
    </xf>
    <xf numFmtId="0" fontId="9" fillId="0" borderId="0" xfId="0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0" xfId="0" quotePrefix="1" applyFont="1" applyFill="1" applyAlignment="1">
      <alignment horizontal="right" vertical="center"/>
    </xf>
    <xf numFmtId="0" fontId="9" fillId="0" borderId="0" xfId="0" applyFont="1" applyFill="1" applyAlignment="1">
      <alignment vertical="center"/>
    </xf>
    <xf numFmtId="0" fontId="11" fillId="0" borderId="0" xfId="0" applyFont="1" applyFill="1"/>
    <xf numFmtId="3" fontId="49" fillId="0" borderId="0" xfId="0" applyNumberFormat="1" applyFont="1" applyFill="1"/>
    <xf numFmtId="0" fontId="9" fillId="0" borderId="5" xfId="0" applyFont="1" applyFill="1" applyBorder="1" applyAlignment="1">
      <alignment horizontal="center"/>
    </xf>
    <xf numFmtId="0" fontId="9" fillId="0" borderId="6" xfId="0" applyFont="1" applyFill="1" applyBorder="1" applyAlignment="1">
      <alignment horizontal="center"/>
    </xf>
    <xf numFmtId="0" fontId="9" fillId="0" borderId="7" xfId="0" applyFont="1" applyFill="1" applyBorder="1" applyAlignment="1">
      <alignment horizontal="center"/>
    </xf>
    <xf numFmtId="2" fontId="9" fillId="0" borderId="9" xfId="0" applyNumberFormat="1" applyFont="1" applyFill="1" applyBorder="1" applyAlignment="1">
      <alignment vertical="center"/>
    </xf>
    <xf numFmtId="0" fontId="42" fillId="0" borderId="0" xfId="0" applyFont="1" applyFill="1" applyAlignment="1">
      <alignment horizontal="right" vertical="center" readingOrder="2"/>
    </xf>
    <xf numFmtId="0" fontId="42" fillId="0" borderId="0" xfId="0" applyFont="1" applyFill="1" applyAlignment="1">
      <alignment horizontal="right" vertical="center" readingOrder="2"/>
    </xf>
    <xf numFmtId="0" fontId="43" fillId="0" borderId="0" xfId="0" applyFont="1" applyFill="1"/>
    <xf numFmtId="0" fontId="43" fillId="0" borderId="0" xfId="0" applyFont="1" applyFill="1" applyAlignment="1">
      <alignment horizontal="center" vertical="center"/>
    </xf>
    <xf numFmtId="0" fontId="43" fillId="0" borderId="5" xfId="0" applyFont="1" applyFill="1" applyBorder="1" applyAlignment="1">
      <alignment horizontal="center"/>
    </xf>
    <xf numFmtId="0" fontId="43" fillId="0" borderId="6" xfId="0" applyFont="1" applyFill="1" applyBorder="1" applyAlignment="1">
      <alignment horizontal="center"/>
    </xf>
    <xf numFmtId="0" fontId="43" fillId="0" borderId="7" xfId="0" applyFont="1" applyFill="1" applyBorder="1" applyAlignment="1">
      <alignment horizontal="center"/>
    </xf>
  </cellXfs>
  <cellStyles count="10">
    <cellStyle name="Comma" xfId="1" builtinId="3"/>
    <cellStyle name="Comma 2" xfId="5" xr:uid="{854F9E09-734A-4D7F-8E1A-643FB28D90FE}"/>
    <cellStyle name="Comma 3" xfId="7" xr:uid="{18E9F58A-6832-41ED-8519-A411F1D457C4}"/>
    <cellStyle name="Comma 4" xfId="9" xr:uid="{83F5AC70-CC24-4D48-ADE1-2C1BE6EFDEC3}"/>
    <cellStyle name="Hyperlink 2" xfId="4" xr:uid="{00000000-0005-0000-0000-000001000000}"/>
    <cellStyle name="Normal" xfId="0" builtinId="0"/>
    <cellStyle name="Normal 2" xfId="3" xr:uid="{00000000-0005-0000-0000-000003000000}"/>
    <cellStyle name="Normal 3" xfId="6" xr:uid="{1E76CC9A-A1C1-4C69-82F2-CB2C6C3B4E7E}"/>
    <cellStyle name="Normal 4" xfId="8" xr:uid="{44CD4CC0-6457-4689-B60D-1AFE2C4BE83F}"/>
    <cellStyle name="Percent" xfId="2" builtinId="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408</xdr:col>
      <xdr:colOff>215265</xdr:colOff>
      <xdr:row>0</xdr:row>
      <xdr:rowOff>1</xdr:rowOff>
    </xdr:from>
    <xdr:to>
      <xdr:col>420</xdr:col>
      <xdr:colOff>69566</xdr:colOff>
      <xdr:row>45</xdr:row>
      <xdr:rowOff>153143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2427583-F1C3-8DB6-8890-71949C6D76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74876194" y="1"/>
          <a:ext cx="7352381" cy="9304762"/>
        </a:xfrm>
        <a:prstGeom prst="rect">
          <a:avLst/>
        </a:prstGeom>
      </xdr:spPr>
    </xdr:pic>
    <xdr:clientData/>
  </xdr:twoCellAnchor>
  <xdr:twoCellAnchor editAs="oneCell">
    <xdr:from>
      <xdr:col>407</xdr:col>
      <xdr:colOff>240030</xdr:colOff>
      <xdr:row>6</xdr:row>
      <xdr:rowOff>0</xdr:rowOff>
    </xdr:from>
    <xdr:to>
      <xdr:col>428</xdr:col>
      <xdr:colOff>318390</xdr:colOff>
      <xdr:row>89</xdr:row>
      <xdr:rowOff>115974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A11B5A49-1B50-AF30-0B8A-24577AA6D8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969628650" y="2114550"/>
          <a:ext cx="13200000" cy="1708571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617220</xdr:colOff>
      <xdr:row>36</xdr:row>
      <xdr:rowOff>45720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A39E8BC-7F8D-9C94-7DE3-C3CC1E79E0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30512940" y="0"/>
          <a:ext cx="6423660" cy="7345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&#1711;&#1586;&#1575;&#1585;&#1588;&#1575;&#1578;\&#1662;&#1585;&#1578;&#1601;&#1608;&#1740;%20&#1605;&#1575;&#1607;&#1575;&#1606;&#1607;\&#1588;&#1575;&#1582;&#1589;&#1740;%20&#1705;&#1740;&#1575;&#1606;\1403-03-31\&#1711;&#1586;&#1575;&#1585;&#1588;%20&#1605;&#1575;&#1607;&#1575;&#1606;&#1607;%20&#1589;&#1606;&#1583;&#1608;&#1602;%20&#1588;&#1575;&#1582;&#1589;&#1740;%20&#1605;&#1606;&#1578;&#1607;&#1740;%20&#1576;&#1607;%2031-03-1403%20-%20%20&#1606;&#1607;&#1575;&#1740;&#174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روکش"/>
      <sheetName val=" سهام"/>
      <sheetName val="اوراق"/>
      <sheetName val="سپرده"/>
      <sheetName val="درآمدها"/>
      <sheetName val="درآمد سرمایه گذاری در سهام "/>
      <sheetName val="درآمد سرمایه گذاری در اوراق بها"/>
      <sheetName val="درآمد سپرده بانکی"/>
      <sheetName val="سایر درآمدها"/>
      <sheetName val="درآمد سود سهام"/>
      <sheetName val="سود اوراق بهادار "/>
      <sheetName val="سود سپرده بانکی"/>
      <sheetName val="درآمد ناشی ازفروش"/>
      <sheetName val="درآمد ناشی از تغییر قیمت اوراق "/>
    </sheetNames>
    <sheetDataSet>
      <sheetData sheetId="0" refreshError="1"/>
      <sheetData sheetId="1">
        <row r="10">
          <cell r="B10" t="str">
            <v>سیمان غرب (سغرب)</v>
          </cell>
          <cell r="D10">
            <v>0</v>
          </cell>
          <cell r="F10">
            <v>0</v>
          </cell>
          <cell r="H10">
            <v>0</v>
          </cell>
          <cell r="J10">
            <v>30009</v>
          </cell>
          <cell r="L10">
            <v>1011069497</v>
          </cell>
          <cell r="N10">
            <v>0</v>
          </cell>
          <cell r="P10">
            <v>0</v>
          </cell>
          <cell r="R10">
            <v>30009</v>
          </cell>
          <cell r="T10">
            <v>33470</v>
          </cell>
          <cell r="V10">
            <v>1011069497</v>
          </cell>
          <cell r="X10">
            <v>998425045</v>
          </cell>
        </row>
        <row r="11">
          <cell r="B11" t="str">
            <v>کمک فنر ایندامین (خکمک)</v>
          </cell>
          <cell r="D11">
            <v>1738746</v>
          </cell>
          <cell r="F11">
            <v>6749107380</v>
          </cell>
          <cell r="H11">
            <v>6325945693</v>
          </cell>
          <cell r="J11">
            <v>0</v>
          </cell>
          <cell r="L11">
            <v>0</v>
          </cell>
          <cell r="N11">
            <v>0</v>
          </cell>
          <cell r="P11">
            <v>0</v>
          </cell>
          <cell r="R11">
            <v>1738746</v>
          </cell>
          <cell r="T11">
            <v>3515</v>
          </cell>
          <cell r="V11">
            <v>6749107380</v>
          </cell>
          <cell r="X11">
            <v>6075327625</v>
          </cell>
        </row>
        <row r="12">
          <cell r="B12" t="str">
            <v>فیبر ایران (چفیبر)</v>
          </cell>
          <cell r="D12">
            <v>201382</v>
          </cell>
          <cell r="F12">
            <v>1368241732</v>
          </cell>
          <cell r="H12">
            <v>1283178015</v>
          </cell>
          <cell r="J12">
            <v>0</v>
          </cell>
          <cell r="L12">
            <v>0</v>
          </cell>
          <cell r="N12">
            <v>0</v>
          </cell>
          <cell r="P12">
            <v>0</v>
          </cell>
          <cell r="R12">
            <v>201382</v>
          </cell>
          <cell r="T12">
            <v>6100</v>
          </cell>
          <cell r="V12">
            <v>1368241732</v>
          </cell>
          <cell r="X12">
            <v>1221121045</v>
          </cell>
        </row>
        <row r="13">
          <cell r="B13" t="str">
            <v>گروه توسعه مالی مهر آیندگان (ومهان)</v>
          </cell>
          <cell r="D13">
            <v>840767</v>
          </cell>
          <cell r="F13">
            <v>4902420298</v>
          </cell>
          <cell r="H13">
            <v>4680280848</v>
          </cell>
          <cell r="J13">
            <v>0</v>
          </cell>
          <cell r="L13">
            <v>0</v>
          </cell>
          <cell r="N13">
            <v>9489</v>
          </cell>
          <cell r="P13">
            <v>55329319</v>
          </cell>
          <cell r="R13">
            <v>831278</v>
          </cell>
          <cell r="T13">
            <v>5660</v>
          </cell>
          <cell r="V13">
            <v>4847090979</v>
          </cell>
          <cell r="X13">
            <v>4677038532</v>
          </cell>
        </row>
        <row r="14">
          <cell r="B14" t="str">
            <v>تکميلی پتروشیمی خلیج فارس (پترول)</v>
          </cell>
          <cell r="D14">
            <v>18936236</v>
          </cell>
          <cell r="F14">
            <v>36753718367</v>
          </cell>
          <cell r="H14">
            <v>31510648477</v>
          </cell>
          <cell r="J14">
            <v>0</v>
          </cell>
          <cell r="L14">
            <v>0</v>
          </cell>
          <cell r="N14">
            <v>279320</v>
          </cell>
          <cell r="P14">
            <v>542137762</v>
          </cell>
          <cell r="R14">
            <v>18656916</v>
          </cell>
          <cell r="T14">
            <v>1487</v>
          </cell>
          <cell r="V14">
            <v>36211580605</v>
          </cell>
          <cell r="X14">
            <v>27577764231</v>
          </cell>
        </row>
        <row r="15">
          <cell r="B15" t="str">
            <v>فرآوری مواد معدنی (فرآور)</v>
          </cell>
          <cell r="D15">
            <v>1364699</v>
          </cell>
          <cell r="F15">
            <v>54837190278</v>
          </cell>
          <cell r="H15">
            <v>44075253043</v>
          </cell>
          <cell r="J15">
            <v>0</v>
          </cell>
          <cell r="L15">
            <v>0</v>
          </cell>
          <cell r="N15">
            <v>35032</v>
          </cell>
          <cell r="P15">
            <v>1407677774</v>
          </cell>
          <cell r="R15">
            <v>1329667</v>
          </cell>
          <cell r="T15">
            <v>30020</v>
          </cell>
          <cell r="V15">
            <v>53429512504</v>
          </cell>
          <cell r="X15">
            <v>39679099553</v>
          </cell>
        </row>
        <row r="16">
          <cell r="B16" t="str">
            <v>ایران مرینوس (نمرینو)</v>
          </cell>
          <cell r="D16">
            <v>400609</v>
          </cell>
          <cell r="F16">
            <v>17089708486</v>
          </cell>
          <cell r="H16">
            <v>19162605118</v>
          </cell>
          <cell r="J16">
            <v>0</v>
          </cell>
          <cell r="L16">
            <v>0</v>
          </cell>
          <cell r="N16">
            <v>0</v>
          </cell>
          <cell r="P16">
            <v>0</v>
          </cell>
          <cell r="R16">
            <v>400609</v>
          </cell>
          <cell r="T16">
            <v>44130</v>
          </cell>
          <cell r="V16">
            <v>17089708486</v>
          </cell>
          <cell r="X16">
            <v>17573685865</v>
          </cell>
        </row>
        <row r="17">
          <cell r="B17" t="str">
            <v>سر. بهمن (وبهمن)</v>
          </cell>
          <cell r="D17">
            <v>6715481</v>
          </cell>
          <cell r="F17">
            <v>19171004480</v>
          </cell>
          <cell r="H17">
            <v>15433811233</v>
          </cell>
          <cell r="J17">
            <v>1000000</v>
          </cell>
          <cell r="L17">
            <v>2211049924</v>
          </cell>
          <cell r="N17">
            <v>0</v>
          </cell>
          <cell r="P17">
            <v>0</v>
          </cell>
          <cell r="R17">
            <v>7715481</v>
          </cell>
          <cell r="T17">
            <v>2195</v>
          </cell>
          <cell r="V17">
            <v>21382054404</v>
          </cell>
          <cell r="X17">
            <v>16834714689</v>
          </cell>
        </row>
        <row r="18">
          <cell r="B18" t="str">
            <v>بانک اقتصاد نوین (ونوین)</v>
          </cell>
          <cell r="D18">
            <v>10849995</v>
          </cell>
          <cell r="F18">
            <v>34670470937</v>
          </cell>
          <cell r="H18">
            <v>31320910590</v>
          </cell>
          <cell r="J18">
            <v>0</v>
          </cell>
          <cell r="L18">
            <v>0</v>
          </cell>
          <cell r="N18">
            <v>278524</v>
          </cell>
          <cell r="P18">
            <v>890005779</v>
          </cell>
          <cell r="R18">
            <v>10571471</v>
          </cell>
          <cell r="T18">
            <v>2853</v>
          </cell>
          <cell r="V18">
            <v>33780465158</v>
          </cell>
          <cell r="X18">
            <v>29980952345</v>
          </cell>
        </row>
        <row r="19">
          <cell r="B19" t="str">
            <v>صنایع شیمیایی کیمیاگران امروز (شکام)</v>
          </cell>
          <cell r="D19">
            <v>12587339</v>
          </cell>
          <cell r="F19">
            <v>54722557193</v>
          </cell>
          <cell r="H19">
            <v>48523259125</v>
          </cell>
          <cell r="J19">
            <v>0</v>
          </cell>
          <cell r="L19">
            <v>0</v>
          </cell>
          <cell r="N19">
            <v>0</v>
          </cell>
          <cell r="P19">
            <v>0</v>
          </cell>
          <cell r="R19">
            <v>12587339</v>
          </cell>
          <cell r="T19">
            <v>3737</v>
          </cell>
          <cell r="V19">
            <v>54722557193</v>
          </cell>
          <cell r="X19">
            <v>46759004475</v>
          </cell>
        </row>
        <row r="20">
          <cell r="B20" t="str">
            <v>صنعتی مینو (خرمدره) (غصینو)</v>
          </cell>
          <cell r="D20">
            <v>5894118</v>
          </cell>
          <cell r="F20">
            <v>66080963494</v>
          </cell>
          <cell r="H20">
            <v>50212041346</v>
          </cell>
          <cell r="J20">
            <v>104402</v>
          </cell>
          <cell r="L20">
            <v>742972216</v>
          </cell>
          <cell r="N20">
            <v>178328</v>
          </cell>
          <cell r="P20">
            <v>1433930457</v>
          </cell>
          <cell r="R20">
            <v>5820192</v>
          </cell>
          <cell r="T20">
            <v>7110</v>
          </cell>
          <cell r="V20">
            <v>64824639792</v>
          </cell>
          <cell r="X20">
            <v>41135344812</v>
          </cell>
        </row>
        <row r="21">
          <cell r="B21" t="str">
            <v>توریستی و رفاهی آبادگران ایران (آباد)</v>
          </cell>
          <cell r="D21">
            <v>23599225</v>
          </cell>
          <cell r="F21">
            <v>37441612941</v>
          </cell>
          <cell r="H21">
            <v>34765955846</v>
          </cell>
          <cell r="J21">
            <v>0</v>
          </cell>
          <cell r="L21">
            <v>0</v>
          </cell>
          <cell r="N21">
            <v>0</v>
          </cell>
          <cell r="P21">
            <v>0</v>
          </cell>
          <cell r="R21">
            <v>23599225</v>
          </cell>
          <cell r="T21">
            <v>1335</v>
          </cell>
          <cell r="V21">
            <v>37441612941</v>
          </cell>
          <cell r="X21">
            <v>31317510837</v>
          </cell>
        </row>
        <row r="22">
          <cell r="B22" t="str">
            <v>فجر انرژی خلیج فارس (بفجر)</v>
          </cell>
          <cell r="D22">
            <v>1599082</v>
          </cell>
          <cell r="F22">
            <v>29473060409</v>
          </cell>
          <cell r="H22">
            <v>33921369644</v>
          </cell>
          <cell r="J22">
            <v>0</v>
          </cell>
          <cell r="L22">
            <v>0</v>
          </cell>
          <cell r="N22">
            <v>496052</v>
          </cell>
          <cell r="P22">
            <v>4976909260</v>
          </cell>
          <cell r="R22">
            <v>1103030</v>
          </cell>
          <cell r="T22">
            <v>11330</v>
          </cell>
          <cell r="V22">
            <v>10716619048</v>
          </cell>
          <cell r="X22">
            <v>12422970792</v>
          </cell>
        </row>
        <row r="23">
          <cell r="B23" t="str">
            <v>پرداخت الکترونیک بانک پاسارگاد (پی پاد)</v>
          </cell>
          <cell r="D23">
            <v>2712308</v>
          </cell>
          <cell r="F23">
            <v>32304096534</v>
          </cell>
          <cell r="H23">
            <v>29118633491</v>
          </cell>
          <cell r="J23">
            <v>0</v>
          </cell>
          <cell r="L23">
            <v>0</v>
          </cell>
          <cell r="N23">
            <v>0</v>
          </cell>
          <cell r="P23">
            <v>0</v>
          </cell>
          <cell r="R23">
            <v>2712308</v>
          </cell>
          <cell r="T23">
            <v>9760</v>
          </cell>
          <cell r="V23">
            <v>32304096534</v>
          </cell>
          <cell r="X23">
            <v>26314616934</v>
          </cell>
        </row>
        <row r="24">
          <cell r="B24" t="str">
            <v>کشاورزی و دامپروری بینالود (زبینا)</v>
          </cell>
          <cell r="D24">
            <v>10610612</v>
          </cell>
          <cell r="F24">
            <v>40632777032</v>
          </cell>
          <cell r="H24">
            <v>38498297836</v>
          </cell>
          <cell r="J24">
            <v>0</v>
          </cell>
          <cell r="L24">
            <v>0</v>
          </cell>
          <cell r="N24">
            <v>278287</v>
          </cell>
          <cell r="P24">
            <v>939002148</v>
          </cell>
          <cell r="R24">
            <v>10332325</v>
          </cell>
          <cell r="T24">
            <v>3599</v>
          </cell>
          <cell r="V24">
            <v>39567091695</v>
          </cell>
          <cell r="X24">
            <v>36964780753</v>
          </cell>
        </row>
        <row r="25">
          <cell r="B25" t="str">
            <v>کشت و دامداری فکا (زفکا)</v>
          </cell>
          <cell r="D25">
            <v>2850718</v>
          </cell>
          <cell r="F25">
            <v>46520964502</v>
          </cell>
          <cell r="H25">
            <v>41542866305</v>
          </cell>
          <cell r="J25">
            <v>0</v>
          </cell>
          <cell r="L25">
            <v>0</v>
          </cell>
          <cell r="N25">
            <v>259377</v>
          </cell>
          <cell r="P25">
            <v>3805446519</v>
          </cell>
          <cell r="R25">
            <v>2591341</v>
          </cell>
          <cell r="T25">
            <v>15610</v>
          </cell>
          <cell r="V25">
            <v>42288182371</v>
          </cell>
          <cell r="X25">
            <v>40210150558</v>
          </cell>
        </row>
        <row r="26">
          <cell r="B26" t="str">
            <v>پالایش نفت اصفهان (شپنا)</v>
          </cell>
          <cell r="D26">
            <v>3307400</v>
          </cell>
          <cell r="F26">
            <v>13699553882</v>
          </cell>
          <cell r="H26">
            <v>17852324870</v>
          </cell>
          <cell r="J26">
            <v>0</v>
          </cell>
          <cell r="L26">
            <v>0</v>
          </cell>
          <cell r="N26">
            <v>3307400</v>
          </cell>
          <cell r="P26">
            <v>16999505683</v>
          </cell>
          <cell r="R26">
            <v>0</v>
          </cell>
          <cell r="T26">
            <v>0</v>
          </cell>
          <cell r="V26">
            <v>0</v>
          </cell>
          <cell r="X26">
            <v>0</v>
          </cell>
        </row>
        <row r="27">
          <cell r="B27" t="str">
            <v>پاکسان (شپاکسا)</v>
          </cell>
          <cell r="D27">
            <v>16517927</v>
          </cell>
          <cell r="F27">
            <v>35899788603</v>
          </cell>
          <cell r="H27">
            <v>26271432538</v>
          </cell>
          <cell r="J27">
            <v>0</v>
          </cell>
          <cell r="L27">
            <v>0</v>
          </cell>
          <cell r="N27">
            <v>496626</v>
          </cell>
          <cell r="P27">
            <v>769286873</v>
          </cell>
          <cell r="R27">
            <v>16021301</v>
          </cell>
          <cell r="T27">
            <v>1588</v>
          </cell>
          <cell r="V27">
            <v>34820429891</v>
          </cell>
          <cell r="X27">
            <v>25290447129</v>
          </cell>
        </row>
        <row r="28">
          <cell r="B28" t="str">
            <v>رادیاتور ایران (ختور)</v>
          </cell>
          <cell r="D28">
            <v>9858772</v>
          </cell>
          <cell r="F28">
            <v>37659320005</v>
          </cell>
          <cell r="H28">
            <v>31066356015</v>
          </cell>
          <cell r="J28">
            <v>0</v>
          </cell>
          <cell r="L28">
            <v>0</v>
          </cell>
          <cell r="N28">
            <v>296854</v>
          </cell>
          <cell r="P28">
            <v>870329237</v>
          </cell>
          <cell r="R28">
            <v>9561918</v>
          </cell>
          <cell r="T28">
            <v>2853</v>
          </cell>
          <cell r="V28">
            <v>36525373528</v>
          </cell>
          <cell r="X28">
            <v>27117835153</v>
          </cell>
        </row>
        <row r="29">
          <cell r="B29" t="str">
            <v>صبا فولاد خلیج فارس (فصبا)</v>
          </cell>
          <cell r="D29">
            <v>0</v>
          </cell>
          <cell r="F29">
            <v>0</v>
          </cell>
          <cell r="H29">
            <v>0</v>
          </cell>
          <cell r="J29">
            <v>4235919</v>
          </cell>
          <cell r="L29">
            <v>14965848584</v>
          </cell>
          <cell r="N29">
            <v>0</v>
          </cell>
          <cell r="P29">
            <v>0</v>
          </cell>
          <cell r="R29">
            <v>4235919</v>
          </cell>
          <cell r="T29">
            <v>3534</v>
          </cell>
          <cell r="V29">
            <v>14965848584</v>
          </cell>
          <cell r="X29">
            <v>14880667809</v>
          </cell>
        </row>
        <row r="30">
          <cell r="B30" t="str">
            <v>تامین سرمایه لوتوس پارسیان (لوتوس)</v>
          </cell>
          <cell r="D30">
            <v>10059540</v>
          </cell>
          <cell r="F30">
            <v>38883884834</v>
          </cell>
          <cell r="H30">
            <v>27099148350</v>
          </cell>
          <cell r="J30">
            <v>0</v>
          </cell>
          <cell r="L30">
            <v>0</v>
          </cell>
          <cell r="N30">
            <v>328769</v>
          </cell>
          <cell r="P30">
            <v>857008202</v>
          </cell>
          <cell r="R30">
            <v>9730771</v>
          </cell>
          <cell r="T30">
            <v>2052</v>
          </cell>
          <cell r="V30">
            <v>37613069674</v>
          </cell>
          <cell r="X30">
            <v>19848735220</v>
          </cell>
        </row>
        <row r="31">
          <cell r="B31" t="str">
            <v>سیمان کرمان (سکرما)</v>
          </cell>
          <cell r="D31">
            <v>835286</v>
          </cell>
          <cell r="F31">
            <v>23836162175</v>
          </cell>
          <cell r="H31">
            <v>22410230146</v>
          </cell>
          <cell r="J31">
            <v>0</v>
          </cell>
          <cell r="L31">
            <v>0</v>
          </cell>
          <cell r="N31">
            <v>835286</v>
          </cell>
          <cell r="P31">
            <v>21923432146</v>
          </cell>
          <cell r="R31">
            <v>0</v>
          </cell>
          <cell r="T31">
            <v>0</v>
          </cell>
          <cell r="V31">
            <v>0</v>
          </cell>
          <cell r="X31">
            <v>0</v>
          </cell>
        </row>
        <row r="32">
          <cell r="B32" t="str">
            <v>دارو لقمان (دلقما)</v>
          </cell>
          <cell r="D32">
            <v>8964692</v>
          </cell>
          <cell r="F32">
            <v>32189784625</v>
          </cell>
          <cell r="H32">
            <v>22376405082</v>
          </cell>
          <cell r="J32">
            <v>0</v>
          </cell>
          <cell r="L32">
            <v>0</v>
          </cell>
          <cell r="N32">
            <v>4684</v>
          </cell>
          <cell r="P32">
            <v>11216627</v>
          </cell>
          <cell r="R32">
            <v>8960008</v>
          </cell>
          <cell r="T32">
            <v>2306</v>
          </cell>
          <cell r="V32">
            <v>32172965648</v>
          </cell>
          <cell r="X32">
            <v>20538840870</v>
          </cell>
        </row>
        <row r="33">
          <cell r="B33" t="str">
            <v>دارو رازک (درازک)</v>
          </cell>
          <cell r="D33">
            <v>2502859</v>
          </cell>
          <cell r="F33">
            <v>40598228566</v>
          </cell>
          <cell r="H33">
            <v>23561047389</v>
          </cell>
          <cell r="J33">
            <v>0</v>
          </cell>
          <cell r="L33">
            <v>0</v>
          </cell>
          <cell r="N33">
            <v>0</v>
          </cell>
          <cell r="P33">
            <v>0</v>
          </cell>
          <cell r="R33">
            <v>2502859</v>
          </cell>
          <cell r="T33">
            <v>9080</v>
          </cell>
          <cell r="V33">
            <v>40598228566</v>
          </cell>
          <cell r="X33">
            <v>22590740264</v>
          </cell>
        </row>
        <row r="34">
          <cell r="B34" t="str">
            <v>کربن ایران (شکربن)</v>
          </cell>
          <cell r="D34">
            <v>6139683</v>
          </cell>
          <cell r="F34">
            <v>31410368077</v>
          </cell>
          <cell r="H34">
            <v>42722063207</v>
          </cell>
          <cell r="J34">
            <v>0</v>
          </cell>
          <cell r="L34">
            <v>0</v>
          </cell>
          <cell r="N34">
            <v>521856</v>
          </cell>
          <cell r="P34">
            <v>3523285683</v>
          </cell>
          <cell r="R34">
            <v>5617827</v>
          </cell>
          <cell r="T34">
            <v>7440</v>
          </cell>
          <cell r="V34">
            <v>28740574043</v>
          </cell>
          <cell r="X34">
            <v>41547942920</v>
          </cell>
        </row>
        <row r="35">
          <cell r="B35" t="str">
            <v>مخابرات ایران (اخابر)</v>
          </cell>
          <cell r="D35">
            <v>2815854</v>
          </cell>
          <cell r="F35">
            <v>28900531763</v>
          </cell>
          <cell r="H35">
            <v>22728689311</v>
          </cell>
          <cell r="J35">
            <v>0</v>
          </cell>
          <cell r="L35">
            <v>0</v>
          </cell>
          <cell r="N35">
            <v>0</v>
          </cell>
          <cell r="P35">
            <v>0</v>
          </cell>
          <cell r="R35">
            <v>2815854</v>
          </cell>
          <cell r="T35">
            <v>7480</v>
          </cell>
          <cell r="V35">
            <v>28900531763</v>
          </cell>
          <cell r="X35">
            <v>20937265526</v>
          </cell>
        </row>
        <row r="36">
          <cell r="B36" t="str">
            <v>زر ماکارون (غزر)</v>
          </cell>
          <cell r="D36">
            <v>17947007</v>
          </cell>
          <cell r="F36">
            <v>51336887815</v>
          </cell>
          <cell r="H36">
            <v>37107662405</v>
          </cell>
          <cell r="J36">
            <v>0</v>
          </cell>
          <cell r="L36">
            <v>0</v>
          </cell>
          <cell r="N36">
            <v>329628</v>
          </cell>
          <cell r="P36">
            <v>646814639</v>
          </cell>
          <cell r="R36">
            <v>17617379</v>
          </cell>
          <cell r="T36">
            <v>1950</v>
          </cell>
          <cell r="V36">
            <v>50393996577</v>
          </cell>
          <cell r="X36">
            <v>34149483414</v>
          </cell>
        </row>
        <row r="37">
          <cell r="B37" t="str">
            <v>نیروکلر (شکلر)</v>
          </cell>
          <cell r="D37">
            <v>11835204</v>
          </cell>
          <cell r="F37">
            <v>107773058578</v>
          </cell>
          <cell r="H37">
            <v>94588867674</v>
          </cell>
          <cell r="J37">
            <v>0</v>
          </cell>
          <cell r="L37">
            <v>0</v>
          </cell>
          <cell r="N37">
            <v>1185552</v>
          </cell>
          <cell r="P37">
            <v>10052566960</v>
          </cell>
          <cell r="R37">
            <v>10649652</v>
          </cell>
          <cell r="T37">
            <v>8650</v>
          </cell>
          <cell r="V37">
            <v>96977252681</v>
          </cell>
          <cell r="X37">
            <v>91571378839</v>
          </cell>
        </row>
        <row r="38">
          <cell r="B38" t="str">
            <v>دارویی برکت (برکت)</v>
          </cell>
          <cell r="D38">
            <v>7301959</v>
          </cell>
          <cell r="F38">
            <v>40633577297</v>
          </cell>
          <cell r="H38">
            <v>35711880735</v>
          </cell>
          <cell r="J38">
            <v>0</v>
          </cell>
          <cell r="L38">
            <v>0</v>
          </cell>
          <cell r="N38">
            <v>1025244</v>
          </cell>
          <cell r="P38">
            <v>4779892481</v>
          </cell>
          <cell r="R38">
            <v>6276715</v>
          </cell>
          <cell r="T38">
            <v>4121</v>
          </cell>
          <cell r="V38">
            <v>34928350614</v>
          </cell>
          <cell r="X38">
            <v>25712437780</v>
          </cell>
        </row>
        <row r="39">
          <cell r="B39" t="str">
            <v>ریخته گری تراکتور (ختراک)</v>
          </cell>
          <cell r="D39">
            <v>11175928</v>
          </cell>
          <cell r="F39">
            <v>54595286810</v>
          </cell>
          <cell r="H39">
            <v>44293302312</v>
          </cell>
          <cell r="J39">
            <v>0</v>
          </cell>
          <cell r="L39">
            <v>0</v>
          </cell>
          <cell r="N39">
            <v>336516</v>
          </cell>
          <cell r="P39">
            <v>1316076571</v>
          </cell>
          <cell r="R39">
            <v>10839412</v>
          </cell>
          <cell r="T39">
            <v>3670</v>
          </cell>
          <cell r="V39">
            <v>52951379696</v>
          </cell>
          <cell r="X39">
            <v>39543947223</v>
          </cell>
        </row>
        <row r="40">
          <cell r="B40" t="str">
            <v>شیشه دارویی رازی (کرازی)</v>
          </cell>
          <cell r="D40">
            <v>88267565</v>
          </cell>
          <cell r="F40">
            <v>116974528105</v>
          </cell>
          <cell r="H40">
            <v>99148881480</v>
          </cell>
          <cell r="J40">
            <v>0</v>
          </cell>
          <cell r="L40">
            <v>0</v>
          </cell>
          <cell r="N40">
            <v>619604</v>
          </cell>
          <cell r="P40">
            <v>656567924</v>
          </cell>
          <cell r="R40">
            <v>87647961</v>
          </cell>
          <cell r="T40">
            <v>1086</v>
          </cell>
          <cell r="V40">
            <v>116153412381</v>
          </cell>
          <cell r="X40">
            <v>94619330819</v>
          </cell>
        </row>
        <row r="41">
          <cell r="B41" t="str">
            <v>پگاه اصفهان (غشصفا)</v>
          </cell>
          <cell r="D41">
            <v>6131995</v>
          </cell>
          <cell r="F41">
            <v>62482465415</v>
          </cell>
          <cell r="H41">
            <v>42485702122</v>
          </cell>
          <cell r="J41">
            <v>0</v>
          </cell>
          <cell r="L41">
            <v>0</v>
          </cell>
          <cell r="N41">
            <v>57246</v>
          </cell>
          <cell r="P41">
            <v>380128007</v>
          </cell>
          <cell r="R41">
            <v>6074749</v>
          </cell>
          <cell r="T41">
            <v>6240</v>
          </cell>
          <cell r="V41">
            <v>61899152608</v>
          </cell>
          <cell r="X41">
            <v>37680890482</v>
          </cell>
        </row>
        <row r="42">
          <cell r="B42" t="str">
            <v>پگاه خراسان (غشان)</v>
          </cell>
          <cell r="D42">
            <v>8498705</v>
          </cell>
          <cell r="F42">
            <v>48379446878</v>
          </cell>
          <cell r="H42">
            <v>33192733047</v>
          </cell>
          <cell r="J42">
            <v>0</v>
          </cell>
          <cell r="L42">
            <v>0</v>
          </cell>
          <cell r="N42">
            <v>218165</v>
          </cell>
          <cell r="P42">
            <v>837540050</v>
          </cell>
          <cell r="R42">
            <v>8280540</v>
          </cell>
          <cell r="T42">
            <v>3757</v>
          </cell>
          <cell r="V42">
            <v>47137528018</v>
          </cell>
          <cell r="X42">
            <v>30924884351</v>
          </cell>
        </row>
        <row r="43">
          <cell r="B43" t="str">
            <v>فرآورده های نسوز ایران (کفرا)</v>
          </cell>
          <cell r="D43">
            <v>1425676</v>
          </cell>
          <cell r="F43">
            <v>14209988673</v>
          </cell>
          <cell r="H43">
            <v>12698051325</v>
          </cell>
          <cell r="J43">
            <v>0</v>
          </cell>
          <cell r="L43">
            <v>0</v>
          </cell>
          <cell r="N43">
            <v>0</v>
          </cell>
          <cell r="P43">
            <v>0</v>
          </cell>
          <cell r="R43">
            <v>1425676</v>
          </cell>
          <cell r="T43">
            <v>8720</v>
          </cell>
          <cell r="V43">
            <v>14209988673</v>
          </cell>
          <cell r="X43">
            <v>12357924951</v>
          </cell>
        </row>
        <row r="44">
          <cell r="B44" t="str">
            <v>فولاد سپید فراب کویر (کویر)</v>
          </cell>
          <cell r="D44">
            <v>1325589</v>
          </cell>
          <cell r="F44">
            <v>3459168307</v>
          </cell>
          <cell r="H44">
            <v>3410212122</v>
          </cell>
          <cell r="J44">
            <v>0</v>
          </cell>
          <cell r="L44">
            <v>0</v>
          </cell>
          <cell r="N44">
            <v>1325589</v>
          </cell>
          <cell r="P44">
            <v>3460374236</v>
          </cell>
          <cell r="R44">
            <v>0</v>
          </cell>
          <cell r="T44">
            <v>0</v>
          </cell>
          <cell r="V44">
            <v>0</v>
          </cell>
          <cell r="X44">
            <v>0</v>
          </cell>
        </row>
        <row r="45">
          <cell r="B45" t="str">
            <v>فرآورده های نسوز آذر (کاذر)</v>
          </cell>
          <cell r="D45">
            <v>5409654</v>
          </cell>
          <cell r="F45">
            <v>31488002109</v>
          </cell>
          <cell r="H45">
            <v>25704290154</v>
          </cell>
          <cell r="J45">
            <v>0</v>
          </cell>
          <cell r="L45">
            <v>0</v>
          </cell>
          <cell r="N45">
            <v>0</v>
          </cell>
          <cell r="P45">
            <v>0</v>
          </cell>
          <cell r="R45">
            <v>5409654</v>
          </cell>
          <cell r="T45">
            <v>4495</v>
          </cell>
          <cell r="V45">
            <v>31488002109</v>
          </cell>
          <cell r="X45">
            <v>24171712186</v>
          </cell>
        </row>
        <row r="46">
          <cell r="B46" t="str">
            <v>آلومینیوم ایران (فایرا)</v>
          </cell>
          <cell r="D46">
            <v>11982911</v>
          </cell>
          <cell r="F46">
            <v>64601959257</v>
          </cell>
          <cell r="H46">
            <v>73256417981</v>
          </cell>
          <cell r="J46">
            <v>0</v>
          </cell>
          <cell r="L46">
            <v>0</v>
          </cell>
          <cell r="N46">
            <v>0</v>
          </cell>
          <cell r="P46">
            <v>0</v>
          </cell>
          <cell r="R46">
            <v>11982911</v>
          </cell>
          <cell r="T46">
            <v>6250</v>
          </cell>
          <cell r="V46">
            <v>64601959257</v>
          </cell>
          <cell r="X46">
            <v>74447579251</v>
          </cell>
        </row>
        <row r="47">
          <cell r="B47" t="str">
            <v>لیزینگ صنعت و معدن (ولصنم)</v>
          </cell>
          <cell r="D47">
            <v>10619187</v>
          </cell>
          <cell r="F47">
            <v>33926169542</v>
          </cell>
          <cell r="H47">
            <v>31140208372</v>
          </cell>
          <cell r="J47">
            <v>0</v>
          </cell>
          <cell r="L47">
            <v>0</v>
          </cell>
          <cell r="N47">
            <v>311817</v>
          </cell>
          <cell r="P47">
            <v>909977003</v>
          </cell>
          <cell r="R47">
            <v>10307370</v>
          </cell>
          <cell r="T47">
            <v>2759</v>
          </cell>
          <cell r="V47">
            <v>32929976857</v>
          </cell>
          <cell r="X47">
            <v>28268827530</v>
          </cell>
        </row>
        <row r="48">
          <cell r="B48" t="str">
            <v>مدیریت صنعت شوینده ت.ص بهشهر (شوینده)</v>
          </cell>
          <cell r="D48">
            <v>1930024</v>
          </cell>
          <cell r="F48">
            <v>43542758064</v>
          </cell>
          <cell r="H48">
            <v>28336841079</v>
          </cell>
          <cell r="J48">
            <v>0</v>
          </cell>
          <cell r="L48">
            <v>0</v>
          </cell>
          <cell r="N48">
            <v>67119</v>
          </cell>
          <cell r="P48">
            <v>931756707</v>
          </cell>
          <cell r="R48">
            <v>1862905</v>
          </cell>
          <cell r="T48">
            <v>13750</v>
          </cell>
          <cell r="V48">
            <v>42028504160</v>
          </cell>
          <cell r="X48">
            <v>25462534838</v>
          </cell>
        </row>
        <row r="49">
          <cell r="B49" t="str">
            <v>معدنی املاح ایران (شاملا)</v>
          </cell>
          <cell r="D49">
            <v>2017723</v>
          </cell>
          <cell r="F49">
            <v>40496375535</v>
          </cell>
          <cell r="H49">
            <v>44867901557</v>
          </cell>
          <cell r="J49">
            <v>0</v>
          </cell>
          <cell r="L49">
            <v>0</v>
          </cell>
          <cell r="N49">
            <v>0</v>
          </cell>
          <cell r="P49">
            <v>0</v>
          </cell>
          <cell r="R49">
            <v>2017723</v>
          </cell>
          <cell r="T49">
            <v>21610</v>
          </cell>
          <cell r="V49">
            <v>40496375535</v>
          </cell>
          <cell r="X49">
            <v>43343556220</v>
          </cell>
        </row>
        <row r="50">
          <cell r="B50" t="str">
            <v>کاشی حافظ (کحافظ)</v>
          </cell>
          <cell r="D50">
            <v>19600800</v>
          </cell>
          <cell r="F50">
            <v>74195283922</v>
          </cell>
          <cell r="H50">
            <v>53250250934</v>
          </cell>
          <cell r="J50">
            <v>0</v>
          </cell>
          <cell r="L50">
            <v>0</v>
          </cell>
          <cell r="N50">
            <v>0</v>
          </cell>
          <cell r="P50">
            <v>0</v>
          </cell>
          <cell r="R50">
            <v>19600800</v>
          </cell>
          <cell r="T50">
            <v>2704</v>
          </cell>
          <cell r="V50">
            <v>74195283922</v>
          </cell>
          <cell r="X50">
            <v>52685209852</v>
          </cell>
        </row>
        <row r="51">
          <cell r="B51" t="str">
            <v>تراکتورسازی (تایرا)</v>
          </cell>
          <cell r="D51">
            <v>9700419</v>
          </cell>
          <cell r="F51">
            <v>85162204688</v>
          </cell>
          <cell r="H51">
            <v>86302178489</v>
          </cell>
          <cell r="J51">
            <v>0</v>
          </cell>
          <cell r="L51">
            <v>0</v>
          </cell>
          <cell r="N51">
            <v>103212</v>
          </cell>
          <cell r="P51">
            <v>913355239</v>
          </cell>
          <cell r="R51">
            <v>9597207</v>
          </cell>
          <cell r="T51">
            <v>9180</v>
          </cell>
          <cell r="V51">
            <v>84256082852</v>
          </cell>
          <cell r="X51">
            <v>87578151220</v>
          </cell>
        </row>
        <row r="52">
          <cell r="B52" t="str">
            <v>بیمه آسیا (آسیا)</v>
          </cell>
          <cell r="D52">
            <v>24424525</v>
          </cell>
          <cell r="F52">
            <v>39933540742</v>
          </cell>
          <cell r="H52">
            <v>32874035552</v>
          </cell>
          <cell r="J52">
            <v>0</v>
          </cell>
          <cell r="L52">
            <v>0</v>
          </cell>
          <cell r="N52">
            <v>543593</v>
          </cell>
          <cell r="P52">
            <v>718435202</v>
          </cell>
          <cell r="R52">
            <v>23880932</v>
          </cell>
          <cell r="T52">
            <v>1195</v>
          </cell>
          <cell r="V52">
            <v>39044778597</v>
          </cell>
          <cell r="X52">
            <v>28367914347</v>
          </cell>
        </row>
        <row r="53">
          <cell r="B53" t="str">
            <v>سالمین (غسالم)</v>
          </cell>
          <cell r="D53">
            <v>10989756</v>
          </cell>
          <cell r="F53">
            <v>53750901914</v>
          </cell>
          <cell r="H53">
            <v>46974777896</v>
          </cell>
          <cell r="J53">
            <v>0</v>
          </cell>
          <cell r="L53">
            <v>0</v>
          </cell>
          <cell r="N53">
            <v>166395</v>
          </cell>
          <cell r="P53">
            <v>670263143</v>
          </cell>
          <cell r="R53">
            <v>10823361</v>
          </cell>
          <cell r="T53">
            <v>3859</v>
          </cell>
          <cell r="V53">
            <v>52937063889</v>
          </cell>
          <cell r="X53">
            <v>41518834368</v>
          </cell>
        </row>
        <row r="54">
          <cell r="B54" t="str">
            <v>گسترش نفت و گاز پارسیان (پارسان)</v>
          </cell>
          <cell r="D54">
            <v>0</v>
          </cell>
          <cell r="F54">
            <v>0</v>
          </cell>
          <cell r="H54">
            <v>0</v>
          </cell>
          <cell r="J54">
            <v>651431</v>
          </cell>
          <cell r="L54">
            <v>19946901850</v>
          </cell>
          <cell r="N54">
            <v>0</v>
          </cell>
          <cell r="P54">
            <v>0</v>
          </cell>
          <cell r="R54">
            <v>651431</v>
          </cell>
          <cell r="T54">
            <v>30360</v>
          </cell>
          <cell r="V54">
            <v>19946901850</v>
          </cell>
          <cell r="X54">
            <v>19659769365</v>
          </cell>
        </row>
        <row r="55">
          <cell r="B55" t="str">
            <v>سر. آتیه دماوند (واتی)</v>
          </cell>
          <cell r="D55">
            <v>1439124</v>
          </cell>
          <cell r="F55">
            <v>8761249763</v>
          </cell>
          <cell r="H55">
            <v>8941007579</v>
          </cell>
          <cell r="J55">
            <v>8664885</v>
          </cell>
          <cell r="L55">
            <v>54585518288</v>
          </cell>
          <cell r="N55">
            <v>147512</v>
          </cell>
          <cell r="P55">
            <v>896375990</v>
          </cell>
          <cell r="R55">
            <v>9956497</v>
          </cell>
          <cell r="T55">
            <v>6220</v>
          </cell>
          <cell r="V55">
            <v>62428233266</v>
          </cell>
          <cell r="X55">
            <v>61560931346</v>
          </cell>
        </row>
        <row r="56">
          <cell r="B56" t="str">
            <v>معدنی دماوند (کدما)</v>
          </cell>
          <cell r="D56">
            <v>131241</v>
          </cell>
          <cell r="F56">
            <v>9913838550</v>
          </cell>
          <cell r="H56">
            <v>7827606967</v>
          </cell>
          <cell r="J56">
            <v>0</v>
          </cell>
          <cell r="L56">
            <v>0</v>
          </cell>
          <cell r="N56">
            <v>0</v>
          </cell>
          <cell r="P56">
            <v>0</v>
          </cell>
          <cell r="R56">
            <v>131241</v>
          </cell>
          <cell r="T56">
            <v>54440</v>
          </cell>
          <cell r="V56">
            <v>9913838550</v>
          </cell>
          <cell r="X56">
            <v>7102248722</v>
          </cell>
        </row>
        <row r="57">
          <cell r="B57" t="str">
            <v>معادن بافق (کبافق)</v>
          </cell>
          <cell r="D57">
            <v>869465</v>
          </cell>
          <cell r="F57">
            <v>29154107427</v>
          </cell>
          <cell r="H57">
            <v>24131023801</v>
          </cell>
          <cell r="J57">
            <v>0</v>
          </cell>
          <cell r="L57">
            <v>0</v>
          </cell>
          <cell r="N57">
            <v>12825</v>
          </cell>
          <cell r="P57">
            <v>350716528</v>
          </cell>
          <cell r="R57">
            <v>856640</v>
          </cell>
          <cell r="T57">
            <v>25700</v>
          </cell>
          <cell r="V57">
            <v>28724071223</v>
          </cell>
          <cell r="X57">
            <v>21884654898</v>
          </cell>
        </row>
        <row r="58">
          <cell r="B58" t="str">
            <v>داروسازی کوثر (دکوثر)</v>
          </cell>
          <cell r="D58">
            <v>1295152</v>
          </cell>
          <cell r="F58">
            <v>11938306809</v>
          </cell>
          <cell r="H58">
            <v>21487471166</v>
          </cell>
          <cell r="J58">
            <v>0</v>
          </cell>
          <cell r="L58">
            <v>0</v>
          </cell>
          <cell r="N58">
            <v>1295152</v>
          </cell>
          <cell r="P58">
            <v>20822603058</v>
          </cell>
          <cell r="R58">
            <v>0</v>
          </cell>
          <cell r="T58">
            <v>0</v>
          </cell>
          <cell r="V58">
            <v>0</v>
          </cell>
          <cell r="X58">
            <v>0</v>
          </cell>
        </row>
        <row r="59">
          <cell r="B59" t="str">
            <v>بانک تجارت (وتجارت)</v>
          </cell>
          <cell r="D59">
            <v>27122632</v>
          </cell>
          <cell r="F59">
            <v>42080945050</v>
          </cell>
          <cell r="H59">
            <v>33297146643</v>
          </cell>
          <cell r="J59">
            <v>0</v>
          </cell>
          <cell r="L59">
            <v>0</v>
          </cell>
          <cell r="N59">
            <v>4296250</v>
          </cell>
          <cell r="P59">
            <v>6184078082</v>
          </cell>
          <cell r="R59">
            <v>22826382</v>
          </cell>
          <cell r="T59">
            <v>1464</v>
          </cell>
          <cell r="V59">
            <v>35415284425</v>
          </cell>
          <cell r="X59">
            <v>33218987204</v>
          </cell>
        </row>
        <row r="60">
          <cell r="B60" t="str">
            <v>نصیر ماشین (خنصیر)</v>
          </cell>
          <cell r="D60">
            <v>2879141</v>
          </cell>
          <cell r="F60">
            <v>33495541211</v>
          </cell>
          <cell r="H60">
            <v>25242929183</v>
          </cell>
          <cell r="J60">
            <v>0</v>
          </cell>
          <cell r="L60">
            <v>0</v>
          </cell>
          <cell r="N60">
            <v>73907</v>
          </cell>
          <cell r="P60">
            <v>609778208</v>
          </cell>
          <cell r="R60">
            <v>2805234</v>
          </cell>
          <cell r="T60">
            <v>7510</v>
          </cell>
          <cell r="V60">
            <v>32635717061</v>
          </cell>
          <cell r="X60">
            <v>20941956865</v>
          </cell>
        </row>
        <row r="61">
          <cell r="B61" t="str">
            <v>بیمه کارآفرین (وآفری)</v>
          </cell>
          <cell r="D61">
            <v>11390022</v>
          </cell>
          <cell r="F61">
            <v>27428090275</v>
          </cell>
          <cell r="H61">
            <v>31906104362</v>
          </cell>
          <cell r="J61">
            <v>0</v>
          </cell>
          <cell r="L61">
            <v>0</v>
          </cell>
          <cell r="N61">
            <v>45035</v>
          </cell>
          <cell r="P61">
            <v>128932286</v>
          </cell>
          <cell r="R61">
            <v>11344987</v>
          </cell>
          <cell r="T61">
            <v>2563</v>
          </cell>
          <cell r="V61">
            <v>27319642368</v>
          </cell>
          <cell r="X61">
            <v>28904192333</v>
          </cell>
        </row>
        <row r="62">
          <cell r="B62" t="str">
            <v>سر. توسعه آذربایجان (وآذر)</v>
          </cell>
          <cell r="D62">
            <v>2684740</v>
          </cell>
          <cell r="F62">
            <v>22923141123</v>
          </cell>
          <cell r="H62">
            <v>21109937459</v>
          </cell>
          <cell r="J62">
            <v>0</v>
          </cell>
          <cell r="L62">
            <v>0</v>
          </cell>
          <cell r="N62">
            <v>0</v>
          </cell>
          <cell r="P62">
            <v>0</v>
          </cell>
          <cell r="R62">
            <v>2684740</v>
          </cell>
          <cell r="T62">
            <v>6730</v>
          </cell>
          <cell r="V62">
            <v>22923141123</v>
          </cell>
          <cell r="X62">
            <v>17960793815</v>
          </cell>
        </row>
        <row r="63">
          <cell r="B63" t="str">
            <v>نفت پارس (شنفت)</v>
          </cell>
          <cell r="D63">
            <v>4767626</v>
          </cell>
          <cell r="F63">
            <v>34431185307</v>
          </cell>
          <cell r="H63">
            <v>32511314174</v>
          </cell>
          <cell r="J63">
            <v>0</v>
          </cell>
          <cell r="L63">
            <v>0</v>
          </cell>
          <cell r="N63">
            <v>0</v>
          </cell>
          <cell r="P63">
            <v>0</v>
          </cell>
          <cell r="R63">
            <v>4767626</v>
          </cell>
          <cell r="T63">
            <v>5940</v>
          </cell>
          <cell r="V63">
            <v>34431185307</v>
          </cell>
          <cell r="X63">
            <v>28151196239</v>
          </cell>
        </row>
        <row r="64">
          <cell r="B64" t="str">
            <v>ایران خودرو (خودرو)</v>
          </cell>
          <cell r="D64">
            <v>11822030</v>
          </cell>
          <cell r="F64">
            <v>29187877643</v>
          </cell>
          <cell r="H64">
            <v>32904728983</v>
          </cell>
          <cell r="J64">
            <v>0</v>
          </cell>
          <cell r="L64">
            <v>0</v>
          </cell>
          <cell r="N64">
            <v>303476</v>
          </cell>
          <cell r="P64">
            <v>803046404</v>
          </cell>
          <cell r="R64">
            <v>11518554</v>
          </cell>
          <cell r="T64">
            <v>2788</v>
          </cell>
          <cell r="V64">
            <v>28438613739</v>
          </cell>
          <cell r="X64">
            <v>31922651872</v>
          </cell>
        </row>
        <row r="65">
          <cell r="B65" t="str">
            <v>سیمان ارومیه (ساروم)</v>
          </cell>
          <cell r="D65">
            <v>1479014</v>
          </cell>
          <cell r="F65">
            <v>66832154837</v>
          </cell>
          <cell r="H65">
            <v>59690682991</v>
          </cell>
          <cell r="J65">
            <v>240246</v>
          </cell>
          <cell r="L65">
            <v>10060806301</v>
          </cell>
          <cell r="N65">
            <v>16392</v>
          </cell>
          <cell r="P65">
            <v>653245210</v>
          </cell>
          <cell r="R65">
            <v>1702868</v>
          </cell>
          <cell r="T65">
            <v>41890</v>
          </cell>
          <cell r="V65">
            <v>76152256397</v>
          </cell>
          <cell r="X65">
            <v>70908708338</v>
          </cell>
        </row>
        <row r="66">
          <cell r="B66" t="str">
            <v>بانک سینا (وسینا)</v>
          </cell>
          <cell r="D66">
            <v>15714498</v>
          </cell>
          <cell r="F66">
            <v>36950359750</v>
          </cell>
          <cell r="H66">
            <v>30882710553</v>
          </cell>
          <cell r="J66">
            <v>0</v>
          </cell>
          <cell r="L66">
            <v>0</v>
          </cell>
          <cell r="N66">
            <v>15107</v>
          </cell>
          <cell r="P66">
            <v>29058768</v>
          </cell>
          <cell r="R66">
            <v>15699391</v>
          </cell>
          <cell r="T66">
            <v>1883</v>
          </cell>
          <cell r="V66">
            <v>36914837833</v>
          </cell>
          <cell r="X66">
            <v>29386059634</v>
          </cell>
        </row>
        <row r="67">
          <cell r="B67" t="str">
            <v>سازه پویش (خپویش)</v>
          </cell>
          <cell r="D67">
            <v>5991124</v>
          </cell>
          <cell r="F67">
            <v>121718667135</v>
          </cell>
          <cell r="H67">
            <v>80994484649</v>
          </cell>
          <cell r="J67">
            <v>0</v>
          </cell>
          <cell r="L67">
            <v>0</v>
          </cell>
          <cell r="N67">
            <v>0</v>
          </cell>
          <cell r="P67">
            <v>0</v>
          </cell>
          <cell r="R67">
            <v>5991124</v>
          </cell>
          <cell r="T67">
            <v>10760</v>
          </cell>
          <cell r="V67">
            <v>121718667135</v>
          </cell>
          <cell r="X67">
            <v>64080930504</v>
          </cell>
        </row>
        <row r="68">
          <cell r="B68" t="str">
            <v>فرآورده های غذایی و قند چهارمحال (قچار)</v>
          </cell>
          <cell r="D68">
            <v>5061170</v>
          </cell>
          <cell r="F68">
            <v>33183585361</v>
          </cell>
          <cell r="H68">
            <v>26463354765</v>
          </cell>
          <cell r="J68">
            <v>0</v>
          </cell>
          <cell r="L68">
            <v>0</v>
          </cell>
          <cell r="N68">
            <v>0</v>
          </cell>
          <cell r="P68">
            <v>0</v>
          </cell>
          <cell r="R68">
            <v>5061170</v>
          </cell>
          <cell r="T68">
            <v>4346</v>
          </cell>
          <cell r="V68">
            <v>33183585361</v>
          </cell>
          <cell r="X68">
            <v>21864969545</v>
          </cell>
        </row>
        <row r="69">
          <cell r="B69" t="str">
            <v>آهنگری تراکتور (خاهن)</v>
          </cell>
          <cell r="D69">
            <v>11823693</v>
          </cell>
          <cell r="F69">
            <v>47402880969</v>
          </cell>
          <cell r="H69">
            <v>28219774209</v>
          </cell>
          <cell r="J69">
            <v>0</v>
          </cell>
          <cell r="L69">
            <v>0</v>
          </cell>
          <cell r="N69">
            <v>303519</v>
          </cell>
          <cell r="P69">
            <v>676440693</v>
          </cell>
          <cell r="R69">
            <v>11520174</v>
          </cell>
          <cell r="T69">
            <v>2046</v>
          </cell>
          <cell r="V69">
            <v>46186029768</v>
          </cell>
          <cell r="X69">
            <v>23430032865</v>
          </cell>
        </row>
        <row r="70">
          <cell r="B70" t="str">
            <v>شهید قندی (بکام)</v>
          </cell>
          <cell r="D70">
            <v>11633504</v>
          </cell>
          <cell r="F70">
            <v>30449858165</v>
          </cell>
          <cell r="H70">
            <v>30656918614</v>
          </cell>
          <cell r="J70">
            <v>0</v>
          </cell>
          <cell r="L70">
            <v>0</v>
          </cell>
          <cell r="N70">
            <v>1351636</v>
          </cell>
          <cell r="P70">
            <v>3488168319</v>
          </cell>
          <cell r="R70">
            <v>10281868</v>
          </cell>
          <cell r="T70">
            <v>2330</v>
          </cell>
          <cell r="V70">
            <v>26912048363</v>
          </cell>
          <cell r="X70">
            <v>23814209766</v>
          </cell>
        </row>
        <row r="71">
          <cell r="B71" t="str">
            <v>لامپ پارس شهاب (بشهاب)</v>
          </cell>
          <cell r="D71">
            <v>3502369</v>
          </cell>
          <cell r="F71">
            <v>38386535581</v>
          </cell>
          <cell r="H71">
            <v>29593004191</v>
          </cell>
          <cell r="J71">
            <v>0</v>
          </cell>
          <cell r="L71">
            <v>0</v>
          </cell>
          <cell r="N71">
            <v>0</v>
          </cell>
          <cell r="P71">
            <v>0</v>
          </cell>
          <cell r="R71">
            <v>3502369</v>
          </cell>
          <cell r="T71">
            <v>8180</v>
          </cell>
          <cell r="V71">
            <v>38386535581</v>
          </cell>
          <cell r="X71">
            <v>28478914621</v>
          </cell>
        </row>
        <row r="72">
          <cell r="B72" t="str">
            <v>انتقال داده های آسیاتک (اسیاتک)</v>
          </cell>
          <cell r="D72">
            <v>4330225</v>
          </cell>
          <cell r="F72">
            <v>32047715172</v>
          </cell>
          <cell r="H72">
            <v>28323347864</v>
          </cell>
          <cell r="J72">
            <v>0</v>
          </cell>
          <cell r="L72">
            <v>0</v>
          </cell>
          <cell r="N72">
            <v>130386</v>
          </cell>
          <cell r="P72">
            <v>819956215</v>
          </cell>
          <cell r="R72">
            <v>4199839</v>
          </cell>
          <cell r="T72">
            <v>6580</v>
          </cell>
          <cell r="V72">
            <v>31082736818</v>
          </cell>
          <cell r="X72">
            <v>27470512726</v>
          </cell>
        </row>
        <row r="73">
          <cell r="B73" t="str">
            <v>فنرسازی خاور (خفنر)</v>
          </cell>
          <cell r="D73">
            <v>7717125</v>
          </cell>
          <cell r="F73">
            <v>46558054700</v>
          </cell>
          <cell r="H73">
            <v>51243670153</v>
          </cell>
          <cell r="J73">
            <v>0</v>
          </cell>
          <cell r="L73">
            <v>0</v>
          </cell>
          <cell r="N73">
            <v>1100000</v>
          </cell>
          <cell r="P73">
            <v>6589557492</v>
          </cell>
          <cell r="R73">
            <v>6617125</v>
          </cell>
          <cell r="T73">
            <v>5900</v>
          </cell>
          <cell r="V73">
            <v>39921663535</v>
          </cell>
          <cell r="X73">
            <v>38808743329</v>
          </cell>
        </row>
        <row r="74">
          <cell r="B74" t="str">
            <v>س.ص. بازنشستگی کارکنان بانکها (وسکاب)</v>
          </cell>
          <cell r="D74">
            <v>27794610</v>
          </cell>
          <cell r="F74">
            <v>47254191457</v>
          </cell>
          <cell r="H74">
            <v>42797680480</v>
          </cell>
          <cell r="J74">
            <v>0</v>
          </cell>
          <cell r="L74">
            <v>0</v>
          </cell>
          <cell r="N74">
            <v>25184</v>
          </cell>
          <cell r="P74">
            <v>38452469</v>
          </cell>
          <cell r="R74">
            <v>27769426</v>
          </cell>
          <cell r="T74">
            <v>1528</v>
          </cell>
          <cell r="V74">
            <v>47211375618</v>
          </cell>
          <cell r="X74">
            <v>42179214418</v>
          </cell>
        </row>
        <row r="75">
          <cell r="B75" t="str">
            <v>کارت اعتباری ایران کیش (رکیش)</v>
          </cell>
          <cell r="D75">
            <v>9342522</v>
          </cell>
          <cell r="F75">
            <v>26562586479</v>
          </cell>
          <cell r="H75">
            <v>18007365018</v>
          </cell>
          <cell r="J75">
            <v>0</v>
          </cell>
          <cell r="L75">
            <v>0</v>
          </cell>
          <cell r="N75">
            <v>239827</v>
          </cell>
          <cell r="P75">
            <v>444852606</v>
          </cell>
          <cell r="R75">
            <v>9102695</v>
          </cell>
          <cell r="T75">
            <v>1800</v>
          </cell>
          <cell r="V75">
            <v>25880712203</v>
          </cell>
          <cell r="X75">
            <v>16287361139</v>
          </cell>
        </row>
        <row r="76">
          <cell r="B76" t="str">
            <v>بهساز کاشانه تهران (ثبهساز)</v>
          </cell>
          <cell r="D76">
            <v>16567910</v>
          </cell>
          <cell r="F76">
            <v>40875279808</v>
          </cell>
          <cell r="H76">
            <v>38472357069</v>
          </cell>
          <cell r="J76">
            <v>0</v>
          </cell>
          <cell r="L76">
            <v>0</v>
          </cell>
          <cell r="N76">
            <v>0</v>
          </cell>
          <cell r="P76">
            <v>0</v>
          </cell>
          <cell r="R76">
            <v>16567910</v>
          </cell>
          <cell r="T76">
            <v>2072</v>
          </cell>
          <cell r="V76">
            <v>40875279808</v>
          </cell>
          <cell r="X76">
            <v>34124453701</v>
          </cell>
        </row>
        <row r="77">
          <cell r="B77" t="str">
            <v>نورد قطعات فولادی (فنورد)</v>
          </cell>
          <cell r="D77">
            <v>2341731</v>
          </cell>
          <cell r="F77">
            <v>24361652676</v>
          </cell>
          <cell r="H77">
            <v>27374900963</v>
          </cell>
          <cell r="J77">
            <v>0</v>
          </cell>
          <cell r="L77">
            <v>0</v>
          </cell>
          <cell r="N77">
            <v>70510</v>
          </cell>
          <cell r="P77">
            <v>794589243</v>
          </cell>
          <cell r="R77">
            <v>2271221</v>
          </cell>
          <cell r="T77">
            <v>9200</v>
          </cell>
          <cell r="V77">
            <v>23628118324</v>
          </cell>
          <cell r="X77">
            <v>20770906567</v>
          </cell>
        </row>
        <row r="78">
          <cell r="B78" t="str">
            <v>بیمه ما (ما)</v>
          </cell>
          <cell r="D78">
            <v>12442079</v>
          </cell>
          <cell r="F78">
            <v>38217086020</v>
          </cell>
          <cell r="H78">
            <v>38266742465</v>
          </cell>
          <cell r="J78">
            <v>0</v>
          </cell>
          <cell r="L78">
            <v>0</v>
          </cell>
          <cell r="N78">
            <v>0</v>
          </cell>
          <cell r="P78">
            <v>0</v>
          </cell>
          <cell r="R78">
            <v>12442079</v>
          </cell>
          <cell r="T78">
            <v>2749</v>
          </cell>
          <cell r="V78">
            <v>38217086020</v>
          </cell>
          <cell r="X78">
            <v>33999765687</v>
          </cell>
        </row>
        <row r="79">
          <cell r="B79" t="str">
            <v>ایرکا پارت صنعت (خکار)</v>
          </cell>
          <cell r="D79">
            <v>13820056</v>
          </cell>
          <cell r="F79">
            <v>35306830053</v>
          </cell>
          <cell r="H79">
            <v>39455038189</v>
          </cell>
          <cell r="J79">
            <v>0</v>
          </cell>
          <cell r="L79">
            <v>0</v>
          </cell>
          <cell r="N79">
            <v>354766</v>
          </cell>
          <cell r="P79">
            <v>939825973</v>
          </cell>
          <cell r="R79">
            <v>13465290</v>
          </cell>
          <cell r="T79">
            <v>2893</v>
          </cell>
          <cell r="V79">
            <v>34400490537</v>
          </cell>
          <cell r="X79">
            <v>38723301224</v>
          </cell>
        </row>
        <row r="80">
          <cell r="B80" t="str">
            <v>پارس دارو (دپارس)</v>
          </cell>
          <cell r="D80">
            <v>988790</v>
          </cell>
          <cell r="F80">
            <v>49852836785</v>
          </cell>
          <cell r="H80">
            <v>50029951007</v>
          </cell>
          <cell r="J80">
            <v>0</v>
          </cell>
          <cell r="L80">
            <v>0</v>
          </cell>
          <cell r="N80">
            <v>209316</v>
          </cell>
          <cell r="P80">
            <v>10188986645</v>
          </cell>
          <cell r="R80">
            <v>779474</v>
          </cell>
          <cell r="T80">
            <v>47550</v>
          </cell>
          <cell r="V80">
            <v>39299537920</v>
          </cell>
          <cell r="X80">
            <v>36843457971</v>
          </cell>
        </row>
        <row r="81">
          <cell r="B81" t="str">
            <v>سیمان فارس و خوزستان (سفارس)</v>
          </cell>
          <cell r="D81">
            <v>3046888</v>
          </cell>
          <cell r="F81">
            <v>90600318134</v>
          </cell>
          <cell r="H81">
            <v>100433648987</v>
          </cell>
          <cell r="J81">
            <v>0</v>
          </cell>
          <cell r="L81">
            <v>0</v>
          </cell>
          <cell r="N81">
            <v>85759</v>
          </cell>
          <cell r="P81">
            <v>2749498592</v>
          </cell>
          <cell r="R81">
            <v>2961129</v>
          </cell>
          <cell r="T81">
            <v>34580</v>
          </cell>
          <cell r="V81">
            <v>88050243211</v>
          </cell>
          <cell r="X81">
            <v>101786585569</v>
          </cell>
        </row>
        <row r="82">
          <cell r="B82" t="str">
            <v>صنعتی بهشهر (غبشهر)</v>
          </cell>
          <cell r="D82">
            <v>21252959</v>
          </cell>
          <cell r="F82">
            <v>55917420551</v>
          </cell>
          <cell r="H82">
            <v>41936110234</v>
          </cell>
          <cell r="J82">
            <v>0</v>
          </cell>
          <cell r="L82">
            <v>0</v>
          </cell>
          <cell r="N82">
            <v>313493</v>
          </cell>
          <cell r="P82">
            <v>603934570</v>
          </cell>
          <cell r="R82">
            <v>20939466</v>
          </cell>
          <cell r="T82">
            <v>1899</v>
          </cell>
          <cell r="V82">
            <v>55092607408</v>
          </cell>
          <cell r="X82">
            <v>39527449865</v>
          </cell>
        </row>
        <row r="83">
          <cell r="B83" t="str">
            <v>سیمان صوفیان (سصوفی)</v>
          </cell>
          <cell r="D83">
            <v>0</v>
          </cell>
          <cell r="F83">
            <v>0</v>
          </cell>
          <cell r="H83">
            <v>0</v>
          </cell>
          <cell r="J83">
            <v>1080008</v>
          </cell>
          <cell r="L83">
            <v>32406560450</v>
          </cell>
          <cell r="N83">
            <v>0</v>
          </cell>
          <cell r="P83">
            <v>0</v>
          </cell>
          <cell r="R83">
            <v>1080008</v>
          </cell>
          <cell r="T83">
            <v>30430</v>
          </cell>
          <cell r="V83">
            <v>32406560450</v>
          </cell>
          <cell r="X83">
            <v>32669098814</v>
          </cell>
        </row>
        <row r="84">
          <cell r="B84" t="str">
            <v>حفاری شمال (حفاری)</v>
          </cell>
          <cell r="D84">
            <v>31160859</v>
          </cell>
          <cell r="F84">
            <v>184923980835</v>
          </cell>
          <cell r="H84">
            <v>197933137574</v>
          </cell>
          <cell r="J84">
            <v>0</v>
          </cell>
          <cell r="L84">
            <v>0</v>
          </cell>
          <cell r="N84">
            <v>345368</v>
          </cell>
          <cell r="P84">
            <v>2018680817</v>
          </cell>
          <cell r="R84">
            <v>30815491</v>
          </cell>
          <cell r="T84">
            <v>5930</v>
          </cell>
          <cell r="V84">
            <v>182874395956</v>
          </cell>
          <cell r="X84">
            <v>181648583257</v>
          </cell>
        </row>
        <row r="85">
          <cell r="B85" t="str">
            <v>سر. کشاورزی کوثر (زکوثر)</v>
          </cell>
          <cell r="D85">
            <v>1788077</v>
          </cell>
          <cell r="F85">
            <v>35524205851</v>
          </cell>
          <cell r="H85">
            <v>35993118326</v>
          </cell>
          <cell r="J85">
            <v>0</v>
          </cell>
          <cell r="L85">
            <v>0</v>
          </cell>
          <cell r="N85">
            <v>53838</v>
          </cell>
          <cell r="P85">
            <v>1033840845</v>
          </cell>
          <cell r="R85">
            <v>1734239</v>
          </cell>
          <cell r="T85">
            <v>19550</v>
          </cell>
          <cell r="V85">
            <v>34454591849</v>
          </cell>
          <cell r="X85">
            <v>33702641436</v>
          </cell>
        </row>
        <row r="86">
          <cell r="B86" t="str">
            <v>فولاد خوزستان (فخوز)</v>
          </cell>
          <cell r="D86">
            <v>5010309</v>
          </cell>
          <cell r="F86">
            <v>18313918598</v>
          </cell>
          <cell r="H86">
            <v>17426761320</v>
          </cell>
          <cell r="J86">
            <v>8154924</v>
          </cell>
          <cell r="L86">
            <v>28367129673</v>
          </cell>
          <cell r="N86">
            <v>0</v>
          </cell>
          <cell r="P86">
            <v>0</v>
          </cell>
          <cell r="R86">
            <v>13165233</v>
          </cell>
          <cell r="T86">
            <v>3267</v>
          </cell>
          <cell r="V86">
            <v>46681048271</v>
          </cell>
          <cell r="X86">
            <v>42754901858</v>
          </cell>
        </row>
        <row r="87">
          <cell r="B87" t="str">
            <v>کابل البرز (بالبر)</v>
          </cell>
          <cell r="D87">
            <v>505399</v>
          </cell>
          <cell r="F87">
            <v>12326860954</v>
          </cell>
          <cell r="H87">
            <v>11228458429</v>
          </cell>
          <cell r="J87">
            <v>0</v>
          </cell>
          <cell r="L87">
            <v>0</v>
          </cell>
          <cell r="N87">
            <v>12972</v>
          </cell>
          <cell r="P87">
            <v>274917534</v>
          </cell>
          <cell r="R87">
            <v>492427</v>
          </cell>
          <cell r="T87">
            <v>19600</v>
          </cell>
          <cell r="V87">
            <v>12010469271</v>
          </cell>
          <cell r="X87">
            <v>9594142365</v>
          </cell>
        </row>
        <row r="88">
          <cell r="B88" t="str">
            <v>قند ثابت خراسان (قثابت)</v>
          </cell>
          <cell r="D88">
            <v>10833383</v>
          </cell>
          <cell r="F88">
            <v>31724374110</v>
          </cell>
          <cell r="H88">
            <v>27030000176</v>
          </cell>
          <cell r="J88">
            <v>0</v>
          </cell>
          <cell r="L88">
            <v>0</v>
          </cell>
          <cell r="N88">
            <v>278097</v>
          </cell>
          <cell r="P88">
            <v>667608225</v>
          </cell>
          <cell r="R88">
            <v>10555286</v>
          </cell>
          <cell r="T88">
            <v>2199</v>
          </cell>
          <cell r="V88">
            <v>30909997542</v>
          </cell>
          <cell r="X88">
            <v>23072968027</v>
          </cell>
        </row>
        <row r="89">
          <cell r="B89" t="str">
            <v>لبنیات پاک (غپاک)</v>
          </cell>
          <cell r="D89">
            <v>9645307</v>
          </cell>
          <cell r="F89">
            <v>17179394893</v>
          </cell>
          <cell r="H89">
            <v>12032836370</v>
          </cell>
          <cell r="J89">
            <v>0</v>
          </cell>
          <cell r="L89">
            <v>0</v>
          </cell>
          <cell r="N89">
            <v>247598</v>
          </cell>
          <cell r="P89">
            <v>289688886</v>
          </cell>
          <cell r="R89">
            <v>9397709</v>
          </cell>
          <cell r="T89">
            <v>1287</v>
          </cell>
          <cell r="V89">
            <v>16738394537</v>
          </cell>
          <cell r="X89">
            <v>12022887119</v>
          </cell>
        </row>
        <row r="90">
          <cell r="B90" t="str">
            <v>کشت و صنعت پیاذر (غاذر)</v>
          </cell>
          <cell r="D90">
            <v>1714480</v>
          </cell>
          <cell r="F90">
            <v>29256966524</v>
          </cell>
          <cell r="H90">
            <v>26671963911</v>
          </cell>
          <cell r="J90">
            <v>0</v>
          </cell>
          <cell r="L90">
            <v>0</v>
          </cell>
          <cell r="N90">
            <v>0</v>
          </cell>
          <cell r="P90">
            <v>0</v>
          </cell>
          <cell r="R90">
            <v>1714480</v>
          </cell>
          <cell r="T90">
            <v>13610</v>
          </cell>
          <cell r="V90">
            <v>29256966524</v>
          </cell>
          <cell r="X90">
            <v>23195235069</v>
          </cell>
        </row>
        <row r="91">
          <cell r="B91" t="str">
            <v>کیمیای زنجان گستران (کیمیا)</v>
          </cell>
          <cell r="D91">
            <v>9008353</v>
          </cell>
          <cell r="F91">
            <v>33249176543</v>
          </cell>
          <cell r="H91">
            <v>29971559298</v>
          </cell>
          <cell r="J91">
            <v>0</v>
          </cell>
          <cell r="L91">
            <v>0</v>
          </cell>
          <cell r="N91">
            <v>41053</v>
          </cell>
          <cell r="P91">
            <v>135821255</v>
          </cell>
          <cell r="R91">
            <v>8967300</v>
          </cell>
          <cell r="T91">
            <v>3003</v>
          </cell>
          <cell r="V91">
            <v>33097652902</v>
          </cell>
          <cell r="X91">
            <v>26768575531</v>
          </cell>
        </row>
        <row r="92">
          <cell r="B92" t="str">
            <v>سر. صنعت بیمه (وبیمه)</v>
          </cell>
          <cell r="D92">
            <v>10138887</v>
          </cell>
          <cell r="F92">
            <v>13643763572</v>
          </cell>
          <cell r="H92">
            <v>11177123734</v>
          </cell>
          <cell r="J92">
            <v>0</v>
          </cell>
          <cell r="L92">
            <v>0</v>
          </cell>
          <cell r="N92">
            <v>195078</v>
          </cell>
          <cell r="P92">
            <v>212236910</v>
          </cell>
          <cell r="R92">
            <v>9943809</v>
          </cell>
          <cell r="T92">
            <v>1065</v>
          </cell>
          <cell r="V92">
            <v>13381249737</v>
          </cell>
          <cell r="X92">
            <v>10527145157</v>
          </cell>
        </row>
        <row r="93">
          <cell r="B93" t="str">
            <v>داده پردازی ایران (مداران)</v>
          </cell>
          <cell r="D93">
            <v>5421970</v>
          </cell>
          <cell r="F93">
            <v>33894747541</v>
          </cell>
          <cell r="H93">
            <v>29481709756</v>
          </cell>
          <cell r="J93">
            <v>0</v>
          </cell>
          <cell r="L93">
            <v>0</v>
          </cell>
          <cell r="N93">
            <v>303368</v>
          </cell>
          <cell r="P93">
            <v>1611323951</v>
          </cell>
          <cell r="R93">
            <v>5118602</v>
          </cell>
          <cell r="T93">
            <v>5460</v>
          </cell>
          <cell r="V93">
            <v>31998281539</v>
          </cell>
          <cell r="X93">
            <v>27781278899</v>
          </cell>
        </row>
        <row r="94">
          <cell r="B94" t="str">
            <v>الکتریک خودرو شرق (خشرق)</v>
          </cell>
          <cell r="D94">
            <v>4192393</v>
          </cell>
          <cell r="F94">
            <v>25551932751</v>
          </cell>
          <cell r="H94">
            <v>23129337857</v>
          </cell>
          <cell r="J94">
            <v>400000</v>
          </cell>
          <cell r="L94">
            <v>1949807699</v>
          </cell>
          <cell r="N94">
            <v>0</v>
          </cell>
          <cell r="P94">
            <v>0</v>
          </cell>
          <cell r="R94">
            <v>4592393</v>
          </cell>
          <cell r="T94">
            <v>4965</v>
          </cell>
          <cell r="V94">
            <v>27501740450</v>
          </cell>
          <cell r="X94">
            <v>22665563924</v>
          </cell>
        </row>
        <row r="95">
          <cell r="B95" t="str">
            <v>صنایع غذایی مینو شرق (غمینو)</v>
          </cell>
          <cell r="D95">
            <v>9971591</v>
          </cell>
          <cell r="F95">
            <v>61492394958</v>
          </cell>
          <cell r="H95">
            <v>42444297466</v>
          </cell>
          <cell r="J95">
            <v>1844433</v>
          </cell>
          <cell r="L95">
            <v>7033244526</v>
          </cell>
          <cell r="N95">
            <v>255974</v>
          </cell>
          <cell r="P95">
            <v>977855025</v>
          </cell>
          <cell r="R95">
            <v>11560050</v>
          </cell>
          <cell r="T95">
            <v>3810</v>
          </cell>
          <cell r="V95">
            <v>66947109608</v>
          </cell>
          <cell r="X95">
            <v>43781729951</v>
          </cell>
        </row>
        <row r="96">
          <cell r="B96" t="str">
            <v>گروه مالی صبا تامین (صبا)</v>
          </cell>
          <cell r="D96">
            <v>52465248</v>
          </cell>
          <cell r="F96">
            <v>178236745158</v>
          </cell>
          <cell r="H96">
            <v>138727192204</v>
          </cell>
          <cell r="J96">
            <v>0</v>
          </cell>
          <cell r="L96">
            <v>0</v>
          </cell>
          <cell r="N96">
            <v>0</v>
          </cell>
          <cell r="P96">
            <v>0</v>
          </cell>
          <cell r="R96">
            <v>52465248</v>
          </cell>
          <cell r="T96">
            <v>2689</v>
          </cell>
          <cell r="V96">
            <v>178236745158</v>
          </cell>
          <cell r="X96">
            <v>140239631516</v>
          </cell>
        </row>
        <row r="97">
          <cell r="B97" t="str">
            <v>پالایش نفت تبریز (شبریز)</v>
          </cell>
          <cell r="D97">
            <v>19079319</v>
          </cell>
          <cell r="F97">
            <v>328596344208</v>
          </cell>
          <cell r="H97">
            <v>235934515331</v>
          </cell>
          <cell r="J97">
            <v>0</v>
          </cell>
          <cell r="L97">
            <v>0</v>
          </cell>
          <cell r="N97">
            <v>0</v>
          </cell>
          <cell r="P97">
            <v>0</v>
          </cell>
          <cell r="R97">
            <v>19079319</v>
          </cell>
          <cell r="T97">
            <v>12180</v>
          </cell>
          <cell r="V97">
            <v>328596344208</v>
          </cell>
          <cell r="X97">
            <v>231003408095</v>
          </cell>
        </row>
        <row r="98">
          <cell r="B98" t="str">
            <v>ایران یاسا (پاسا)</v>
          </cell>
          <cell r="D98">
            <v>3619918</v>
          </cell>
          <cell r="F98">
            <v>55247504935</v>
          </cell>
          <cell r="H98">
            <v>50413296629</v>
          </cell>
          <cell r="J98">
            <v>0</v>
          </cell>
          <cell r="L98">
            <v>0</v>
          </cell>
          <cell r="N98">
            <v>0</v>
          </cell>
          <cell r="P98">
            <v>0</v>
          </cell>
          <cell r="R98">
            <v>3619918</v>
          </cell>
          <cell r="T98">
            <v>11900</v>
          </cell>
          <cell r="V98">
            <v>55247504935</v>
          </cell>
          <cell r="X98">
            <v>42820715909</v>
          </cell>
        </row>
        <row r="99">
          <cell r="B99" t="str">
            <v>سر. مسکن (ثمسکن)</v>
          </cell>
          <cell r="D99">
            <v>3724129</v>
          </cell>
          <cell r="F99">
            <v>22058538506</v>
          </cell>
          <cell r="H99">
            <v>24803201903</v>
          </cell>
          <cell r="J99">
            <v>0</v>
          </cell>
          <cell r="L99">
            <v>0</v>
          </cell>
          <cell r="N99">
            <v>0</v>
          </cell>
          <cell r="P99">
            <v>0</v>
          </cell>
          <cell r="R99">
            <v>3724129</v>
          </cell>
          <cell r="T99">
            <v>5900</v>
          </cell>
          <cell r="V99">
            <v>22058538506</v>
          </cell>
          <cell r="X99">
            <v>21841625555</v>
          </cell>
        </row>
        <row r="100">
          <cell r="B100" t="str">
            <v>شهد (قشهد)</v>
          </cell>
          <cell r="D100">
            <v>2190396</v>
          </cell>
          <cell r="F100">
            <v>27237702887</v>
          </cell>
          <cell r="H100">
            <v>26912208463</v>
          </cell>
          <cell r="J100">
            <v>0</v>
          </cell>
          <cell r="L100">
            <v>0</v>
          </cell>
          <cell r="N100">
            <v>0</v>
          </cell>
          <cell r="P100">
            <v>0</v>
          </cell>
          <cell r="R100">
            <v>2190396</v>
          </cell>
          <cell r="T100">
            <v>12000</v>
          </cell>
          <cell r="V100">
            <v>27237702887</v>
          </cell>
          <cell r="X100">
            <v>26128357728</v>
          </cell>
        </row>
        <row r="101">
          <cell r="B101" t="str">
            <v>بورس اوراق بهادار تهران (بورس)</v>
          </cell>
          <cell r="D101">
            <v>2156397</v>
          </cell>
          <cell r="F101">
            <v>15350046439</v>
          </cell>
          <cell r="H101">
            <v>10825010514</v>
          </cell>
          <cell r="J101">
            <v>4000000</v>
          </cell>
          <cell r="L101">
            <v>20138671360</v>
          </cell>
          <cell r="N101">
            <v>55355</v>
          </cell>
          <cell r="P101">
            <v>267424604</v>
          </cell>
          <cell r="R101">
            <v>6101042</v>
          </cell>
          <cell r="T101">
            <v>4602</v>
          </cell>
          <cell r="V101">
            <v>35094680050</v>
          </cell>
          <cell r="X101">
            <v>27909937167</v>
          </cell>
        </row>
        <row r="102">
          <cell r="B102" t="str">
            <v>کارخانجات داروپخش (دارو)</v>
          </cell>
          <cell r="C102">
            <v>0</v>
          </cell>
          <cell r="D102">
            <v>1085274</v>
          </cell>
          <cell r="E102">
            <v>30849198855</v>
          </cell>
          <cell r="F102">
            <v>31932264777</v>
          </cell>
          <cell r="G102">
            <v>30849198855</v>
          </cell>
          <cell r="H102">
            <v>19807073142</v>
          </cell>
          <cell r="I102">
            <v>30849198855</v>
          </cell>
          <cell r="J102">
            <v>0</v>
          </cell>
          <cell r="L102">
            <v>0</v>
          </cell>
          <cell r="N102">
            <v>0</v>
          </cell>
          <cell r="P102">
            <v>0</v>
          </cell>
          <cell r="R102">
            <v>1085274</v>
          </cell>
          <cell r="T102">
            <v>15600</v>
          </cell>
          <cell r="V102">
            <v>31932264777</v>
          </cell>
          <cell r="X102">
            <v>16829539270</v>
          </cell>
        </row>
        <row r="103">
          <cell r="B103" t="str">
            <v>سر. نفت (ونفت)</v>
          </cell>
          <cell r="D103">
            <v>5500319</v>
          </cell>
          <cell r="F103">
            <v>33983638268</v>
          </cell>
          <cell r="H103">
            <v>21979720254</v>
          </cell>
          <cell r="J103">
            <v>0</v>
          </cell>
          <cell r="L103">
            <v>0</v>
          </cell>
          <cell r="N103">
            <v>140138</v>
          </cell>
          <cell r="P103">
            <v>529967517</v>
          </cell>
          <cell r="R103">
            <v>5360181</v>
          </cell>
          <cell r="T103">
            <v>4076</v>
          </cell>
          <cell r="V103">
            <v>33117797741</v>
          </cell>
          <cell r="X103">
            <v>21718101579</v>
          </cell>
        </row>
        <row r="104">
          <cell r="B104" t="str">
            <v>سرماآفرین (لسرما)</v>
          </cell>
          <cell r="D104">
            <v>970463</v>
          </cell>
          <cell r="F104">
            <v>29130169398</v>
          </cell>
          <cell r="H104">
            <v>28709137060</v>
          </cell>
          <cell r="J104">
            <v>0</v>
          </cell>
          <cell r="L104">
            <v>0</v>
          </cell>
          <cell r="N104">
            <v>35828</v>
          </cell>
          <cell r="P104">
            <v>1033801886</v>
          </cell>
          <cell r="R104">
            <v>934635</v>
          </cell>
          <cell r="T104">
            <v>30750</v>
          </cell>
          <cell r="V104">
            <v>28054728388</v>
          </cell>
          <cell r="X104">
            <v>28569023098</v>
          </cell>
        </row>
        <row r="105">
          <cell r="B105" t="str">
            <v>فولادخراسان (فخاس)</v>
          </cell>
          <cell r="D105">
            <v>858513</v>
          </cell>
          <cell r="F105">
            <v>3456142448</v>
          </cell>
          <cell r="H105">
            <v>3770342620</v>
          </cell>
          <cell r="J105">
            <v>0</v>
          </cell>
          <cell r="L105">
            <v>0</v>
          </cell>
          <cell r="N105">
            <v>0</v>
          </cell>
          <cell r="P105">
            <v>0</v>
          </cell>
          <cell r="R105">
            <v>858513</v>
          </cell>
          <cell r="T105">
            <v>4443</v>
          </cell>
          <cell r="V105">
            <v>3456142448</v>
          </cell>
          <cell r="X105">
            <v>3791677741</v>
          </cell>
        </row>
        <row r="106">
          <cell r="B106" t="str">
            <v>سر. ملی (ونیکی)</v>
          </cell>
          <cell r="D106">
            <v>4057537</v>
          </cell>
          <cell r="F106">
            <v>29644647159</v>
          </cell>
          <cell r="H106">
            <v>26096063423</v>
          </cell>
          <cell r="J106">
            <v>0</v>
          </cell>
          <cell r="L106">
            <v>0</v>
          </cell>
          <cell r="N106">
            <v>148903</v>
          </cell>
          <cell r="P106">
            <v>962104959</v>
          </cell>
          <cell r="R106">
            <v>3908634</v>
          </cell>
          <cell r="T106">
            <v>6470</v>
          </cell>
          <cell r="V106">
            <v>28556751498</v>
          </cell>
          <cell r="X106">
            <v>25138393255</v>
          </cell>
        </row>
        <row r="107">
          <cell r="B107" t="str">
            <v>خاک چینی ایران (کخاک)</v>
          </cell>
          <cell r="D107">
            <v>2134844</v>
          </cell>
          <cell r="F107">
            <v>33637315431</v>
          </cell>
          <cell r="H107">
            <v>29603876413</v>
          </cell>
          <cell r="J107">
            <v>0</v>
          </cell>
          <cell r="L107">
            <v>0</v>
          </cell>
          <cell r="N107">
            <v>193560</v>
          </cell>
          <cell r="P107">
            <v>2656770377</v>
          </cell>
          <cell r="R107">
            <v>1941284</v>
          </cell>
          <cell r="T107">
            <v>12730</v>
          </cell>
          <cell r="V107">
            <v>30587519392</v>
          </cell>
          <cell r="X107">
            <v>24565505679</v>
          </cell>
        </row>
        <row r="108">
          <cell r="B108" t="str">
            <v>ماشین سازی اراک (فاراک)</v>
          </cell>
          <cell r="D108">
            <v>22805379</v>
          </cell>
          <cell r="F108">
            <v>43974736907</v>
          </cell>
          <cell r="H108">
            <v>32848376461</v>
          </cell>
          <cell r="J108">
            <v>0</v>
          </cell>
          <cell r="L108">
            <v>0</v>
          </cell>
          <cell r="N108">
            <v>249032</v>
          </cell>
          <cell r="P108">
            <v>343104672</v>
          </cell>
          <cell r="R108">
            <v>22556347</v>
          </cell>
          <cell r="T108">
            <v>1264</v>
          </cell>
          <cell r="V108">
            <v>43494538061</v>
          </cell>
          <cell r="X108">
            <v>28341580836</v>
          </cell>
        </row>
        <row r="109">
          <cell r="B109" t="str">
            <v>باما (کاما)</v>
          </cell>
          <cell r="D109">
            <v>14382789</v>
          </cell>
          <cell r="F109">
            <v>48023390401</v>
          </cell>
          <cell r="H109">
            <v>50397670209</v>
          </cell>
          <cell r="J109">
            <v>0</v>
          </cell>
          <cell r="L109">
            <v>0</v>
          </cell>
          <cell r="N109">
            <v>0</v>
          </cell>
          <cell r="P109">
            <v>0</v>
          </cell>
          <cell r="R109">
            <v>14382789</v>
          </cell>
          <cell r="T109">
            <v>3060</v>
          </cell>
          <cell r="V109">
            <v>48023390401</v>
          </cell>
          <cell r="X109">
            <v>43749466902</v>
          </cell>
        </row>
        <row r="110">
          <cell r="B110" t="str">
            <v>کاشی سینا (کساوه)</v>
          </cell>
          <cell r="D110">
            <v>3190014</v>
          </cell>
          <cell r="F110">
            <v>69000587426</v>
          </cell>
          <cell r="H110">
            <v>55239402122</v>
          </cell>
          <cell r="J110">
            <v>0</v>
          </cell>
          <cell r="L110">
            <v>0</v>
          </cell>
          <cell r="N110">
            <v>0</v>
          </cell>
          <cell r="P110">
            <v>0</v>
          </cell>
          <cell r="R110">
            <v>3190014</v>
          </cell>
          <cell r="T110">
            <v>16340</v>
          </cell>
          <cell r="V110">
            <v>69000587426</v>
          </cell>
          <cell r="X110">
            <v>51814686034</v>
          </cell>
        </row>
        <row r="111">
          <cell r="B111" t="str">
            <v>پتروشیمی شیراز (شیراز)</v>
          </cell>
          <cell r="D111">
            <v>2064900</v>
          </cell>
          <cell r="F111">
            <v>50765076175</v>
          </cell>
          <cell r="H111">
            <v>50679035836</v>
          </cell>
          <cell r="J111">
            <v>0</v>
          </cell>
          <cell r="L111">
            <v>0</v>
          </cell>
          <cell r="N111">
            <v>0</v>
          </cell>
          <cell r="P111">
            <v>0</v>
          </cell>
          <cell r="R111">
            <v>2064900</v>
          </cell>
          <cell r="T111">
            <v>19690</v>
          </cell>
          <cell r="V111">
            <v>50765076175</v>
          </cell>
          <cell r="X111">
            <v>40415966611</v>
          </cell>
        </row>
        <row r="112">
          <cell r="B112" t="str">
            <v>سر. صدر تامین (تاصیکو)</v>
          </cell>
          <cell r="D112">
            <v>3943454</v>
          </cell>
          <cell r="F112">
            <v>27628579350</v>
          </cell>
          <cell r="H112">
            <v>31869522352</v>
          </cell>
          <cell r="J112">
            <v>0</v>
          </cell>
          <cell r="L112">
            <v>0</v>
          </cell>
          <cell r="N112">
            <v>117461</v>
          </cell>
          <cell r="P112">
            <v>917605044</v>
          </cell>
          <cell r="R112">
            <v>3825993</v>
          </cell>
          <cell r="T112">
            <v>8190</v>
          </cell>
          <cell r="V112">
            <v>26805625523</v>
          </cell>
          <cell r="X112">
            <v>31148440122</v>
          </cell>
        </row>
        <row r="113">
          <cell r="B113" t="str">
            <v>صنعتی بارز (پکرمان)</v>
          </cell>
          <cell r="D113">
            <v>959516</v>
          </cell>
          <cell r="F113">
            <v>12076434913</v>
          </cell>
          <cell r="H113">
            <v>18112792650</v>
          </cell>
          <cell r="J113">
            <v>0</v>
          </cell>
          <cell r="L113">
            <v>0</v>
          </cell>
          <cell r="N113">
            <v>28890</v>
          </cell>
          <cell r="P113">
            <v>530747643</v>
          </cell>
          <cell r="R113">
            <v>930626</v>
          </cell>
          <cell r="T113">
            <v>20210</v>
          </cell>
          <cell r="V113">
            <v>11712826380</v>
          </cell>
          <cell r="X113">
            <v>18696044152</v>
          </cell>
        </row>
        <row r="114">
          <cell r="B114" t="str">
            <v>سر. شاهد (ثشاهد)</v>
          </cell>
          <cell r="D114">
            <v>2608564</v>
          </cell>
          <cell r="F114">
            <v>28566221688</v>
          </cell>
          <cell r="H114">
            <v>31375820839</v>
          </cell>
          <cell r="J114">
            <v>0</v>
          </cell>
          <cell r="L114">
            <v>0</v>
          </cell>
          <cell r="N114">
            <v>0</v>
          </cell>
          <cell r="P114">
            <v>0</v>
          </cell>
          <cell r="R114">
            <v>2608564</v>
          </cell>
          <cell r="T114">
            <v>10220</v>
          </cell>
          <cell r="V114">
            <v>28566221688</v>
          </cell>
          <cell r="X114">
            <v>26500899915</v>
          </cell>
        </row>
        <row r="115">
          <cell r="B115" t="str">
            <v>مواد داروپخش (دتماد)</v>
          </cell>
          <cell r="D115">
            <v>806460</v>
          </cell>
          <cell r="F115">
            <v>36613570452</v>
          </cell>
          <cell r="H115">
            <v>40764490482</v>
          </cell>
          <cell r="J115">
            <v>0</v>
          </cell>
          <cell r="L115">
            <v>0</v>
          </cell>
          <cell r="N115">
            <v>0</v>
          </cell>
          <cell r="P115">
            <v>0</v>
          </cell>
          <cell r="R115">
            <v>806460</v>
          </cell>
          <cell r="T115">
            <v>50410</v>
          </cell>
          <cell r="V115">
            <v>36613570452</v>
          </cell>
          <cell r="X115">
            <v>40411759395</v>
          </cell>
        </row>
        <row r="116">
          <cell r="B116" t="str">
            <v>فولاد کاوه جنوب کیش (کاوه)</v>
          </cell>
          <cell r="D116">
            <v>7225495</v>
          </cell>
          <cell r="F116">
            <v>74167058459</v>
          </cell>
          <cell r="H116">
            <v>78217460993</v>
          </cell>
          <cell r="J116">
            <v>0</v>
          </cell>
          <cell r="L116">
            <v>0</v>
          </cell>
          <cell r="N116">
            <v>4048304</v>
          </cell>
          <cell r="P116">
            <v>43232404898</v>
          </cell>
          <cell r="R116">
            <v>3177191</v>
          </cell>
          <cell r="T116">
            <v>8210</v>
          </cell>
          <cell r="V116">
            <v>32612701362</v>
          </cell>
          <cell r="X116">
            <v>25929533921</v>
          </cell>
        </row>
        <row r="117">
          <cell r="B117" t="str">
            <v>ارتباطات سیار (همراه)</v>
          </cell>
          <cell r="D117">
            <v>7165135</v>
          </cell>
          <cell r="F117">
            <v>31310803293</v>
          </cell>
          <cell r="H117">
            <v>27934454600</v>
          </cell>
          <cell r="J117">
            <v>0</v>
          </cell>
          <cell r="L117">
            <v>0</v>
          </cell>
          <cell r="N117">
            <v>105689</v>
          </cell>
          <cell r="P117">
            <v>411415575</v>
          </cell>
          <cell r="R117">
            <v>7059446</v>
          </cell>
          <cell r="T117">
            <v>3902</v>
          </cell>
          <cell r="V117">
            <v>30848954704</v>
          </cell>
          <cell r="X117">
            <v>27382059844</v>
          </cell>
        </row>
        <row r="118">
          <cell r="B118" t="str">
            <v>زاگرس فارمد پارس (ددام)</v>
          </cell>
          <cell r="D118">
            <v>0</v>
          </cell>
          <cell r="F118">
            <v>0</v>
          </cell>
          <cell r="H118">
            <v>0</v>
          </cell>
          <cell r="J118">
            <v>128199</v>
          </cell>
          <cell r="L118">
            <v>1553527450</v>
          </cell>
          <cell r="N118">
            <v>0</v>
          </cell>
          <cell r="P118">
            <v>0</v>
          </cell>
          <cell r="R118">
            <v>128199</v>
          </cell>
          <cell r="T118">
            <v>12180</v>
          </cell>
          <cell r="V118">
            <v>1553527450</v>
          </cell>
          <cell r="X118">
            <v>1552173115</v>
          </cell>
        </row>
        <row r="119">
          <cell r="B119" t="str">
            <v>پتروشیمی پارس (پارس)</v>
          </cell>
          <cell r="D119">
            <v>11812575</v>
          </cell>
          <cell r="F119">
            <v>30266703602</v>
          </cell>
          <cell r="H119">
            <v>28533765138</v>
          </cell>
          <cell r="J119">
            <v>0</v>
          </cell>
          <cell r="L119">
            <v>0</v>
          </cell>
          <cell r="N119">
            <v>0</v>
          </cell>
          <cell r="P119">
            <v>0</v>
          </cell>
          <cell r="R119">
            <v>11812575</v>
          </cell>
          <cell r="T119">
            <v>2400</v>
          </cell>
          <cell r="V119">
            <v>30266703602</v>
          </cell>
          <cell r="X119">
            <v>28181496432</v>
          </cell>
        </row>
        <row r="120">
          <cell r="B120" t="str">
            <v>لیزینگ خودرو غدیر (ولغدر)</v>
          </cell>
          <cell r="D120">
            <v>841120</v>
          </cell>
          <cell r="F120">
            <v>3977013529</v>
          </cell>
          <cell r="H120">
            <v>3081085017</v>
          </cell>
          <cell r="J120">
            <v>0</v>
          </cell>
          <cell r="L120">
            <v>0</v>
          </cell>
          <cell r="N120">
            <v>0</v>
          </cell>
          <cell r="P120">
            <v>0</v>
          </cell>
          <cell r="R120">
            <v>841120</v>
          </cell>
          <cell r="T120">
            <v>3493</v>
          </cell>
          <cell r="V120">
            <v>3977013529</v>
          </cell>
          <cell r="X120">
            <v>2920550873</v>
          </cell>
        </row>
        <row r="121">
          <cell r="B121" t="str">
            <v>آما (فاما)</v>
          </cell>
          <cell r="D121">
            <v>4103330</v>
          </cell>
          <cell r="F121">
            <v>31876867484</v>
          </cell>
          <cell r="H121">
            <v>28062936486</v>
          </cell>
          <cell r="J121">
            <v>0</v>
          </cell>
          <cell r="L121">
            <v>0</v>
          </cell>
          <cell r="N121">
            <v>78434</v>
          </cell>
          <cell r="P121">
            <v>536415153</v>
          </cell>
          <cell r="R121">
            <v>4024896</v>
          </cell>
          <cell r="T121">
            <v>7090</v>
          </cell>
          <cell r="V121">
            <v>31267550119</v>
          </cell>
          <cell r="X121">
            <v>28366720393</v>
          </cell>
        </row>
        <row r="122">
          <cell r="B122" t="str">
            <v>کشت و صنعت و دامپروری پارس (زپارس)</v>
          </cell>
          <cell r="D122">
            <v>755353</v>
          </cell>
          <cell r="F122">
            <v>29967237007</v>
          </cell>
          <cell r="H122">
            <v>22841120124</v>
          </cell>
          <cell r="J122">
            <v>0</v>
          </cell>
          <cell r="L122">
            <v>0</v>
          </cell>
          <cell r="N122">
            <v>0</v>
          </cell>
          <cell r="P122">
            <v>0</v>
          </cell>
          <cell r="R122">
            <v>755353</v>
          </cell>
          <cell r="T122">
            <v>27410</v>
          </cell>
          <cell r="V122">
            <v>29967237007</v>
          </cell>
          <cell r="X122">
            <v>20581035591</v>
          </cell>
        </row>
        <row r="123">
          <cell r="B123" t="str">
            <v>گلتاش (شگل)</v>
          </cell>
          <cell r="D123">
            <v>5062284</v>
          </cell>
          <cell r="F123">
            <v>33397374602</v>
          </cell>
          <cell r="H123">
            <v>26167249735</v>
          </cell>
          <cell r="J123">
            <v>0</v>
          </cell>
          <cell r="L123">
            <v>0</v>
          </cell>
          <cell r="N123">
            <v>0</v>
          </cell>
          <cell r="P123">
            <v>0</v>
          </cell>
          <cell r="R123">
            <v>5062284</v>
          </cell>
          <cell r="T123">
            <v>5070</v>
          </cell>
          <cell r="V123">
            <v>33397374602</v>
          </cell>
          <cell r="X123">
            <v>25513068494</v>
          </cell>
        </row>
        <row r="124">
          <cell r="B124" t="str">
            <v>غلتک سازان سپاهان (فسازان)</v>
          </cell>
          <cell r="D124">
            <v>6739795</v>
          </cell>
          <cell r="F124">
            <v>36715016212</v>
          </cell>
          <cell r="H124">
            <v>26972964906</v>
          </cell>
          <cell r="J124">
            <v>0</v>
          </cell>
          <cell r="L124">
            <v>0</v>
          </cell>
          <cell r="N124">
            <v>0</v>
          </cell>
          <cell r="P124">
            <v>0</v>
          </cell>
          <cell r="R124">
            <v>6739795</v>
          </cell>
          <cell r="T124">
            <v>3420</v>
          </cell>
          <cell r="V124">
            <v>36715016212</v>
          </cell>
          <cell r="X124">
            <v>22912950816</v>
          </cell>
        </row>
        <row r="125">
          <cell r="B125" t="str">
            <v>ملی سرب و روی (فسرب)</v>
          </cell>
          <cell r="D125">
            <v>12328457</v>
          </cell>
          <cell r="F125">
            <v>25354534379</v>
          </cell>
          <cell r="H125">
            <v>23382735920</v>
          </cell>
          <cell r="J125">
            <v>0</v>
          </cell>
          <cell r="L125">
            <v>0</v>
          </cell>
          <cell r="N125">
            <v>56184</v>
          </cell>
          <cell r="P125">
            <v>103242096</v>
          </cell>
          <cell r="R125">
            <v>12272273</v>
          </cell>
          <cell r="T125">
            <v>1735</v>
          </cell>
          <cell r="V125">
            <v>25238987141</v>
          </cell>
          <cell r="X125">
            <v>21165703916</v>
          </cell>
        </row>
        <row r="126">
          <cell r="B126" t="str">
            <v>بانک کار آفرین (وکار)</v>
          </cell>
          <cell r="D126">
            <v>10744950</v>
          </cell>
          <cell r="F126">
            <v>21033627508</v>
          </cell>
          <cell r="H126">
            <v>26382113346</v>
          </cell>
          <cell r="J126">
            <v>0</v>
          </cell>
          <cell r="L126">
            <v>0</v>
          </cell>
          <cell r="N126">
            <v>0</v>
          </cell>
          <cell r="P126">
            <v>0</v>
          </cell>
          <cell r="R126">
            <v>10744950</v>
          </cell>
          <cell r="T126">
            <v>2604</v>
          </cell>
          <cell r="V126">
            <v>21033627508</v>
          </cell>
          <cell r="X126">
            <v>27813369697</v>
          </cell>
        </row>
        <row r="127">
          <cell r="B127" t="str">
            <v>بانک صادرات ایران (وبصادر)</v>
          </cell>
          <cell r="D127">
            <v>16802060</v>
          </cell>
          <cell r="F127">
            <v>32287797082</v>
          </cell>
          <cell r="H127">
            <v>27959294886</v>
          </cell>
          <cell r="J127">
            <v>0</v>
          </cell>
          <cell r="L127">
            <v>0</v>
          </cell>
          <cell r="N127">
            <v>0</v>
          </cell>
          <cell r="P127">
            <v>0</v>
          </cell>
          <cell r="R127">
            <v>16802060</v>
          </cell>
          <cell r="T127">
            <v>1664</v>
          </cell>
          <cell r="V127">
            <v>32287797082</v>
          </cell>
          <cell r="X127">
            <v>27792274008</v>
          </cell>
        </row>
        <row r="128">
          <cell r="B128" t="str">
            <v>سیمان خزر (سخزر)</v>
          </cell>
          <cell r="D128">
            <v>1096415</v>
          </cell>
          <cell r="F128">
            <v>43183528112</v>
          </cell>
          <cell r="H128">
            <v>30560552917</v>
          </cell>
          <cell r="J128">
            <v>0</v>
          </cell>
          <cell r="L128">
            <v>0</v>
          </cell>
          <cell r="N128">
            <v>1180</v>
          </cell>
          <cell r="P128">
            <v>32749580</v>
          </cell>
          <cell r="R128">
            <v>1095235</v>
          </cell>
          <cell r="T128">
            <v>28180</v>
          </cell>
          <cell r="V128">
            <v>43137052495</v>
          </cell>
          <cell r="X128">
            <v>30680083156</v>
          </cell>
        </row>
        <row r="129">
          <cell r="B129" t="str">
            <v>چرخشگر (خچرخش)</v>
          </cell>
          <cell r="D129">
            <v>1521698</v>
          </cell>
          <cell r="F129">
            <v>35519146358</v>
          </cell>
          <cell r="H129">
            <v>25351911716</v>
          </cell>
          <cell r="J129">
            <v>0</v>
          </cell>
          <cell r="L129">
            <v>0</v>
          </cell>
          <cell r="N129">
            <v>243716</v>
          </cell>
          <cell r="P129">
            <v>4215599174</v>
          </cell>
          <cell r="R129">
            <v>1277982</v>
          </cell>
          <cell r="T129">
            <v>19270</v>
          </cell>
          <cell r="V129">
            <v>29830380075</v>
          </cell>
          <cell r="X129">
            <v>24480184201</v>
          </cell>
        </row>
        <row r="130">
          <cell r="B130" t="str">
            <v>دارو ابوریحان (دابور)</v>
          </cell>
          <cell r="D130">
            <v>3893930</v>
          </cell>
          <cell r="F130">
            <v>53538215306</v>
          </cell>
          <cell r="H130">
            <v>44513752843</v>
          </cell>
          <cell r="J130">
            <v>0</v>
          </cell>
          <cell r="L130">
            <v>0</v>
          </cell>
          <cell r="N130">
            <v>1257927</v>
          </cell>
          <cell r="P130">
            <v>14503144261</v>
          </cell>
          <cell r="R130">
            <v>2636003</v>
          </cell>
          <cell r="T130">
            <v>12300</v>
          </cell>
          <cell r="V130">
            <v>36242792284</v>
          </cell>
          <cell r="X130">
            <v>32229921022</v>
          </cell>
        </row>
        <row r="131">
          <cell r="B131" t="str">
            <v>سیمان شرق (سشرق)</v>
          </cell>
          <cell r="D131">
            <v>1795582</v>
          </cell>
          <cell r="F131">
            <v>26254846224</v>
          </cell>
          <cell r="H131">
            <v>22864547060</v>
          </cell>
          <cell r="J131">
            <v>0</v>
          </cell>
          <cell r="L131">
            <v>0</v>
          </cell>
          <cell r="N131">
            <v>26485</v>
          </cell>
          <cell r="P131">
            <v>323827201</v>
          </cell>
          <cell r="R131">
            <v>1769097</v>
          </cell>
          <cell r="T131">
            <v>12860</v>
          </cell>
          <cell r="V131">
            <v>25867584822</v>
          </cell>
          <cell r="X131">
            <v>22615221428</v>
          </cell>
        </row>
        <row r="132">
          <cell r="B132" t="str">
            <v>توسعه ساختمان (ثاخت)</v>
          </cell>
          <cell r="D132">
            <v>13661310</v>
          </cell>
          <cell r="F132">
            <v>61002037096</v>
          </cell>
          <cell r="H132">
            <v>60431112169</v>
          </cell>
          <cell r="J132">
            <v>0</v>
          </cell>
          <cell r="L132">
            <v>0</v>
          </cell>
          <cell r="N132">
            <v>0</v>
          </cell>
          <cell r="P132">
            <v>0</v>
          </cell>
          <cell r="R132">
            <v>13661310</v>
          </cell>
          <cell r="T132">
            <v>3812</v>
          </cell>
          <cell r="V132">
            <v>61002037096</v>
          </cell>
          <cell r="X132">
            <v>51767056087</v>
          </cell>
        </row>
        <row r="133">
          <cell r="B133" t="str">
            <v>جوشکاب یزد (بکاب)</v>
          </cell>
          <cell r="D133">
            <v>1062591</v>
          </cell>
          <cell r="F133">
            <v>11070366611</v>
          </cell>
          <cell r="H133">
            <v>11428826075</v>
          </cell>
          <cell r="J133">
            <v>0</v>
          </cell>
          <cell r="L133">
            <v>0</v>
          </cell>
          <cell r="N133">
            <v>0</v>
          </cell>
          <cell r="P133">
            <v>0</v>
          </cell>
          <cell r="R133">
            <v>1062591</v>
          </cell>
          <cell r="T133">
            <v>9990</v>
          </cell>
          <cell r="V133">
            <v>11070366611</v>
          </cell>
          <cell r="X133">
            <v>10552123153</v>
          </cell>
        </row>
        <row r="134">
          <cell r="B134" t="str">
            <v>تاید واتر خاورمیانه (حتاید)</v>
          </cell>
          <cell r="D134">
            <v>6292554</v>
          </cell>
          <cell r="F134">
            <v>24134556802</v>
          </cell>
          <cell r="H134">
            <v>35341390171</v>
          </cell>
          <cell r="J134">
            <v>0</v>
          </cell>
          <cell r="L134">
            <v>0</v>
          </cell>
          <cell r="N134">
            <v>69742</v>
          </cell>
          <cell r="P134">
            <v>379912159</v>
          </cell>
          <cell r="R134">
            <v>6222812</v>
          </cell>
          <cell r="T134">
            <v>5780</v>
          </cell>
          <cell r="V134">
            <v>23867067280</v>
          </cell>
          <cell r="X134">
            <v>35753844636</v>
          </cell>
        </row>
        <row r="135">
          <cell r="B135" t="str">
            <v>لیزینگ کارآفرین (ولکار)</v>
          </cell>
          <cell r="D135">
            <v>3932363</v>
          </cell>
          <cell r="F135">
            <v>15036376367</v>
          </cell>
          <cell r="H135">
            <v>15072970741</v>
          </cell>
          <cell r="J135">
            <v>0</v>
          </cell>
          <cell r="L135">
            <v>0</v>
          </cell>
          <cell r="N135">
            <v>0</v>
          </cell>
          <cell r="P135">
            <v>0</v>
          </cell>
          <cell r="R135">
            <v>3932363</v>
          </cell>
          <cell r="T135">
            <v>3909</v>
          </cell>
          <cell r="V135">
            <v>15036376367</v>
          </cell>
          <cell r="X135">
            <v>15280145909</v>
          </cell>
        </row>
        <row r="136">
          <cell r="B136" t="str">
            <v>صنعتی سپاهان (فسپا)</v>
          </cell>
          <cell r="D136">
            <v>21541687</v>
          </cell>
          <cell r="F136">
            <v>190358872757</v>
          </cell>
          <cell r="H136">
            <v>178160436168</v>
          </cell>
          <cell r="J136">
            <v>0</v>
          </cell>
          <cell r="L136">
            <v>0</v>
          </cell>
          <cell r="N136">
            <v>0</v>
          </cell>
          <cell r="P136">
            <v>0</v>
          </cell>
          <cell r="R136">
            <v>21541687</v>
          </cell>
          <cell r="T136">
            <v>8380</v>
          </cell>
          <cell r="V136">
            <v>190358872757</v>
          </cell>
          <cell r="X136">
            <v>179445247006</v>
          </cell>
        </row>
        <row r="137">
          <cell r="B137" t="str">
            <v>فروسیلیس ایران (فروس)</v>
          </cell>
          <cell r="D137">
            <v>13269896</v>
          </cell>
          <cell r="F137">
            <v>52282559458</v>
          </cell>
          <cell r="H137">
            <v>32647576798</v>
          </cell>
          <cell r="J137">
            <v>0</v>
          </cell>
          <cell r="L137">
            <v>0</v>
          </cell>
          <cell r="N137">
            <v>0</v>
          </cell>
          <cell r="P137">
            <v>0</v>
          </cell>
          <cell r="R137">
            <v>13269896</v>
          </cell>
          <cell r="T137">
            <v>2292</v>
          </cell>
          <cell r="V137">
            <v>52282559458</v>
          </cell>
          <cell r="X137">
            <v>30233634754</v>
          </cell>
        </row>
        <row r="138">
          <cell r="B138" t="str">
            <v>کاغذ پارس (چکاپا)</v>
          </cell>
          <cell r="D138">
            <v>17586191</v>
          </cell>
          <cell r="F138">
            <v>63843942582</v>
          </cell>
          <cell r="H138">
            <v>39613199472</v>
          </cell>
          <cell r="J138">
            <v>0</v>
          </cell>
          <cell r="L138">
            <v>0</v>
          </cell>
          <cell r="N138">
            <v>0</v>
          </cell>
          <cell r="P138">
            <v>0</v>
          </cell>
          <cell r="R138">
            <v>17586191</v>
          </cell>
          <cell r="T138">
            <v>1909</v>
          </cell>
          <cell r="V138">
            <v>63843942582</v>
          </cell>
          <cell r="X138">
            <v>33372284991</v>
          </cell>
        </row>
        <row r="139">
          <cell r="B139" t="str">
            <v>بیمه البرز (البرز)</v>
          </cell>
          <cell r="D139">
            <v>18422523</v>
          </cell>
          <cell r="F139">
            <v>39288797130</v>
          </cell>
          <cell r="H139">
            <v>48162950641</v>
          </cell>
          <cell r="J139">
            <v>0</v>
          </cell>
          <cell r="L139">
            <v>0</v>
          </cell>
          <cell r="N139">
            <v>39734</v>
          </cell>
          <cell r="P139">
            <v>102930713</v>
          </cell>
          <cell r="R139">
            <v>18382789</v>
          </cell>
          <cell r="T139">
            <v>2646</v>
          </cell>
          <cell r="V139">
            <v>39204058407</v>
          </cell>
          <cell r="X139">
            <v>48351446582</v>
          </cell>
        </row>
        <row r="140">
          <cell r="B140" t="str">
            <v>نفت سپاهان (شسپا)</v>
          </cell>
          <cell r="D140">
            <v>6293959</v>
          </cell>
          <cell r="F140">
            <v>31186303658</v>
          </cell>
          <cell r="H140">
            <v>29968682635</v>
          </cell>
          <cell r="J140">
            <v>8849676</v>
          </cell>
          <cell r="L140">
            <v>42947475396</v>
          </cell>
          <cell r="N140">
            <v>11500</v>
          </cell>
          <cell r="P140">
            <v>53728404</v>
          </cell>
          <cell r="R140">
            <v>15132135</v>
          </cell>
          <cell r="T140">
            <v>4695</v>
          </cell>
          <cell r="V140">
            <v>74076797035</v>
          </cell>
          <cell r="X140">
            <v>70622653853</v>
          </cell>
        </row>
        <row r="141">
          <cell r="B141" t="str">
            <v>خدمات انفورماتیک (رانفور)</v>
          </cell>
          <cell r="D141">
            <v>6149077</v>
          </cell>
          <cell r="F141">
            <v>32937033752</v>
          </cell>
          <cell r="H141">
            <v>33740944758</v>
          </cell>
          <cell r="J141">
            <v>0</v>
          </cell>
          <cell r="L141">
            <v>0</v>
          </cell>
          <cell r="N141">
            <v>0</v>
          </cell>
          <cell r="P141">
            <v>0</v>
          </cell>
          <cell r="R141">
            <v>6149077</v>
          </cell>
          <cell r="T141">
            <v>5210</v>
          </cell>
          <cell r="V141">
            <v>32937033752</v>
          </cell>
          <cell r="X141">
            <v>31846072861</v>
          </cell>
        </row>
        <row r="142">
          <cell r="B142" t="str">
            <v>تامین سرمایه بانک ملت (تملت)</v>
          </cell>
          <cell r="D142">
            <v>19749059</v>
          </cell>
          <cell r="F142">
            <v>39658260594</v>
          </cell>
          <cell r="H142">
            <v>41422574932</v>
          </cell>
          <cell r="J142">
            <v>0</v>
          </cell>
          <cell r="L142">
            <v>0</v>
          </cell>
          <cell r="N142">
            <v>42574</v>
          </cell>
          <cell r="P142">
            <v>89550573</v>
          </cell>
          <cell r="R142">
            <v>19706485</v>
          </cell>
          <cell r="T142">
            <v>2125</v>
          </cell>
          <cell r="V142">
            <v>39572767367</v>
          </cell>
          <cell r="X142">
            <v>41627116759</v>
          </cell>
        </row>
        <row r="143">
          <cell r="B143" t="str">
            <v>صنایع شیمیایی ایران (شیران)</v>
          </cell>
          <cell r="D143">
            <v>7551092</v>
          </cell>
          <cell r="F143">
            <v>33750415499</v>
          </cell>
          <cell r="H143">
            <v>31000453204</v>
          </cell>
          <cell r="J143">
            <v>0</v>
          </cell>
          <cell r="L143">
            <v>0</v>
          </cell>
          <cell r="N143">
            <v>11887</v>
          </cell>
          <cell r="P143">
            <v>48978458</v>
          </cell>
          <cell r="R143">
            <v>7539205</v>
          </cell>
          <cell r="T143">
            <v>4021</v>
          </cell>
          <cell r="V143">
            <v>33697285278</v>
          </cell>
          <cell r="X143">
            <v>30134768206</v>
          </cell>
        </row>
        <row r="144">
          <cell r="B144" t="str">
            <v>دارو فارابی (دفارا)</v>
          </cell>
          <cell r="D144">
            <v>1571723</v>
          </cell>
          <cell r="F144">
            <v>46625570372</v>
          </cell>
          <cell r="H144">
            <v>39840466831</v>
          </cell>
          <cell r="J144">
            <v>932000</v>
          </cell>
          <cell r="L144">
            <v>20019280666</v>
          </cell>
          <cell r="N144">
            <v>7162</v>
          </cell>
          <cell r="P144">
            <v>179156545</v>
          </cell>
          <cell r="R144">
            <v>2496561</v>
          </cell>
          <cell r="T144">
            <v>22240</v>
          </cell>
          <cell r="V144">
            <v>66432388451</v>
          </cell>
          <cell r="X144">
            <v>55193151719</v>
          </cell>
        </row>
        <row r="145">
          <cell r="B145" t="str">
            <v>سر. ایران خودرو (خگستر)</v>
          </cell>
          <cell r="D145">
            <v>10594070</v>
          </cell>
          <cell r="F145">
            <v>49807616718</v>
          </cell>
          <cell r="H145">
            <v>43177244665</v>
          </cell>
          <cell r="J145">
            <v>0</v>
          </cell>
          <cell r="L145">
            <v>0</v>
          </cell>
          <cell r="N145">
            <v>559052</v>
          </cell>
          <cell r="P145">
            <v>2172678420</v>
          </cell>
          <cell r="R145">
            <v>10035018</v>
          </cell>
          <cell r="T145">
            <v>3750</v>
          </cell>
          <cell r="V145">
            <v>47179255027</v>
          </cell>
          <cell r="X145">
            <v>37407411164</v>
          </cell>
        </row>
        <row r="146">
          <cell r="B146" t="str">
            <v>گروه مپنا (رمپنا)</v>
          </cell>
          <cell r="D146">
            <v>2957519</v>
          </cell>
          <cell r="F146">
            <v>39687693174</v>
          </cell>
          <cell r="H146">
            <v>31251368334</v>
          </cell>
          <cell r="J146">
            <v>0</v>
          </cell>
          <cell r="L146">
            <v>0</v>
          </cell>
          <cell r="N146">
            <v>0</v>
          </cell>
          <cell r="P146">
            <v>0</v>
          </cell>
          <cell r="R146">
            <v>2957519</v>
          </cell>
          <cell r="T146">
            <v>10130</v>
          </cell>
          <cell r="V146">
            <v>39687693174</v>
          </cell>
          <cell r="X146">
            <v>29781407450</v>
          </cell>
        </row>
        <row r="147">
          <cell r="B147" t="str">
            <v>سیمان تهران (ستران)</v>
          </cell>
          <cell r="D147">
            <v>5726447</v>
          </cell>
          <cell r="F147">
            <v>28677240947</v>
          </cell>
          <cell r="H147">
            <v>29486500642</v>
          </cell>
          <cell r="J147">
            <v>4633478</v>
          </cell>
          <cell r="L147">
            <v>24185789676</v>
          </cell>
          <cell r="N147">
            <v>147000</v>
          </cell>
          <cell r="P147">
            <v>735194707</v>
          </cell>
          <cell r="R147">
            <v>10212925</v>
          </cell>
          <cell r="T147">
            <v>5340</v>
          </cell>
          <cell r="V147">
            <v>52126875304</v>
          </cell>
          <cell r="X147">
            <v>54212524237</v>
          </cell>
        </row>
        <row r="148">
          <cell r="B148" t="str">
            <v>بانک ملت (وبملت)</v>
          </cell>
          <cell r="D148">
            <v>14799640</v>
          </cell>
          <cell r="F148">
            <v>25496770063</v>
          </cell>
          <cell r="H148">
            <v>31777017429</v>
          </cell>
          <cell r="J148">
            <v>0</v>
          </cell>
          <cell r="L148">
            <v>0</v>
          </cell>
          <cell r="N148">
            <v>405706</v>
          </cell>
          <cell r="P148">
            <v>822919928</v>
          </cell>
          <cell r="R148">
            <v>14393934</v>
          </cell>
          <cell r="T148">
            <v>2181</v>
          </cell>
          <cell r="V148">
            <v>24797821129</v>
          </cell>
          <cell r="X148">
            <v>31206380694</v>
          </cell>
        </row>
        <row r="149">
          <cell r="B149" t="str">
            <v>نورد آلومینیوم (فنوال)</v>
          </cell>
          <cell r="D149">
            <v>0</v>
          </cell>
          <cell r="F149">
            <v>0</v>
          </cell>
          <cell r="H149">
            <v>0</v>
          </cell>
          <cell r="J149">
            <v>1227322</v>
          </cell>
          <cell r="L149">
            <v>7579475137</v>
          </cell>
          <cell r="N149">
            <v>0</v>
          </cell>
          <cell r="P149">
            <v>0</v>
          </cell>
          <cell r="R149">
            <v>1227322</v>
          </cell>
          <cell r="T149">
            <v>6200</v>
          </cell>
          <cell r="V149">
            <v>7579475137</v>
          </cell>
          <cell r="X149">
            <v>7564120495</v>
          </cell>
        </row>
        <row r="150">
          <cell r="B150" t="str">
            <v>تولیدی و صنعتی گوهرفام (شفام)</v>
          </cell>
          <cell r="D150">
            <v>615113</v>
          </cell>
          <cell r="F150">
            <v>6002797345</v>
          </cell>
          <cell r="H150">
            <v>5717086280</v>
          </cell>
          <cell r="J150">
            <v>0</v>
          </cell>
          <cell r="L150">
            <v>0</v>
          </cell>
          <cell r="N150">
            <v>0</v>
          </cell>
          <cell r="P150">
            <v>0</v>
          </cell>
          <cell r="R150">
            <v>615113</v>
          </cell>
          <cell r="T150">
            <v>8450</v>
          </cell>
          <cell r="V150">
            <v>6002797345</v>
          </cell>
          <cell r="X150">
            <v>5166778508</v>
          </cell>
        </row>
        <row r="151">
          <cell r="B151" t="str">
            <v>قند پیرانشهر (قپیرا)</v>
          </cell>
          <cell r="D151">
            <v>849714</v>
          </cell>
          <cell r="F151">
            <v>9554537398</v>
          </cell>
          <cell r="H151">
            <v>7196487882</v>
          </cell>
          <cell r="J151">
            <v>0</v>
          </cell>
          <cell r="L151">
            <v>0</v>
          </cell>
          <cell r="N151">
            <v>21811</v>
          </cell>
          <cell r="P151">
            <v>186458544</v>
          </cell>
          <cell r="R151">
            <v>827903</v>
          </cell>
          <cell r="T151">
            <v>8520</v>
          </cell>
          <cell r="V151">
            <v>9309285448</v>
          </cell>
          <cell r="X151">
            <v>7011763848</v>
          </cell>
        </row>
        <row r="152">
          <cell r="B152" t="str">
            <v>بهار رز عالیس چناران (عالیس)</v>
          </cell>
          <cell r="D152">
            <v>6042450</v>
          </cell>
          <cell r="F152">
            <v>38778499268</v>
          </cell>
          <cell r="H152">
            <v>38261388584</v>
          </cell>
          <cell r="J152">
            <v>0</v>
          </cell>
          <cell r="L152">
            <v>0</v>
          </cell>
          <cell r="N152">
            <v>99597</v>
          </cell>
          <cell r="P152">
            <v>595016543</v>
          </cell>
          <cell r="R152">
            <v>5942853</v>
          </cell>
          <cell r="T152">
            <v>5480</v>
          </cell>
          <cell r="V152">
            <v>38139317778</v>
          </cell>
          <cell r="X152">
            <v>32373061776</v>
          </cell>
        </row>
        <row r="153">
          <cell r="B153" t="str">
            <v>سر. پردیس (پردیس)</v>
          </cell>
          <cell r="D153">
            <v>2323717</v>
          </cell>
          <cell r="F153">
            <v>6844942435</v>
          </cell>
          <cell r="H153">
            <v>5183395148</v>
          </cell>
          <cell r="J153">
            <v>0</v>
          </cell>
          <cell r="L153">
            <v>0</v>
          </cell>
          <cell r="N153">
            <v>1892717</v>
          </cell>
          <cell r="P153">
            <v>4064534615</v>
          </cell>
          <cell r="R153">
            <v>431000</v>
          </cell>
          <cell r="T153">
            <v>2206</v>
          </cell>
          <cell r="V153">
            <v>1269591000</v>
          </cell>
          <cell r="X153">
            <v>945128826</v>
          </cell>
        </row>
        <row r="154">
          <cell r="B154" t="str">
            <v>سیمان فارس نو (سفانو)</v>
          </cell>
          <cell r="D154">
            <v>403655</v>
          </cell>
          <cell r="F154">
            <v>33339685958</v>
          </cell>
          <cell r="H154">
            <v>26081461431</v>
          </cell>
          <cell r="J154">
            <v>0</v>
          </cell>
          <cell r="L154">
            <v>0</v>
          </cell>
          <cell r="N154">
            <v>0</v>
          </cell>
          <cell r="P154">
            <v>0</v>
          </cell>
          <cell r="R154">
            <v>403655</v>
          </cell>
          <cell r="T154">
            <v>65800</v>
          </cell>
          <cell r="V154">
            <v>33339685958</v>
          </cell>
          <cell r="X154">
            <v>26402464036</v>
          </cell>
        </row>
        <row r="155">
          <cell r="B155" t="str">
            <v>لیزینگ ایرانیان (وایران)</v>
          </cell>
          <cell r="D155">
            <v>4445401</v>
          </cell>
          <cell r="F155">
            <v>21597966749</v>
          </cell>
          <cell r="H155">
            <v>20159253846</v>
          </cell>
          <cell r="J155">
            <v>0</v>
          </cell>
          <cell r="L155">
            <v>0</v>
          </cell>
          <cell r="N155">
            <v>0</v>
          </cell>
          <cell r="P155">
            <v>0</v>
          </cell>
          <cell r="R155">
            <v>4445401</v>
          </cell>
          <cell r="T155">
            <v>4640</v>
          </cell>
          <cell r="V155">
            <v>21597966749</v>
          </cell>
          <cell r="X155">
            <v>20503932013</v>
          </cell>
        </row>
        <row r="156">
          <cell r="B156" t="str">
            <v>نیرو محرکه (خمحرکه)</v>
          </cell>
          <cell r="D156">
            <v>3629251</v>
          </cell>
          <cell r="F156">
            <v>28081785352</v>
          </cell>
          <cell r="H156">
            <v>23161157665</v>
          </cell>
          <cell r="J156">
            <v>400000</v>
          </cell>
          <cell r="L156">
            <v>2314145524</v>
          </cell>
          <cell r="N156">
            <v>0</v>
          </cell>
          <cell r="P156">
            <v>0</v>
          </cell>
          <cell r="R156">
            <v>4029251</v>
          </cell>
          <cell r="T156">
            <v>5440</v>
          </cell>
          <cell r="V156">
            <v>30395930876</v>
          </cell>
          <cell r="X156">
            <v>21788706647</v>
          </cell>
        </row>
        <row r="157">
          <cell r="B157" t="str">
            <v>سیمان اصفهان (سصفها)</v>
          </cell>
          <cell r="D157">
            <v>1135697</v>
          </cell>
          <cell r="F157">
            <v>30033953426</v>
          </cell>
          <cell r="H157">
            <v>33303718289</v>
          </cell>
          <cell r="J157">
            <v>0</v>
          </cell>
          <cell r="L157">
            <v>0</v>
          </cell>
          <cell r="N157">
            <v>0</v>
          </cell>
          <cell r="P157">
            <v>0</v>
          </cell>
          <cell r="R157">
            <v>1135697</v>
          </cell>
          <cell r="T157">
            <v>24180</v>
          </cell>
          <cell r="V157">
            <v>30033953426</v>
          </cell>
          <cell r="X157">
            <v>27297759601</v>
          </cell>
        </row>
        <row r="158">
          <cell r="B158" t="str">
            <v>خدمات کشاورزی (تکشا)</v>
          </cell>
          <cell r="D158">
            <v>773404</v>
          </cell>
          <cell r="F158">
            <v>33794502208</v>
          </cell>
          <cell r="H158">
            <v>25939387791</v>
          </cell>
          <cell r="J158">
            <v>0</v>
          </cell>
          <cell r="L158">
            <v>0</v>
          </cell>
          <cell r="N158">
            <v>0</v>
          </cell>
          <cell r="P158">
            <v>0</v>
          </cell>
          <cell r="R158">
            <v>773404</v>
          </cell>
          <cell r="T158">
            <v>32660</v>
          </cell>
          <cell r="V158">
            <v>33794502208</v>
          </cell>
          <cell r="X158">
            <v>25109081364</v>
          </cell>
        </row>
        <row r="159">
          <cell r="B159" t="str">
            <v>پالایش نفت بندر عباس (شبندر)</v>
          </cell>
          <cell r="D159">
            <v>5298060</v>
          </cell>
          <cell r="F159">
            <v>53928738645</v>
          </cell>
          <cell r="H159">
            <v>53981999569</v>
          </cell>
          <cell r="J159">
            <v>0</v>
          </cell>
          <cell r="L159">
            <v>0</v>
          </cell>
          <cell r="N159">
            <v>1601011</v>
          </cell>
          <cell r="P159">
            <v>14902309550</v>
          </cell>
          <cell r="R159">
            <v>3697049</v>
          </cell>
          <cell r="T159">
            <v>9670</v>
          </cell>
          <cell r="V159">
            <v>37632112373</v>
          </cell>
          <cell r="X159">
            <v>35537748575</v>
          </cell>
        </row>
        <row r="160">
          <cell r="B160" t="str">
            <v>سر. توسعه معادن و فلزات (ومعادن)</v>
          </cell>
          <cell r="D160">
            <v>32724199</v>
          </cell>
          <cell r="F160">
            <v>102984067349</v>
          </cell>
          <cell r="H160">
            <v>98239059852</v>
          </cell>
          <cell r="J160">
            <v>0</v>
          </cell>
          <cell r="L160">
            <v>0</v>
          </cell>
          <cell r="N160">
            <v>0</v>
          </cell>
          <cell r="P160">
            <v>0</v>
          </cell>
          <cell r="R160">
            <v>32724199</v>
          </cell>
          <cell r="T160">
            <v>2962</v>
          </cell>
          <cell r="V160">
            <v>102984067349</v>
          </cell>
          <cell r="X160">
            <v>96352349431</v>
          </cell>
        </row>
        <row r="161">
          <cell r="B161" t="str">
            <v>داده گستر عصر نوین - های وب (های وب)</v>
          </cell>
          <cell r="D161">
            <v>20067845</v>
          </cell>
          <cell r="F161">
            <v>25167415796</v>
          </cell>
          <cell r="H161">
            <v>17155659540</v>
          </cell>
          <cell r="J161">
            <v>0</v>
          </cell>
          <cell r="L161">
            <v>0</v>
          </cell>
          <cell r="N161">
            <v>515151</v>
          </cell>
          <cell r="P161">
            <v>407108299</v>
          </cell>
          <cell r="R161">
            <v>19552694</v>
          </cell>
          <cell r="T161">
            <v>750</v>
          </cell>
          <cell r="V161">
            <v>24521356420</v>
          </cell>
          <cell r="X161">
            <v>14577266606</v>
          </cell>
        </row>
        <row r="162">
          <cell r="B162" t="str">
            <v>پتروشیمی شازند (شاراک)</v>
          </cell>
          <cell r="D162">
            <v>1134986</v>
          </cell>
          <cell r="F162">
            <v>37046205181</v>
          </cell>
          <cell r="H162">
            <v>33282868585</v>
          </cell>
          <cell r="J162">
            <v>0</v>
          </cell>
          <cell r="L162">
            <v>0</v>
          </cell>
          <cell r="N162">
            <v>0</v>
          </cell>
          <cell r="P162">
            <v>0</v>
          </cell>
          <cell r="R162">
            <v>1134986</v>
          </cell>
          <cell r="T162">
            <v>28330</v>
          </cell>
          <cell r="V162">
            <v>37046205181</v>
          </cell>
          <cell r="X162">
            <v>31962836172</v>
          </cell>
        </row>
        <row r="163">
          <cell r="B163" t="str">
            <v>سیمان شمال (سشمال)</v>
          </cell>
          <cell r="D163">
            <v>3358172</v>
          </cell>
          <cell r="F163">
            <v>59256539674</v>
          </cell>
          <cell r="H163">
            <v>49071405890</v>
          </cell>
          <cell r="J163">
            <v>0</v>
          </cell>
          <cell r="L163">
            <v>0</v>
          </cell>
          <cell r="N163">
            <v>725783</v>
          </cell>
          <cell r="P163">
            <v>10492357209</v>
          </cell>
          <cell r="R163">
            <v>2632389</v>
          </cell>
          <cell r="T163">
            <v>14870</v>
          </cell>
          <cell r="V163">
            <v>46449753978</v>
          </cell>
          <cell r="X163">
            <v>38910719869</v>
          </cell>
        </row>
        <row r="164">
          <cell r="B164" t="str">
            <v>سر. توکا فولاد (وتوکا)</v>
          </cell>
          <cell r="D164">
            <v>7120133</v>
          </cell>
          <cell r="F164">
            <v>32014198120</v>
          </cell>
          <cell r="H164">
            <v>24121034058</v>
          </cell>
          <cell r="J164">
            <v>0</v>
          </cell>
          <cell r="L164">
            <v>0</v>
          </cell>
          <cell r="N164">
            <v>211025</v>
          </cell>
          <cell r="P164">
            <v>717989025</v>
          </cell>
          <cell r="R164">
            <v>6909108</v>
          </cell>
          <cell r="T164">
            <v>3473</v>
          </cell>
          <cell r="V164">
            <v>31065368069</v>
          </cell>
          <cell r="X164">
            <v>23852559863</v>
          </cell>
        </row>
        <row r="165">
          <cell r="B165" t="str">
            <v>سر. تامین اجتماعی (شستا)</v>
          </cell>
          <cell r="D165">
            <v>37194109</v>
          </cell>
          <cell r="F165">
            <v>40500177076</v>
          </cell>
          <cell r="H165">
            <v>38192906589</v>
          </cell>
          <cell r="J165">
            <v>0</v>
          </cell>
          <cell r="L165">
            <v>0</v>
          </cell>
          <cell r="N165">
            <v>412237</v>
          </cell>
          <cell r="P165">
            <v>398344027</v>
          </cell>
          <cell r="R165">
            <v>36781872</v>
          </cell>
          <cell r="T165">
            <v>1030</v>
          </cell>
          <cell r="V165">
            <v>40051297618</v>
          </cell>
          <cell r="X165">
            <v>37659910462</v>
          </cell>
        </row>
        <row r="166">
          <cell r="B166" t="str">
            <v>سیمان آبیک (سآبیک)</v>
          </cell>
          <cell r="D166">
            <v>1190203</v>
          </cell>
          <cell r="F166">
            <v>22015915229</v>
          </cell>
          <cell r="H166">
            <v>29992124760</v>
          </cell>
          <cell r="J166">
            <v>0</v>
          </cell>
          <cell r="L166">
            <v>0</v>
          </cell>
          <cell r="N166">
            <v>47998</v>
          </cell>
          <cell r="P166">
            <v>1149905279</v>
          </cell>
          <cell r="R166">
            <v>1142205</v>
          </cell>
          <cell r="T166">
            <v>22530</v>
          </cell>
          <cell r="V166">
            <v>21128066771</v>
          </cell>
          <cell r="X166">
            <v>25580762075</v>
          </cell>
        </row>
        <row r="167">
          <cell r="B167" t="str">
            <v>چدن سازان (چدن)</v>
          </cell>
          <cell r="D167">
            <v>14557339</v>
          </cell>
          <cell r="F167">
            <v>29390921823</v>
          </cell>
          <cell r="H167">
            <v>31546175781</v>
          </cell>
          <cell r="J167">
            <v>0</v>
          </cell>
          <cell r="L167">
            <v>0</v>
          </cell>
          <cell r="N167">
            <v>373693</v>
          </cell>
          <cell r="P167">
            <v>759283718</v>
          </cell>
          <cell r="R167">
            <v>14183646</v>
          </cell>
          <cell r="T167">
            <v>2066</v>
          </cell>
          <cell r="V167">
            <v>28636444528</v>
          </cell>
          <cell r="X167">
            <v>29129057334</v>
          </cell>
        </row>
        <row r="168">
          <cell r="B168" t="str">
            <v>نفت بهران (شبهرن)</v>
          </cell>
          <cell r="D168">
            <v>536089</v>
          </cell>
          <cell r="F168">
            <v>8595229028</v>
          </cell>
          <cell r="H168">
            <v>7828290286</v>
          </cell>
          <cell r="J168">
            <v>0</v>
          </cell>
          <cell r="L168">
            <v>0</v>
          </cell>
          <cell r="N168">
            <v>4497</v>
          </cell>
          <cell r="P168">
            <v>65156586</v>
          </cell>
          <cell r="R168">
            <v>531592</v>
          </cell>
          <cell r="T168">
            <v>14080</v>
          </cell>
          <cell r="V168">
            <v>8523127670</v>
          </cell>
          <cell r="X168">
            <v>7440280713</v>
          </cell>
        </row>
        <row r="169">
          <cell r="B169" t="str">
            <v>پشم شیشه ایران (کپشیر)</v>
          </cell>
          <cell r="D169">
            <v>1005027</v>
          </cell>
          <cell r="F169">
            <v>7300539382</v>
          </cell>
          <cell r="H169">
            <v>9920537601</v>
          </cell>
          <cell r="J169">
            <v>0</v>
          </cell>
          <cell r="L169">
            <v>0</v>
          </cell>
          <cell r="N169">
            <v>0</v>
          </cell>
          <cell r="P169">
            <v>0</v>
          </cell>
          <cell r="R169">
            <v>1005027</v>
          </cell>
          <cell r="T169">
            <v>8480</v>
          </cell>
          <cell r="V169">
            <v>7300539382</v>
          </cell>
          <cell r="X169">
            <v>8471919322</v>
          </cell>
        </row>
        <row r="170">
          <cell r="B170" t="str">
            <v>کشتیرانی ایران (حکشتی)</v>
          </cell>
          <cell r="D170">
            <v>6458262</v>
          </cell>
          <cell r="F170">
            <v>51740750168</v>
          </cell>
          <cell r="H170">
            <v>48084566709</v>
          </cell>
          <cell r="J170">
            <v>0</v>
          </cell>
          <cell r="L170">
            <v>0</v>
          </cell>
          <cell r="N170">
            <v>0</v>
          </cell>
          <cell r="P170">
            <v>0</v>
          </cell>
          <cell r="R170">
            <v>6458262</v>
          </cell>
          <cell r="T170">
            <v>7190</v>
          </cell>
          <cell r="V170">
            <v>51740750168</v>
          </cell>
          <cell r="X170">
            <v>46158616106</v>
          </cell>
        </row>
        <row r="171">
          <cell r="B171" t="str">
            <v>ذغالسنگ نگین (کطبس)</v>
          </cell>
          <cell r="D171">
            <v>4307838</v>
          </cell>
          <cell r="F171">
            <v>32852152107</v>
          </cell>
          <cell r="H171">
            <v>23552135005</v>
          </cell>
          <cell r="J171">
            <v>0</v>
          </cell>
          <cell r="L171">
            <v>0</v>
          </cell>
          <cell r="N171">
            <v>97167</v>
          </cell>
          <cell r="P171">
            <v>511821339</v>
          </cell>
          <cell r="R171">
            <v>4210671</v>
          </cell>
          <cell r="T171">
            <v>5370</v>
          </cell>
          <cell r="V171">
            <v>32111143494</v>
          </cell>
          <cell r="X171">
            <v>22476766018</v>
          </cell>
        </row>
        <row r="172">
          <cell r="B172" t="str">
            <v>گلوکوزان (غگل)</v>
          </cell>
          <cell r="D172">
            <v>9948652</v>
          </cell>
          <cell r="F172">
            <v>34343901625</v>
          </cell>
          <cell r="H172">
            <v>29173899689</v>
          </cell>
          <cell r="J172">
            <v>0</v>
          </cell>
          <cell r="L172">
            <v>0</v>
          </cell>
          <cell r="N172">
            <v>0</v>
          </cell>
          <cell r="P172">
            <v>0</v>
          </cell>
          <cell r="R172">
            <v>9948652</v>
          </cell>
          <cell r="T172">
            <v>2698</v>
          </cell>
          <cell r="V172">
            <v>34343901625</v>
          </cell>
          <cell r="X172">
            <v>26681756396</v>
          </cell>
        </row>
        <row r="173">
          <cell r="B173" t="str">
            <v>لیزینگ رایان سایپا (ولساپا)</v>
          </cell>
          <cell r="D173">
            <v>43346003</v>
          </cell>
          <cell r="F173">
            <v>55919550611</v>
          </cell>
          <cell r="H173">
            <v>43863679984</v>
          </cell>
          <cell r="J173">
            <v>0</v>
          </cell>
          <cell r="L173">
            <v>0</v>
          </cell>
          <cell r="N173">
            <v>1112712</v>
          </cell>
          <cell r="P173">
            <v>1052999068</v>
          </cell>
          <cell r="R173">
            <v>42233291</v>
          </cell>
          <cell r="T173">
            <v>930</v>
          </cell>
          <cell r="V173">
            <v>54484069812</v>
          </cell>
          <cell r="X173">
            <v>39043262718</v>
          </cell>
        </row>
        <row r="174">
          <cell r="B174" t="str">
            <v>موتورسازان تراکتور (خموتور)</v>
          </cell>
          <cell r="D174">
            <v>23150801</v>
          </cell>
          <cell r="F174">
            <v>100159184350</v>
          </cell>
          <cell r="H174">
            <v>74148059134</v>
          </cell>
          <cell r="J174">
            <v>0</v>
          </cell>
          <cell r="L174">
            <v>0</v>
          </cell>
          <cell r="N174">
            <v>341487</v>
          </cell>
          <cell r="P174">
            <v>1062834113</v>
          </cell>
          <cell r="R174">
            <v>22809314</v>
          </cell>
          <cell r="T174">
            <v>3086</v>
          </cell>
          <cell r="V174">
            <v>98681781500</v>
          </cell>
          <cell r="X174">
            <v>69970725226</v>
          </cell>
        </row>
        <row r="175">
          <cell r="B175" t="str">
            <v>گل گهر (کگل)</v>
          </cell>
          <cell r="D175">
            <v>3310146</v>
          </cell>
          <cell r="F175">
            <v>16541888458</v>
          </cell>
          <cell r="H175">
            <v>13280258752</v>
          </cell>
          <cell r="J175">
            <v>2421146</v>
          </cell>
          <cell r="L175">
            <v>9929537533</v>
          </cell>
          <cell r="N175">
            <v>0</v>
          </cell>
          <cell r="P175">
            <v>0</v>
          </cell>
          <cell r="R175">
            <v>5731292</v>
          </cell>
          <cell r="T175">
            <v>3642.3255813872329</v>
          </cell>
          <cell r="V175">
            <v>24059783545</v>
          </cell>
          <cell r="X175">
            <v>20751023844</v>
          </cell>
        </row>
        <row r="176">
          <cell r="B176" t="str">
            <v>صنایع ریخته گری ایران (خریخت)</v>
          </cell>
          <cell r="D176">
            <v>19365142</v>
          </cell>
          <cell r="F176">
            <v>19742175026</v>
          </cell>
          <cell r="H176">
            <v>34649854932</v>
          </cell>
          <cell r="J176">
            <v>0</v>
          </cell>
          <cell r="L176">
            <v>0</v>
          </cell>
          <cell r="N176">
            <v>19365142</v>
          </cell>
          <cell r="P176">
            <v>34574663244</v>
          </cell>
          <cell r="R176">
            <v>0</v>
          </cell>
          <cell r="T176">
            <v>0</v>
          </cell>
          <cell r="V176">
            <v>0</v>
          </cell>
          <cell r="X176">
            <v>0</v>
          </cell>
        </row>
        <row r="177">
          <cell r="B177" t="str">
            <v>آذراب (فاذر)</v>
          </cell>
          <cell r="D177">
            <v>16194362</v>
          </cell>
          <cell r="F177">
            <v>30155378794</v>
          </cell>
          <cell r="H177">
            <v>20879113197</v>
          </cell>
          <cell r="J177">
            <v>0</v>
          </cell>
          <cell r="L177">
            <v>0</v>
          </cell>
          <cell r="N177">
            <v>0</v>
          </cell>
          <cell r="P177">
            <v>0</v>
          </cell>
          <cell r="R177">
            <v>16194362</v>
          </cell>
          <cell r="T177">
            <v>1082</v>
          </cell>
          <cell r="V177">
            <v>30155378794</v>
          </cell>
          <cell r="X177">
            <v>17418042006</v>
          </cell>
        </row>
        <row r="178">
          <cell r="B178" t="str">
            <v>نوسازی و ساختمان تهران (ثنوسا)</v>
          </cell>
          <cell r="D178">
            <v>1791161</v>
          </cell>
          <cell r="F178">
            <v>10002129495</v>
          </cell>
          <cell r="H178">
            <v>14101588454</v>
          </cell>
          <cell r="J178">
            <v>0</v>
          </cell>
          <cell r="L178">
            <v>0</v>
          </cell>
          <cell r="N178">
            <v>0</v>
          </cell>
          <cell r="P178">
            <v>0</v>
          </cell>
          <cell r="R178">
            <v>1791161</v>
          </cell>
          <cell r="T178">
            <v>7110</v>
          </cell>
          <cell r="V178">
            <v>10002129495</v>
          </cell>
          <cell r="X178">
            <v>12659380544</v>
          </cell>
        </row>
        <row r="179">
          <cell r="B179" t="str">
            <v>داروپخش (وپخش)</v>
          </cell>
          <cell r="D179">
            <v>1800419</v>
          </cell>
          <cell r="F179">
            <v>33055946401</v>
          </cell>
          <cell r="H179">
            <v>28044700969</v>
          </cell>
          <cell r="J179">
            <v>0</v>
          </cell>
          <cell r="L179">
            <v>0</v>
          </cell>
          <cell r="N179">
            <v>560584</v>
          </cell>
          <cell r="P179">
            <v>8698585371</v>
          </cell>
          <cell r="R179">
            <v>1239835</v>
          </cell>
          <cell r="T179">
            <v>15590</v>
          </cell>
          <cell r="V179">
            <v>22763545212</v>
          </cell>
          <cell r="X179">
            <v>19214019939</v>
          </cell>
        </row>
        <row r="180">
          <cell r="B180" t="str">
            <v>کاشی پارس (کپارس)</v>
          </cell>
          <cell r="D180">
            <v>8001582</v>
          </cell>
          <cell r="F180">
            <v>88449761624</v>
          </cell>
          <cell r="H180">
            <v>80176043682</v>
          </cell>
          <cell r="J180">
            <v>0</v>
          </cell>
          <cell r="L180">
            <v>0</v>
          </cell>
          <cell r="N180">
            <v>0</v>
          </cell>
          <cell r="P180">
            <v>0</v>
          </cell>
          <cell r="R180">
            <v>8001582</v>
          </cell>
          <cell r="T180">
            <v>8120</v>
          </cell>
          <cell r="V180">
            <v>88449761624</v>
          </cell>
          <cell r="X180">
            <v>64586257410</v>
          </cell>
        </row>
        <row r="181">
          <cell r="B181" t="str">
            <v>صنایع پتروشیمی کرمانشاه (کرماشا)</v>
          </cell>
          <cell r="D181">
            <v>2860628</v>
          </cell>
          <cell r="F181">
            <v>61033971739</v>
          </cell>
          <cell r="H181">
            <v>51156494673</v>
          </cell>
          <cell r="J181">
            <v>0</v>
          </cell>
          <cell r="L181">
            <v>0</v>
          </cell>
          <cell r="N181">
            <v>21698</v>
          </cell>
          <cell r="P181">
            <v>378102767</v>
          </cell>
          <cell r="R181">
            <v>2838930</v>
          </cell>
          <cell r="T181">
            <v>16990</v>
          </cell>
          <cell r="V181">
            <v>60571026148</v>
          </cell>
          <cell r="X181">
            <v>47946431851</v>
          </cell>
        </row>
        <row r="182">
          <cell r="B182" t="str">
            <v>کاشی الوند (کلوند)</v>
          </cell>
          <cell r="D182">
            <v>9510152</v>
          </cell>
          <cell r="F182">
            <v>40541723189</v>
          </cell>
          <cell r="H182">
            <v>44497937969</v>
          </cell>
          <cell r="J182">
            <v>0</v>
          </cell>
          <cell r="L182">
            <v>0</v>
          </cell>
          <cell r="N182">
            <v>244130</v>
          </cell>
          <cell r="P182">
            <v>1088650950</v>
          </cell>
          <cell r="R182">
            <v>9266022</v>
          </cell>
          <cell r="T182">
            <v>4107</v>
          </cell>
          <cell r="V182">
            <v>39500998405</v>
          </cell>
          <cell r="X182">
            <v>37829121821</v>
          </cell>
        </row>
        <row r="183">
          <cell r="B183" t="str">
            <v>سر. سایپا (وساپا)</v>
          </cell>
          <cell r="D183">
            <v>9211423</v>
          </cell>
          <cell r="F183">
            <v>44513170172</v>
          </cell>
          <cell r="H183">
            <v>38805734513</v>
          </cell>
          <cell r="J183">
            <v>0</v>
          </cell>
          <cell r="L183">
            <v>0</v>
          </cell>
          <cell r="N183">
            <v>236460</v>
          </cell>
          <cell r="P183">
            <v>945618483</v>
          </cell>
          <cell r="R183">
            <v>8974963</v>
          </cell>
          <cell r="T183">
            <v>3896</v>
          </cell>
          <cell r="V183">
            <v>43370503700</v>
          </cell>
          <cell r="X183">
            <v>34758405439</v>
          </cell>
        </row>
        <row r="184">
          <cell r="B184" t="str">
            <v>قطعات اتومبیل (ختوقا)</v>
          </cell>
          <cell r="D184">
            <v>9369565</v>
          </cell>
          <cell r="F184">
            <v>49817622996</v>
          </cell>
          <cell r="H184">
            <v>55882896533</v>
          </cell>
          <cell r="J184">
            <v>0</v>
          </cell>
          <cell r="L184">
            <v>0</v>
          </cell>
          <cell r="N184">
            <v>5786731</v>
          </cell>
          <cell r="P184">
            <v>33157957350</v>
          </cell>
          <cell r="R184">
            <v>3582834</v>
          </cell>
          <cell r="T184">
            <v>5800</v>
          </cell>
          <cell r="V184">
            <v>19049792970</v>
          </cell>
          <cell r="X184">
            <v>20656793601</v>
          </cell>
        </row>
        <row r="185">
          <cell r="B185" t="str">
            <v>سر. دارویی تامین (تیپیکو)</v>
          </cell>
          <cell r="D185">
            <v>1035162</v>
          </cell>
          <cell r="F185">
            <v>30055245243</v>
          </cell>
          <cell r="H185">
            <v>26867262748</v>
          </cell>
          <cell r="J185">
            <v>0</v>
          </cell>
          <cell r="L185">
            <v>0</v>
          </cell>
          <cell r="N185">
            <v>0</v>
          </cell>
          <cell r="P185">
            <v>0</v>
          </cell>
          <cell r="R185">
            <v>1035162</v>
          </cell>
          <cell r="T185">
            <v>26400</v>
          </cell>
          <cell r="V185">
            <v>30055245243</v>
          </cell>
          <cell r="X185">
            <v>27165673556</v>
          </cell>
        </row>
        <row r="186">
          <cell r="B186" t="str">
            <v>سر. صندوق بازنشستگی (وصندوق)</v>
          </cell>
          <cell r="D186">
            <v>8485480</v>
          </cell>
          <cell r="F186">
            <v>150714516180</v>
          </cell>
          <cell r="H186">
            <v>151745495181</v>
          </cell>
          <cell r="J186">
            <v>0</v>
          </cell>
          <cell r="L186">
            <v>0</v>
          </cell>
          <cell r="N186">
            <v>94047</v>
          </cell>
          <cell r="P186">
            <v>1685578196</v>
          </cell>
          <cell r="R186">
            <v>8391433</v>
          </cell>
          <cell r="T186">
            <v>17910</v>
          </cell>
          <cell r="V186">
            <v>149044104123</v>
          </cell>
          <cell r="X186">
            <v>149396336172</v>
          </cell>
        </row>
        <row r="187">
          <cell r="B187" t="str">
            <v>سر. غدیر (وغدیر)</v>
          </cell>
          <cell r="D187">
            <v>929278</v>
          </cell>
          <cell r="F187">
            <v>18900022813</v>
          </cell>
          <cell r="H187">
            <v>17846826741</v>
          </cell>
          <cell r="J187">
            <v>0</v>
          </cell>
          <cell r="L187">
            <v>0</v>
          </cell>
          <cell r="N187">
            <v>0</v>
          </cell>
          <cell r="P187">
            <v>0</v>
          </cell>
          <cell r="R187">
            <v>929278</v>
          </cell>
          <cell r="T187">
            <v>19800</v>
          </cell>
          <cell r="V187">
            <v>18900022813</v>
          </cell>
          <cell r="X187">
            <v>18290226160</v>
          </cell>
        </row>
        <row r="188">
          <cell r="B188" t="str">
            <v>لنت ترمز (خلنت)</v>
          </cell>
          <cell r="D188">
            <v>0</v>
          </cell>
          <cell r="F188">
            <v>0</v>
          </cell>
          <cell r="H188">
            <v>0</v>
          </cell>
          <cell r="J188">
            <v>200000</v>
          </cell>
          <cell r="L188">
            <v>2456277265</v>
          </cell>
          <cell r="N188">
            <v>0</v>
          </cell>
          <cell r="P188">
            <v>0</v>
          </cell>
          <cell r="R188">
            <v>200000</v>
          </cell>
          <cell r="T188">
            <v>11750</v>
          </cell>
          <cell r="V188">
            <v>2456277265</v>
          </cell>
          <cell r="X188">
            <v>2336017500</v>
          </cell>
        </row>
        <row r="189">
          <cell r="B189" t="str">
            <v>سبحان دارو (دسبحان)</v>
          </cell>
          <cell r="D189">
            <v>0</v>
          </cell>
          <cell r="F189">
            <v>0</v>
          </cell>
          <cell r="H189">
            <v>0</v>
          </cell>
          <cell r="J189">
            <v>5000000</v>
          </cell>
          <cell r="L189">
            <v>26924963200</v>
          </cell>
          <cell r="N189">
            <v>0</v>
          </cell>
          <cell r="P189">
            <v>0</v>
          </cell>
          <cell r="R189">
            <v>5000000</v>
          </cell>
          <cell r="T189">
            <v>5110</v>
          </cell>
          <cell r="V189">
            <v>26924963200</v>
          </cell>
          <cell r="X189">
            <v>25397977500</v>
          </cell>
        </row>
        <row r="190">
          <cell r="B190" t="str">
            <v>ایران دارو (دیران)</v>
          </cell>
          <cell r="D190">
            <v>0</v>
          </cell>
          <cell r="F190">
            <v>0</v>
          </cell>
          <cell r="H190">
            <v>0</v>
          </cell>
          <cell r="J190">
            <v>4000000</v>
          </cell>
          <cell r="L190">
            <v>27105130240</v>
          </cell>
          <cell r="N190">
            <v>0</v>
          </cell>
          <cell r="P190">
            <v>0</v>
          </cell>
          <cell r="R190">
            <v>4000000</v>
          </cell>
          <cell r="T190">
            <v>6310</v>
          </cell>
          <cell r="V190">
            <v>27105130240</v>
          </cell>
          <cell r="X190">
            <v>25089822000</v>
          </cell>
        </row>
        <row r="191">
          <cell r="B191" t="str">
            <v>سایپا آذین (خاذین)</v>
          </cell>
          <cell r="D191">
            <v>1234480</v>
          </cell>
          <cell r="F191">
            <v>3425166363</v>
          </cell>
          <cell r="H191">
            <v>3325535429</v>
          </cell>
          <cell r="J191">
            <v>0</v>
          </cell>
          <cell r="L191">
            <v>0</v>
          </cell>
          <cell r="N191">
            <v>0</v>
          </cell>
          <cell r="P191">
            <v>0</v>
          </cell>
          <cell r="R191">
            <v>1234480</v>
          </cell>
          <cell r="T191">
            <v>2820</v>
          </cell>
          <cell r="V191">
            <v>3425166363</v>
          </cell>
          <cell r="X191">
            <v>3460520262</v>
          </cell>
        </row>
        <row r="192">
          <cell r="B192" t="str">
            <v>ساروج بوشهر (ساروج)</v>
          </cell>
          <cell r="D192">
            <v>3189249</v>
          </cell>
          <cell r="F192">
            <v>111611243477</v>
          </cell>
          <cell r="H192">
            <v>106362658094</v>
          </cell>
          <cell r="J192">
            <v>0</v>
          </cell>
          <cell r="L192">
            <v>0</v>
          </cell>
          <cell r="N192">
            <v>47072</v>
          </cell>
          <cell r="P192">
            <v>1509091977</v>
          </cell>
          <cell r="R192">
            <v>3142177</v>
          </cell>
          <cell r="T192">
            <v>32850</v>
          </cell>
          <cell r="V192">
            <v>109963907552</v>
          </cell>
          <cell r="X192">
            <v>102606352393</v>
          </cell>
        </row>
        <row r="193">
          <cell r="B193" t="str">
            <v>گروه مالی شهر (شهر)</v>
          </cell>
          <cell r="D193">
            <v>15493124</v>
          </cell>
          <cell r="F193">
            <v>28964263034</v>
          </cell>
          <cell r="H193">
            <v>27136456128</v>
          </cell>
          <cell r="J193">
            <v>0</v>
          </cell>
          <cell r="L193">
            <v>0</v>
          </cell>
          <cell r="N193">
            <v>1217165</v>
          </cell>
          <cell r="P193">
            <v>2195224739</v>
          </cell>
          <cell r="R193">
            <v>14275959</v>
          </cell>
          <cell r="T193">
            <v>1792</v>
          </cell>
          <cell r="V193">
            <v>26688783459</v>
          </cell>
          <cell r="X193">
            <v>25430302545</v>
          </cell>
        </row>
        <row r="194">
          <cell r="B194" t="str">
            <v>سر. خوارزمی (وخارزم)</v>
          </cell>
          <cell r="D194">
            <v>29747403</v>
          </cell>
          <cell r="F194">
            <v>55046747657</v>
          </cell>
          <cell r="H194">
            <v>43764200813</v>
          </cell>
          <cell r="J194">
            <v>0</v>
          </cell>
          <cell r="L194">
            <v>0</v>
          </cell>
          <cell r="N194">
            <v>763630</v>
          </cell>
          <cell r="P194">
            <v>1066516424</v>
          </cell>
          <cell r="R194">
            <v>28983773</v>
          </cell>
          <cell r="T194">
            <v>1467</v>
          </cell>
          <cell r="V194">
            <v>53633671433</v>
          </cell>
          <cell r="X194">
            <v>42266205785</v>
          </cell>
        </row>
        <row r="195">
          <cell r="B195" t="str">
            <v>سایپا (خساپا)</v>
          </cell>
          <cell r="D195">
            <v>12758284</v>
          </cell>
          <cell r="F195">
            <v>31757969571</v>
          </cell>
          <cell r="H195">
            <v>30412328564</v>
          </cell>
          <cell r="J195">
            <v>0</v>
          </cell>
          <cell r="L195">
            <v>0</v>
          </cell>
          <cell r="N195">
            <v>352350</v>
          </cell>
          <cell r="P195">
            <v>795697396</v>
          </cell>
          <cell r="R195">
            <v>12405934</v>
          </cell>
          <cell r="T195">
            <v>2435</v>
          </cell>
          <cell r="V195">
            <v>30880898597</v>
          </cell>
          <cell r="X195">
            <v>30028709021</v>
          </cell>
        </row>
        <row r="196">
          <cell r="B196" t="str">
            <v>لامیران (فلامی)</v>
          </cell>
          <cell r="D196">
            <v>559156</v>
          </cell>
          <cell r="F196">
            <v>4321890310</v>
          </cell>
          <cell r="H196">
            <v>3724054448</v>
          </cell>
          <cell r="J196">
            <v>0</v>
          </cell>
          <cell r="L196">
            <v>0</v>
          </cell>
          <cell r="N196">
            <v>14352</v>
          </cell>
          <cell r="P196">
            <v>94587602</v>
          </cell>
          <cell r="R196">
            <v>544804</v>
          </cell>
          <cell r="T196">
            <v>6600</v>
          </cell>
          <cell r="V196">
            <v>4210959247</v>
          </cell>
          <cell r="X196">
            <v>3574311949</v>
          </cell>
        </row>
        <row r="197">
          <cell r="B197" t="str">
            <v>سیمان کردستان (سکرد)</v>
          </cell>
          <cell r="D197">
            <v>4635311</v>
          </cell>
          <cell r="F197">
            <v>41654753634</v>
          </cell>
          <cell r="H197">
            <v>36493228730</v>
          </cell>
          <cell r="J197">
            <v>0</v>
          </cell>
          <cell r="L197">
            <v>0</v>
          </cell>
          <cell r="N197">
            <v>1244265</v>
          </cell>
          <cell r="P197">
            <v>9691686443</v>
          </cell>
          <cell r="R197">
            <v>3391046</v>
          </cell>
          <cell r="T197">
            <v>7950</v>
          </cell>
          <cell r="V197">
            <v>30473292017</v>
          </cell>
          <cell r="X197">
            <v>26798410751</v>
          </cell>
        </row>
        <row r="198">
          <cell r="B198" t="str">
            <v>کارتن ایران (چکارن)</v>
          </cell>
          <cell r="D198">
            <v>5198442</v>
          </cell>
          <cell r="F198">
            <v>18942535755</v>
          </cell>
          <cell r="H198">
            <v>17827913887</v>
          </cell>
          <cell r="J198">
            <v>0</v>
          </cell>
          <cell r="L198">
            <v>0</v>
          </cell>
          <cell r="N198">
            <v>834056</v>
          </cell>
          <cell r="P198">
            <v>2807289865</v>
          </cell>
          <cell r="R198">
            <v>4364386</v>
          </cell>
          <cell r="T198">
            <v>3478</v>
          </cell>
          <cell r="V198">
            <v>15903329855</v>
          </cell>
          <cell r="X198">
            <v>15089017469</v>
          </cell>
        </row>
        <row r="199">
          <cell r="B199" t="str">
            <v>تپسی (تپسی)</v>
          </cell>
          <cell r="D199">
            <v>11908250</v>
          </cell>
          <cell r="F199">
            <v>81590691542</v>
          </cell>
          <cell r="H199">
            <v>75759333841</v>
          </cell>
          <cell r="J199">
            <v>0</v>
          </cell>
          <cell r="L199">
            <v>0</v>
          </cell>
          <cell r="N199">
            <v>182428</v>
          </cell>
          <cell r="P199">
            <v>1153807091</v>
          </cell>
          <cell r="R199">
            <v>11725822</v>
          </cell>
          <cell r="T199">
            <v>6670</v>
          </cell>
          <cell r="V199">
            <v>80340765929</v>
          </cell>
          <cell r="X199">
            <v>77745875911</v>
          </cell>
        </row>
        <row r="200">
          <cell r="B200" t="str">
            <v>معادن منگنز ایران (کمنگنز)</v>
          </cell>
          <cell r="D200">
            <v>3919551</v>
          </cell>
          <cell r="F200">
            <v>32995434689</v>
          </cell>
          <cell r="H200">
            <v>27039833924</v>
          </cell>
          <cell r="J200">
            <v>0</v>
          </cell>
          <cell r="L200">
            <v>0</v>
          </cell>
          <cell r="N200">
            <v>0</v>
          </cell>
          <cell r="P200">
            <v>0</v>
          </cell>
          <cell r="R200">
            <v>3919551</v>
          </cell>
          <cell r="T200">
            <v>6230</v>
          </cell>
          <cell r="V200">
            <v>32995434689</v>
          </cell>
          <cell r="X200">
            <v>24273510856</v>
          </cell>
        </row>
        <row r="201">
          <cell r="B201" t="str">
            <v>مگسال (زمگسا)</v>
          </cell>
          <cell r="D201">
            <v>212557</v>
          </cell>
          <cell r="F201">
            <v>8192393397</v>
          </cell>
          <cell r="H201">
            <v>7469182309</v>
          </cell>
          <cell r="J201">
            <v>441692</v>
          </cell>
          <cell r="L201">
            <v>15592036764</v>
          </cell>
          <cell r="N201">
            <v>40103</v>
          </cell>
          <cell r="P201">
            <v>1406809130</v>
          </cell>
          <cell r="R201">
            <v>614146</v>
          </cell>
          <cell r="T201">
            <v>37900</v>
          </cell>
          <cell r="V201">
            <v>22326534157</v>
          </cell>
          <cell r="X201">
            <v>23137640408</v>
          </cell>
        </row>
        <row r="202">
          <cell r="B202" t="str">
            <v>پست بانک ایران (وپست)</v>
          </cell>
          <cell r="D202">
            <v>4307931</v>
          </cell>
          <cell r="F202">
            <v>41908511476</v>
          </cell>
          <cell r="H202">
            <v>35072027262</v>
          </cell>
          <cell r="J202">
            <v>0</v>
          </cell>
          <cell r="L202">
            <v>0</v>
          </cell>
          <cell r="N202">
            <v>35143</v>
          </cell>
          <cell r="P202">
            <v>278198495</v>
          </cell>
          <cell r="R202">
            <v>4272788</v>
          </cell>
          <cell r="T202">
            <v>8880</v>
          </cell>
          <cell r="V202">
            <v>41566632551</v>
          </cell>
          <cell r="X202">
            <v>37716600417</v>
          </cell>
        </row>
        <row r="203">
          <cell r="B203" t="str">
            <v>صنعتی بوتان (لبوتان)</v>
          </cell>
          <cell r="D203">
            <v>815839</v>
          </cell>
          <cell r="F203">
            <v>12624827687</v>
          </cell>
          <cell r="H203">
            <v>16925251903</v>
          </cell>
          <cell r="J203">
            <v>0</v>
          </cell>
          <cell r="L203">
            <v>0</v>
          </cell>
          <cell r="N203">
            <v>0</v>
          </cell>
          <cell r="P203">
            <v>0</v>
          </cell>
          <cell r="R203">
            <v>815839</v>
          </cell>
          <cell r="T203">
            <v>18800</v>
          </cell>
          <cell r="V203">
            <v>12624827687</v>
          </cell>
          <cell r="X203">
            <v>15246513452</v>
          </cell>
        </row>
        <row r="204">
          <cell r="B204" t="str">
            <v>آریان کیمیا تک (کیمیاتک)</v>
          </cell>
          <cell r="D204">
            <v>2541386</v>
          </cell>
          <cell r="F204">
            <v>24848046449</v>
          </cell>
          <cell r="H204">
            <v>28142589354</v>
          </cell>
          <cell r="J204">
            <v>0</v>
          </cell>
          <cell r="L204">
            <v>0</v>
          </cell>
          <cell r="N204">
            <v>222620</v>
          </cell>
          <cell r="P204">
            <v>2494833615</v>
          </cell>
          <cell r="R204">
            <v>2318766</v>
          </cell>
          <cell r="T204">
            <v>11970</v>
          </cell>
          <cell r="V204">
            <v>22671410511</v>
          </cell>
          <cell r="X204">
            <v>27590483031</v>
          </cell>
        </row>
        <row r="205">
          <cell r="B205" t="str">
            <v>پتروشیمی تندگویان (شگویا)</v>
          </cell>
          <cell r="D205">
            <v>3982398</v>
          </cell>
          <cell r="F205">
            <v>61358393762</v>
          </cell>
          <cell r="H205">
            <v>62785025333</v>
          </cell>
          <cell r="J205">
            <v>0</v>
          </cell>
          <cell r="L205">
            <v>0</v>
          </cell>
          <cell r="N205">
            <v>3982398</v>
          </cell>
          <cell r="P205">
            <v>60106358043</v>
          </cell>
          <cell r="R205">
            <v>0</v>
          </cell>
          <cell r="T205">
            <v>0</v>
          </cell>
          <cell r="V205">
            <v>0</v>
          </cell>
          <cell r="X205">
            <v>0</v>
          </cell>
        </row>
        <row r="206">
          <cell r="B206" t="str">
            <v>تجارت الکترونیک پارسیان (رتاپ)</v>
          </cell>
          <cell r="D206">
            <v>10613196</v>
          </cell>
          <cell r="F206">
            <v>36864080818</v>
          </cell>
          <cell r="H206">
            <v>23199554420</v>
          </cell>
          <cell r="J206">
            <v>0</v>
          </cell>
          <cell r="L206">
            <v>0</v>
          </cell>
          <cell r="N206">
            <v>0</v>
          </cell>
          <cell r="P206">
            <v>0</v>
          </cell>
          <cell r="R206">
            <v>10613196</v>
          </cell>
          <cell r="T206">
            <v>2059</v>
          </cell>
          <cell r="V206">
            <v>36864080818</v>
          </cell>
          <cell r="X206">
            <v>21722547772</v>
          </cell>
        </row>
        <row r="207">
          <cell r="B207" t="str">
            <v>سینادارو (دسینا)</v>
          </cell>
          <cell r="D207">
            <v>1710708</v>
          </cell>
          <cell r="F207">
            <v>29862339273</v>
          </cell>
          <cell r="H207">
            <v>25558955192</v>
          </cell>
          <cell r="J207">
            <v>255426</v>
          </cell>
          <cell r="L207">
            <v>3986971402</v>
          </cell>
          <cell r="N207">
            <v>0</v>
          </cell>
          <cell r="P207">
            <v>0</v>
          </cell>
          <cell r="R207">
            <v>1966134</v>
          </cell>
          <cell r="T207">
            <v>15270</v>
          </cell>
          <cell r="V207">
            <v>33849310675</v>
          </cell>
          <cell r="X207">
            <v>29844230131</v>
          </cell>
        </row>
        <row r="208">
          <cell r="B208" t="str">
            <v>فولاد آلیاژی ایران (فولاژ)</v>
          </cell>
          <cell r="D208">
            <v>5617065</v>
          </cell>
          <cell r="F208">
            <v>45440870568</v>
          </cell>
          <cell r="H208">
            <v>40202232937</v>
          </cell>
          <cell r="J208">
            <v>5095642</v>
          </cell>
          <cell r="L208">
            <v>0</v>
          </cell>
          <cell r="N208">
            <v>2000</v>
          </cell>
          <cell r="P208">
            <v>14453490</v>
          </cell>
          <cell r="R208">
            <v>10710707</v>
          </cell>
          <cell r="T208">
            <v>7230</v>
          </cell>
          <cell r="V208">
            <v>86647359516</v>
          </cell>
          <cell r="X208">
            <v>76977653064</v>
          </cell>
        </row>
        <row r="209">
          <cell r="B209" t="str">
            <v>برق آبادان (آبادا)</v>
          </cell>
          <cell r="D209">
            <v>1529069</v>
          </cell>
          <cell r="F209">
            <v>18974864172</v>
          </cell>
          <cell r="H209">
            <v>15610102577</v>
          </cell>
          <cell r="J209">
            <v>0</v>
          </cell>
          <cell r="L209">
            <v>0</v>
          </cell>
          <cell r="N209">
            <v>0</v>
          </cell>
          <cell r="P209">
            <v>0</v>
          </cell>
          <cell r="R209">
            <v>1529069</v>
          </cell>
          <cell r="T209">
            <v>9770</v>
          </cell>
          <cell r="V209">
            <v>18974864172</v>
          </cell>
          <cell r="X209">
            <v>14850117057</v>
          </cell>
        </row>
        <row r="210">
          <cell r="B210" t="str">
            <v>موتوژن (بموتو)</v>
          </cell>
          <cell r="D210">
            <v>16986499</v>
          </cell>
          <cell r="F210">
            <v>49018175223</v>
          </cell>
          <cell r="H210">
            <v>35526943316</v>
          </cell>
          <cell r="J210">
            <v>0</v>
          </cell>
          <cell r="L210">
            <v>0</v>
          </cell>
          <cell r="N210">
            <v>256352</v>
          </cell>
          <cell r="P210">
            <v>527359226</v>
          </cell>
          <cell r="R210">
            <v>16730147</v>
          </cell>
          <cell r="T210">
            <v>2098</v>
          </cell>
          <cell r="V210">
            <v>48278416709</v>
          </cell>
          <cell r="X210">
            <v>34891004311</v>
          </cell>
        </row>
        <row r="211">
          <cell r="B211" t="str">
            <v>دوده صنعتی پارس (شدوص)</v>
          </cell>
          <cell r="D211">
            <v>15808871</v>
          </cell>
          <cell r="F211">
            <v>44039827688</v>
          </cell>
          <cell r="H211">
            <v>67573675339</v>
          </cell>
          <cell r="J211">
            <v>0</v>
          </cell>
          <cell r="L211">
            <v>0</v>
          </cell>
          <cell r="N211">
            <v>887573</v>
          </cell>
          <cell r="P211">
            <v>3721983395</v>
          </cell>
          <cell r="R211">
            <v>14921298</v>
          </cell>
          <cell r="T211">
            <v>4842</v>
          </cell>
          <cell r="V211">
            <v>41567256309</v>
          </cell>
          <cell r="X211">
            <v>71819043817</v>
          </cell>
        </row>
        <row r="212">
          <cell r="B212" t="str">
            <v>قند اصفهان (قصفها)</v>
          </cell>
          <cell r="D212">
            <v>42841</v>
          </cell>
          <cell r="F212">
            <v>4373769318</v>
          </cell>
          <cell r="H212">
            <v>6281449170</v>
          </cell>
          <cell r="J212">
            <v>0</v>
          </cell>
          <cell r="L212">
            <v>0</v>
          </cell>
          <cell r="N212">
            <v>0</v>
          </cell>
          <cell r="P212">
            <v>0</v>
          </cell>
          <cell r="R212">
            <v>42841</v>
          </cell>
          <cell r="T212">
            <v>135460</v>
          </cell>
          <cell r="V212">
            <v>4373769318</v>
          </cell>
          <cell r="X212">
            <v>5768712574</v>
          </cell>
        </row>
        <row r="213">
          <cell r="B213" t="str">
            <v>دارو اکسیر (دلر)</v>
          </cell>
          <cell r="D213">
            <v>2546976</v>
          </cell>
          <cell r="F213">
            <v>73063815191</v>
          </cell>
          <cell r="H213">
            <v>67599633862</v>
          </cell>
          <cell r="J213">
            <v>0</v>
          </cell>
          <cell r="L213">
            <v>0</v>
          </cell>
          <cell r="N213">
            <v>396799</v>
          </cell>
          <cell r="P213">
            <v>10404292035</v>
          </cell>
          <cell r="R213">
            <v>2150177</v>
          </cell>
          <cell r="T213">
            <v>23870</v>
          </cell>
          <cell r="V213">
            <v>61681042521</v>
          </cell>
          <cell r="X213">
            <v>51019342881</v>
          </cell>
        </row>
        <row r="214">
          <cell r="B214" t="str">
            <v>سر. توسعه صنعتی ایران (وتوصا)</v>
          </cell>
          <cell r="D214">
            <v>33309395</v>
          </cell>
          <cell r="F214">
            <v>37716581928</v>
          </cell>
          <cell r="H214">
            <v>33607872163</v>
          </cell>
          <cell r="J214">
            <v>0</v>
          </cell>
          <cell r="L214">
            <v>0</v>
          </cell>
          <cell r="N214">
            <v>0</v>
          </cell>
          <cell r="P214">
            <v>0</v>
          </cell>
          <cell r="R214">
            <v>33309395</v>
          </cell>
          <cell r="T214">
            <v>950</v>
          </cell>
          <cell r="V214">
            <v>37716581928</v>
          </cell>
          <cell r="X214">
            <v>31455643898</v>
          </cell>
        </row>
        <row r="215">
          <cell r="B215" t="str">
            <v>کالسیمین (فاسمین)</v>
          </cell>
          <cell r="D215">
            <v>2287357</v>
          </cell>
          <cell r="F215">
            <v>16287988253</v>
          </cell>
          <cell r="H215">
            <v>9272341190</v>
          </cell>
          <cell r="J215">
            <v>0</v>
          </cell>
          <cell r="L215">
            <v>0</v>
          </cell>
          <cell r="N215">
            <v>68873</v>
          </cell>
          <cell r="P215">
            <v>271111848</v>
          </cell>
          <cell r="R215">
            <v>2218484</v>
          </cell>
          <cell r="T215">
            <v>3689</v>
          </cell>
          <cell r="V215">
            <v>15797552079</v>
          </cell>
          <cell r="X215">
            <v>8135292754</v>
          </cell>
        </row>
        <row r="216">
          <cell r="B216" t="str">
            <v>رینگ سازی مشهد (خرینگ)</v>
          </cell>
          <cell r="D216">
            <v>2452908</v>
          </cell>
          <cell r="F216">
            <v>39360089634</v>
          </cell>
          <cell r="H216">
            <v>36574697964</v>
          </cell>
          <cell r="J216">
            <v>0</v>
          </cell>
          <cell r="L216">
            <v>0</v>
          </cell>
          <cell r="N216">
            <v>350</v>
          </cell>
          <cell r="P216">
            <v>4940430</v>
          </cell>
          <cell r="R216">
            <v>2452558</v>
          </cell>
          <cell r="T216">
            <v>13720</v>
          </cell>
          <cell r="V216">
            <v>39354473430</v>
          </cell>
          <cell r="X216">
            <v>33448883645</v>
          </cell>
        </row>
        <row r="217">
          <cell r="B217" t="str">
            <v>کشت و صنعت چین چین (غچین)</v>
          </cell>
          <cell r="D217">
            <v>4727556</v>
          </cell>
          <cell r="F217">
            <v>26793493617</v>
          </cell>
          <cell r="H217">
            <v>25000951867</v>
          </cell>
          <cell r="J217">
            <v>0</v>
          </cell>
          <cell r="L217">
            <v>0</v>
          </cell>
          <cell r="N217">
            <v>168278</v>
          </cell>
          <cell r="P217">
            <v>878744293</v>
          </cell>
          <cell r="R217">
            <v>4559278</v>
          </cell>
          <cell r="T217">
            <v>5450</v>
          </cell>
          <cell r="V217">
            <v>25839775561</v>
          </cell>
          <cell r="X217">
            <v>24700219117</v>
          </cell>
        </row>
        <row r="218">
          <cell r="B218" t="str">
            <v>مهرام (غمهرا)</v>
          </cell>
          <cell r="D218">
            <v>3449145</v>
          </cell>
          <cell r="F218">
            <v>23243248379</v>
          </cell>
          <cell r="H218">
            <v>21051742688</v>
          </cell>
          <cell r="J218">
            <v>595516</v>
          </cell>
          <cell r="L218">
            <v>3739343385</v>
          </cell>
          <cell r="N218">
            <v>129228</v>
          </cell>
          <cell r="P218">
            <v>786105465</v>
          </cell>
          <cell r="R218">
            <v>3915433</v>
          </cell>
          <cell r="T218">
            <v>6240</v>
          </cell>
          <cell r="V218">
            <v>26111744495</v>
          </cell>
          <cell r="X218">
            <v>24286929726</v>
          </cell>
        </row>
        <row r="219">
          <cell r="B219" t="str">
            <v>دارو جابرابن حیان (دجابر)</v>
          </cell>
          <cell r="D219">
            <v>2486988</v>
          </cell>
          <cell r="F219">
            <v>35200003992</v>
          </cell>
          <cell r="H219">
            <v>29740450775</v>
          </cell>
          <cell r="J219">
            <v>0</v>
          </cell>
          <cell r="L219">
            <v>0</v>
          </cell>
          <cell r="N219">
            <v>535135</v>
          </cell>
          <cell r="P219">
            <v>6047050201</v>
          </cell>
          <cell r="R219">
            <v>1951853</v>
          </cell>
          <cell r="T219">
            <v>11210</v>
          </cell>
          <cell r="V219">
            <v>27625880539</v>
          </cell>
          <cell r="X219">
            <v>21750084514</v>
          </cell>
        </row>
        <row r="220">
          <cell r="B220" t="str">
            <v>کاغذ سازی کاوه (چکاوه)</v>
          </cell>
          <cell r="D220">
            <v>1871145</v>
          </cell>
          <cell r="F220">
            <v>28781234294</v>
          </cell>
          <cell r="H220">
            <v>22078338732</v>
          </cell>
          <cell r="J220">
            <v>0</v>
          </cell>
          <cell r="L220">
            <v>0</v>
          </cell>
          <cell r="N220">
            <v>0</v>
          </cell>
          <cell r="P220">
            <v>0</v>
          </cell>
          <cell r="R220">
            <v>1871145</v>
          </cell>
          <cell r="T220">
            <v>10700</v>
          </cell>
          <cell r="V220">
            <v>28781234294</v>
          </cell>
          <cell r="X220">
            <v>19902125056</v>
          </cell>
        </row>
        <row r="221">
          <cell r="B221" t="str">
            <v>سر. توسعه صنعت و تجارت (وصنعت)</v>
          </cell>
          <cell r="D221">
            <v>10717230</v>
          </cell>
          <cell r="F221">
            <v>13049167021</v>
          </cell>
          <cell r="H221">
            <v>16214569901</v>
          </cell>
          <cell r="J221">
            <v>0</v>
          </cell>
          <cell r="L221">
            <v>0</v>
          </cell>
          <cell r="N221">
            <v>36338</v>
          </cell>
          <cell r="P221">
            <v>52087638</v>
          </cell>
          <cell r="R221">
            <v>10680892</v>
          </cell>
          <cell r="T221">
            <v>1387</v>
          </cell>
          <cell r="V221">
            <v>13004922321</v>
          </cell>
          <cell r="X221">
            <v>14726251545</v>
          </cell>
        </row>
        <row r="222">
          <cell r="B222" t="str">
            <v>لعابیران (شلعاب)</v>
          </cell>
          <cell r="D222">
            <v>18792661</v>
          </cell>
          <cell r="F222">
            <v>28974187469</v>
          </cell>
          <cell r="H222">
            <v>21893949955</v>
          </cell>
          <cell r="J222">
            <v>0</v>
          </cell>
          <cell r="L222">
            <v>0</v>
          </cell>
          <cell r="N222">
            <v>85644</v>
          </cell>
          <cell r="P222">
            <v>98755933</v>
          </cell>
          <cell r="R222">
            <v>18707017</v>
          </cell>
          <cell r="T222">
            <v>1106</v>
          </cell>
          <cell r="V222">
            <v>28842143087</v>
          </cell>
          <cell r="X222">
            <v>20566855539</v>
          </cell>
        </row>
        <row r="223">
          <cell r="B223" t="str">
            <v>افست (چافست)</v>
          </cell>
          <cell r="D223">
            <v>2080441</v>
          </cell>
          <cell r="F223">
            <v>18404393971</v>
          </cell>
          <cell r="H223">
            <v>18819367626</v>
          </cell>
          <cell r="J223">
            <v>0</v>
          </cell>
          <cell r="L223">
            <v>0</v>
          </cell>
          <cell r="N223">
            <v>0</v>
          </cell>
          <cell r="P223">
            <v>0</v>
          </cell>
          <cell r="R223">
            <v>2080441</v>
          </cell>
          <cell r="T223">
            <v>8630</v>
          </cell>
          <cell r="V223">
            <v>18404393971</v>
          </cell>
          <cell r="X223">
            <v>17847378307</v>
          </cell>
        </row>
        <row r="224">
          <cell r="B224" t="str">
            <v>سر. سامان گستر اصفهان (ثامان)</v>
          </cell>
          <cell r="D224">
            <v>1184718</v>
          </cell>
          <cell r="F224">
            <v>24181705693</v>
          </cell>
          <cell r="H224">
            <v>34564583037</v>
          </cell>
          <cell r="J224">
            <v>0</v>
          </cell>
          <cell r="L224">
            <v>0</v>
          </cell>
          <cell r="N224">
            <v>0</v>
          </cell>
          <cell r="P224">
            <v>0</v>
          </cell>
          <cell r="R224">
            <v>1184718</v>
          </cell>
          <cell r="T224">
            <v>31430</v>
          </cell>
          <cell r="V224">
            <v>24181705693</v>
          </cell>
          <cell r="X224">
            <v>37014134408</v>
          </cell>
        </row>
        <row r="225">
          <cell r="B225" t="str">
            <v>آهن و فولاد غدیر ایرانیان (فغدیر)</v>
          </cell>
          <cell r="D225">
            <v>17046061</v>
          </cell>
          <cell r="F225">
            <v>143073853448</v>
          </cell>
          <cell r="H225">
            <v>151315607853</v>
          </cell>
          <cell r="J225">
            <v>0</v>
          </cell>
          <cell r="L225">
            <v>0</v>
          </cell>
          <cell r="N225">
            <v>17046061</v>
          </cell>
          <cell r="P225">
            <v>148506330860</v>
          </cell>
          <cell r="R225">
            <v>0</v>
          </cell>
          <cell r="T225">
            <v>0</v>
          </cell>
          <cell r="V225">
            <v>0</v>
          </cell>
          <cell r="X225">
            <v>0</v>
          </cell>
        </row>
        <row r="226">
          <cell r="B226" t="str">
            <v>سر. ساختمان ایران (وساخت)</v>
          </cell>
          <cell r="D226">
            <v>28357279</v>
          </cell>
          <cell r="F226">
            <v>52118706749</v>
          </cell>
          <cell r="H226">
            <v>45101685107</v>
          </cell>
          <cell r="J226">
            <v>0</v>
          </cell>
          <cell r="L226">
            <v>0</v>
          </cell>
          <cell r="N226">
            <v>1015807</v>
          </cell>
          <cell r="P226">
            <v>1519743555</v>
          </cell>
          <cell r="R226">
            <v>27341472</v>
          </cell>
          <cell r="T226">
            <v>1392</v>
          </cell>
          <cell r="V226">
            <v>50251724125</v>
          </cell>
          <cell r="X226">
            <v>37832876020</v>
          </cell>
        </row>
        <row r="227">
          <cell r="B227" t="str">
            <v>سیمان شاهرود (سرود)</v>
          </cell>
          <cell r="D227">
            <v>552120</v>
          </cell>
          <cell r="F227">
            <v>26495511908</v>
          </cell>
          <cell r="H227">
            <v>23929201034</v>
          </cell>
          <cell r="J227">
            <v>0</v>
          </cell>
          <cell r="L227">
            <v>0</v>
          </cell>
          <cell r="N227">
            <v>14547</v>
          </cell>
          <cell r="P227">
            <v>622051765</v>
          </cell>
          <cell r="R227">
            <v>537573</v>
          </cell>
          <cell r="T227">
            <v>38900</v>
          </cell>
          <cell r="V227">
            <v>25797420530</v>
          </cell>
          <cell r="X227">
            <v>20787165745</v>
          </cell>
        </row>
        <row r="228">
          <cell r="B228" t="str">
            <v>داروسازی دانا (ددانا)</v>
          </cell>
          <cell r="D228">
            <v>1914649</v>
          </cell>
          <cell r="F228">
            <v>98657299583</v>
          </cell>
          <cell r="H228">
            <v>71657619969</v>
          </cell>
          <cell r="J228">
            <v>0</v>
          </cell>
          <cell r="L228">
            <v>0</v>
          </cell>
          <cell r="N228">
            <v>333462</v>
          </cell>
          <cell r="P228">
            <v>11995238476</v>
          </cell>
          <cell r="R228">
            <v>1581187</v>
          </cell>
          <cell r="T228">
            <v>34250</v>
          </cell>
          <cell r="V228">
            <v>81474797499</v>
          </cell>
          <cell r="X228">
            <v>53833428609</v>
          </cell>
        </row>
        <row r="229">
          <cell r="B229" t="str">
            <v>سیمرغ (سیمرغ)</v>
          </cell>
          <cell r="D229">
            <v>1407256</v>
          </cell>
          <cell r="F229">
            <v>38760481714</v>
          </cell>
          <cell r="H229">
            <v>43323401150</v>
          </cell>
          <cell r="J229">
            <v>0</v>
          </cell>
          <cell r="L229">
            <v>0</v>
          </cell>
          <cell r="N229">
            <v>42372</v>
          </cell>
          <cell r="P229">
            <v>1277558707</v>
          </cell>
          <cell r="R229">
            <v>1364884</v>
          </cell>
          <cell r="T229">
            <v>29330</v>
          </cell>
          <cell r="V229">
            <v>37593416780</v>
          </cell>
          <cell r="X229">
            <v>39793857039</v>
          </cell>
        </row>
        <row r="230">
          <cell r="B230" t="str">
            <v>زامیاد (خزامیا)</v>
          </cell>
          <cell r="D230">
            <v>16205765</v>
          </cell>
          <cell r="F230">
            <v>63515714380</v>
          </cell>
          <cell r="H230">
            <v>70156178745</v>
          </cell>
          <cell r="J230">
            <v>0</v>
          </cell>
          <cell r="L230">
            <v>0</v>
          </cell>
          <cell r="N230">
            <v>179614</v>
          </cell>
          <cell r="P230">
            <v>733285539</v>
          </cell>
          <cell r="R230">
            <v>16026151</v>
          </cell>
          <cell r="T230">
            <v>3988</v>
          </cell>
          <cell r="V230">
            <v>62811748136</v>
          </cell>
          <cell r="X230">
            <v>63532012066</v>
          </cell>
        </row>
        <row r="231">
          <cell r="B231" t="str">
            <v>بورس کالای ایران (کالا)</v>
          </cell>
          <cell r="D231">
            <v>4502457</v>
          </cell>
          <cell r="F231">
            <v>56736975517</v>
          </cell>
          <cell r="H231">
            <v>32985668600</v>
          </cell>
          <cell r="J231">
            <v>0</v>
          </cell>
          <cell r="L231">
            <v>0</v>
          </cell>
          <cell r="N231">
            <v>103812</v>
          </cell>
          <cell r="P231">
            <v>722075014</v>
          </cell>
          <cell r="R231">
            <v>4398645</v>
          </cell>
          <cell r="T231">
            <v>6710</v>
          </cell>
          <cell r="V231">
            <v>55428805577</v>
          </cell>
          <cell r="X231">
            <v>29339294250</v>
          </cell>
        </row>
        <row r="232">
          <cell r="B232" t="str">
            <v>حمل و نقل توکا (حتوکا)</v>
          </cell>
          <cell r="D232">
            <v>12843562</v>
          </cell>
          <cell r="F232">
            <v>39781493630</v>
          </cell>
          <cell r="H232">
            <v>35747999860</v>
          </cell>
          <cell r="J232">
            <v>0</v>
          </cell>
          <cell r="L232">
            <v>0</v>
          </cell>
          <cell r="N232">
            <v>142350</v>
          </cell>
          <cell r="P232">
            <v>364511776</v>
          </cell>
          <cell r="R232">
            <v>12701212</v>
          </cell>
          <cell r="T232">
            <v>2427</v>
          </cell>
          <cell r="V232">
            <v>39340580461</v>
          </cell>
          <cell r="X232">
            <v>30642427770</v>
          </cell>
        </row>
        <row r="233">
          <cell r="B233" t="str">
            <v>پارس مینو (غپینو)</v>
          </cell>
          <cell r="D233">
            <v>16099524</v>
          </cell>
          <cell r="F233">
            <v>54187637478</v>
          </cell>
          <cell r="H233">
            <v>46938945467</v>
          </cell>
          <cell r="J233">
            <v>0</v>
          </cell>
          <cell r="L233">
            <v>0</v>
          </cell>
          <cell r="N233">
            <v>0</v>
          </cell>
          <cell r="P233">
            <v>0</v>
          </cell>
          <cell r="R233">
            <v>16099524</v>
          </cell>
          <cell r="T233">
            <v>2704</v>
          </cell>
          <cell r="V233">
            <v>54187637478</v>
          </cell>
          <cell r="X233">
            <v>43274090878</v>
          </cell>
        </row>
        <row r="234">
          <cell r="B234" t="str">
            <v>پارس خزر (لخزر)</v>
          </cell>
          <cell r="D234">
            <v>10700077</v>
          </cell>
          <cell r="F234">
            <v>65630766803</v>
          </cell>
          <cell r="H234">
            <v>54245698867</v>
          </cell>
          <cell r="J234">
            <v>0</v>
          </cell>
          <cell r="L234">
            <v>0</v>
          </cell>
          <cell r="N234">
            <v>493674</v>
          </cell>
          <cell r="P234">
            <v>2445986667</v>
          </cell>
          <cell r="R234">
            <v>10206403</v>
          </cell>
          <cell r="T234">
            <v>5250</v>
          </cell>
          <cell r="V234">
            <v>62602732222</v>
          </cell>
          <cell r="X234">
            <v>53264793241</v>
          </cell>
        </row>
        <row r="235">
          <cell r="B235" t="str">
            <v>آسان پرداخت پرشین (آپ)</v>
          </cell>
          <cell r="D235">
            <v>2927062</v>
          </cell>
          <cell r="F235">
            <v>13148754746</v>
          </cell>
          <cell r="H235">
            <v>11256692891</v>
          </cell>
          <cell r="J235">
            <v>0</v>
          </cell>
          <cell r="L235">
            <v>0</v>
          </cell>
          <cell r="N235">
            <v>0</v>
          </cell>
          <cell r="P235">
            <v>0</v>
          </cell>
          <cell r="R235">
            <v>2927062</v>
          </cell>
          <cell r="T235">
            <v>3480</v>
          </cell>
          <cell r="V235">
            <v>13148754746</v>
          </cell>
          <cell r="X235">
            <v>10125568017</v>
          </cell>
        </row>
        <row r="236">
          <cell r="B236" t="str">
            <v>صنعت غذایی کورش (غکورش)</v>
          </cell>
          <cell r="D236">
            <v>4555587</v>
          </cell>
          <cell r="F236">
            <v>34400981802</v>
          </cell>
          <cell r="H236">
            <v>34054179059</v>
          </cell>
          <cell r="J236">
            <v>0</v>
          </cell>
          <cell r="L236">
            <v>0</v>
          </cell>
          <cell r="N236">
            <v>2488</v>
          </cell>
          <cell r="P236">
            <v>17928663</v>
          </cell>
          <cell r="R236">
            <v>4553099</v>
          </cell>
          <cell r="T236">
            <v>7410</v>
          </cell>
          <cell r="V236">
            <v>34382193961</v>
          </cell>
          <cell r="X236">
            <v>33537719737</v>
          </cell>
        </row>
        <row r="237">
          <cell r="B237" t="str">
            <v>پمپ ایران (تپمپی)</v>
          </cell>
          <cell r="D237">
            <v>4401015</v>
          </cell>
          <cell r="F237">
            <v>58760381389</v>
          </cell>
          <cell r="H237">
            <v>44185772506</v>
          </cell>
          <cell r="J237">
            <v>0</v>
          </cell>
          <cell r="L237">
            <v>0</v>
          </cell>
          <cell r="N237">
            <v>580926</v>
          </cell>
          <cell r="P237">
            <v>5672802273</v>
          </cell>
          <cell r="R237">
            <v>3820089</v>
          </cell>
          <cell r="T237">
            <v>10230</v>
          </cell>
          <cell r="V237">
            <v>51004117591</v>
          </cell>
          <cell r="X237">
            <v>38846987386</v>
          </cell>
        </row>
        <row r="238">
          <cell r="B238" t="str">
            <v>قند هگمتان (قهکمت)</v>
          </cell>
          <cell r="D238">
            <v>4408939</v>
          </cell>
          <cell r="F238">
            <v>40667481903</v>
          </cell>
          <cell r="H238">
            <v>50357289794</v>
          </cell>
          <cell r="J238">
            <v>0</v>
          </cell>
          <cell r="L238">
            <v>0</v>
          </cell>
          <cell r="N238">
            <v>131480</v>
          </cell>
          <cell r="P238">
            <v>1449391004</v>
          </cell>
          <cell r="R238">
            <v>4277459</v>
          </cell>
          <cell r="T238">
            <v>10990</v>
          </cell>
          <cell r="V238">
            <v>39454727423</v>
          </cell>
          <cell r="X238">
            <v>46729569230</v>
          </cell>
        </row>
        <row r="239">
          <cell r="B239" t="str">
            <v>فولاد امیرکبیر کاشان (فجر)</v>
          </cell>
          <cell r="D239">
            <v>5772179</v>
          </cell>
          <cell r="F239">
            <v>19260645516</v>
          </cell>
          <cell r="H239">
            <v>27254714043</v>
          </cell>
          <cell r="J239">
            <v>0</v>
          </cell>
          <cell r="L239">
            <v>0</v>
          </cell>
          <cell r="N239">
            <v>0</v>
          </cell>
          <cell r="P239">
            <v>0</v>
          </cell>
          <cell r="R239">
            <v>5772179</v>
          </cell>
          <cell r="T239">
            <v>3848</v>
          </cell>
          <cell r="V239">
            <v>19260645516</v>
          </cell>
          <cell r="X239">
            <v>22079187293</v>
          </cell>
        </row>
        <row r="240">
          <cell r="B240" t="str">
            <v>سر. پارس توشه (وتوشه)</v>
          </cell>
          <cell r="D240">
            <v>11660336</v>
          </cell>
          <cell r="F240">
            <v>51204659114</v>
          </cell>
          <cell r="H240">
            <v>48670428449</v>
          </cell>
          <cell r="J240">
            <v>0</v>
          </cell>
          <cell r="L240">
            <v>0</v>
          </cell>
          <cell r="N240">
            <v>427163</v>
          </cell>
          <cell r="P240">
            <v>1717121735</v>
          </cell>
          <cell r="R240">
            <v>11233173</v>
          </cell>
          <cell r="T240">
            <v>4114</v>
          </cell>
          <cell r="V240">
            <v>49328835313</v>
          </cell>
          <cell r="X240">
            <v>45938304746</v>
          </cell>
        </row>
        <row r="241">
          <cell r="B241" t="str">
            <v>سر. توسعه ملی (وتوسم)</v>
          </cell>
          <cell r="D241">
            <v>7841654</v>
          </cell>
          <cell r="F241">
            <v>25428834958</v>
          </cell>
          <cell r="H241">
            <v>32692213894</v>
          </cell>
          <cell r="J241">
            <v>0</v>
          </cell>
          <cell r="L241">
            <v>0</v>
          </cell>
          <cell r="N241">
            <v>803233</v>
          </cell>
          <cell r="P241">
            <v>3209870188</v>
          </cell>
          <cell r="R241">
            <v>7038421</v>
          </cell>
          <cell r="T241">
            <v>3740</v>
          </cell>
          <cell r="V241">
            <v>22824119245</v>
          </cell>
          <cell r="X241">
            <v>26167068562</v>
          </cell>
        </row>
        <row r="242">
          <cell r="B242" t="str">
            <v>لاستیک سهند (پسهند)</v>
          </cell>
          <cell r="D242">
            <v>536513</v>
          </cell>
          <cell r="F242">
            <v>24884512553</v>
          </cell>
          <cell r="H242">
            <v>31999244863</v>
          </cell>
          <cell r="J242">
            <v>0</v>
          </cell>
          <cell r="L242">
            <v>0</v>
          </cell>
          <cell r="N242">
            <v>21195</v>
          </cell>
          <cell r="P242">
            <v>1217327374</v>
          </cell>
          <cell r="R242">
            <v>515318</v>
          </cell>
          <cell r="T242">
            <v>58020</v>
          </cell>
          <cell r="V242">
            <v>23901447382</v>
          </cell>
          <cell r="X242">
            <v>29720852798</v>
          </cell>
        </row>
        <row r="243">
          <cell r="B243" t="str">
            <v>بیمه پارسیان (پارسیان)</v>
          </cell>
          <cell r="D243">
            <v>4651896</v>
          </cell>
          <cell r="F243">
            <v>13586303279</v>
          </cell>
          <cell r="H243">
            <v>14016002395</v>
          </cell>
          <cell r="J243">
            <v>0</v>
          </cell>
          <cell r="L243">
            <v>0</v>
          </cell>
          <cell r="N243">
            <v>140071</v>
          </cell>
          <cell r="P243">
            <v>420441390</v>
          </cell>
          <cell r="R243">
            <v>4511825</v>
          </cell>
          <cell r="T243">
            <v>2820</v>
          </cell>
          <cell r="V243">
            <v>13177212644</v>
          </cell>
          <cell r="X243">
            <v>12647642591</v>
          </cell>
        </row>
        <row r="244">
          <cell r="B244" t="str">
            <v>فنرسازی زر (خزر)</v>
          </cell>
          <cell r="D244">
            <v>6501228</v>
          </cell>
          <cell r="F244">
            <v>23285789947</v>
          </cell>
          <cell r="H244">
            <v>24040669982</v>
          </cell>
          <cell r="J244">
            <v>800000</v>
          </cell>
          <cell r="L244">
            <v>2762561265</v>
          </cell>
          <cell r="N244">
            <v>0</v>
          </cell>
          <cell r="P244">
            <v>0</v>
          </cell>
          <cell r="R244">
            <v>7301228</v>
          </cell>
          <cell r="T244">
            <v>3372</v>
          </cell>
          <cell r="V244">
            <v>26048351212</v>
          </cell>
          <cell r="X244">
            <v>24473253360</v>
          </cell>
        </row>
        <row r="245">
          <cell r="B245" t="str">
            <v>تامین سرمایه نوین (تنوین)</v>
          </cell>
          <cell r="D245">
            <v>37812096</v>
          </cell>
          <cell r="F245">
            <v>105122017192</v>
          </cell>
          <cell r="H245">
            <v>58260026748</v>
          </cell>
          <cell r="J245">
            <v>0</v>
          </cell>
          <cell r="L245">
            <v>0</v>
          </cell>
          <cell r="N245">
            <v>0</v>
          </cell>
          <cell r="P245">
            <v>0</v>
          </cell>
          <cell r="R245">
            <v>37812096</v>
          </cell>
          <cell r="T245">
            <v>1216</v>
          </cell>
          <cell r="V245">
            <v>105122017192</v>
          </cell>
          <cell r="X245">
            <v>45705930662</v>
          </cell>
        </row>
        <row r="246">
          <cell r="B246" t="str">
            <v>سیمان خاش (سخاش)</v>
          </cell>
          <cell r="D246">
            <v>15319490</v>
          </cell>
          <cell r="F246">
            <v>52305550286</v>
          </cell>
          <cell r="H246">
            <v>46583489110</v>
          </cell>
          <cell r="J246">
            <v>1344760</v>
          </cell>
          <cell r="L246">
            <v>3284899939</v>
          </cell>
          <cell r="N246">
            <v>0</v>
          </cell>
          <cell r="P246">
            <v>0</v>
          </cell>
          <cell r="R246">
            <v>16664250</v>
          </cell>
          <cell r="T246">
            <v>2390</v>
          </cell>
          <cell r="V246">
            <v>55590450225</v>
          </cell>
          <cell r="X246">
            <v>39590583537</v>
          </cell>
        </row>
        <row r="247">
          <cell r="B247" t="str">
            <v>شیمی داروپخش (دشیمی)</v>
          </cell>
          <cell r="D247">
            <v>1288680</v>
          </cell>
          <cell r="F247">
            <v>26589707812</v>
          </cell>
          <cell r="H247">
            <v>30090980200</v>
          </cell>
          <cell r="J247">
            <v>0</v>
          </cell>
          <cell r="L247">
            <v>0</v>
          </cell>
          <cell r="N247">
            <v>0</v>
          </cell>
          <cell r="P247">
            <v>0</v>
          </cell>
          <cell r="R247">
            <v>1288680</v>
          </cell>
          <cell r="T247">
            <v>22410</v>
          </cell>
          <cell r="V247">
            <v>26589707812</v>
          </cell>
          <cell r="X247">
            <v>28707486856</v>
          </cell>
        </row>
        <row r="248">
          <cell r="B248" t="str">
            <v>سر. شفا دارو (شفا)</v>
          </cell>
          <cell r="D248">
            <v>4394727</v>
          </cell>
          <cell r="F248">
            <v>85609070682</v>
          </cell>
          <cell r="H248">
            <v>58975808057</v>
          </cell>
          <cell r="J248">
            <v>0</v>
          </cell>
          <cell r="L248">
            <v>0</v>
          </cell>
          <cell r="N248">
            <v>504900</v>
          </cell>
          <cell r="P248">
            <v>6038621692</v>
          </cell>
          <cell r="R248">
            <v>3889827</v>
          </cell>
          <cell r="T248">
            <v>11730</v>
          </cell>
          <cell r="V248">
            <v>75773642957</v>
          </cell>
          <cell r="X248">
            <v>45356186072</v>
          </cell>
        </row>
        <row r="249">
          <cell r="B249" t="str">
            <v>مس باهنر (فباهنر)</v>
          </cell>
          <cell r="D249">
            <v>26095426</v>
          </cell>
          <cell r="F249">
            <v>120195091905</v>
          </cell>
          <cell r="H249">
            <v>126847373678</v>
          </cell>
          <cell r="J249">
            <v>0</v>
          </cell>
          <cell r="L249">
            <v>0</v>
          </cell>
          <cell r="N249">
            <v>289226</v>
          </cell>
          <cell r="P249">
            <v>1352999032</v>
          </cell>
          <cell r="R249">
            <v>25806200</v>
          </cell>
          <cell r="T249">
            <v>4705</v>
          </cell>
          <cell r="V249">
            <v>118862921828</v>
          </cell>
          <cell r="X249">
            <v>120695732885</v>
          </cell>
        </row>
        <row r="250">
          <cell r="B250" t="str">
            <v>کیمیدارو (دکیمی)</v>
          </cell>
          <cell r="D250">
            <v>1037989</v>
          </cell>
          <cell r="F250">
            <v>34094388992</v>
          </cell>
          <cell r="H250">
            <v>25723097234</v>
          </cell>
          <cell r="J250">
            <v>0</v>
          </cell>
          <cell r="L250">
            <v>0</v>
          </cell>
          <cell r="N250">
            <v>0</v>
          </cell>
          <cell r="P250">
            <v>0</v>
          </cell>
          <cell r="R250">
            <v>1037989</v>
          </cell>
          <cell r="T250">
            <v>23580</v>
          </cell>
          <cell r="V250">
            <v>34094388992</v>
          </cell>
          <cell r="X250">
            <v>24330149729</v>
          </cell>
        </row>
        <row r="251">
          <cell r="B251" t="str">
            <v>فولاد مبارکه اصفهان (فولاد)</v>
          </cell>
          <cell r="D251">
            <v>4508308</v>
          </cell>
          <cell r="F251">
            <v>19167041804</v>
          </cell>
          <cell r="H251">
            <v>21645565634</v>
          </cell>
          <cell r="J251">
            <v>2028301</v>
          </cell>
          <cell r="L251">
            <v>9987715218</v>
          </cell>
          <cell r="N251">
            <v>125937</v>
          </cell>
          <cell r="P251">
            <v>580126935</v>
          </cell>
          <cell r="R251">
            <v>6410672</v>
          </cell>
          <cell r="T251">
            <v>4714</v>
          </cell>
          <cell r="V251">
            <v>28619336695</v>
          </cell>
          <cell r="X251">
            <v>30040099359</v>
          </cell>
        </row>
        <row r="252">
          <cell r="B252" t="str">
            <v>ایران ترانسفو (بترانس)</v>
          </cell>
          <cell r="D252">
            <v>16302649</v>
          </cell>
          <cell r="F252">
            <v>31092896680</v>
          </cell>
          <cell r="H252">
            <v>27922331920</v>
          </cell>
          <cell r="J252">
            <v>1803052</v>
          </cell>
          <cell r="L252">
            <v>3082470654</v>
          </cell>
          <cell r="N252">
            <v>418496</v>
          </cell>
          <cell r="P252">
            <v>682665774</v>
          </cell>
          <cell r="R252">
            <v>17687205</v>
          </cell>
          <cell r="T252">
            <v>1599</v>
          </cell>
          <cell r="V252">
            <v>33377199325</v>
          </cell>
          <cell r="X252">
            <v>28113563845</v>
          </cell>
        </row>
        <row r="253">
          <cell r="B253" t="str">
            <v>مبین انرژی خلیج فارس (مبین)</v>
          </cell>
          <cell r="D253">
            <v>24881469</v>
          </cell>
          <cell r="F253">
            <v>247371747301</v>
          </cell>
          <cell r="H253">
            <v>209244769239</v>
          </cell>
          <cell r="J253">
            <v>19209008</v>
          </cell>
          <cell r="L253">
            <v>0</v>
          </cell>
          <cell r="N253">
            <v>24881182</v>
          </cell>
          <cell r="P253">
            <v>46296960742</v>
          </cell>
          <cell r="R253">
            <v>19209295</v>
          </cell>
          <cell r="T253">
            <v>8110</v>
          </cell>
          <cell r="V253">
            <v>190978951788</v>
          </cell>
          <cell r="X253">
            <v>154860447528</v>
          </cell>
        </row>
        <row r="254">
          <cell r="B254" t="str">
            <v>سیمان هگمتان (سهگمت)</v>
          </cell>
          <cell r="D254">
            <v>419290</v>
          </cell>
          <cell r="F254">
            <v>20584605310</v>
          </cell>
          <cell r="H254">
            <v>22573629362</v>
          </cell>
          <cell r="J254">
            <v>94186</v>
          </cell>
          <cell r="L254">
            <v>5089366357</v>
          </cell>
          <cell r="N254">
            <v>0</v>
          </cell>
          <cell r="P254">
            <v>0</v>
          </cell>
          <cell r="R254">
            <v>513476</v>
          </cell>
          <cell r="T254">
            <v>54420</v>
          </cell>
          <cell r="V254">
            <v>25673971667</v>
          </cell>
          <cell r="X254">
            <v>27777100909</v>
          </cell>
        </row>
        <row r="255">
          <cell r="B255" t="str">
            <v>پتروشیمی جم (جم)</v>
          </cell>
          <cell r="D255">
            <v>701083</v>
          </cell>
          <cell r="F255">
            <v>34935037261</v>
          </cell>
          <cell r="H255">
            <v>34845577810</v>
          </cell>
          <cell r="J255">
            <v>0</v>
          </cell>
          <cell r="L255">
            <v>0</v>
          </cell>
          <cell r="N255">
            <v>0</v>
          </cell>
          <cell r="P255">
            <v>0</v>
          </cell>
          <cell r="R255">
            <v>701083</v>
          </cell>
          <cell r="T255">
            <v>48960</v>
          </cell>
          <cell r="V255">
            <v>34935037261</v>
          </cell>
          <cell r="X255">
            <v>34120789793</v>
          </cell>
        </row>
        <row r="256">
          <cell r="B256" t="str">
            <v>سیمان مازندران (سمازن)</v>
          </cell>
          <cell r="D256">
            <v>4823213</v>
          </cell>
          <cell r="F256">
            <v>96587295872</v>
          </cell>
          <cell r="H256">
            <v>100684812538</v>
          </cell>
          <cell r="J256">
            <v>0</v>
          </cell>
          <cell r="L256">
            <v>0</v>
          </cell>
          <cell r="N256">
            <v>1756473</v>
          </cell>
          <cell r="P256">
            <v>37450629126</v>
          </cell>
          <cell r="R256">
            <v>3066740</v>
          </cell>
          <cell r="T256">
            <v>22070</v>
          </cell>
          <cell r="V256">
            <v>61413029810</v>
          </cell>
          <cell r="X256">
            <v>67280238240</v>
          </cell>
        </row>
        <row r="257">
          <cell r="B257" t="str">
            <v>پدیده شیمی قرن (قرن)</v>
          </cell>
          <cell r="D257">
            <v>6752904</v>
          </cell>
          <cell r="F257">
            <v>57898131682</v>
          </cell>
          <cell r="H257">
            <v>70483604327</v>
          </cell>
          <cell r="J257">
            <v>0</v>
          </cell>
          <cell r="L257">
            <v>0</v>
          </cell>
          <cell r="N257">
            <v>79686</v>
          </cell>
          <cell r="P257">
            <v>851661974</v>
          </cell>
          <cell r="R257">
            <v>6673218</v>
          </cell>
          <cell r="T257">
            <v>11190</v>
          </cell>
          <cell r="V257">
            <v>57214918871</v>
          </cell>
          <cell r="X257">
            <v>74229003232</v>
          </cell>
        </row>
        <row r="258">
          <cell r="B258" t="str">
            <v>سر. رنا (ورنا)</v>
          </cell>
          <cell r="D258">
            <v>0</v>
          </cell>
          <cell r="F258">
            <v>0</v>
          </cell>
          <cell r="H258">
            <v>0</v>
          </cell>
          <cell r="J258">
            <v>400000</v>
          </cell>
          <cell r="L258">
            <v>2430253172</v>
          </cell>
          <cell r="N258">
            <v>0</v>
          </cell>
          <cell r="P258">
            <v>0</v>
          </cell>
          <cell r="R258">
            <v>400000</v>
          </cell>
          <cell r="T258">
            <v>5860</v>
          </cell>
          <cell r="V258">
            <v>2430253172</v>
          </cell>
          <cell r="X258">
            <v>2330053200</v>
          </cell>
        </row>
        <row r="259">
          <cell r="B259" t="str">
            <v>البرزدارو (دالبر)</v>
          </cell>
          <cell r="D259">
            <v>0</v>
          </cell>
          <cell r="F259">
            <v>0</v>
          </cell>
          <cell r="H259">
            <v>0</v>
          </cell>
          <cell r="J259">
            <v>5454515</v>
          </cell>
          <cell r="L259">
            <v>24988653827</v>
          </cell>
          <cell r="N259">
            <v>0</v>
          </cell>
          <cell r="P259">
            <v>0</v>
          </cell>
          <cell r="R259">
            <v>5454515</v>
          </cell>
          <cell r="T259">
            <v>4410</v>
          </cell>
          <cell r="V259">
            <v>24988653827</v>
          </cell>
          <cell r="X259">
            <v>23911287407</v>
          </cell>
        </row>
        <row r="260">
          <cell r="B260" t="str">
            <v>سیمان ایلام (سیلام)</v>
          </cell>
          <cell r="D260">
            <v>1568379</v>
          </cell>
          <cell r="F260">
            <v>28249246874</v>
          </cell>
          <cell r="H260">
            <v>23105078691</v>
          </cell>
          <cell r="J260">
            <v>0</v>
          </cell>
          <cell r="L260">
            <v>0</v>
          </cell>
          <cell r="N260">
            <v>0</v>
          </cell>
          <cell r="P260">
            <v>0</v>
          </cell>
          <cell r="R260">
            <v>1568379</v>
          </cell>
          <cell r="T260">
            <v>12750</v>
          </cell>
          <cell r="V260">
            <v>28249246874</v>
          </cell>
          <cell r="X260">
            <v>19877851103</v>
          </cell>
        </row>
        <row r="261">
          <cell r="B261" t="str">
            <v>سپنتا (فپنتا)</v>
          </cell>
          <cell r="D261">
            <v>609215</v>
          </cell>
          <cell r="F261">
            <v>28477788246</v>
          </cell>
          <cell r="H261">
            <v>31333235438</v>
          </cell>
          <cell r="J261">
            <v>0</v>
          </cell>
          <cell r="L261">
            <v>0</v>
          </cell>
          <cell r="N261">
            <v>0</v>
          </cell>
          <cell r="P261">
            <v>0</v>
          </cell>
          <cell r="R261">
            <v>609215</v>
          </cell>
          <cell r="T261">
            <v>44500</v>
          </cell>
          <cell r="V261">
            <v>28477788246</v>
          </cell>
          <cell r="X261">
            <v>26948762600</v>
          </cell>
        </row>
        <row r="262">
          <cell r="B262" t="str">
            <v>لوله و ماشین سازی (فلوله)</v>
          </cell>
          <cell r="D262">
            <v>9562427</v>
          </cell>
          <cell r="F262">
            <v>32843510426</v>
          </cell>
          <cell r="H262">
            <v>27280872711</v>
          </cell>
          <cell r="J262">
            <v>0</v>
          </cell>
          <cell r="L262">
            <v>0</v>
          </cell>
          <cell r="N262">
            <v>245471</v>
          </cell>
          <cell r="P262">
            <v>675176918</v>
          </cell>
          <cell r="R262">
            <v>9316956</v>
          </cell>
          <cell r="T262">
            <v>2685</v>
          </cell>
          <cell r="V262">
            <v>32000405496</v>
          </cell>
          <cell r="X262">
            <v>24867181504</v>
          </cell>
        </row>
        <row r="263">
          <cell r="B263" t="str">
            <v>سیمان اردستان (اردستان)</v>
          </cell>
          <cell r="D263">
            <v>2085059</v>
          </cell>
          <cell r="F263">
            <v>30399195398</v>
          </cell>
          <cell r="H263">
            <v>31297058777</v>
          </cell>
          <cell r="J263">
            <v>0</v>
          </cell>
          <cell r="L263">
            <v>0</v>
          </cell>
          <cell r="N263">
            <v>4684</v>
          </cell>
          <cell r="P263">
            <v>69422903</v>
          </cell>
          <cell r="R263">
            <v>2080375</v>
          </cell>
          <cell r="T263">
            <v>16180</v>
          </cell>
          <cell r="V263">
            <v>30330904845</v>
          </cell>
          <cell r="X263">
            <v>33460187721</v>
          </cell>
        </row>
        <row r="264">
          <cell r="B264" t="str">
            <v>بهنوش (غبهنوش)</v>
          </cell>
          <cell r="D264">
            <v>223648</v>
          </cell>
          <cell r="F264">
            <v>19005392328</v>
          </cell>
          <cell r="H264">
            <v>13305690075</v>
          </cell>
          <cell r="J264">
            <v>0</v>
          </cell>
          <cell r="L264">
            <v>0</v>
          </cell>
          <cell r="N264">
            <v>0</v>
          </cell>
          <cell r="P264">
            <v>0</v>
          </cell>
          <cell r="R264">
            <v>223648</v>
          </cell>
          <cell r="T264">
            <v>56170</v>
          </cell>
          <cell r="V264">
            <v>19005392328</v>
          </cell>
          <cell r="X264">
            <v>12487562430</v>
          </cell>
        </row>
        <row r="265">
          <cell r="B265" t="str">
            <v>پخش هجرت (هجرت)</v>
          </cell>
          <cell r="D265">
            <v>1244980</v>
          </cell>
          <cell r="F265">
            <v>35825541094</v>
          </cell>
          <cell r="H265">
            <v>25308354948</v>
          </cell>
          <cell r="J265">
            <v>1277721</v>
          </cell>
          <cell r="L265">
            <v>25509133187</v>
          </cell>
          <cell r="N265">
            <v>37486</v>
          </cell>
          <cell r="P265">
            <v>706015911</v>
          </cell>
          <cell r="R265">
            <v>2485215</v>
          </cell>
          <cell r="T265">
            <v>18570</v>
          </cell>
          <cell r="V265">
            <v>60255977247</v>
          </cell>
          <cell r="X265">
            <v>45875847420</v>
          </cell>
        </row>
        <row r="266">
          <cell r="B266" t="str">
            <v>گروه دارویی سبحان (دسبحا)</v>
          </cell>
          <cell r="D266">
            <v>9760640</v>
          </cell>
          <cell r="F266">
            <v>82361587961</v>
          </cell>
          <cell r="H266">
            <v>70634667322</v>
          </cell>
          <cell r="J266">
            <v>0</v>
          </cell>
          <cell r="L266">
            <v>0</v>
          </cell>
          <cell r="N266">
            <v>3221339</v>
          </cell>
          <cell r="P266">
            <v>22782533335</v>
          </cell>
          <cell r="R266">
            <v>6539301</v>
          </cell>
          <cell r="T266">
            <v>6290</v>
          </cell>
          <cell r="V266">
            <v>55179497914</v>
          </cell>
          <cell r="X266">
            <v>40887466682</v>
          </cell>
        </row>
        <row r="267">
          <cell r="B267" t="str">
            <v>سیمان خوزستان (سخوز)</v>
          </cell>
          <cell r="D267">
            <v>3649122</v>
          </cell>
          <cell r="F267">
            <v>163880942988</v>
          </cell>
          <cell r="H267">
            <v>169363760021</v>
          </cell>
          <cell r="J267">
            <v>0</v>
          </cell>
          <cell r="L267">
            <v>0</v>
          </cell>
          <cell r="N267">
            <v>0</v>
          </cell>
          <cell r="P267">
            <v>0</v>
          </cell>
          <cell r="R267">
            <v>3649122</v>
          </cell>
          <cell r="T267">
            <v>37860</v>
          </cell>
          <cell r="V267">
            <v>163880942988</v>
          </cell>
          <cell r="X267">
            <v>137333732159</v>
          </cell>
        </row>
        <row r="268">
          <cell r="B268" t="str">
            <v>فرآورده تزریقی (دفرا)</v>
          </cell>
          <cell r="D268">
            <v>632580</v>
          </cell>
          <cell r="F268">
            <v>23802882822</v>
          </cell>
          <cell r="H268">
            <v>25674563366</v>
          </cell>
          <cell r="J268">
            <v>0</v>
          </cell>
          <cell r="L268">
            <v>0</v>
          </cell>
          <cell r="N268">
            <v>0</v>
          </cell>
          <cell r="P268">
            <v>0</v>
          </cell>
          <cell r="R268">
            <v>632580</v>
          </cell>
          <cell r="T268">
            <v>38420</v>
          </cell>
          <cell r="V268">
            <v>23802882822</v>
          </cell>
          <cell r="X268">
            <v>24159116448</v>
          </cell>
        </row>
        <row r="269">
          <cell r="B269" t="str">
            <v>بیمه اتکائی امین (اتکام)</v>
          </cell>
          <cell r="D269">
            <v>9812282</v>
          </cell>
          <cell r="F269">
            <v>34064429941</v>
          </cell>
          <cell r="H269">
            <v>31739187098</v>
          </cell>
          <cell r="J269">
            <v>0</v>
          </cell>
          <cell r="L269">
            <v>0</v>
          </cell>
          <cell r="N269">
            <v>0</v>
          </cell>
          <cell r="P269">
            <v>0</v>
          </cell>
          <cell r="R269">
            <v>9812282</v>
          </cell>
          <cell r="T269">
            <v>3042</v>
          </cell>
          <cell r="V269">
            <v>34064429941</v>
          </cell>
          <cell r="X269">
            <v>29671360525</v>
          </cell>
        </row>
        <row r="270">
          <cell r="B270" t="str">
            <v>نیرو ترانس (بنیرو)</v>
          </cell>
          <cell r="D270">
            <v>10519884</v>
          </cell>
          <cell r="F270">
            <v>27777726253</v>
          </cell>
          <cell r="H270">
            <v>21918481289</v>
          </cell>
          <cell r="J270">
            <v>0</v>
          </cell>
          <cell r="L270">
            <v>0</v>
          </cell>
          <cell r="N270">
            <v>0</v>
          </cell>
          <cell r="P270">
            <v>0</v>
          </cell>
          <cell r="R270">
            <v>10519884</v>
          </cell>
          <cell r="T270">
            <v>2030</v>
          </cell>
          <cell r="V270">
            <v>27777726253</v>
          </cell>
          <cell r="X270">
            <v>21228300105</v>
          </cell>
        </row>
        <row r="271">
          <cell r="B271" t="str">
            <v>سر. گروه توسعه ملی (وبانک)</v>
          </cell>
          <cell r="D271">
            <v>3258975</v>
          </cell>
          <cell r="F271">
            <v>39113745266</v>
          </cell>
          <cell r="H271">
            <v>39393342643</v>
          </cell>
          <cell r="J271">
            <v>0</v>
          </cell>
          <cell r="L271">
            <v>0</v>
          </cell>
          <cell r="N271">
            <v>897182</v>
          </cell>
          <cell r="P271">
            <v>10711947350</v>
          </cell>
          <cell r="R271">
            <v>2361793</v>
          </cell>
          <cell r="T271">
            <v>12920</v>
          </cell>
          <cell r="V271">
            <v>28345897030</v>
          </cell>
          <cell r="X271">
            <v>30332805090</v>
          </cell>
        </row>
        <row r="272">
          <cell r="B272" t="str">
            <v>پارس فولاد سبزوار (فسبزوار)</v>
          </cell>
          <cell r="D272">
            <v>0</v>
          </cell>
          <cell r="F272">
            <v>0</v>
          </cell>
          <cell r="H272">
            <v>0</v>
          </cell>
          <cell r="J272">
            <v>251591</v>
          </cell>
          <cell r="L272">
            <v>9819875492</v>
          </cell>
          <cell r="N272">
            <v>0</v>
          </cell>
          <cell r="P272">
            <v>0</v>
          </cell>
          <cell r="R272">
            <v>251591</v>
          </cell>
          <cell r="T272">
            <v>39850</v>
          </cell>
          <cell r="V272">
            <v>9819875492</v>
          </cell>
          <cell r="X272">
            <v>9966247239</v>
          </cell>
        </row>
        <row r="273">
          <cell r="B273" t="str">
            <v>پتروشیمی فن آوران (شفن)</v>
          </cell>
          <cell r="D273">
            <v>7554680</v>
          </cell>
          <cell r="F273">
            <v>52908013021</v>
          </cell>
          <cell r="H273">
            <v>36797675309</v>
          </cell>
          <cell r="J273">
            <v>0</v>
          </cell>
          <cell r="L273">
            <v>0</v>
          </cell>
          <cell r="N273">
            <v>0</v>
          </cell>
          <cell r="P273">
            <v>0</v>
          </cell>
          <cell r="R273">
            <v>7554680</v>
          </cell>
          <cell r="T273">
            <v>4437</v>
          </cell>
          <cell r="V273">
            <v>52908013021</v>
          </cell>
          <cell r="X273">
            <v>33320670479</v>
          </cell>
        </row>
        <row r="274">
          <cell r="B274" t="str">
            <v>فرآورده نسوز پارس (کفپارس)</v>
          </cell>
          <cell r="D274">
            <v>9591787</v>
          </cell>
          <cell r="F274">
            <v>34021231319</v>
          </cell>
          <cell r="H274">
            <v>26630461421</v>
          </cell>
          <cell r="J274">
            <v>0</v>
          </cell>
          <cell r="L274">
            <v>0</v>
          </cell>
          <cell r="N274">
            <v>0</v>
          </cell>
          <cell r="P274">
            <v>0</v>
          </cell>
          <cell r="R274">
            <v>9591787</v>
          </cell>
          <cell r="T274">
            <v>2403</v>
          </cell>
          <cell r="V274">
            <v>34021231319</v>
          </cell>
          <cell r="X274">
            <v>22911922234</v>
          </cell>
        </row>
        <row r="275">
          <cell r="B275" t="str">
            <v>قند لرستان (قلرست)</v>
          </cell>
          <cell r="D275">
            <v>5498759</v>
          </cell>
          <cell r="F275">
            <v>35160460872</v>
          </cell>
          <cell r="H275">
            <v>35255966932</v>
          </cell>
          <cell r="J275">
            <v>0</v>
          </cell>
          <cell r="L275">
            <v>0</v>
          </cell>
          <cell r="N275">
            <v>0</v>
          </cell>
          <cell r="P275">
            <v>0</v>
          </cell>
          <cell r="R275">
            <v>5498759</v>
          </cell>
          <cell r="T275">
            <v>6220</v>
          </cell>
          <cell r="V275">
            <v>35160460872</v>
          </cell>
          <cell r="X275">
            <v>33998777413</v>
          </cell>
        </row>
        <row r="276">
          <cell r="B276" t="str">
            <v>توسعه و عمران امید (ثامید)</v>
          </cell>
          <cell r="D276">
            <v>32943432</v>
          </cell>
          <cell r="F276">
            <v>68238480672</v>
          </cell>
          <cell r="H276">
            <v>63104275607</v>
          </cell>
          <cell r="J276">
            <v>0</v>
          </cell>
          <cell r="L276">
            <v>0</v>
          </cell>
          <cell r="N276">
            <v>0</v>
          </cell>
          <cell r="P276">
            <v>0</v>
          </cell>
          <cell r="R276">
            <v>32943432</v>
          </cell>
          <cell r="T276">
            <v>1733</v>
          </cell>
          <cell r="V276">
            <v>68238480672</v>
          </cell>
          <cell r="X276">
            <v>56751276401</v>
          </cell>
        </row>
        <row r="277">
          <cell r="B277" t="str">
            <v>قند قزوین (قزوین)</v>
          </cell>
          <cell r="D277">
            <v>9490387</v>
          </cell>
          <cell r="F277">
            <v>69387586337</v>
          </cell>
          <cell r="H277">
            <v>70188358832</v>
          </cell>
          <cell r="J277">
            <v>0</v>
          </cell>
          <cell r="L277">
            <v>0</v>
          </cell>
          <cell r="N277">
            <v>347822</v>
          </cell>
          <cell r="P277">
            <v>2504730929</v>
          </cell>
          <cell r="R277">
            <v>9142565</v>
          </cell>
          <cell r="T277">
            <v>7350</v>
          </cell>
          <cell r="V277">
            <v>66844536295</v>
          </cell>
          <cell r="X277">
            <v>66798025529</v>
          </cell>
        </row>
        <row r="278">
          <cell r="B278" t="str">
            <v>به پرداخت ملت (پرداخت)</v>
          </cell>
          <cell r="D278">
            <v>4097151</v>
          </cell>
          <cell r="F278">
            <v>45090195358</v>
          </cell>
          <cell r="H278">
            <v>24110815876</v>
          </cell>
          <cell r="J278">
            <v>0</v>
          </cell>
          <cell r="L278">
            <v>0</v>
          </cell>
          <cell r="N278">
            <v>0</v>
          </cell>
          <cell r="P278">
            <v>0</v>
          </cell>
          <cell r="R278">
            <v>4097151</v>
          </cell>
          <cell r="T278">
            <v>5830</v>
          </cell>
          <cell r="V278">
            <v>45090195358</v>
          </cell>
          <cell r="X278">
            <v>23744266312</v>
          </cell>
        </row>
        <row r="279">
          <cell r="B279" t="str">
            <v>پتروشیمی خارک (شخارک)</v>
          </cell>
          <cell r="D279">
            <v>609497</v>
          </cell>
          <cell r="F279">
            <v>30738641694</v>
          </cell>
          <cell r="H279">
            <v>31262917434</v>
          </cell>
          <cell r="J279">
            <v>0</v>
          </cell>
          <cell r="L279">
            <v>0</v>
          </cell>
          <cell r="N279">
            <v>0</v>
          </cell>
          <cell r="P279">
            <v>0</v>
          </cell>
          <cell r="R279">
            <v>609497</v>
          </cell>
          <cell r="T279">
            <v>45590</v>
          </cell>
          <cell r="V279">
            <v>30738641694</v>
          </cell>
          <cell r="X279">
            <v>27621635772</v>
          </cell>
        </row>
        <row r="280">
          <cell r="B280" t="str">
            <v>شیشه همدان (کهمدا)</v>
          </cell>
          <cell r="D280">
            <v>12716839</v>
          </cell>
          <cell r="F280">
            <v>40912545400</v>
          </cell>
          <cell r="H280">
            <v>33714010549</v>
          </cell>
          <cell r="J280">
            <v>0</v>
          </cell>
          <cell r="L280">
            <v>0</v>
          </cell>
          <cell r="N280">
            <v>284238</v>
          </cell>
          <cell r="P280">
            <v>716975324</v>
          </cell>
          <cell r="R280">
            <v>12432601</v>
          </cell>
          <cell r="T280">
            <v>2489</v>
          </cell>
          <cell r="V280">
            <v>39998096449</v>
          </cell>
          <cell r="X280">
            <v>30760622666</v>
          </cell>
        </row>
        <row r="281">
          <cell r="B281" t="str">
            <v>کویر تایر (پکویر)</v>
          </cell>
          <cell r="D281">
            <v>5336228</v>
          </cell>
          <cell r="F281">
            <v>23128490343</v>
          </cell>
          <cell r="H281">
            <v>25132614130</v>
          </cell>
          <cell r="J281">
            <v>0</v>
          </cell>
          <cell r="L281">
            <v>0</v>
          </cell>
          <cell r="N281">
            <v>188490</v>
          </cell>
          <cell r="P281">
            <v>876063084</v>
          </cell>
          <cell r="R281">
            <v>5147738</v>
          </cell>
          <cell r="T281">
            <v>5170</v>
          </cell>
          <cell r="V281">
            <v>22311529534</v>
          </cell>
          <cell r="X281">
            <v>26455453320</v>
          </cell>
        </row>
        <row r="282">
          <cell r="B282" t="str">
            <v>شهد ایران (غشهد)</v>
          </cell>
          <cell r="D282">
            <v>7773028</v>
          </cell>
          <cell r="F282">
            <v>26759161186</v>
          </cell>
          <cell r="H282">
            <v>30134436089</v>
          </cell>
          <cell r="J282">
            <v>0</v>
          </cell>
          <cell r="L282">
            <v>0</v>
          </cell>
          <cell r="N282">
            <v>0</v>
          </cell>
          <cell r="P282">
            <v>0</v>
          </cell>
          <cell r="R282">
            <v>7773028</v>
          </cell>
          <cell r="T282">
            <v>3796</v>
          </cell>
          <cell r="V282">
            <v>26759161186</v>
          </cell>
          <cell r="X282">
            <v>29330851127</v>
          </cell>
        </row>
        <row r="283">
          <cell r="B283" t="str">
            <v>گروه بهمن (خبهمن)</v>
          </cell>
          <cell r="D283">
            <v>21640997</v>
          </cell>
          <cell r="F283">
            <v>51800832162</v>
          </cell>
          <cell r="H283">
            <v>33688156987</v>
          </cell>
          <cell r="J283">
            <v>0</v>
          </cell>
          <cell r="L283">
            <v>0</v>
          </cell>
          <cell r="N283">
            <v>651626</v>
          </cell>
          <cell r="P283">
            <v>988912902</v>
          </cell>
          <cell r="R283">
            <v>20989371</v>
          </cell>
          <cell r="T283">
            <v>1533</v>
          </cell>
          <cell r="V283">
            <v>50241071812</v>
          </cell>
          <cell r="X283">
            <v>31985254346</v>
          </cell>
        </row>
        <row r="284">
          <cell r="B284" t="str">
            <v>توسعه معدنی و صنعتی صبانور (کنور)</v>
          </cell>
          <cell r="D284">
            <v>21134951</v>
          </cell>
          <cell r="F284">
            <v>152979048193</v>
          </cell>
          <cell r="H284">
            <v>161770824924</v>
          </cell>
          <cell r="J284">
            <v>0</v>
          </cell>
          <cell r="L284">
            <v>0</v>
          </cell>
          <cell r="N284">
            <v>400186</v>
          </cell>
          <cell r="P284">
            <v>2972039539</v>
          </cell>
          <cell r="R284">
            <v>20734765</v>
          </cell>
          <cell r="T284">
            <v>5600</v>
          </cell>
          <cell r="V284">
            <v>150082421019</v>
          </cell>
          <cell r="X284">
            <v>115423801633</v>
          </cell>
        </row>
        <row r="285">
          <cell r="B285" t="str">
            <v>سپید ماکیان (سپید)</v>
          </cell>
          <cell r="D285">
            <v>5686473</v>
          </cell>
          <cell r="F285">
            <v>47172901541</v>
          </cell>
          <cell r="H285">
            <v>39681522172</v>
          </cell>
          <cell r="J285">
            <v>0</v>
          </cell>
          <cell r="L285">
            <v>0</v>
          </cell>
          <cell r="N285">
            <v>0</v>
          </cell>
          <cell r="P285">
            <v>0</v>
          </cell>
          <cell r="R285">
            <v>5686473</v>
          </cell>
          <cell r="T285">
            <v>6370</v>
          </cell>
          <cell r="V285">
            <v>47172901541</v>
          </cell>
          <cell r="X285">
            <v>36007307158</v>
          </cell>
        </row>
        <row r="286">
          <cell r="B286" t="str">
            <v>بانک خاورمیانه (وخاور)</v>
          </cell>
          <cell r="D286">
            <v>34102699</v>
          </cell>
          <cell r="F286">
            <v>118690608588</v>
          </cell>
          <cell r="H286">
            <v>107903025019</v>
          </cell>
          <cell r="J286">
            <v>0</v>
          </cell>
          <cell r="L286">
            <v>0</v>
          </cell>
          <cell r="N286">
            <v>377973</v>
          </cell>
          <cell r="P286">
            <v>1197808311</v>
          </cell>
          <cell r="R286">
            <v>33724726</v>
          </cell>
          <cell r="T286">
            <v>3453</v>
          </cell>
          <cell r="V286">
            <v>117375116069</v>
          </cell>
          <cell r="X286">
            <v>115758592583</v>
          </cell>
        </row>
        <row r="287">
          <cell r="B287" t="str">
            <v>گل گهر (حق تقدم) (کگلح)</v>
          </cell>
          <cell r="D287">
            <v>0</v>
          </cell>
          <cell r="F287">
            <v>0</v>
          </cell>
          <cell r="H287">
            <v>0</v>
          </cell>
          <cell r="J287">
            <v>754117</v>
          </cell>
          <cell r="L287">
            <v>0</v>
          </cell>
          <cell r="N287">
            <v>0</v>
          </cell>
          <cell r="P287">
            <v>0</v>
          </cell>
          <cell r="R287">
            <v>754117</v>
          </cell>
          <cell r="T287">
            <v>2642.3255807785795</v>
          </cell>
          <cell r="V287">
            <v>2411642446</v>
          </cell>
          <cell r="X287">
            <v>1980766539</v>
          </cell>
        </row>
        <row r="288">
          <cell r="B288" t="str">
            <v>فجر انرژی خلیج فارس (حق تقدم) (بفجرح)</v>
          </cell>
          <cell r="D288">
            <v>0</v>
          </cell>
          <cell r="F288">
            <v>0</v>
          </cell>
          <cell r="H288">
            <v>0</v>
          </cell>
          <cell r="J288">
            <v>1599082</v>
          </cell>
          <cell r="L288">
            <v>0</v>
          </cell>
          <cell r="N288">
            <v>0</v>
          </cell>
          <cell r="P288">
            <v>0</v>
          </cell>
          <cell r="R288">
            <v>1599082</v>
          </cell>
          <cell r="T288">
            <v>10330</v>
          </cell>
          <cell r="V288">
            <v>13936989204</v>
          </cell>
          <cell r="X288">
            <v>16420231886</v>
          </cell>
        </row>
        <row r="289">
          <cell r="B289" t="str">
            <v>فولاد آلیاژی ایران (حق تقدم) (فولاژح)</v>
          </cell>
          <cell r="D289">
            <v>5095642</v>
          </cell>
          <cell r="F289">
            <v>36127026526</v>
          </cell>
          <cell r="H289">
            <v>23705711316</v>
          </cell>
          <cell r="J289">
            <v>0</v>
          </cell>
          <cell r="L289">
            <v>0</v>
          </cell>
          <cell r="N289">
            <v>5095642</v>
          </cell>
          <cell r="P289">
            <v>14453490</v>
          </cell>
          <cell r="R289">
            <v>0</v>
          </cell>
          <cell r="T289">
            <v>0</v>
          </cell>
          <cell r="V289">
            <v>0</v>
          </cell>
          <cell r="X289">
            <v>0</v>
          </cell>
        </row>
        <row r="290">
          <cell r="B290" t="str">
            <v>لیزینگ کارآفرین (حق تقدم) (ولکارح)</v>
          </cell>
          <cell r="D290">
            <v>2074675</v>
          </cell>
          <cell r="F290">
            <v>5858365296</v>
          </cell>
          <cell r="H290">
            <v>4759859222</v>
          </cell>
          <cell r="J290">
            <v>0</v>
          </cell>
          <cell r="L290">
            <v>0</v>
          </cell>
          <cell r="N290">
            <v>0</v>
          </cell>
          <cell r="P290">
            <v>0</v>
          </cell>
          <cell r="R290">
            <v>2074675</v>
          </cell>
          <cell r="T290">
            <v>2308</v>
          </cell>
          <cell r="V290">
            <v>5858365296</v>
          </cell>
          <cell r="X290">
            <v>4759859222</v>
          </cell>
        </row>
        <row r="291">
          <cell r="B291" t="str">
            <v>سر. پردیس (حق تقدم) (پردیسح)</v>
          </cell>
          <cell r="D291">
            <v>25190081</v>
          </cell>
          <cell r="F291">
            <v>32658048000</v>
          </cell>
          <cell r="H291">
            <v>26367330623</v>
          </cell>
          <cell r="J291">
            <v>4762436</v>
          </cell>
          <cell r="L291">
            <v>4907801607</v>
          </cell>
          <cell r="N291">
            <v>0</v>
          </cell>
          <cell r="P291">
            <v>0</v>
          </cell>
          <cell r="R291">
            <v>29952517</v>
          </cell>
          <cell r="T291">
            <v>908</v>
          </cell>
          <cell r="V291">
            <v>37565849607</v>
          </cell>
          <cell r="X291">
            <v>27035063971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5:M26"/>
  <sheetViews>
    <sheetView rightToLeft="1" tabSelected="1" view="pageBreakPreview" topLeftCell="A28" zoomScaleNormal="100" zoomScaleSheetLayoutView="100" workbookViewId="0">
      <selection activeCell="H5" sqref="H5"/>
    </sheetView>
  </sheetViews>
  <sheetFormatPr defaultColWidth="9.109375" defaultRowHeight="16.2"/>
  <cols>
    <col min="1" max="1" width="2.6640625" style="11" customWidth="1"/>
    <col min="2" max="16384" width="9.109375" style="11"/>
  </cols>
  <sheetData>
    <row r="5" spans="2:13">
      <c r="H5"/>
    </row>
    <row r="8" spans="2:13">
      <c r="M8" s="11" t="s">
        <v>51</v>
      </c>
    </row>
    <row r="10" spans="2:13">
      <c r="J10" s="15"/>
    </row>
    <row r="14" spans="2:13" ht="15" customHeight="1">
      <c r="B14" s="207" t="s">
        <v>63</v>
      </c>
      <c r="C14" s="207"/>
      <c r="D14" s="207"/>
      <c r="E14" s="207"/>
      <c r="F14" s="207"/>
      <c r="G14" s="207"/>
      <c r="H14" s="207"/>
      <c r="I14" s="207"/>
      <c r="J14" s="207"/>
      <c r="K14" s="207"/>
    </row>
    <row r="15" spans="2:13" ht="15" customHeight="1">
      <c r="B15" s="207"/>
      <c r="C15" s="207"/>
      <c r="D15" s="207"/>
      <c r="E15" s="207"/>
      <c r="F15" s="207"/>
      <c r="G15" s="207"/>
      <c r="H15" s="207"/>
      <c r="I15" s="207"/>
      <c r="J15" s="207"/>
      <c r="K15" s="207"/>
    </row>
    <row r="16" spans="2:13" ht="15" customHeight="1">
      <c r="B16" s="207"/>
      <c r="C16" s="207"/>
      <c r="D16" s="207"/>
      <c r="E16" s="207"/>
      <c r="F16" s="207"/>
      <c r="G16" s="207"/>
      <c r="H16" s="207"/>
      <c r="I16" s="207"/>
      <c r="J16" s="207"/>
      <c r="K16" s="207"/>
    </row>
    <row r="18" spans="2:11" ht="15" customHeight="1">
      <c r="B18" s="207" t="s">
        <v>376</v>
      </c>
      <c r="C18" s="207"/>
      <c r="D18" s="207"/>
      <c r="E18" s="207"/>
      <c r="F18" s="207"/>
      <c r="G18" s="207"/>
      <c r="H18" s="207"/>
      <c r="I18" s="207"/>
      <c r="J18" s="207"/>
      <c r="K18" s="207"/>
    </row>
    <row r="19" spans="2:11" ht="15" customHeight="1">
      <c r="B19" s="207"/>
      <c r="C19" s="207"/>
      <c r="D19" s="207"/>
      <c r="E19" s="207"/>
      <c r="F19" s="207"/>
      <c r="G19" s="207"/>
      <c r="H19" s="207"/>
      <c r="I19" s="207"/>
      <c r="J19" s="207"/>
      <c r="K19" s="207"/>
    </row>
    <row r="20" spans="2:11" ht="15" customHeight="1">
      <c r="B20" s="207"/>
      <c r="C20" s="207"/>
      <c r="D20" s="207"/>
      <c r="E20" s="207"/>
      <c r="F20" s="207"/>
      <c r="G20" s="207"/>
      <c r="H20" s="207"/>
      <c r="I20" s="207"/>
      <c r="J20" s="207"/>
      <c r="K20" s="207"/>
    </row>
    <row r="21" spans="2:11" ht="15" customHeight="1">
      <c r="B21" s="14"/>
      <c r="C21" s="14"/>
      <c r="D21" s="14"/>
      <c r="E21" s="14"/>
      <c r="F21" s="14"/>
      <c r="G21" s="14"/>
      <c r="H21" s="14"/>
      <c r="I21" s="14"/>
      <c r="J21" s="14"/>
      <c r="K21" s="14"/>
    </row>
    <row r="26" spans="2:11">
      <c r="G26"/>
    </row>
  </sheetData>
  <mergeCells count="2">
    <mergeCell ref="B14:K16"/>
    <mergeCell ref="B18:K20"/>
  </mergeCells>
  <printOptions horizontalCentered="1"/>
  <pageMargins left="0.25" right="0.25" top="0.75" bottom="0.75" header="0" footer="0"/>
  <pageSetup paperSize="9" fitToWidth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59999389629810485"/>
  </sheetPr>
  <dimension ref="B1:AC298"/>
  <sheetViews>
    <sheetView rightToLeft="1" view="pageBreakPreview" topLeftCell="A278" zoomScale="50" zoomScaleNormal="100" zoomScaleSheetLayoutView="50" workbookViewId="0">
      <selection activeCell="A295" sqref="A295:XFD298"/>
    </sheetView>
  </sheetViews>
  <sheetFormatPr defaultColWidth="9.109375" defaultRowHeight="29.4"/>
  <cols>
    <col min="1" max="1" width="4.6640625" style="140" customWidth="1"/>
    <col min="2" max="2" width="56.88671875" style="286" customWidth="1"/>
    <col min="3" max="3" width="1.88671875" style="286" customWidth="1"/>
    <col min="4" max="4" width="21.109375" style="49" bestFit="1" customWidth="1"/>
    <col min="5" max="5" width="1.109375" style="50" customWidth="1"/>
    <col min="6" max="6" width="28.44140625" style="50" bestFit="1" customWidth="1"/>
    <col min="7" max="7" width="1.44140625" style="50" customWidth="1"/>
    <col min="8" max="8" width="28.44140625" style="50" bestFit="1" customWidth="1"/>
    <col min="9" max="9" width="1.5546875" style="50" customWidth="1"/>
    <col min="10" max="10" width="19.6640625" style="50" bestFit="1" customWidth="1"/>
    <col min="11" max="11" width="2.109375" style="50" customWidth="1"/>
    <col min="12" max="12" width="28.6640625" style="50" customWidth="1"/>
    <col min="13" max="13" width="1.6640625" style="50" customWidth="1"/>
    <col min="14" max="14" width="18.88671875" style="50" bestFit="1" customWidth="1"/>
    <col min="15" max="15" width="1.88671875" style="50" customWidth="1"/>
    <col min="16" max="16" width="26.88671875" style="50" bestFit="1" customWidth="1"/>
    <col min="17" max="17" width="1.109375" style="50" customWidth="1"/>
    <col min="18" max="18" width="21.109375" style="50" bestFit="1" customWidth="1"/>
    <col min="19" max="19" width="1.44140625" style="50" customWidth="1"/>
    <col min="20" max="20" width="13.33203125" style="50" bestFit="1" customWidth="1"/>
    <col min="21" max="21" width="1.5546875" style="50" customWidth="1"/>
    <col min="22" max="22" width="28.44140625" style="50" bestFit="1" customWidth="1"/>
    <col min="23" max="23" width="1.88671875" style="50" customWidth="1"/>
    <col min="24" max="24" width="28.44140625" style="49" bestFit="1" customWidth="1"/>
    <col min="25" max="25" width="1.5546875" style="286" customWidth="1"/>
    <col min="26" max="26" width="14.6640625" style="51" bestFit="1" customWidth="1"/>
    <col min="27" max="27" width="21.109375" style="272" customWidth="1"/>
    <col min="28" max="28" width="14" style="140" bestFit="1" customWidth="1"/>
    <col min="29" max="29" width="17.109375" style="140" bestFit="1" customWidth="1"/>
    <col min="30" max="16384" width="9.109375" style="140"/>
  </cols>
  <sheetData>
    <row r="1" spans="2:29" s="139" customFormat="1" ht="30.6">
      <c r="B1" s="268" t="s">
        <v>76</v>
      </c>
      <c r="C1" s="268"/>
      <c r="D1" s="268"/>
      <c r="E1" s="268"/>
      <c r="F1" s="268"/>
      <c r="G1" s="268"/>
      <c r="H1" s="268"/>
      <c r="I1" s="268"/>
      <c r="J1" s="268"/>
      <c r="K1" s="268"/>
      <c r="L1" s="268"/>
      <c r="M1" s="268"/>
      <c r="N1" s="268"/>
      <c r="O1" s="268"/>
      <c r="P1" s="268"/>
      <c r="Q1" s="268"/>
      <c r="R1" s="268"/>
      <c r="S1" s="268"/>
      <c r="T1" s="268"/>
      <c r="U1" s="268"/>
      <c r="V1" s="268"/>
      <c r="W1" s="268"/>
      <c r="X1" s="268"/>
      <c r="Y1" s="268"/>
      <c r="Z1" s="268"/>
      <c r="AA1" s="269"/>
    </row>
    <row r="2" spans="2:29" s="139" customFormat="1" ht="30.6">
      <c r="B2" s="268" t="s">
        <v>43</v>
      </c>
      <c r="C2" s="268"/>
      <c r="D2" s="268"/>
      <c r="E2" s="268"/>
      <c r="F2" s="268"/>
      <c r="G2" s="268"/>
      <c r="H2" s="268"/>
      <c r="I2" s="268"/>
      <c r="J2" s="268"/>
      <c r="K2" s="268"/>
      <c r="L2" s="268"/>
      <c r="M2" s="268"/>
      <c r="N2" s="268"/>
      <c r="O2" s="268"/>
      <c r="P2" s="268"/>
      <c r="Q2" s="268"/>
      <c r="R2" s="268"/>
      <c r="S2" s="268"/>
      <c r="T2" s="268"/>
      <c r="U2" s="268"/>
      <c r="V2" s="268"/>
      <c r="W2" s="268"/>
      <c r="X2" s="268"/>
      <c r="Y2" s="268"/>
      <c r="Z2" s="268"/>
      <c r="AA2" s="269"/>
    </row>
    <row r="3" spans="2:29" s="139" customFormat="1" ht="30.6">
      <c r="B3" s="268" t="s">
        <v>377</v>
      </c>
      <c r="C3" s="268"/>
      <c r="D3" s="268"/>
      <c r="E3" s="268"/>
      <c r="F3" s="268"/>
      <c r="G3" s="268"/>
      <c r="H3" s="268"/>
      <c r="I3" s="268"/>
      <c r="J3" s="268"/>
      <c r="K3" s="268"/>
      <c r="L3" s="268"/>
      <c r="M3" s="268"/>
      <c r="N3" s="268"/>
      <c r="O3" s="268"/>
      <c r="P3" s="268"/>
      <c r="Q3" s="268"/>
      <c r="R3" s="268"/>
      <c r="S3" s="268"/>
      <c r="T3" s="268"/>
      <c r="U3" s="268"/>
      <c r="V3" s="268"/>
      <c r="W3" s="268"/>
      <c r="X3" s="268"/>
      <c r="Y3" s="268"/>
      <c r="Z3" s="268"/>
      <c r="AA3" s="269"/>
    </row>
    <row r="4" spans="2:29" s="139" customFormat="1" ht="30.6">
      <c r="B4" s="270"/>
      <c r="C4" s="270"/>
      <c r="D4" s="270"/>
      <c r="E4" s="270"/>
      <c r="F4" s="270"/>
      <c r="G4" s="270"/>
      <c r="H4" s="270"/>
      <c r="I4" s="270"/>
      <c r="J4" s="270"/>
      <c r="K4" s="270"/>
      <c r="L4" s="270"/>
      <c r="M4" s="270"/>
      <c r="N4" s="270"/>
      <c r="O4" s="270"/>
      <c r="P4" s="270"/>
      <c r="Q4" s="270"/>
      <c r="R4" s="270"/>
      <c r="S4" s="270"/>
      <c r="T4" s="270"/>
      <c r="U4" s="270"/>
      <c r="V4" s="270"/>
      <c r="W4" s="270"/>
      <c r="X4" s="270"/>
      <c r="Y4" s="270"/>
      <c r="Z4" s="270"/>
      <c r="AA4" s="269"/>
    </row>
    <row r="5" spans="2:29" s="139" customFormat="1" ht="30.6">
      <c r="B5" s="271" t="s">
        <v>22</v>
      </c>
      <c r="C5" s="271"/>
      <c r="D5" s="271"/>
      <c r="E5" s="271"/>
      <c r="F5" s="271"/>
      <c r="G5" s="271"/>
      <c r="H5" s="271"/>
      <c r="I5" s="271"/>
      <c r="J5" s="271"/>
      <c r="K5" s="271"/>
      <c r="L5" s="271"/>
      <c r="M5" s="271"/>
      <c r="N5" s="271"/>
      <c r="O5" s="271"/>
      <c r="P5" s="271"/>
      <c r="Q5" s="271"/>
      <c r="R5" s="271"/>
      <c r="S5" s="271"/>
      <c r="T5" s="271"/>
      <c r="U5" s="271"/>
      <c r="V5" s="271"/>
      <c r="W5" s="271"/>
      <c r="X5" s="271"/>
      <c r="Y5" s="271"/>
      <c r="Z5" s="271"/>
      <c r="AA5" s="269"/>
    </row>
    <row r="6" spans="2:29" s="139" customFormat="1" ht="30.6">
      <c r="B6" s="271" t="s">
        <v>23</v>
      </c>
      <c r="C6" s="271"/>
      <c r="D6" s="271"/>
      <c r="E6" s="271"/>
      <c r="F6" s="271"/>
      <c r="G6" s="271"/>
      <c r="H6" s="271"/>
      <c r="I6" s="271"/>
      <c r="J6" s="271"/>
      <c r="K6" s="271"/>
      <c r="L6" s="271"/>
      <c r="M6" s="271"/>
      <c r="N6" s="271"/>
      <c r="O6" s="271"/>
      <c r="P6" s="271"/>
      <c r="Q6" s="271"/>
      <c r="R6" s="271"/>
      <c r="S6" s="271"/>
      <c r="T6" s="271"/>
      <c r="U6" s="271"/>
      <c r="V6" s="271"/>
      <c r="W6" s="271"/>
      <c r="X6" s="271"/>
      <c r="Y6" s="271"/>
      <c r="Z6" s="271"/>
      <c r="AA6" s="269"/>
    </row>
    <row r="7" spans="2:29" s="139" customFormat="1">
      <c r="B7" s="272"/>
      <c r="C7" s="272"/>
      <c r="D7" s="47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47"/>
      <c r="Y7" s="272"/>
      <c r="Z7" s="166"/>
      <c r="AA7" s="269"/>
    </row>
    <row r="8" spans="2:29" s="139" customFormat="1" ht="31.2" thickBot="1">
      <c r="B8" s="273"/>
      <c r="C8" s="274"/>
      <c r="D8" s="208" t="s">
        <v>365</v>
      </c>
      <c r="E8" s="208"/>
      <c r="F8" s="208"/>
      <c r="G8" s="208"/>
      <c r="H8" s="208"/>
      <c r="I8" s="167"/>
      <c r="J8" s="219" t="s">
        <v>7</v>
      </c>
      <c r="K8" s="219"/>
      <c r="L8" s="219"/>
      <c r="M8" s="219"/>
      <c r="N8" s="219"/>
      <c r="O8" s="219"/>
      <c r="P8" s="219"/>
      <c r="Q8" s="3"/>
      <c r="R8" s="275" t="s">
        <v>378</v>
      </c>
      <c r="S8" s="275"/>
      <c r="T8" s="275"/>
      <c r="U8" s="275"/>
      <c r="V8" s="275"/>
      <c r="W8" s="275"/>
      <c r="X8" s="275"/>
      <c r="Y8" s="275"/>
      <c r="Z8" s="275"/>
      <c r="AA8" s="269"/>
    </row>
    <row r="9" spans="2:29" s="139" customFormat="1">
      <c r="B9" s="276" t="s">
        <v>1</v>
      </c>
      <c r="C9" s="277"/>
      <c r="D9" s="218" t="s">
        <v>3</v>
      </c>
      <c r="E9" s="209"/>
      <c r="F9" s="218" t="s">
        <v>0</v>
      </c>
      <c r="G9" s="209"/>
      <c r="H9" s="211" t="s">
        <v>18</v>
      </c>
      <c r="I9" s="168"/>
      <c r="J9" s="215" t="s">
        <v>4</v>
      </c>
      <c r="K9" s="215"/>
      <c r="L9" s="215"/>
      <c r="M9" s="169"/>
      <c r="N9" s="215" t="s">
        <v>5</v>
      </c>
      <c r="O9" s="215"/>
      <c r="P9" s="215"/>
      <c r="Q9" s="3"/>
      <c r="R9" s="216" t="s">
        <v>3</v>
      </c>
      <c r="S9" s="209"/>
      <c r="T9" s="211" t="s">
        <v>211</v>
      </c>
      <c r="U9" s="170"/>
      <c r="V9" s="216" t="s">
        <v>0</v>
      </c>
      <c r="W9" s="209"/>
      <c r="X9" s="211" t="s">
        <v>18</v>
      </c>
      <c r="Y9" s="278"/>
      <c r="Z9" s="213" t="s">
        <v>212</v>
      </c>
      <c r="AA9" s="269"/>
    </row>
    <row r="10" spans="2:29" s="139" customFormat="1" ht="30" thickBot="1">
      <c r="B10" s="279"/>
      <c r="C10" s="277"/>
      <c r="D10" s="217"/>
      <c r="E10" s="210"/>
      <c r="F10" s="217"/>
      <c r="G10" s="210"/>
      <c r="H10" s="212"/>
      <c r="I10" s="168"/>
      <c r="J10" s="171" t="s">
        <v>3</v>
      </c>
      <c r="K10" s="171"/>
      <c r="L10" s="171" t="s">
        <v>0</v>
      </c>
      <c r="M10" s="169"/>
      <c r="N10" s="171" t="s">
        <v>3</v>
      </c>
      <c r="O10" s="171"/>
      <c r="P10" s="171" t="s">
        <v>42</v>
      </c>
      <c r="Q10" s="3"/>
      <c r="R10" s="217"/>
      <c r="S10" s="209"/>
      <c r="T10" s="212"/>
      <c r="U10" s="170"/>
      <c r="V10" s="217"/>
      <c r="W10" s="209"/>
      <c r="X10" s="212"/>
      <c r="Y10" s="278"/>
      <c r="Z10" s="214"/>
      <c r="AA10" s="269"/>
    </row>
    <row r="11" spans="2:29" s="139" customFormat="1">
      <c r="B11" s="280" t="s">
        <v>366</v>
      </c>
      <c r="C11" s="272"/>
      <c r="D11" s="165">
        <f>VLOOKUP(B11,'[1] سهام'!$B$10:$X$291,17,0)</f>
        <v>30009</v>
      </c>
      <c r="E11" s="165"/>
      <c r="F11" s="165">
        <f>VLOOKUP(B11,'[1] سهام'!$B$10:$X$291,21,0)</f>
        <v>1011069497</v>
      </c>
      <c r="G11" s="165"/>
      <c r="H11" s="205">
        <f>VLOOKUP(B11,'[1] سهام'!$B$10:$X$291,23,0)</f>
        <v>998425045</v>
      </c>
      <c r="I11" s="47"/>
      <c r="J11" s="47">
        <v>0</v>
      </c>
      <c r="K11" s="47"/>
      <c r="L11" s="47">
        <v>0</v>
      </c>
      <c r="M11" s="281"/>
      <c r="N11" s="47">
        <v>13200</v>
      </c>
      <c r="O11" s="47"/>
      <c r="P11" s="47">
        <v>498112010</v>
      </c>
      <c r="Q11" s="47"/>
      <c r="R11" s="47">
        <v>16809</v>
      </c>
      <c r="S11" s="47"/>
      <c r="T11" s="47">
        <v>38730</v>
      </c>
      <c r="U11" s="47"/>
      <c r="V11" s="47">
        <v>566332339</v>
      </c>
      <c r="W11" s="47"/>
      <c r="X11" s="3">
        <v>647139049</v>
      </c>
      <c r="Y11" s="281"/>
      <c r="Z11" s="166">
        <f>X11/درآمدها!$J$6</f>
        <v>5.8670316675507098E-5</v>
      </c>
      <c r="AA11" s="282">
        <f>R11-(D11+J11-N11)</f>
        <v>0</v>
      </c>
      <c r="AC11" s="204"/>
    </row>
    <row r="12" spans="2:29" s="139" customFormat="1">
      <c r="B12" s="280" t="s">
        <v>346</v>
      </c>
      <c r="C12" s="272"/>
      <c r="D12" s="165">
        <f>VLOOKUP(B12,'[1] سهام'!$B$10:$X$291,17,0)</f>
        <v>1738746</v>
      </c>
      <c r="E12" s="165"/>
      <c r="F12" s="165">
        <f>VLOOKUP(B12,'[1] سهام'!$B$10:$X$291,21,0)</f>
        <v>6749107380</v>
      </c>
      <c r="G12" s="165"/>
      <c r="H12" s="205">
        <f>VLOOKUP(B12,'[1] سهام'!$B$10:$X$291,23,0)</f>
        <v>6075327625</v>
      </c>
      <c r="I12" s="47"/>
      <c r="J12" s="47">
        <v>0</v>
      </c>
      <c r="K12" s="47"/>
      <c r="L12" s="47">
        <v>0</v>
      </c>
      <c r="M12" s="281"/>
      <c r="N12" s="47">
        <v>0</v>
      </c>
      <c r="O12" s="47"/>
      <c r="P12" s="47">
        <v>0</v>
      </c>
      <c r="Q12" s="47"/>
      <c r="R12" s="47">
        <v>1738746</v>
      </c>
      <c r="S12" s="47"/>
      <c r="T12" s="47">
        <v>3231</v>
      </c>
      <c r="U12" s="47"/>
      <c r="V12" s="47">
        <v>6749107380</v>
      </c>
      <c r="W12" s="47"/>
      <c r="X12" s="3">
        <v>5584461894</v>
      </c>
      <c r="Y12" s="281"/>
      <c r="Z12" s="166">
        <f>X12/درآمدها!$J$6</f>
        <v>5.0629327389465283E-4</v>
      </c>
      <c r="AA12" s="282">
        <f t="shared" ref="AA12:AA75" si="0">R12-(D12+J12-N12)</f>
        <v>0</v>
      </c>
      <c r="AC12" s="204"/>
    </row>
    <row r="13" spans="2:29" s="139" customFormat="1">
      <c r="B13" s="280" t="s">
        <v>347</v>
      </c>
      <c r="C13" s="272"/>
      <c r="D13" s="165">
        <f>VLOOKUP(B13,'[1] سهام'!$B$10:$X$291,17,0)</f>
        <v>201382</v>
      </c>
      <c r="E13" s="165"/>
      <c r="F13" s="165">
        <f>VLOOKUP(B13,'[1] سهام'!$B$10:$X$291,21,0)</f>
        <v>1368241732</v>
      </c>
      <c r="G13" s="165"/>
      <c r="H13" s="205">
        <f>VLOOKUP(B13,'[1] سهام'!$B$10:$X$291,23,0)</f>
        <v>1221121045</v>
      </c>
      <c r="I13" s="47"/>
      <c r="J13" s="47">
        <v>0</v>
      </c>
      <c r="K13" s="47"/>
      <c r="L13" s="47">
        <v>0</v>
      </c>
      <c r="M13" s="281"/>
      <c r="N13" s="47">
        <v>0</v>
      </c>
      <c r="O13" s="47"/>
      <c r="P13" s="47">
        <v>0</v>
      </c>
      <c r="Q13" s="47"/>
      <c r="R13" s="47">
        <v>201382</v>
      </c>
      <c r="S13" s="47"/>
      <c r="T13" s="47">
        <v>5270</v>
      </c>
      <c r="U13" s="47"/>
      <c r="V13" s="47">
        <v>1368241732</v>
      </c>
      <c r="W13" s="47"/>
      <c r="X13" s="3">
        <v>1054968509</v>
      </c>
      <c r="Y13" s="281"/>
      <c r="Z13" s="166">
        <f>X13/درآمدها!$J$6</f>
        <v>9.5644570670495215E-5</v>
      </c>
      <c r="AA13" s="282">
        <f t="shared" si="0"/>
        <v>0</v>
      </c>
      <c r="AC13" s="204"/>
    </row>
    <row r="14" spans="2:29" s="139" customFormat="1">
      <c r="B14" s="280" t="s">
        <v>339</v>
      </c>
      <c r="C14" s="272"/>
      <c r="D14" s="165">
        <f>VLOOKUP(B14,'[1] سهام'!$B$10:$X$291,17,0)</f>
        <v>831278</v>
      </c>
      <c r="E14" s="165"/>
      <c r="F14" s="165">
        <f>VLOOKUP(B14,'[1] سهام'!$B$10:$X$291,21,0)</f>
        <v>4847090979</v>
      </c>
      <c r="G14" s="165"/>
      <c r="H14" s="205">
        <f>VLOOKUP(B14,'[1] سهام'!$B$10:$X$291,23,0)</f>
        <v>4677038532</v>
      </c>
      <c r="I14" s="47"/>
      <c r="J14" s="47">
        <v>0</v>
      </c>
      <c r="K14" s="47"/>
      <c r="L14" s="47">
        <v>0</v>
      </c>
      <c r="M14" s="281"/>
      <c r="N14" s="47">
        <v>0</v>
      </c>
      <c r="O14" s="47"/>
      <c r="P14" s="47">
        <v>0</v>
      </c>
      <c r="Q14" s="47"/>
      <c r="R14" s="47">
        <v>831278</v>
      </c>
      <c r="S14" s="47"/>
      <c r="T14" s="47">
        <v>5160</v>
      </c>
      <c r="U14" s="47"/>
      <c r="V14" s="47">
        <v>4847090979</v>
      </c>
      <c r="W14" s="47"/>
      <c r="X14" s="3">
        <v>4263872587</v>
      </c>
      <c r="Y14" s="281"/>
      <c r="Z14" s="166">
        <f>X14/درآمدها!$J$6</f>
        <v>3.8656723826180936E-4</v>
      </c>
      <c r="AA14" s="282">
        <f t="shared" si="0"/>
        <v>0</v>
      </c>
      <c r="AC14" s="204"/>
    </row>
    <row r="15" spans="2:29" s="139" customFormat="1">
      <c r="B15" s="280" t="s">
        <v>340</v>
      </c>
      <c r="C15" s="272"/>
      <c r="D15" s="165">
        <f>VLOOKUP(B15,'[1] سهام'!$B$10:$X$291,17,0)</f>
        <v>18656916</v>
      </c>
      <c r="E15" s="165"/>
      <c r="F15" s="165">
        <f>VLOOKUP(B15,'[1] سهام'!$B$10:$X$291,21,0)</f>
        <v>36211580605</v>
      </c>
      <c r="G15" s="165"/>
      <c r="H15" s="205">
        <f>VLOOKUP(B15,'[1] سهام'!$B$10:$X$291,23,0)</f>
        <v>27577764231</v>
      </c>
      <c r="I15" s="47"/>
      <c r="J15" s="47">
        <v>0</v>
      </c>
      <c r="K15" s="47"/>
      <c r="L15" s="47">
        <v>0</v>
      </c>
      <c r="M15" s="281"/>
      <c r="N15" s="47">
        <v>335796</v>
      </c>
      <c r="O15" s="47"/>
      <c r="P15" s="47">
        <v>497025259</v>
      </c>
      <c r="Q15" s="47"/>
      <c r="R15" s="47">
        <v>18321120</v>
      </c>
      <c r="S15" s="47"/>
      <c r="T15" s="47">
        <v>1528</v>
      </c>
      <c r="U15" s="47"/>
      <c r="V15" s="47">
        <v>35559827447</v>
      </c>
      <c r="W15" s="47"/>
      <c r="X15" s="3">
        <v>27828103068</v>
      </c>
      <c r="Y15" s="281"/>
      <c r="Z15" s="166">
        <f>X15/درآمدها!$J$6</f>
        <v>2.5229255165503243E-3</v>
      </c>
      <c r="AA15" s="282">
        <f t="shared" si="0"/>
        <v>0</v>
      </c>
      <c r="AC15" s="204"/>
    </row>
    <row r="16" spans="2:29" s="139" customFormat="1">
      <c r="B16" s="280" t="s">
        <v>328</v>
      </c>
      <c r="C16" s="272"/>
      <c r="D16" s="165">
        <f>VLOOKUP(B16,'[1] سهام'!$B$10:$X$291,17,0)</f>
        <v>1329667</v>
      </c>
      <c r="E16" s="165"/>
      <c r="F16" s="165">
        <f>VLOOKUP(B16,'[1] سهام'!$B$10:$X$291,21,0)</f>
        <v>53429512504</v>
      </c>
      <c r="G16" s="165"/>
      <c r="H16" s="205">
        <f>VLOOKUP(B16,'[1] سهام'!$B$10:$X$291,23,0)</f>
        <v>39679099553</v>
      </c>
      <c r="I16" s="47"/>
      <c r="J16" s="47">
        <v>0</v>
      </c>
      <c r="K16" s="47"/>
      <c r="L16" s="47">
        <v>0</v>
      </c>
      <c r="M16" s="281"/>
      <c r="N16" s="47">
        <v>0</v>
      </c>
      <c r="O16" s="47"/>
      <c r="P16" s="47">
        <v>0</v>
      </c>
      <c r="Q16" s="47"/>
      <c r="R16" s="47">
        <v>1329667</v>
      </c>
      <c r="S16" s="47"/>
      <c r="T16" s="47">
        <v>27290</v>
      </c>
      <c r="U16" s="47"/>
      <c r="V16" s="47">
        <v>53429512504</v>
      </c>
      <c r="W16" s="47"/>
      <c r="X16" s="3">
        <v>36070707089</v>
      </c>
      <c r="Y16" s="281"/>
      <c r="Z16" s="166">
        <f>X16/درآمدها!$J$6</f>
        <v>3.2702087918992026E-3</v>
      </c>
      <c r="AA16" s="282">
        <f t="shared" si="0"/>
        <v>0</v>
      </c>
      <c r="AC16" s="204"/>
    </row>
    <row r="17" spans="2:29" s="139" customFormat="1">
      <c r="B17" s="280" t="s">
        <v>329</v>
      </c>
      <c r="C17" s="272"/>
      <c r="D17" s="165">
        <f>VLOOKUP(B17,'[1] سهام'!$B$10:$X$291,17,0)</f>
        <v>400609</v>
      </c>
      <c r="E17" s="165"/>
      <c r="F17" s="165">
        <f>VLOOKUP(B17,'[1] سهام'!$B$10:$X$291,21,0)</f>
        <v>17089708486</v>
      </c>
      <c r="G17" s="165"/>
      <c r="H17" s="205">
        <f>VLOOKUP(B17,'[1] سهام'!$B$10:$X$291,23,0)</f>
        <v>17573685865</v>
      </c>
      <c r="I17" s="47"/>
      <c r="J17" s="47">
        <v>0</v>
      </c>
      <c r="K17" s="47"/>
      <c r="L17" s="47">
        <v>0</v>
      </c>
      <c r="M17" s="281"/>
      <c r="N17" s="47">
        <v>0</v>
      </c>
      <c r="O17" s="47"/>
      <c r="P17" s="47">
        <v>0</v>
      </c>
      <c r="Q17" s="47"/>
      <c r="R17" s="47">
        <v>400609</v>
      </c>
      <c r="S17" s="47"/>
      <c r="T17" s="47">
        <v>48850</v>
      </c>
      <c r="U17" s="47"/>
      <c r="V17" s="47">
        <v>17089708486</v>
      </c>
      <c r="W17" s="47"/>
      <c r="X17" s="3">
        <v>19453309644</v>
      </c>
      <c r="Y17" s="281"/>
      <c r="Z17" s="166">
        <f>X17/درآمدها!$J$6</f>
        <v>1.7636578088802309E-3</v>
      </c>
      <c r="AA17" s="282">
        <f t="shared" si="0"/>
        <v>0</v>
      </c>
      <c r="AC17" s="204"/>
    </row>
    <row r="18" spans="2:29" s="139" customFormat="1">
      <c r="B18" s="280" t="s">
        <v>326</v>
      </c>
      <c r="C18" s="272"/>
      <c r="D18" s="165">
        <f>VLOOKUP(B18,'[1] سهام'!$B$10:$X$291,17,0)</f>
        <v>7715481</v>
      </c>
      <c r="E18" s="165"/>
      <c r="F18" s="165">
        <f>VLOOKUP(B18,'[1] سهام'!$B$10:$X$291,21,0)</f>
        <v>21382054404</v>
      </c>
      <c r="G18" s="165"/>
      <c r="H18" s="205">
        <f>VLOOKUP(B18,'[1] سهام'!$B$10:$X$291,23,0)</f>
        <v>16834714689</v>
      </c>
      <c r="I18" s="47"/>
      <c r="J18" s="47">
        <v>5471817</v>
      </c>
      <c r="K18" s="47"/>
      <c r="L18" s="47">
        <v>12047247454</v>
      </c>
      <c r="M18" s="281"/>
      <c r="N18" s="47">
        <v>221540</v>
      </c>
      <c r="O18" s="47"/>
      <c r="P18" s="47">
        <v>496854178</v>
      </c>
      <c r="Q18" s="47"/>
      <c r="R18" s="47">
        <v>12965758</v>
      </c>
      <c r="S18" s="47"/>
      <c r="T18" s="47">
        <v>2260</v>
      </c>
      <c r="U18" s="47"/>
      <c r="V18" s="47">
        <v>32867706334</v>
      </c>
      <c r="W18" s="47"/>
      <c r="X18" s="3">
        <v>29128262536</v>
      </c>
      <c r="Y18" s="281"/>
      <c r="Z18" s="166">
        <f>X18/درآمدها!$J$6</f>
        <v>2.6407993611809221E-3</v>
      </c>
      <c r="AA18" s="282">
        <f t="shared" si="0"/>
        <v>0</v>
      </c>
      <c r="AC18" s="204"/>
    </row>
    <row r="19" spans="2:29" s="139" customFormat="1">
      <c r="B19" s="272" t="s">
        <v>327</v>
      </c>
      <c r="C19" s="272"/>
      <c r="D19" s="165">
        <f>VLOOKUP(B19,'[1] سهام'!$B$10:$X$291,17,0)</f>
        <v>10571471</v>
      </c>
      <c r="E19" s="165"/>
      <c r="F19" s="165">
        <f>VLOOKUP(B19,'[1] سهام'!$B$10:$X$291,21,0)</f>
        <v>33780465158</v>
      </c>
      <c r="G19" s="165"/>
      <c r="H19" s="205">
        <f>VLOOKUP(B19,'[1] سهام'!$B$10:$X$291,23,0)</f>
        <v>29980952345</v>
      </c>
      <c r="I19" s="47"/>
      <c r="J19" s="47">
        <v>0</v>
      </c>
      <c r="K19" s="47"/>
      <c r="L19" s="47">
        <v>0</v>
      </c>
      <c r="M19" s="281"/>
      <c r="N19" s="47">
        <v>169000</v>
      </c>
      <c r="O19" s="47"/>
      <c r="P19" s="47">
        <v>499471573</v>
      </c>
      <c r="Q19" s="47"/>
      <c r="R19" s="47">
        <v>10402471</v>
      </c>
      <c r="S19" s="47"/>
      <c r="T19" s="47">
        <v>2965</v>
      </c>
      <c r="U19" s="47"/>
      <c r="V19" s="47">
        <v>33240436376</v>
      </c>
      <c r="W19" s="47"/>
      <c r="X19" s="3">
        <v>30659808727</v>
      </c>
      <c r="Y19" s="281"/>
      <c r="Z19" s="166">
        <f>X19/درآمدها!$J$6</f>
        <v>2.7796509730068325E-3</v>
      </c>
      <c r="AA19" s="282">
        <f t="shared" si="0"/>
        <v>0</v>
      </c>
      <c r="AC19" s="204"/>
    </row>
    <row r="20" spans="2:29" s="139" customFormat="1" ht="31.2" customHeight="1">
      <c r="B20" s="272" t="s">
        <v>325</v>
      </c>
      <c r="C20" s="272"/>
      <c r="D20" s="165">
        <f>VLOOKUP(B20,'[1] سهام'!$B$10:$X$291,17,0)</f>
        <v>12587339</v>
      </c>
      <c r="E20" s="165"/>
      <c r="F20" s="165">
        <f>VLOOKUP(B20,'[1] سهام'!$B$10:$X$291,21,0)</f>
        <v>54722557193</v>
      </c>
      <c r="G20" s="165"/>
      <c r="H20" s="205">
        <f>VLOOKUP(B20,'[1] سهام'!$B$10:$X$291,23,0)</f>
        <v>46759004475</v>
      </c>
      <c r="I20" s="47"/>
      <c r="J20" s="47">
        <v>0</v>
      </c>
      <c r="K20" s="47"/>
      <c r="L20" s="47">
        <v>0</v>
      </c>
      <c r="M20" s="281"/>
      <c r="N20" s="47">
        <v>0</v>
      </c>
      <c r="O20" s="47"/>
      <c r="P20" s="47">
        <v>0</v>
      </c>
      <c r="Q20" s="47"/>
      <c r="R20" s="47">
        <v>12587339</v>
      </c>
      <c r="S20" s="47"/>
      <c r="T20" s="47">
        <v>3990</v>
      </c>
      <c r="U20" s="47"/>
      <c r="V20" s="47">
        <v>54722557193</v>
      </c>
      <c r="W20" s="47"/>
      <c r="X20" s="3">
        <v>49924652893</v>
      </c>
      <c r="Y20" s="281"/>
      <c r="Z20" s="166">
        <f>X20/درآمدها!$J$6</f>
        <v>4.5262223005601409E-3</v>
      </c>
      <c r="AA20" s="282">
        <f t="shared" si="0"/>
        <v>0</v>
      </c>
      <c r="AC20" s="204"/>
    </row>
    <row r="21" spans="2:29" s="139" customFormat="1">
      <c r="B21" s="272" t="s">
        <v>304</v>
      </c>
      <c r="C21" s="272"/>
      <c r="D21" s="165">
        <f>VLOOKUP(B21,'[1] سهام'!$B$10:$X$291,17,0)</f>
        <v>5820192</v>
      </c>
      <c r="E21" s="165"/>
      <c r="F21" s="165">
        <f>VLOOKUP(B21,'[1] سهام'!$B$10:$X$291,21,0)</f>
        <v>64824639792</v>
      </c>
      <c r="G21" s="165"/>
      <c r="H21" s="205">
        <f>VLOOKUP(B21,'[1] سهام'!$B$10:$X$291,23,0)</f>
        <v>41135344812</v>
      </c>
      <c r="I21" s="47"/>
      <c r="J21" s="47">
        <v>2068323</v>
      </c>
      <c r="K21" s="47"/>
      <c r="L21" s="47">
        <v>14966666420</v>
      </c>
      <c r="M21" s="281"/>
      <c r="N21" s="47">
        <v>80000</v>
      </c>
      <c r="O21" s="47"/>
      <c r="P21" s="47">
        <v>541839460</v>
      </c>
      <c r="Q21" s="47"/>
      <c r="R21" s="47">
        <v>7808515</v>
      </c>
      <c r="S21" s="47"/>
      <c r="T21" s="47">
        <v>6820</v>
      </c>
      <c r="U21" s="47"/>
      <c r="V21" s="47">
        <v>78982116587</v>
      </c>
      <c r="W21" s="47"/>
      <c r="X21" s="3">
        <v>52937210573</v>
      </c>
      <c r="Y21" s="281"/>
      <c r="Z21" s="166">
        <f>X21/درآمدها!$J$6</f>
        <v>4.7993439942084423E-3</v>
      </c>
      <c r="AA21" s="282">
        <f t="shared" si="0"/>
        <v>0</v>
      </c>
      <c r="AC21" s="204"/>
    </row>
    <row r="22" spans="2:29" s="139" customFormat="1">
      <c r="B22" s="272" t="s">
        <v>293</v>
      </c>
      <c r="C22" s="272"/>
      <c r="D22" s="165">
        <f>VLOOKUP(B22,'[1] سهام'!$B$10:$X$291,17,0)</f>
        <v>23599225</v>
      </c>
      <c r="E22" s="165"/>
      <c r="F22" s="165">
        <f>VLOOKUP(B22,'[1] سهام'!$B$10:$X$291,21,0)</f>
        <v>37441612941</v>
      </c>
      <c r="G22" s="165"/>
      <c r="H22" s="205">
        <f>VLOOKUP(B22,'[1] سهام'!$B$10:$X$291,23,0)</f>
        <v>31317510837</v>
      </c>
      <c r="I22" s="47"/>
      <c r="J22" s="47">
        <v>0</v>
      </c>
      <c r="K22" s="47"/>
      <c r="L22" s="47">
        <v>0</v>
      </c>
      <c r="M22" s="281"/>
      <c r="N22" s="47">
        <v>400000</v>
      </c>
      <c r="O22" s="47"/>
      <c r="P22" s="47">
        <v>479249080</v>
      </c>
      <c r="Q22" s="47"/>
      <c r="R22" s="47">
        <v>23199225</v>
      </c>
      <c r="S22" s="47"/>
      <c r="T22" s="47">
        <v>1209</v>
      </c>
      <c r="U22" s="47"/>
      <c r="V22" s="47">
        <v>36806988491</v>
      </c>
      <c r="W22" s="47"/>
      <c r="X22" s="3">
        <v>27880978244</v>
      </c>
      <c r="Y22" s="281"/>
      <c r="Z22" s="166">
        <f>X22/درآمدها!$J$6</f>
        <v>2.5277192364239541E-3</v>
      </c>
      <c r="AA22" s="282">
        <f t="shared" si="0"/>
        <v>0</v>
      </c>
      <c r="AC22" s="204"/>
    </row>
    <row r="23" spans="2:29" s="139" customFormat="1">
      <c r="B23" s="272" t="s">
        <v>306</v>
      </c>
      <c r="C23" s="272"/>
      <c r="D23" s="165">
        <f>VLOOKUP(B23,'[1] سهام'!$B$10:$X$291,17,0)</f>
        <v>1103030</v>
      </c>
      <c r="E23" s="165"/>
      <c r="F23" s="165">
        <f>VLOOKUP(B23,'[1] سهام'!$B$10:$X$291,21,0)</f>
        <v>10716619048</v>
      </c>
      <c r="G23" s="165"/>
      <c r="H23" s="205">
        <f>VLOOKUP(B23,'[1] سهام'!$B$10:$X$291,23,0)</f>
        <v>12422970792</v>
      </c>
      <c r="I23" s="47"/>
      <c r="J23" s="47">
        <v>0</v>
      </c>
      <c r="K23" s="47"/>
      <c r="L23" s="47">
        <v>0</v>
      </c>
      <c r="M23" s="281"/>
      <c r="N23" s="47">
        <v>0</v>
      </c>
      <c r="O23" s="47"/>
      <c r="P23" s="47">
        <v>0</v>
      </c>
      <c r="Q23" s="47"/>
      <c r="R23" s="47">
        <v>1103030</v>
      </c>
      <c r="S23" s="47"/>
      <c r="T23" s="47">
        <v>12170</v>
      </c>
      <c r="U23" s="47"/>
      <c r="V23" s="47">
        <v>10716619048</v>
      </c>
      <c r="W23" s="47"/>
      <c r="X23" s="3">
        <v>13344003045</v>
      </c>
      <c r="Y23" s="281"/>
      <c r="Z23" s="166">
        <f>X23/درآمدها!$J$6</f>
        <v>1.2097815540243826E-3</v>
      </c>
      <c r="AA23" s="282">
        <f t="shared" si="0"/>
        <v>0</v>
      </c>
      <c r="AC23" s="204"/>
    </row>
    <row r="24" spans="2:29" s="139" customFormat="1">
      <c r="B24" s="280" t="s">
        <v>292</v>
      </c>
      <c r="C24" s="272"/>
      <c r="D24" s="165">
        <f>VLOOKUP(B24,'[1] سهام'!$B$10:$X$291,17,0)</f>
        <v>2712308</v>
      </c>
      <c r="E24" s="165"/>
      <c r="F24" s="165">
        <f>VLOOKUP(B24,'[1] سهام'!$B$10:$X$291,21,0)</f>
        <v>32304096534</v>
      </c>
      <c r="G24" s="165"/>
      <c r="H24" s="205">
        <f>VLOOKUP(B24,'[1] سهام'!$B$10:$X$291,23,0)</f>
        <v>26314616934</v>
      </c>
      <c r="I24" s="47"/>
      <c r="J24" s="47">
        <v>295054</v>
      </c>
      <c r="K24" s="47"/>
      <c r="L24" s="47">
        <v>2985020093</v>
      </c>
      <c r="M24" s="281"/>
      <c r="N24" s="47">
        <v>0</v>
      </c>
      <c r="O24" s="47"/>
      <c r="P24" s="47">
        <v>0</v>
      </c>
      <c r="Q24" s="47"/>
      <c r="R24" s="47">
        <v>3007362</v>
      </c>
      <c r="S24" s="47"/>
      <c r="T24" s="47">
        <v>10500</v>
      </c>
      <c r="U24" s="47"/>
      <c r="V24" s="47">
        <v>35289116627</v>
      </c>
      <c r="W24" s="47"/>
      <c r="X24" s="3">
        <v>31389416061</v>
      </c>
      <c r="Y24" s="281"/>
      <c r="Z24" s="166">
        <f>X24/درآمدها!$J$6</f>
        <v>2.8457979523935648E-3</v>
      </c>
      <c r="AA24" s="282">
        <f t="shared" si="0"/>
        <v>0</v>
      </c>
      <c r="AC24" s="204"/>
    </row>
    <row r="25" spans="2:29" s="139" customFormat="1">
      <c r="B25" s="280" t="s">
        <v>277</v>
      </c>
      <c r="C25" s="272"/>
      <c r="D25" s="165">
        <f>VLOOKUP(B25,'[1] سهام'!$B$10:$X$291,17,0)</f>
        <v>10332325</v>
      </c>
      <c r="E25" s="165"/>
      <c r="F25" s="165">
        <f>VLOOKUP(B25,'[1] سهام'!$B$10:$X$291,21,0)</f>
        <v>39567091695</v>
      </c>
      <c r="G25" s="165"/>
      <c r="H25" s="205">
        <f>VLOOKUP(B25,'[1] سهام'!$B$10:$X$291,23,0)</f>
        <v>36964780753</v>
      </c>
      <c r="I25" s="47"/>
      <c r="J25" s="47">
        <v>0</v>
      </c>
      <c r="K25" s="47"/>
      <c r="L25" s="47">
        <v>0</v>
      </c>
      <c r="M25" s="281"/>
      <c r="N25" s="47">
        <v>0</v>
      </c>
      <c r="O25" s="47"/>
      <c r="P25" s="47">
        <v>0</v>
      </c>
      <c r="Q25" s="47"/>
      <c r="R25" s="47">
        <v>10332325</v>
      </c>
      <c r="S25" s="47"/>
      <c r="T25" s="47">
        <v>3399</v>
      </c>
      <c r="U25" s="47"/>
      <c r="V25" s="47">
        <v>39567091695</v>
      </c>
      <c r="W25" s="47"/>
      <c r="X25" s="3">
        <v>34910611220</v>
      </c>
      <c r="Y25" s="281"/>
      <c r="Z25" s="166">
        <f>X25/درآمدها!$J$6</f>
        <v>3.1650332626008961E-3</v>
      </c>
      <c r="AA25" s="282">
        <f t="shared" si="0"/>
        <v>0</v>
      </c>
      <c r="AC25" s="204"/>
    </row>
    <row r="26" spans="2:29" s="139" customFormat="1">
      <c r="B26" s="280" t="s">
        <v>274</v>
      </c>
      <c r="C26" s="272"/>
      <c r="D26" s="165">
        <f>VLOOKUP(B26,'[1] سهام'!$B$10:$X$291,17,0)</f>
        <v>2591341</v>
      </c>
      <c r="E26" s="165"/>
      <c r="F26" s="165">
        <f>VLOOKUP(B26,'[1] سهام'!$B$10:$X$291,21,0)</f>
        <v>42288182371</v>
      </c>
      <c r="G26" s="165"/>
      <c r="H26" s="205">
        <f>VLOOKUP(B26,'[1] سهام'!$B$10:$X$291,23,0)</f>
        <v>40210150558</v>
      </c>
      <c r="I26" s="47"/>
      <c r="J26" s="47">
        <v>18381523</v>
      </c>
      <c r="K26" s="47"/>
      <c r="L26" s="47">
        <v>0</v>
      </c>
      <c r="M26" s="281"/>
      <c r="N26" s="47">
        <v>258000</v>
      </c>
      <c r="O26" s="47"/>
      <c r="P26" s="47">
        <v>501132453</v>
      </c>
      <c r="Q26" s="47"/>
      <c r="R26" s="47">
        <v>20714864</v>
      </c>
      <c r="S26" s="47"/>
      <c r="T26" s="47">
        <v>1951</v>
      </c>
      <c r="U26" s="47"/>
      <c r="V26" s="47">
        <v>41767969631</v>
      </c>
      <c r="W26" s="47"/>
      <c r="X26" s="3">
        <v>40174232206</v>
      </c>
      <c r="Y26" s="281"/>
      <c r="Z26" s="166">
        <f>X26/درآمدها!$J$6</f>
        <v>3.6422387574411019E-3</v>
      </c>
      <c r="AA26" s="282">
        <f t="shared" si="0"/>
        <v>0</v>
      </c>
      <c r="AC26" s="204"/>
    </row>
    <row r="27" spans="2:29" s="139" customFormat="1">
      <c r="B27" s="280" t="s">
        <v>260</v>
      </c>
      <c r="C27" s="272"/>
      <c r="D27" s="165">
        <f>VLOOKUP(B27,'[1] سهام'!$B$10:$X$291,17,0)</f>
        <v>16021301</v>
      </c>
      <c r="E27" s="165"/>
      <c r="F27" s="165">
        <f>VLOOKUP(B27,'[1] سهام'!$B$10:$X$291,21,0)</f>
        <v>34820429891</v>
      </c>
      <c r="G27" s="165"/>
      <c r="H27" s="205">
        <f>VLOOKUP(B27,'[1] سهام'!$B$10:$X$291,23,0)</f>
        <v>25290447129</v>
      </c>
      <c r="I27" s="47"/>
      <c r="J27" s="47">
        <v>0</v>
      </c>
      <c r="K27" s="47"/>
      <c r="L27" s="47">
        <v>0</v>
      </c>
      <c r="M27" s="281"/>
      <c r="N27" s="47">
        <v>308261</v>
      </c>
      <c r="O27" s="47"/>
      <c r="P27" s="47">
        <v>497619757</v>
      </c>
      <c r="Q27" s="47"/>
      <c r="R27" s="47">
        <v>15713040</v>
      </c>
      <c r="S27" s="47"/>
      <c r="T27" s="47">
        <v>1639</v>
      </c>
      <c r="U27" s="47"/>
      <c r="V27" s="47">
        <v>34150460546</v>
      </c>
      <c r="W27" s="47"/>
      <c r="X27" s="3">
        <v>25600438210</v>
      </c>
      <c r="Y27" s="281"/>
      <c r="Z27" s="166">
        <f>X27/درآمدها!$J$6</f>
        <v>2.3209630436200925E-3</v>
      </c>
      <c r="AA27" s="282">
        <f t="shared" si="0"/>
        <v>0</v>
      </c>
      <c r="AC27" s="204"/>
    </row>
    <row r="28" spans="2:29" s="139" customFormat="1">
      <c r="B28" s="280" t="s">
        <v>253</v>
      </c>
      <c r="C28" s="272"/>
      <c r="D28" s="165">
        <f>VLOOKUP(B28,'[1] سهام'!$B$10:$X$291,17,0)</f>
        <v>9561918</v>
      </c>
      <c r="E28" s="165"/>
      <c r="F28" s="165">
        <f>VLOOKUP(B28,'[1] سهام'!$B$10:$X$291,21,0)</f>
        <v>36525373528</v>
      </c>
      <c r="G28" s="165"/>
      <c r="H28" s="205">
        <f>VLOOKUP(B28,'[1] سهام'!$B$10:$X$291,23,0)</f>
        <v>27117835153</v>
      </c>
      <c r="I28" s="47"/>
      <c r="J28" s="47">
        <v>0</v>
      </c>
      <c r="K28" s="47"/>
      <c r="L28" s="47">
        <v>0</v>
      </c>
      <c r="M28" s="281"/>
      <c r="N28" s="47">
        <v>100000</v>
      </c>
      <c r="O28" s="47"/>
      <c r="P28" s="47">
        <v>314727984</v>
      </c>
      <c r="Q28" s="47"/>
      <c r="R28" s="47">
        <v>9461918</v>
      </c>
      <c r="S28" s="47"/>
      <c r="T28" s="47">
        <v>3133</v>
      </c>
      <c r="U28" s="47"/>
      <c r="V28" s="47">
        <v>36143385589</v>
      </c>
      <c r="W28" s="47"/>
      <c r="X28" s="3">
        <v>29467806172</v>
      </c>
      <c r="Y28" s="281"/>
      <c r="Z28" s="166">
        <f>X28/درآمدها!$J$6</f>
        <v>2.6715827495115392E-3</v>
      </c>
      <c r="AA28" s="282">
        <f t="shared" si="0"/>
        <v>0</v>
      </c>
      <c r="AC28" s="204"/>
    </row>
    <row r="29" spans="2:29" s="139" customFormat="1">
      <c r="B29" s="280" t="s">
        <v>255</v>
      </c>
      <c r="C29" s="272"/>
      <c r="D29" s="165">
        <f>VLOOKUP(B29,'[1] سهام'!$B$10:$X$291,17,0)</f>
        <v>4235919</v>
      </c>
      <c r="E29" s="165"/>
      <c r="F29" s="165">
        <f>VLOOKUP(B29,'[1] سهام'!$B$10:$X$291,21,0)</f>
        <v>14965848584</v>
      </c>
      <c r="G29" s="165"/>
      <c r="H29" s="205">
        <f>VLOOKUP(B29,'[1] سهام'!$B$10:$X$291,23,0)</f>
        <v>14880667809</v>
      </c>
      <c r="I29" s="47"/>
      <c r="J29" s="47">
        <v>4073986</v>
      </c>
      <c r="K29" s="47"/>
      <c r="L29" s="47">
        <v>15066722792</v>
      </c>
      <c r="M29" s="281"/>
      <c r="N29" s="47">
        <v>120000</v>
      </c>
      <c r="O29" s="47"/>
      <c r="P29" s="47">
        <v>448679392</v>
      </c>
      <c r="Q29" s="47"/>
      <c r="R29" s="47">
        <v>8189905</v>
      </c>
      <c r="S29" s="47"/>
      <c r="T29" s="47">
        <v>3773</v>
      </c>
      <c r="U29" s="47"/>
      <c r="V29" s="47">
        <v>29598883077</v>
      </c>
      <c r="W29" s="47"/>
      <c r="X29" s="3">
        <v>30716653525</v>
      </c>
      <c r="Y29" s="281"/>
      <c r="Z29" s="166">
        <f>X29/درآمدها!$J$6</f>
        <v>2.784804583046543E-3</v>
      </c>
      <c r="AA29" s="282">
        <f t="shared" si="0"/>
        <v>0</v>
      </c>
      <c r="AC29" s="204"/>
    </row>
    <row r="30" spans="2:29" s="139" customFormat="1">
      <c r="B30" s="272" t="s">
        <v>250</v>
      </c>
      <c r="C30" s="272"/>
      <c r="D30" s="165">
        <f>VLOOKUP(B30,'[1] سهام'!$B$10:$X$291,17,0)</f>
        <v>9730771</v>
      </c>
      <c r="E30" s="165"/>
      <c r="F30" s="165">
        <f>VLOOKUP(B30,'[1] سهام'!$B$10:$X$291,21,0)</f>
        <v>37613069674</v>
      </c>
      <c r="G30" s="165"/>
      <c r="H30" s="205">
        <f>VLOOKUP(B30,'[1] سهام'!$B$10:$X$291,23,0)</f>
        <v>19848735220</v>
      </c>
      <c r="I30" s="47"/>
      <c r="J30" s="47">
        <v>14026843</v>
      </c>
      <c r="K30" s="47"/>
      <c r="L30" s="47">
        <v>31055979632</v>
      </c>
      <c r="M30" s="281"/>
      <c r="N30" s="47">
        <v>230000</v>
      </c>
      <c r="O30" s="47"/>
      <c r="P30" s="47">
        <v>507813887</v>
      </c>
      <c r="Q30" s="47"/>
      <c r="R30" s="47">
        <v>23527614</v>
      </c>
      <c r="S30" s="47"/>
      <c r="T30" s="47">
        <v>2275</v>
      </c>
      <c r="U30" s="47"/>
      <c r="V30" s="47">
        <v>68004256901</v>
      </c>
      <c r="W30" s="47"/>
      <c r="X30" s="3">
        <v>53206846189</v>
      </c>
      <c r="Y30" s="281"/>
      <c r="Z30" s="166">
        <f>X30/درآمدها!$J$6</f>
        <v>4.8237894468544555E-3</v>
      </c>
      <c r="AA30" s="282">
        <f t="shared" si="0"/>
        <v>0</v>
      </c>
      <c r="AC30" s="204"/>
    </row>
    <row r="31" spans="2:29" s="139" customFormat="1">
      <c r="B31" s="280" t="s">
        <v>243</v>
      </c>
      <c r="C31" s="272"/>
      <c r="D31" s="165">
        <f>VLOOKUP(B31,'[1] سهام'!$B$10:$X$291,17,0)</f>
        <v>8960008</v>
      </c>
      <c r="E31" s="165"/>
      <c r="F31" s="165">
        <f>VLOOKUP(B31,'[1] سهام'!$B$10:$X$291,21,0)</f>
        <v>32172965648</v>
      </c>
      <c r="G31" s="165"/>
      <c r="H31" s="205">
        <f>VLOOKUP(B31,'[1] سهام'!$B$10:$X$291,23,0)</f>
        <v>20538840870</v>
      </c>
      <c r="I31" s="47"/>
      <c r="J31" s="47">
        <v>0</v>
      </c>
      <c r="K31" s="47"/>
      <c r="L31" s="47">
        <v>0</v>
      </c>
      <c r="M31" s="281"/>
      <c r="N31" s="47">
        <v>0</v>
      </c>
      <c r="O31" s="47"/>
      <c r="P31" s="47">
        <v>0</v>
      </c>
      <c r="Q31" s="47"/>
      <c r="R31" s="47">
        <v>8960008</v>
      </c>
      <c r="S31" s="47"/>
      <c r="T31" s="47">
        <v>2304</v>
      </c>
      <c r="U31" s="47"/>
      <c r="V31" s="47">
        <v>32172965648</v>
      </c>
      <c r="W31" s="47"/>
      <c r="X31" s="3">
        <v>20521027478</v>
      </c>
      <c r="Y31" s="281"/>
      <c r="Z31" s="166">
        <f>X31/درآمدها!$J$6</f>
        <v>1.8604582469586731E-3</v>
      </c>
      <c r="AA31" s="282">
        <f t="shared" si="0"/>
        <v>0</v>
      </c>
      <c r="AC31" s="204"/>
    </row>
    <row r="32" spans="2:29" s="139" customFormat="1">
      <c r="B32" s="280" t="s">
        <v>237</v>
      </c>
      <c r="C32" s="272"/>
      <c r="D32" s="165">
        <f>VLOOKUP(B32,'[1] سهام'!$B$10:$X$291,17,0)</f>
        <v>2502859</v>
      </c>
      <c r="E32" s="165"/>
      <c r="F32" s="165">
        <f>VLOOKUP(B32,'[1] سهام'!$B$10:$X$291,21,0)</f>
        <v>40598228566</v>
      </c>
      <c r="G32" s="165"/>
      <c r="H32" s="205">
        <f>VLOOKUP(B32,'[1] سهام'!$B$10:$X$291,23,0)</f>
        <v>22590740264</v>
      </c>
      <c r="I32" s="47"/>
      <c r="J32" s="47">
        <v>0</v>
      </c>
      <c r="K32" s="47"/>
      <c r="L32" s="47">
        <v>0</v>
      </c>
      <c r="M32" s="281"/>
      <c r="N32" s="47">
        <v>0</v>
      </c>
      <c r="O32" s="47"/>
      <c r="P32" s="47">
        <v>0</v>
      </c>
      <c r="Q32" s="47"/>
      <c r="R32" s="47">
        <v>2502859</v>
      </c>
      <c r="S32" s="47"/>
      <c r="T32" s="47">
        <v>9250</v>
      </c>
      <c r="U32" s="47"/>
      <c r="V32" s="47">
        <v>40598228566</v>
      </c>
      <c r="W32" s="47"/>
      <c r="X32" s="3">
        <v>23013694652</v>
      </c>
      <c r="Y32" s="281"/>
      <c r="Z32" s="166">
        <f>X32/درآمدها!$J$6</f>
        <v>2.086446112613217E-3</v>
      </c>
      <c r="AA32" s="282">
        <f t="shared" si="0"/>
        <v>0</v>
      </c>
      <c r="AC32" s="204"/>
    </row>
    <row r="33" spans="2:29" s="139" customFormat="1">
      <c r="B33" s="280" t="s">
        <v>241</v>
      </c>
      <c r="C33" s="272"/>
      <c r="D33" s="165">
        <f>VLOOKUP(B33,'[1] سهام'!$B$10:$X$291,17,0)</f>
        <v>5617827</v>
      </c>
      <c r="E33" s="165"/>
      <c r="F33" s="165">
        <f>VLOOKUP(B33,'[1] سهام'!$B$10:$X$291,21,0)</f>
        <v>28740574043</v>
      </c>
      <c r="G33" s="165"/>
      <c r="H33" s="205">
        <f>VLOOKUP(B33,'[1] سهام'!$B$10:$X$291,23,0)</f>
        <v>41547942920</v>
      </c>
      <c r="I33" s="47"/>
      <c r="J33" s="47">
        <v>0</v>
      </c>
      <c r="K33" s="47"/>
      <c r="L33" s="47">
        <v>0</v>
      </c>
      <c r="M33" s="281"/>
      <c r="N33" s="47">
        <v>0</v>
      </c>
      <c r="O33" s="47"/>
      <c r="P33" s="47">
        <v>0</v>
      </c>
      <c r="Q33" s="47"/>
      <c r="R33" s="47">
        <v>5617827</v>
      </c>
      <c r="S33" s="47"/>
      <c r="T33" s="47">
        <v>7920</v>
      </c>
      <c r="U33" s="47"/>
      <c r="V33" s="47">
        <v>28740574043</v>
      </c>
      <c r="W33" s="47"/>
      <c r="X33" s="3">
        <v>44228455363</v>
      </c>
      <c r="Y33" s="281"/>
      <c r="Z33" s="166">
        <f>X33/درآمدها!$J$6</f>
        <v>4.0097989546845295E-3</v>
      </c>
      <c r="AA33" s="282">
        <f t="shared" si="0"/>
        <v>0</v>
      </c>
      <c r="AC33" s="204"/>
    </row>
    <row r="34" spans="2:29" s="139" customFormat="1">
      <c r="B34" s="272" t="s">
        <v>234</v>
      </c>
      <c r="C34" s="272"/>
      <c r="D34" s="165">
        <f>VLOOKUP(B34,'[1] سهام'!$B$10:$X$291,17,0)</f>
        <v>2815854</v>
      </c>
      <c r="E34" s="165"/>
      <c r="F34" s="165">
        <f>VLOOKUP(B34,'[1] سهام'!$B$10:$X$291,21,0)</f>
        <v>28900531763</v>
      </c>
      <c r="G34" s="165"/>
      <c r="H34" s="205">
        <f>VLOOKUP(B34,'[1] سهام'!$B$10:$X$291,23,0)</f>
        <v>20937265526</v>
      </c>
      <c r="I34" s="47"/>
      <c r="J34" s="47">
        <v>0</v>
      </c>
      <c r="K34" s="47"/>
      <c r="L34" s="47">
        <v>0</v>
      </c>
      <c r="M34" s="281"/>
      <c r="N34" s="47">
        <v>0</v>
      </c>
      <c r="O34" s="47"/>
      <c r="P34" s="47">
        <v>0</v>
      </c>
      <c r="Q34" s="47"/>
      <c r="R34" s="47">
        <v>2815854</v>
      </c>
      <c r="S34" s="47"/>
      <c r="T34" s="47">
        <v>7226</v>
      </c>
      <c r="U34" s="47"/>
      <c r="V34" s="47">
        <v>28900531763</v>
      </c>
      <c r="W34" s="47"/>
      <c r="X34" s="3">
        <v>20226294209</v>
      </c>
      <c r="Y34" s="281"/>
      <c r="Z34" s="166">
        <f>X34/درآمدها!$J$6</f>
        <v>1.8337374143126471E-3</v>
      </c>
      <c r="AA34" s="282">
        <f t="shared" si="0"/>
        <v>0</v>
      </c>
      <c r="AC34" s="204"/>
    </row>
    <row r="35" spans="2:29" s="139" customFormat="1">
      <c r="B35" s="280" t="s">
        <v>230</v>
      </c>
      <c r="C35" s="272"/>
      <c r="D35" s="165">
        <f>VLOOKUP(B35,'[1] سهام'!$B$10:$X$291,17,0)</f>
        <v>17617379</v>
      </c>
      <c r="E35" s="165"/>
      <c r="F35" s="165">
        <f>VLOOKUP(B35,'[1] سهام'!$B$10:$X$291,21,0)</f>
        <v>50393996577</v>
      </c>
      <c r="G35" s="165"/>
      <c r="H35" s="205">
        <f>VLOOKUP(B35,'[1] سهام'!$B$10:$X$291,23,0)</f>
        <v>34149483414</v>
      </c>
      <c r="I35" s="47"/>
      <c r="J35" s="47">
        <v>0</v>
      </c>
      <c r="K35" s="47"/>
      <c r="L35" s="47">
        <v>0</v>
      </c>
      <c r="M35" s="281"/>
      <c r="N35" s="47">
        <v>0</v>
      </c>
      <c r="O35" s="47"/>
      <c r="P35" s="47">
        <v>0</v>
      </c>
      <c r="Q35" s="47"/>
      <c r="R35" s="47">
        <v>17617379</v>
      </c>
      <c r="S35" s="47"/>
      <c r="T35" s="47">
        <v>1916</v>
      </c>
      <c r="U35" s="47"/>
      <c r="V35" s="47">
        <v>50393996577</v>
      </c>
      <c r="W35" s="47"/>
      <c r="X35" s="3">
        <v>33554056525</v>
      </c>
      <c r="Y35" s="281"/>
      <c r="Z35" s="166">
        <f>X35/درآمدها!$J$6</f>
        <v>3.0420465665171371E-3</v>
      </c>
      <c r="AA35" s="282">
        <f t="shared" si="0"/>
        <v>0</v>
      </c>
      <c r="AC35" s="204"/>
    </row>
    <row r="36" spans="2:29" s="139" customFormat="1" ht="36" customHeight="1">
      <c r="B36" s="280" t="s">
        <v>228</v>
      </c>
      <c r="C36" s="272"/>
      <c r="D36" s="165">
        <f>VLOOKUP(B36,'[1] سهام'!$B$10:$X$291,17,0)</f>
        <v>10649652</v>
      </c>
      <c r="E36" s="165"/>
      <c r="F36" s="165">
        <f>VLOOKUP(B36,'[1] سهام'!$B$10:$X$291,21,0)</f>
        <v>96977252681</v>
      </c>
      <c r="G36" s="165"/>
      <c r="H36" s="205">
        <f>VLOOKUP(B36,'[1] سهام'!$B$10:$X$291,23,0)</f>
        <v>91571378839</v>
      </c>
      <c r="I36" s="47"/>
      <c r="J36" s="47">
        <v>0</v>
      </c>
      <c r="K36" s="47"/>
      <c r="L36" s="47">
        <v>0</v>
      </c>
      <c r="M36" s="281"/>
      <c r="N36" s="47">
        <v>453662</v>
      </c>
      <c r="O36" s="47"/>
      <c r="P36" s="47">
        <v>3359581786</v>
      </c>
      <c r="Q36" s="47"/>
      <c r="R36" s="47">
        <v>10195990</v>
      </c>
      <c r="S36" s="47"/>
      <c r="T36" s="47">
        <v>7540</v>
      </c>
      <c r="U36" s="47"/>
      <c r="V36" s="47">
        <v>92846141692</v>
      </c>
      <c r="W36" s="47"/>
      <c r="X36" s="3">
        <v>76420341905</v>
      </c>
      <c r="Y36" s="281"/>
      <c r="Z36" s="166">
        <f>X36/درآمدها!$J$6</f>
        <v>6.9283497371163518E-3</v>
      </c>
      <c r="AA36" s="282">
        <f t="shared" si="0"/>
        <v>0</v>
      </c>
      <c r="AC36" s="204"/>
    </row>
    <row r="37" spans="2:29" s="139" customFormat="1">
      <c r="B37" s="280" t="s">
        <v>220</v>
      </c>
      <c r="C37" s="272"/>
      <c r="D37" s="165">
        <f>VLOOKUP(B37,'[1] سهام'!$B$10:$X$291,17,0)</f>
        <v>6276715</v>
      </c>
      <c r="E37" s="165"/>
      <c r="F37" s="165">
        <f>VLOOKUP(B37,'[1] سهام'!$B$10:$X$291,21,0)</f>
        <v>34928350614</v>
      </c>
      <c r="G37" s="165"/>
      <c r="H37" s="205">
        <f>VLOOKUP(B37,'[1] سهام'!$B$10:$X$291,23,0)</f>
        <v>25712437780</v>
      </c>
      <c r="I37" s="47"/>
      <c r="J37" s="47">
        <v>0</v>
      </c>
      <c r="K37" s="47"/>
      <c r="L37" s="47">
        <v>0</v>
      </c>
      <c r="M37" s="281"/>
      <c r="N37" s="47">
        <v>26000</v>
      </c>
      <c r="O37" s="47"/>
      <c r="P37" s="47">
        <v>104673484</v>
      </c>
      <c r="Q37" s="47"/>
      <c r="R37" s="47">
        <v>6250715</v>
      </c>
      <c r="S37" s="47"/>
      <c r="T37" s="47">
        <v>4046</v>
      </c>
      <c r="U37" s="47"/>
      <c r="V37" s="47">
        <v>34783667111</v>
      </c>
      <c r="W37" s="47"/>
      <c r="X37" s="3">
        <v>25139915056</v>
      </c>
      <c r="Y37" s="281"/>
      <c r="Z37" s="166">
        <f>X37/درآمدها!$J$6</f>
        <v>2.2792115231032345E-3</v>
      </c>
      <c r="AA37" s="282">
        <f t="shared" si="0"/>
        <v>0</v>
      </c>
      <c r="AC37" s="204"/>
    </row>
    <row r="38" spans="2:29" s="139" customFormat="1" ht="36" customHeight="1">
      <c r="B38" s="272" t="s">
        <v>205</v>
      </c>
      <c r="C38" s="272"/>
      <c r="D38" s="165">
        <f>VLOOKUP(B38,'[1] سهام'!$B$10:$X$291,17,0)</f>
        <v>10839412</v>
      </c>
      <c r="E38" s="165"/>
      <c r="F38" s="165">
        <f>VLOOKUP(B38,'[1] سهام'!$B$10:$X$291,21,0)</f>
        <v>52951379696</v>
      </c>
      <c r="G38" s="165"/>
      <c r="H38" s="205">
        <f>VLOOKUP(B38,'[1] سهام'!$B$10:$X$291,23,0)</f>
        <v>39543947223</v>
      </c>
      <c r="I38" s="47"/>
      <c r="J38" s="47">
        <v>0</v>
      </c>
      <c r="K38" s="47"/>
      <c r="L38" s="47">
        <v>0</v>
      </c>
      <c r="M38" s="281"/>
      <c r="N38" s="47">
        <v>2309000</v>
      </c>
      <c r="O38" s="47"/>
      <c r="P38" s="47">
        <v>10640006524</v>
      </c>
      <c r="Q38" s="47"/>
      <c r="R38" s="47">
        <v>8530412</v>
      </c>
      <c r="S38" s="47"/>
      <c r="T38" s="47">
        <v>4666</v>
      </c>
      <c r="U38" s="47"/>
      <c r="V38" s="47">
        <v>41671733188</v>
      </c>
      <c r="W38" s="47"/>
      <c r="X38" s="3">
        <v>39566075126</v>
      </c>
      <c r="Y38" s="281"/>
      <c r="Z38" s="166">
        <f>X38/درآمدها!$J$6</f>
        <v>3.5871025876686425E-3</v>
      </c>
      <c r="AA38" s="282">
        <f t="shared" si="0"/>
        <v>0</v>
      </c>
      <c r="AC38" s="204"/>
    </row>
    <row r="39" spans="2:29" s="139" customFormat="1">
      <c r="B39" s="280" t="s">
        <v>188</v>
      </c>
      <c r="C39" s="272"/>
      <c r="D39" s="165">
        <f>VLOOKUP(B39,'[1] سهام'!$B$10:$X$291,17,0)</f>
        <v>87647961</v>
      </c>
      <c r="E39" s="165"/>
      <c r="F39" s="165">
        <f>VLOOKUP(B39,'[1] سهام'!$B$10:$X$291,21,0)</f>
        <v>116153412381</v>
      </c>
      <c r="G39" s="165"/>
      <c r="H39" s="205">
        <f>VLOOKUP(B39,'[1] سهام'!$B$10:$X$291,23,0)</f>
        <v>94619330819</v>
      </c>
      <c r="I39" s="47"/>
      <c r="J39" s="47">
        <v>0</v>
      </c>
      <c r="K39" s="47"/>
      <c r="L39" s="47">
        <v>0</v>
      </c>
      <c r="M39" s="281"/>
      <c r="N39" s="47">
        <v>450000</v>
      </c>
      <c r="O39" s="47"/>
      <c r="P39" s="47">
        <v>492776081</v>
      </c>
      <c r="Q39" s="47"/>
      <c r="R39" s="47">
        <v>87197961</v>
      </c>
      <c r="S39" s="47"/>
      <c r="T39" s="47">
        <v>1114</v>
      </c>
      <c r="U39" s="47"/>
      <c r="V39" s="47">
        <v>115557060395</v>
      </c>
      <c r="W39" s="47"/>
      <c r="X39" s="3">
        <v>96560554314</v>
      </c>
      <c r="Y39" s="281"/>
      <c r="Z39" s="166">
        <f>X39/درآمدها!$J$6</f>
        <v>8.7542828835922761E-3</v>
      </c>
      <c r="AA39" s="282">
        <f t="shared" si="0"/>
        <v>0</v>
      </c>
      <c r="AC39" s="204"/>
    </row>
    <row r="40" spans="2:29" s="139" customFormat="1">
      <c r="B40" s="280" t="s">
        <v>189</v>
      </c>
      <c r="C40" s="272"/>
      <c r="D40" s="165">
        <f>VLOOKUP(B40,'[1] سهام'!$B$10:$X$291,17,0)</f>
        <v>6074749</v>
      </c>
      <c r="E40" s="165"/>
      <c r="F40" s="165">
        <f>VLOOKUP(B40,'[1] سهام'!$B$10:$X$291,21,0)</f>
        <v>61899152608</v>
      </c>
      <c r="G40" s="165"/>
      <c r="H40" s="205">
        <f>VLOOKUP(B40,'[1] سهام'!$B$10:$X$291,23,0)</f>
        <v>37680890482</v>
      </c>
      <c r="I40" s="47"/>
      <c r="J40" s="47">
        <v>0</v>
      </c>
      <c r="K40" s="47"/>
      <c r="L40" s="47">
        <v>0</v>
      </c>
      <c r="M40" s="281"/>
      <c r="N40" s="47">
        <v>78941</v>
      </c>
      <c r="O40" s="47"/>
      <c r="P40" s="47">
        <v>463945827</v>
      </c>
      <c r="Q40" s="47"/>
      <c r="R40" s="47">
        <v>5995808</v>
      </c>
      <c r="S40" s="47"/>
      <c r="T40" s="47">
        <v>5820</v>
      </c>
      <c r="U40" s="47"/>
      <c r="V40" s="47">
        <v>61094776821</v>
      </c>
      <c r="W40" s="47"/>
      <c r="X40" s="3">
        <v>34687973728</v>
      </c>
      <c r="Y40" s="281"/>
      <c r="Z40" s="166">
        <f>X40/درآمدها!$J$6</f>
        <v>3.1448487100234168E-3</v>
      </c>
      <c r="AA40" s="282">
        <f t="shared" si="0"/>
        <v>0</v>
      </c>
      <c r="AC40" s="204"/>
    </row>
    <row r="41" spans="2:29" s="139" customFormat="1">
      <c r="B41" s="280" t="s">
        <v>190</v>
      </c>
      <c r="C41" s="272"/>
      <c r="D41" s="165">
        <f>VLOOKUP(B41,'[1] سهام'!$B$10:$X$291,17,0)</f>
        <v>8280540</v>
      </c>
      <c r="E41" s="165"/>
      <c r="F41" s="165">
        <f>VLOOKUP(B41,'[1] سهام'!$B$10:$X$291,21,0)</f>
        <v>47137528018</v>
      </c>
      <c r="G41" s="165"/>
      <c r="H41" s="205">
        <f>VLOOKUP(B41,'[1] سهام'!$B$10:$X$291,23,0)</f>
        <v>30924884351</v>
      </c>
      <c r="I41" s="47"/>
      <c r="J41" s="47">
        <v>0</v>
      </c>
      <c r="K41" s="47"/>
      <c r="L41" s="47">
        <v>0</v>
      </c>
      <c r="M41" s="281"/>
      <c r="N41" s="47">
        <v>0</v>
      </c>
      <c r="O41" s="47"/>
      <c r="P41" s="47">
        <v>0</v>
      </c>
      <c r="Q41" s="47"/>
      <c r="R41" s="47">
        <v>8280540</v>
      </c>
      <c r="S41" s="47"/>
      <c r="T41" s="47">
        <v>3508</v>
      </c>
      <c r="U41" s="47"/>
      <c r="V41" s="47">
        <v>47137528018</v>
      </c>
      <c r="W41" s="47"/>
      <c r="X41" s="3">
        <v>28875297923</v>
      </c>
      <c r="Y41" s="281"/>
      <c r="Z41" s="166">
        <f>X41/درآمدها!$J$6</f>
        <v>2.6178653194547413E-3</v>
      </c>
      <c r="AA41" s="282">
        <f t="shared" si="0"/>
        <v>0</v>
      </c>
      <c r="AC41" s="204"/>
    </row>
    <row r="42" spans="2:29" s="139" customFormat="1">
      <c r="B42" s="206" t="s">
        <v>89</v>
      </c>
      <c r="C42" s="272"/>
      <c r="D42" s="165">
        <f>VLOOKUP(B42,'[1] سهام'!$B$10:$X$291,17,0)</f>
        <v>1425676</v>
      </c>
      <c r="E42" s="165"/>
      <c r="F42" s="165">
        <f>VLOOKUP(B42,'[1] سهام'!$B$10:$X$291,21,0)</f>
        <v>14209988673</v>
      </c>
      <c r="G42" s="165"/>
      <c r="H42" s="205">
        <f>VLOOKUP(B42,'[1] سهام'!$B$10:$X$291,23,0)</f>
        <v>12357924951</v>
      </c>
      <c r="I42" s="47"/>
      <c r="J42" s="47">
        <v>315285</v>
      </c>
      <c r="K42" s="47"/>
      <c r="L42" s="47">
        <v>3084807572</v>
      </c>
      <c r="M42" s="281"/>
      <c r="N42" s="47">
        <v>51546</v>
      </c>
      <c r="O42" s="47"/>
      <c r="P42" s="47">
        <v>494458258</v>
      </c>
      <c r="Q42" s="47"/>
      <c r="R42" s="47">
        <v>1689415</v>
      </c>
      <c r="S42" s="47"/>
      <c r="T42" s="47">
        <v>9630</v>
      </c>
      <c r="U42" s="47"/>
      <c r="V42" s="47">
        <v>16782735626</v>
      </c>
      <c r="W42" s="47"/>
      <c r="X42" s="3">
        <v>16172265509</v>
      </c>
      <c r="Y42" s="281"/>
      <c r="Z42" s="166">
        <f>X42/درآمدها!$J$6</f>
        <v>1.4661948467483239E-3</v>
      </c>
      <c r="AA42" s="282">
        <f t="shared" si="0"/>
        <v>0</v>
      </c>
      <c r="AC42" s="204"/>
    </row>
    <row r="43" spans="2:29" s="139" customFormat="1">
      <c r="B43" s="272" t="s">
        <v>88</v>
      </c>
      <c r="C43" s="272"/>
      <c r="D43" s="165">
        <f>VLOOKUP(B43,'[1] سهام'!$B$10:$X$291,17,0)</f>
        <v>5409654</v>
      </c>
      <c r="E43" s="165"/>
      <c r="F43" s="165">
        <f>VLOOKUP(B43,'[1] سهام'!$B$10:$X$291,21,0)</f>
        <v>31488002109</v>
      </c>
      <c r="G43" s="165"/>
      <c r="H43" s="205">
        <f>VLOOKUP(B43,'[1] سهام'!$B$10:$X$291,23,0)</f>
        <v>24171712186</v>
      </c>
      <c r="I43" s="47"/>
      <c r="J43" s="47">
        <v>1316942</v>
      </c>
      <c r="K43" s="47"/>
      <c r="L43" s="47">
        <v>6125561962</v>
      </c>
      <c r="M43" s="281"/>
      <c r="N43" s="47">
        <v>50000</v>
      </c>
      <c r="O43" s="47"/>
      <c r="P43" s="47">
        <v>230624480</v>
      </c>
      <c r="Q43" s="47"/>
      <c r="R43" s="47">
        <v>6676596</v>
      </c>
      <c r="S43" s="47"/>
      <c r="T43" s="47">
        <v>4615</v>
      </c>
      <c r="U43" s="47"/>
      <c r="V43" s="47">
        <v>37333975672</v>
      </c>
      <c r="W43" s="47"/>
      <c r="X43" s="3">
        <v>30629156226</v>
      </c>
      <c r="Y43" s="281"/>
      <c r="Z43" s="166">
        <f>X43/درآمدها!$J$6</f>
        <v>2.7768719845601528E-3</v>
      </c>
      <c r="AA43" s="282">
        <f t="shared" si="0"/>
        <v>0</v>
      </c>
      <c r="AC43" s="204"/>
    </row>
    <row r="44" spans="2:29" s="139" customFormat="1">
      <c r="B44" s="280" t="s">
        <v>87</v>
      </c>
      <c r="C44" s="272"/>
      <c r="D44" s="165">
        <f>VLOOKUP(B44,'[1] سهام'!$B$10:$X$291,17,0)</f>
        <v>11982911</v>
      </c>
      <c r="E44" s="165"/>
      <c r="F44" s="165">
        <f>VLOOKUP(B44,'[1] سهام'!$B$10:$X$291,21,0)</f>
        <v>64601959257</v>
      </c>
      <c r="G44" s="165"/>
      <c r="H44" s="205">
        <f>VLOOKUP(B44,'[1] سهام'!$B$10:$X$291,23,0)</f>
        <v>74447579251</v>
      </c>
      <c r="I44" s="47"/>
      <c r="J44" s="47">
        <v>0</v>
      </c>
      <c r="K44" s="47"/>
      <c r="L44" s="47">
        <v>0</v>
      </c>
      <c r="M44" s="281"/>
      <c r="N44" s="47">
        <v>0</v>
      </c>
      <c r="O44" s="47"/>
      <c r="P44" s="47">
        <v>0</v>
      </c>
      <c r="Q44" s="47"/>
      <c r="R44" s="47">
        <v>11982911</v>
      </c>
      <c r="S44" s="47"/>
      <c r="T44" s="47">
        <v>5880</v>
      </c>
      <c r="U44" s="47"/>
      <c r="V44" s="47">
        <v>64601959257</v>
      </c>
      <c r="W44" s="47"/>
      <c r="X44" s="3">
        <v>70040282558</v>
      </c>
      <c r="Y44" s="281"/>
      <c r="Z44" s="166">
        <f>X44/درآمدها!$J$6</f>
        <v>6.3499267492353973E-3</v>
      </c>
      <c r="AA44" s="282">
        <f t="shared" si="0"/>
        <v>0</v>
      </c>
      <c r="AC44" s="204"/>
    </row>
    <row r="45" spans="2:29" s="139" customFormat="1">
      <c r="B45" s="280" t="s">
        <v>86</v>
      </c>
      <c r="C45" s="272"/>
      <c r="D45" s="165">
        <f>VLOOKUP(B45,'[1] سهام'!$B$10:$X$291,17,0)</f>
        <v>10307370</v>
      </c>
      <c r="E45" s="165"/>
      <c r="F45" s="165">
        <f>VLOOKUP(B45,'[1] سهام'!$B$10:$X$291,21,0)</f>
        <v>32929976857</v>
      </c>
      <c r="G45" s="165"/>
      <c r="H45" s="205">
        <f>VLOOKUP(B45,'[1] سهام'!$B$10:$X$291,23,0)</f>
        <v>28268827530</v>
      </c>
      <c r="I45" s="47"/>
      <c r="J45" s="47">
        <v>0</v>
      </c>
      <c r="K45" s="47"/>
      <c r="L45" s="47">
        <v>0</v>
      </c>
      <c r="M45" s="281"/>
      <c r="N45" s="47">
        <v>135336</v>
      </c>
      <c r="O45" s="47"/>
      <c r="P45" s="47">
        <v>344872223</v>
      </c>
      <c r="Q45" s="47"/>
      <c r="R45" s="47">
        <v>10172034</v>
      </c>
      <c r="S45" s="47"/>
      <c r="T45" s="47">
        <v>2543</v>
      </c>
      <c r="U45" s="47"/>
      <c r="V45" s="47">
        <v>32497605520</v>
      </c>
      <c r="W45" s="47"/>
      <c r="X45" s="3">
        <v>25713570946</v>
      </c>
      <c r="Y45" s="281"/>
      <c r="Z45" s="166">
        <f>X45/درآمدها!$J$6</f>
        <v>2.3312197781777478E-3</v>
      </c>
      <c r="AA45" s="282">
        <f t="shared" si="0"/>
        <v>0</v>
      </c>
      <c r="AC45" s="204"/>
    </row>
    <row r="46" spans="2:29" s="139" customFormat="1">
      <c r="B46" s="280" t="s">
        <v>85</v>
      </c>
      <c r="C46" s="272"/>
      <c r="D46" s="165">
        <f>VLOOKUP(B46,'[1] سهام'!$B$10:$X$291,17,0)</f>
        <v>1862905</v>
      </c>
      <c r="E46" s="165"/>
      <c r="F46" s="165">
        <f>VLOOKUP(B46,'[1] سهام'!$B$10:$X$291,21,0)</f>
        <v>42028504160</v>
      </c>
      <c r="G46" s="165"/>
      <c r="H46" s="205">
        <f>VLOOKUP(B46,'[1] سهام'!$B$10:$X$291,23,0)</f>
        <v>25462534838</v>
      </c>
      <c r="I46" s="47"/>
      <c r="J46" s="47">
        <v>0</v>
      </c>
      <c r="K46" s="47"/>
      <c r="L46" s="47">
        <v>0</v>
      </c>
      <c r="M46" s="281"/>
      <c r="N46" s="47">
        <v>37000</v>
      </c>
      <c r="O46" s="47"/>
      <c r="P46" s="47">
        <v>503321152</v>
      </c>
      <c r="Q46" s="47"/>
      <c r="R46" s="47">
        <v>1825905</v>
      </c>
      <c r="S46" s="47"/>
      <c r="T46" s="47">
        <v>13790</v>
      </c>
      <c r="U46" s="47"/>
      <c r="V46" s="47">
        <v>41193757002</v>
      </c>
      <c r="W46" s="47"/>
      <c r="X46" s="3">
        <v>25029413537</v>
      </c>
      <c r="Y46" s="281"/>
      <c r="Z46" s="166">
        <f>X46/درآمدها!$J$6</f>
        <v>2.2691933374862907E-3</v>
      </c>
      <c r="AA46" s="282">
        <f t="shared" si="0"/>
        <v>0</v>
      </c>
      <c r="AC46" s="204"/>
    </row>
    <row r="47" spans="2:29" s="139" customFormat="1">
      <c r="B47" s="272" t="s">
        <v>84</v>
      </c>
      <c r="C47" s="272"/>
      <c r="D47" s="165">
        <f>VLOOKUP(B47,'[1] سهام'!$B$10:$X$291,17,0)</f>
        <v>2017723</v>
      </c>
      <c r="E47" s="165"/>
      <c r="F47" s="165">
        <f>VLOOKUP(B47,'[1] سهام'!$B$10:$X$291,21,0)</f>
        <v>40496375535</v>
      </c>
      <c r="G47" s="165"/>
      <c r="H47" s="205">
        <f>VLOOKUP(B47,'[1] سهام'!$B$10:$X$291,23,0)</f>
        <v>43343556220</v>
      </c>
      <c r="I47" s="47"/>
      <c r="J47" s="47">
        <v>0</v>
      </c>
      <c r="K47" s="47"/>
      <c r="L47" s="47">
        <v>0</v>
      </c>
      <c r="M47" s="281"/>
      <c r="N47" s="47">
        <v>21000</v>
      </c>
      <c r="O47" s="47"/>
      <c r="P47" s="47">
        <v>518744998</v>
      </c>
      <c r="Q47" s="47"/>
      <c r="R47" s="47">
        <v>1996723</v>
      </c>
      <c r="S47" s="47"/>
      <c r="T47" s="47">
        <v>25200</v>
      </c>
      <c r="U47" s="47"/>
      <c r="V47" s="47">
        <v>40074898511</v>
      </c>
      <c r="W47" s="47"/>
      <c r="X47" s="3">
        <v>50018030957</v>
      </c>
      <c r="Y47" s="281"/>
      <c r="Z47" s="166">
        <f>X47/درآمدها!$J$6</f>
        <v>4.5346880554761691E-3</v>
      </c>
      <c r="AA47" s="282">
        <f t="shared" si="0"/>
        <v>0</v>
      </c>
      <c r="AC47" s="204"/>
    </row>
    <row r="48" spans="2:29" s="139" customFormat="1">
      <c r="B48" s="272" t="s">
        <v>83</v>
      </c>
      <c r="C48" s="272"/>
      <c r="D48" s="165">
        <f>VLOOKUP(B48,'[1] سهام'!$B$10:$X$291,17,0)</f>
        <v>19600800</v>
      </c>
      <c r="E48" s="165"/>
      <c r="F48" s="165">
        <f>VLOOKUP(B48,'[1] سهام'!$B$10:$X$291,21,0)</f>
        <v>74195283922</v>
      </c>
      <c r="G48" s="165"/>
      <c r="H48" s="205">
        <f>VLOOKUP(B48,'[1] سهام'!$B$10:$X$291,23,0)</f>
        <v>52685209852</v>
      </c>
      <c r="I48" s="47"/>
      <c r="J48" s="47">
        <v>0</v>
      </c>
      <c r="K48" s="47"/>
      <c r="L48" s="47">
        <v>0</v>
      </c>
      <c r="M48" s="281"/>
      <c r="N48" s="47">
        <v>0</v>
      </c>
      <c r="O48" s="47"/>
      <c r="P48" s="47">
        <v>0</v>
      </c>
      <c r="Q48" s="47"/>
      <c r="R48" s="47">
        <v>19600800</v>
      </c>
      <c r="S48" s="47"/>
      <c r="T48" s="47">
        <v>2758</v>
      </c>
      <c r="U48" s="47"/>
      <c r="V48" s="47">
        <v>74195283922</v>
      </c>
      <c r="W48" s="47"/>
      <c r="X48" s="3">
        <v>53737355314</v>
      </c>
      <c r="Y48" s="281"/>
      <c r="Z48" s="166">
        <f>X48/درآمدها!$J$6</f>
        <v>4.87188597017675E-3</v>
      </c>
      <c r="AA48" s="282">
        <f t="shared" si="0"/>
        <v>0</v>
      </c>
      <c r="AC48" s="204"/>
    </row>
    <row r="49" spans="2:29" s="139" customFormat="1">
      <c r="B49" s="280" t="s">
        <v>82</v>
      </c>
      <c r="C49" s="272"/>
      <c r="D49" s="165">
        <f>VLOOKUP(B49,'[1] سهام'!$B$10:$X$291,17,0)</f>
        <v>9597207</v>
      </c>
      <c r="E49" s="165"/>
      <c r="F49" s="165">
        <f>VLOOKUP(B49,'[1] سهام'!$B$10:$X$291,21,0)</f>
        <v>84256082852</v>
      </c>
      <c r="G49" s="165"/>
      <c r="H49" s="205">
        <f>VLOOKUP(B49,'[1] سهام'!$B$10:$X$291,23,0)</f>
        <v>87578151220</v>
      </c>
      <c r="I49" s="47"/>
      <c r="J49" s="47">
        <v>0</v>
      </c>
      <c r="K49" s="47"/>
      <c r="L49" s="47">
        <v>0</v>
      </c>
      <c r="M49" s="281"/>
      <c r="N49" s="47">
        <v>1200000</v>
      </c>
      <c r="O49" s="47"/>
      <c r="P49" s="47">
        <v>11219593887</v>
      </c>
      <c r="Q49" s="47"/>
      <c r="R49" s="47">
        <v>8397207</v>
      </c>
      <c r="S49" s="47"/>
      <c r="T49" s="47">
        <v>9490</v>
      </c>
      <c r="U49" s="47"/>
      <c r="V49" s="47">
        <v>73721007447</v>
      </c>
      <c r="W49" s="47"/>
      <c r="X49" s="3">
        <v>79215341943</v>
      </c>
      <c r="Y49" s="281"/>
      <c r="Z49" s="166">
        <f>X49/درآمدها!$J$6</f>
        <v>7.18174742280834E-3</v>
      </c>
      <c r="AA49" s="282">
        <f t="shared" si="0"/>
        <v>0</v>
      </c>
      <c r="AC49" s="204"/>
    </row>
    <row r="50" spans="2:29" s="139" customFormat="1">
      <c r="B50" s="272" t="s">
        <v>81</v>
      </c>
      <c r="C50" s="272"/>
      <c r="D50" s="165">
        <f>VLOOKUP(B50,'[1] سهام'!$B$10:$X$291,17,0)</f>
        <v>23880932</v>
      </c>
      <c r="E50" s="165"/>
      <c r="F50" s="165">
        <f>VLOOKUP(B50,'[1] سهام'!$B$10:$X$291,21,0)</f>
        <v>39044778597</v>
      </c>
      <c r="G50" s="165"/>
      <c r="H50" s="205">
        <f>VLOOKUP(B50,'[1] سهام'!$B$10:$X$291,23,0)</f>
        <v>28367914347</v>
      </c>
      <c r="I50" s="47"/>
      <c r="J50" s="47">
        <v>793865</v>
      </c>
      <c r="K50" s="47"/>
      <c r="L50" s="47">
        <v>1001931533</v>
      </c>
      <c r="M50" s="281"/>
      <c r="N50" s="47">
        <v>0</v>
      </c>
      <c r="O50" s="47"/>
      <c r="P50" s="47">
        <v>0</v>
      </c>
      <c r="Q50" s="47"/>
      <c r="R50" s="47">
        <v>24674797</v>
      </c>
      <c r="S50" s="47"/>
      <c r="T50" s="47">
        <v>1212</v>
      </c>
      <c r="U50" s="47"/>
      <c r="V50" s="47">
        <v>40046710130</v>
      </c>
      <c r="W50" s="47"/>
      <c r="X50" s="3">
        <v>29727914136</v>
      </c>
      <c r="Y50" s="281"/>
      <c r="Z50" s="166">
        <f>X50/درآمدها!$J$6</f>
        <v>2.6951644150612895E-3</v>
      </c>
      <c r="AA50" s="282">
        <f t="shared" si="0"/>
        <v>0</v>
      </c>
      <c r="AC50" s="204"/>
    </row>
    <row r="51" spans="2:29" s="139" customFormat="1">
      <c r="B51" s="280" t="s">
        <v>80</v>
      </c>
      <c r="C51" s="272"/>
      <c r="D51" s="165">
        <f>VLOOKUP(B51,'[1] سهام'!$B$10:$X$291,17,0)</f>
        <v>10823361</v>
      </c>
      <c r="E51" s="165"/>
      <c r="F51" s="165">
        <f>VLOOKUP(B51,'[1] سهام'!$B$10:$X$291,21,0)</f>
        <v>52937063889</v>
      </c>
      <c r="G51" s="165"/>
      <c r="H51" s="205">
        <f>VLOOKUP(B51,'[1] سهام'!$B$10:$X$291,23,0)</f>
        <v>41518834368</v>
      </c>
      <c r="I51" s="47"/>
      <c r="J51" s="47">
        <v>0</v>
      </c>
      <c r="K51" s="47"/>
      <c r="L51" s="47">
        <v>0</v>
      </c>
      <c r="M51" s="281"/>
      <c r="N51" s="47">
        <v>0</v>
      </c>
      <c r="O51" s="47"/>
      <c r="P51" s="47">
        <v>0</v>
      </c>
      <c r="Q51" s="47"/>
      <c r="R51" s="47">
        <v>10823361</v>
      </c>
      <c r="S51" s="47"/>
      <c r="T51" s="47">
        <v>4057</v>
      </c>
      <c r="U51" s="47"/>
      <c r="V51" s="47">
        <v>52937063889</v>
      </c>
      <c r="W51" s="47"/>
      <c r="X51" s="3">
        <v>43649108845</v>
      </c>
      <c r="Y51" s="281"/>
      <c r="Z51" s="166">
        <f>X51/درآمدها!$J$6</f>
        <v>3.9572747812036731E-3</v>
      </c>
      <c r="AA51" s="282">
        <f t="shared" si="0"/>
        <v>0</v>
      </c>
      <c r="AC51" s="204"/>
    </row>
    <row r="52" spans="2:29" s="139" customFormat="1">
      <c r="B52" s="280" t="s">
        <v>79</v>
      </c>
      <c r="C52" s="272"/>
      <c r="D52" s="165">
        <f>VLOOKUP(B52,'[1] سهام'!$B$10:$X$291,17,0)</f>
        <v>651431</v>
      </c>
      <c r="E52" s="165"/>
      <c r="F52" s="165">
        <f>VLOOKUP(B52,'[1] سهام'!$B$10:$X$291,21,0)</f>
        <v>19946901850</v>
      </c>
      <c r="G52" s="165"/>
      <c r="H52" s="205">
        <f>VLOOKUP(B52,'[1] سهام'!$B$10:$X$291,23,0)</f>
        <v>19659769365</v>
      </c>
      <c r="I52" s="47"/>
      <c r="J52" s="47">
        <v>193206</v>
      </c>
      <c r="K52" s="47"/>
      <c r="L52" s="47">
        <v>5983341021</v>
      </c>
      <c r="M52" s="281"/>
      <c r="N52" s="47">
        <v>15210</v>
      </c>
      <c r="O52" s="47"/>
      <c r="P52" s="47">
        <v>497129179</v>
      </c>
      <c r="Q52" s="47"/>
      <c r="R52" s="47">
        <v>829427</v>
      </c>
      <c r="S52" s="47"/>
      <c r="T52" s="47">
        <v>32860</v>
      </c>
      <c r="U52" s="47"/>
      <c r="V52" s="47">
        <v>25463297906</v>
      </c>
      <c r="W52" s="47"/>
      <c r="X52" s="3">
        <v>27092804143</v>
      </c>
      <c r="Y52" s="281"/>
      <c r="Z52" s="166">
        <f>X52/درآمدها!$J$6</f>
        <v>2.4562625314506416E-3</v>
      </c>
      <c r="AA52" s="282">
        <f t="shared" si="0"/>
        <v>0</v>
      </c>
      <c r="AC52" s="204"/>
    </row>
    <row r="53" spans="2:29" s="139" customFormat="1">
      <c r="B53" s="272" t="s">
        <v>383</v>
      </c>
      <c r="C53" s="272"/>
      <c r="D53" s="165">
        <v>0</v>
      </c>
      <c r="E53" s="165"/>
      <c r="F53" s="165">
        <v>0</v>
      </c>
      <c r="G53" s="165"/>
      <c r="H53" s="205">
        <v>0</v>
      </c>
      <c r="I53" s="47"/>
      <c r="J53" s="47">
        <v>2762389</v>
      </c>
      <c r="K53" s="47"/>
      <c r="L53" s="47">
        <v>30715797477</v>
      </c>
      <c r="M53" s="281"/>
      <c r="N53" s="47">
        <v>49000</v>
      </c>
      <c r="O53" s="47"/>
      <c r="P53" s="47">
        <v>504458256</v>
      </c>
      <c r="Q53" s="47"/>
      <c r="R53" s="47">
        <v>2713389</v>
      </c>
      <c r="S53" s="47"/>
      <c r="T53" s="47">
        <v>10530</v>
      </c>
      <c r="U53" s="47"/>
      <c r="V53" s="47">
        <v>30170952390</v>
      </c>
      <c r="W53" s="47"/>
      <c r="X53" s="3">
        <v>28401982856</v>
      </c>
      <c r="Y53" s="281"/>
      <c r="Z53" s="166">
        <f>X53/درآمدها!$J$6</f>
        <v>2.5749540704564154E-3</v>
      </c>
      <c r="AA53" s="282">
        <f t="shared" si="0"/>
        <v>0</v>
      </c>
      <c r="AC53" s="204"/>
    </row>
    <row r="54" spans="2:29" s="139" customFormat="1">
      <c r="B54" s="280" t="s">
        <v>348</v>
      </c>
      <c r="C54" s="272"/>
      <c r="D54" s="165">
        <f>VLOOKUP(B54,'[1] سهام'!$B$10:$X$291,17,0)</f>
        <v>9956497</v>
      </c>
      <c r="E54" s="165"/>
      <c r="F54" s="165">
        <f>VLOOKUP(B54,'[1] سهام'!$B$10:$X$291,21,0)</f>
        <v>62428233266</v>
      </c>
      <c r="G54" s="165"/>
      <c r="H54" s="205">
        <f>VLOOKUP(B54,'[1] سهام'!$B$10:$X$291,23,0)</f>
        <v>61560931346</v>
      </c>
      <c r="I54" s="47"/>
      <c r="J54" s="47">
        <v>0</v>
      </c>
      <c r="K54" s="47"/>
      <c r="L54" s="47">
        <v>0</v>
      </c>
      <c r="M54" s="281"/>
      <c r="N54" s="47">
        <v>750000</v>
      </c>
      <c r="O54" s="47"/>
      <c r="P54" s="47">
        <v>5010117167</v>
      </c>
      <c r="Q54" s="47"/>
      <c r="R54" s="47">
        <v>9206497</v>
      </c>
      <c r="S54" s="47"/>
      <c r="T54" s="47">
        <v>6610</v>
      </c>
      <c r="U54" s="47"/>
      <c r="V54" s="47">
        <v>57725658159</v>
      </c>
      <c r="W54" s="47"/>
      <c r="X54" s="172">
        <v>60492858250</v>
      </c>
      <c r="Y54" s="281"/>
      <c r="Z54" s="166">
        <f>X54/درآمدها!$J$6</f>
        <v>5.4843470744323176E-3</v>
      </c>
      <c r="AA54" s="282">
        <f t="shared" si="0"/>
        <v>0</v>
      </c>
      <c r="AC54" s="204"/>
    </row>
    <row r="55" spans="2:29" s="139" customFormat="1">
      <c r="B55" s="280" t="s">
        <v>341</v>
      </c>
      <c r="C55" s="272"/>
      <c r="D55" s="165">
        <f>VLOOKUP(B55,'[1] سهام'!$B$10:$X$291,17,0)</f>
        <v>131241</v>
      </c>
      <c r="E55" s="165"/>
      <c r="F55" s="165">
        <f>VLOOKUP(B55,'[1] سهام'!$B$10:$X$291,21,0)</f>
        <v>9913838550</v>
      </c>
      <c r="G55" s="165"/>
      <c r="H55" s="205">
        <f>VLOOKUP(B55,'[1] سهام'!$B$10:$X$291,23,0)</f>
        <v>7102248722</v>
      </c>
      <c r="I55" s="47"/>
      <c r="J55" s="47">
        <v>0</v>
      </c>
      <c r="K55" s="47"/>
      <c r="L55" s="47">
        <v>0</v>
      </c>
      <c r="M55" s="281"/>
      <c r="N55" s="47">
        <v>0</v>
      </c>
      <c r="O55" s="47"/>
      <c r="P55" s="47">
        <v>0</v>
      </c>
      <c r="Q55" s="47"/>
      <c r="R55" s="47">
        <v>131241</v>
      </c>
      <c r="S55" s="47"/>
      <c r="T55" s="47">
        <v>58270</v>
      </c>
      <c r="U55" s="47"/>
      <c r="V55" s="47">
        <v>9913838550</v>
      </c>
      <c r="W55" s="47"/>
      <c r="X55" s="3">
        <v>7601910966</v>
      </c>
      <c r="Y55" s="281"/>
      <c r="Z55" s="166">
        <f>X55/درآمدها!$J$6</f>
        <v>6.8919735936724485E-4</v>
      </c>
      <c r="AA55" s="282">
        <f t="shared" si="0"/>
        <v>0</v>
      </c>
      <c r="AC55" s="204"/>
    </row>
    <row r="56" spans="2:29" s="139" customFormat="1">
      <c r="B56" s="280" t="s">
        <v>342</v>
      </c>
      <c r="C56" s="272"/>
      <c r="D56" s="165">
        <f>VLOOKUP(B56,'[1] سهام'!$B$10:$X$291,17,0)</f>
        <v>856640</v>
      </c>
      <c r="E56" s="165"/>
      <c r="F56" s="165">
        <f>VLOOKUP(B56,'[1] سهام'!$B$10:$X$291,21,0)</f>
        <v>28724071223</v>
      </c>
      <c r="G56" s="165"/>
      <c r="H56" s="205">
        <f>VLOOKUP(B56,'[1] سهام'!$B$10:$X$291,23,0)</f>
        <v>21884654898</v>
      </c>
      <c r="I56" s="47"/>
      <c r="J56" s="47">
        <v>0</v>
      </c>
      <c r="K56" s="47"/>
      <c r="L56" s="47">
        <v>0</v>
      </c>
      <c r="M56" s="281"/>
      <c r="N56" s="47">
        <v>0</v>
      </c>
      <c r="O56" s="47"/>
      <c r="P56" s="47">
        <v>0</v>
      </c>
      <c r="Q56" s="272"/>
      <c r="R56" s="272">
        <v>856640</v>
      </c>
      <c r="S56" s="272"/>
      <c r="T56" s="47">
        <v>23170</v>
      </c>
      <c r="U56" s="272"/>
      <c r="V56" s="3">
        <v>28724071223</v>
      </c>
      <c r="W56" s="272"/>
      <c r="X56" s="3">
        <v>19730251127</v>
      </c>
      <c r="Y56" s="281"/>
      <c r="Z56" s="166">
        <f>X56/درآمدها!$J$6</f>
        <v>1.7887656192237765E-3</v>
      </c>
      <c r="AA56" s="282">
        <f t="shared" si="0"/>
        <v>0</v>
      </c>
      <c r="AC56" s="204"/>
    </row>
    <row r="57" spans="2:29" s="139" customFormat="1">
      <c r="B57" s="280" t="s">
        <v>285</v>
      </c>
      <c r="C57" s="272"/>
      <c r="D57" s="165">
        <f>VLOOKUP(B57,'[1] سهام'!$B$10:$X$291,17,0)</f>
        <v>22826382</v>
      </c>
      <c r="E57" s="165"/>
      <c r="F57" s="165">
        <f>VLOOKUP(B57,'[1] سهام'!$B$10:$X$291,21,0)</f>
        <v>35415284425</v>
      </c>
      <c r="G57" s="165"/>
      <c r="H57" s="205">
        <f>VLOOKUP(B57,'[1] سهام'!$B$10:$X$291,23,0)</f>
        <v>33218987204</v>
      </c>
      <c r="I57" s="47"/>
      <c r="J57" s="47">
        <v>0</v>
      </c>
      <c r="K57" s="47"/>
      <c r="L57" s="47">
        <v>0</v>
      </c>
      <c r="M57" s="281"/>
      <c r="N57" s="47">
        <v>368000</v>
      </c>
      <c r="O57" s="47"/>
      <c r="P57" s="47">
        <v>494030107</v>
      </c>
      <c r="Q57" s="47"/>
      <c r="R57" s="47">
        <v>22458382</v>
      </c>
      <c r="S57" s="47"/>
      <c r="T57" s="47">
        <v>1382</v>
      </c>
      <c r="U57" s="47"/>
      <c r="V57" s="47">
        <v>34844329962</v>
      </c>
      <c r="W57" s="47"/>
      <c r="X57" s="3">
        <v>30852810899</v>
      </c>
      <c r="Y57" s="281"/>
      <c r="Z57" s="166">
        <f>X57/درآمدها!$J$6</f>
        <v>2.7971487558524182E-3</v>
      </c>
      <c r="AA57" s="282">
        <f t="shared" si="0"/>
        <v>0</v>
      </c>
      <c r="AC57" s="204"/>
    </row>
    <row r="58" spans="2:29" s="139" customFormat="1">
      <c r="B58" s="280" t="s">
        <v>320</v>
      </c>
      <c r="C58" s="272"/>
      <c r="D58" s="165">
        <f>VLOOKUP(B58,'[1] سهام'!$B$10:$X$291,17,0)</f>
        <v>2805234</v>
      </c>
      <c r="E58" s="165"/>
      <c r="F58" s="165">
        <f>VLOOKUP(B58,'[1] سهام'!$B$10:$X$291,21,0)</f>
        <v>32635717061</v>
      </c>
      <c r="G58" s="165"/>
      <c r="H58" s="205">
        <f>VLOOKUP(B58,'[1] سهام'!$B$10:$X$291,23,0)</f>
        <v>20941956865</v>
      </c>
      <c r="I58" s="47"/>
      <c r="J58" s="47">
        <v>1366671</v>
      </c>
      <c r="K58" s="47"/>
      <c r="L58" s="47">
        <v>10080623155</v>
      </c>
      <c r="M58" s="281"/>
      <c r="N58" s="47">
        <v>70000</v>
      </c>
      <c r="O58" s="47"/>
      <c r="P58" s="47">
        <v>486388683</v>
      </c>
      <c r="Q58" s="47"/>
      <c r="R58" s="47">
        <v>4101905</v>
      </c>
      <c r="S58" s="47"/>
      <c r="T58" s="47">
        <v>7070</v>
      </c>
      <c r="U58" s="47"/>
      <c r="V58" s="47">
        <v>41999606778</v>
      </c>
      <c r="W58" s="47"/>
      <c r="X58" s="3">
        <v>28827915567</v>
      </c>
      <c r="Y58" s="281"/>
      <c r="Z58" s="166">
        <f>X58/درآمدها!$J$6</f>
        <v>2.6135695845031148E-3</v>
      </c>
      <c r="AA58" s="282">
        <f t="shared" si="0"/>
        <v>0</v>
      </c>
      <c r="AC58" s="204"/>
    </row>
    <row r="59" spans="2:29" s="139" customFormat="1">
      <c r="B59" s="280" t="s">
        <v>289</v>
      </c>
      <c r="C59" s="272"/>
      <c r="D59" s="165">
        <f>VLOOKUP(B59,'[1] سهام'!$B$10:$X$291,17,0)</f>
        <v>11344987</v>
      </c>
      <c r="E59" s="165"/>
      <c r="F59" s="165">
        <f>VLOOKUP(B59,'[1] سهام'!$B$10:$X$291,21,0)</f>
        <v>27319642368</v>
      </c>
      <c r="G59" s="165"/>
      <c r="H59" s="205">
        <f>VLOOKUP(B59,'[1] سهام'!$B$10:$X$291,23,0)</f>
        <v>28904192333</v>
      </c>
      <c r="I59" s="47"/>
      <c r="J59" s="47">
        <v>390706</v>
      </c>
      <c r="K59" s="47"/>
      <c r="L59" s="47">
        <v>1059068535</v>
      </c>
      <c r="M59" s="281"/>
      <c r="N59" s="47">
        <v>14511</v>
      </c>
      <c r="O59" s="47"/>
      <c r="P59" s="47">
        <v>35054417</v>
      </c>
      <c r="Q59" s="47"/>
      <c r="R59" s="47">
        <v>11721182</v>
      </c>
      <c r="S59" s="47"/>
      <c r="T59" s="47">
        <v>2430</v>
      </c>
      <c r="U59" s="47"/>
      <c r="V59" s="47">
        <v>28343621073</v>
      </c>
      <c r="W59" s="47"/>
      <c r="X59" s="3">
        <v>28313001553</v>
      </c>
      <c r="Y59" s="281"/>
      <c r="Z59" s="166">
        <f>X59/درآمدها!$J$6</f>
        <v>2.5668869305839623E-3</v>
      </c>
      <c r="AA59" s="282">
        <f t="shared" si="0"/>
        <v>0</v>
      </c>
      <c r="AC59" s="204"/>
    </row>
    <row r="60" spans="2:29" s="139" customFormat="1">
      <c r="B60" s="280" t="s">
        <v>296</v>
      </c>
      <c r="C60" s="272"/>
      <c r="D60" s="165">
        <f>VLOOKUP(B60,'[1] سهام'!$B$10:$X$291,17,0)</f>
        <v>2684740</v>
      </c>
      <c r="E60" s="165"/>
      <c r="F60" s="165">
        <f>VLOOKUP(B60,'[1] سهام'!$B$10:$X$291,21,0)</f>
        <v>22923141123</v>
      </c>
      <c r="G60" s="165"/>
      <c r="H60" s="205">
        <f>VLOOKUP(B60,'[1] سهام'!$B$10:$X$291,23,0)</f>
        <v>17960793815</v>
      </c>
      <c r="I60" s="47"/>
      <c r="J60" s="47">
        <v>0</v>
      </c>
      <c r="K60" s="47"/>
      <c r="L60" s="47">
        <v>0</v>
      </c>
      <c r="M60" s="281"/>
      <c r="N60" s="47">
        <v>0</v>
      </c>
      <c r="O60" s="47"/>
      <c r="P60" s="47">
        <v>0</v>
      </c>
      <c r="Q60" s="47"/>
      <c r="R60" s="47">
        <v>2684740</v>
      </c>
      <c r="S60" s="47"/>
      <c r="T60" s="47">
        <v>6130</v>
      </c>
      <c r="U60" s="47"/>
      <c r="V60" s="47">
        <v>22923141123</v>
      </c>
      <c r="W60" s="47"/>
      <c r="X60" s="3">
        <v>16359534339</v>
      </c>
      <c r="Y60" s="281"/>
      <c r="Z60" s="166">
        <f>X60/درآمدها!$J$6</f>
        <v>1.4831728386907506E-3</v>
      </c>
      <c r="AA60" s="282">
        <f t="shared" si="0"/>
        <v>0</v>
      </c>
      <c r="AC60" s="204"/>
    </row>
    <row r="61" spans="2:29" s="139" customFormat="1">
      <c r="B61" s="280" t="s">
        <v>279</v>
      </c>
      <c r="C61" s="272"/>
      <c r="D61" s="165">
        <f>VLOOKUP(B61,'[1] سهام'!$B$10:$X$291,17,0)</f>
        <v>4767626</v>
      </c>
      <c r="E61" s="165"/>
      <c r="F61" s="165">
        <f>VLOOKUP(B61,'[1] سهام'!$B$10:$X$291,21,0)</f>
        <v>34431185307</v>
      </c>
      <c r="G61" s="165"/>
      <c r="H61" s="205">
        <f>VLOOKUP(B61,'[1] سهام'!$B$10:$X$291,23,0)</f>
        <v>28151196239</v>
      </c>
      <c r="I61" s="47"/>
      <c r="J61" s="47">
        <v>0</v>
      </c>
      <c r="K61" s="47"/>
      <c r="L61" s="47">
        <v>0</v>
      </c>
      <c r="M61" s="281"/>
      <c r="N61" s="47">
        <v>0</v>
      </c>
      <c r="O61" s="47"/>
      <c r="P61" s="47">
        <v>0</v>
      </c>
      <c r="Q61" s="47"/>
      <c r="R61" s="47">
        <v>4767626</v>
      </c>
      <c r="S61" s="47"/>
      <c r="T61" s="47">
        <v>6470</v>
      </c>
      <c r="U61" s="47"/>
      <c r="V61" s="47">
        <v>34431185307</v>
      </c>
      <c r="W61" s="47"/>
      <c r="X61" s="3">
        <v>30663003308</v>
      </c>
      <c r="Y61" s="281"/>
      <c r="Z61" s="166">
        <f>X61/درآمدها!$J$6</f>
        <v>2.7799405971288896E-3</v>
      </c>
      <c r="AA61" s="282">
        <f t="shared" si="0"/>
        <v>0</v>
      </c>
      <c r="AC61" s="204"/>
    </row>
    <row r="62" spans="2:29" s="139" customFormat="1">
      <c r="B62" s="280" t="s">
        <v>280</v>
      </c>
      <c r="C62" s="272"/>
      <c r="D62" s="165">
        <f>VLOOKUP(B62,'[1] سهام'!$B$10:$X$291,17,0)</f>
        <v>11518554</v>
      </c>
      <c r="E62" s="165"/>
      <c r="F62" s="165">
        <f>VLOOKUP(B62,'[1] سهام'!$B$10:$X$291,21,0)</f>
        <v>28438613739</v>
      </c>
      <c r="G62" s="165"/>
      <c r="H62" s="205">
        <f>VLOOKUP(B62,'[1] سهام'!$B$10:$X$291,23,0)</f>
        <v>31922651872</v>
      </c>
      <c r="I62" s="47"/>
      <c r="J62" s="47">
        <v>0</v>
      </c>
      <c r="K62" s="47"/>
      <c r="L62" s="47">
        <v>0</v>
      </c>
      <c r="M62" s="281"/>
      <c r="N62" s="47">
        <v>0</v>
      </c>
      <c r="O62" s="47"/>
      <c r="P62" s="47">
        <v>0</v>
      </c>
      <c r="Q62" s="47"/>
      <c r="R62" s="47">
        <v>11518554</v>
      </c>
      <c r="S62" s="47"/>
      <c r="T62" s="47">
        <v>2802</v>
      </c>
      <c r="U62" s="47"/>
      <c r="V62" s="47">
        <v>28438613739</v>
      </c>
      <c r="W62" s="47"/>
      <c r="X62" s="3">
        <v>32082952131</v>
      </c>
      <c r="Y62" s="281"/>
      <c r="Z62" s="166">
        <f>X62/درآمدها!$J$6</f>
        <v>2.9086746724982524E-3</v>
      </c>
      <c r="AA62" s="282">
        <f t="shared" si="0"/>
        <v>0</v>
      </c>
      <c r="AC62" s="204"/>
    </row>
    <row r="63" spans="2:29" s="139" customFormat="1">
      <c r="B63" s="272" t="s">
        <v>271</v>
      </c>
      <c r="C63" s="272"/>
      <c r="D63" s="165">
        <f>VLOOKUP(B63,'[1] سهام'!$B$10:$X$291,17,0)</f>
        <v>1702868</v>
      </c>
      <c r="E63" s="165"/>
      <c r="F63" s="165">
        <f>VLOOKUP(B63,'[1] سهام'!$B$10:$X$291,21,0)</f>
        <v>76152256397</v>
      </c>
      <c r="G63" s="165"/>
      <c r="H63" s="205">
        <f>VLOOKUP(B63,'[1] سهام'!$B$10:$X$291,23,0)</f>
        <v>70908708338</v>
      </c>
      <c r="I63" s="47"/>
      <c r="J63" s="47">
        <v>456922</v>
      </c>
      <c r="K63" s="47"/>
      <c r="L63" s="47">
        <v>20148502509</v>
      </c>
      <c r="M63" s="281"/>
      <c r="N63" s="47">
        <v>10000</v>
      </c>
      <c r="O63" s="47"/>
      <c r="P63" s="47">
        <v>487084510</v>
      </c>
      <c r="Q63" s="47"/>
      <c r="R63" s="47">
        <v>2149790</v>
      </c>
      <c r="S63" s="47"/>
      <c r="T63" s="47">
        <v>49290</v>
      </c>
      <c r="U63" s="47"/>
      <c r="V63" s="47">
        <v>95854878710</v>
      </c>
      <c r="W63" s="47"/>
      <c r="X63" s="3">
        <v>105332668367</v>
      </c>
      <c r="Y63" s="281"/>
      <c r="Z63" s="166">
        <f>X63/درآمدها!$J$6</f>
        <v>9.549572103426043E-3</v>
      </c>
      <c r="AA63" s="282">
        <f t="shared" si="0"/>
        <v>0</v>
      </c>
      <c r="AC63" s="204"/>
    </row>
    <row r="64" spans="2:29" s="139" customFormat="1">
      <c r="B64" s="280" t="s">
        <v>267</v>
      </c>
      <c r="C64" s="272"/>
      <c r="D64" s="165">
        <f>VLOOKUP(B64,'[1] سهام'!$B$10:$X$291,17,0)</f>
        <v>15699391</v>
      </c>
      <c r="E64" s="165"/>
      <c r="F64" s="165">
        <f>VLOOKUP(B64,'[1] سهام'!$B$10:$X$291,21,0)</f>
        <v>36914837833</v>
      </c>
      <c r="G64" s="165"/>
      <c r="H64" s="205">
        <f>VLOOKUP(B64,'[1] سهام'!$B$10:$X$291,23,0)</f>
        <v>29386059634</v>
      </c>
      <c r="I64" s="47"/>
      <c r="J64" s="47">
        <v>0</v>
      </c>
      <c r="K64" s="47"/>
      <c r="L64" s="47">
        <v>0</v>
      </c>
      <c r="M64" s="281"/>
      <c r="N64" s="47">
        <v>268270</v>
      </c>
      <c r="O64" s="47"/>
      <c r="P64" s="47">
        <v>492303171</v>
      </c>
      <c r="Q64" s="47"/>
      <c r="R64" s="47">
        <v>15431121</v>
      </c>
      <c r="S64" s="47"/>
      <c r="T64" s="47">
        <v>1870</v>
      </c>
      <c r="U64" s="47"/>
      <c r="V64" s="47">
        <v>36284039890</v>
      </c>
      <c r="W64" s="47"/>
      <c r="X64" s="3">
        <v>28684501906</v>
      </c>
      <c r="Y64" s="281"/>
      <c r="Z64" s="166">
        <f>X64/درآمدها!$J$6</f>
        <v>2.6005675489754088E-3</v>
      </c>
      <c r="AA64" s="282">
        <f t="shared" si="0"/>
        <v>0</v>
      </c>
      <c r="AC64" s="204"/>
    </row>
    <row r="65" spans="2:29" s="139" customFormat="1">
      <c r="B65" s="280" t="s">
        <v>269</v>
      </c>
      <c r="C65" s="272"/>
      <c r="D65" s="165">
        <f>VLOOKUP(B65,'[1] سهام'!$B$10:$X$291,17,0)</f>
        <v>5991124</v>
      </c>
      <c r="E65" s="165"/>
      <c r="F65" s="165">
        <f>VLOOKUP(B65,'[1] سهام'!$B$10:$X$291,21,0)</f>
        <v>121718667135</v>
      </c>
      <c r="G65" s="165"/>
      <c r="H65" s="205">
        <f>VLOOKUP(B65,'[1] سهام'!$B$10:$X$291,23,0)</f>
        <v>64080930504</v>
      </c>
      <c r="I65" s="47"/>
      <c r="J65" s="47">
        <v>0</v>
      </c>
      <c r="K65" s="47"/>
      <c r="L65" s="47">
        <v>0</v>
      </c>
      <c r="M65" s="281"/>
      <c r="N65" s="47">
        <v>1198771</v>
      </c>
      <c r="O65" s="47"/>
      <c r="P65" s="47">
        <v>14373737026</v>
      </c>
      <c r="Q65" s="47"/>
      <c r="R65" s="47">
        <v>4792353</v>
      </c>
      <c r="S65" s="47"/>
      <c r="T65" s="47">
        <v>13500</v>
      </c>
      <c r="U65" s="47"/>
      <c r="V65" s="47">
        <v>97363836836</v>
      </c>
      <c r="W65" s="47"/>
      <c r="X65" s="3">
        <v>64311819751</v>
      </c>
      <c r="Y65" s="281"/>
      <c r="Z65" s="166">
        <f>X65/درآمدها!$J$6</f>
        <v>5.8305781989201246E-3</v>
      </c>
      <c r="AA65" s="282">
        <f t="shared" si="0"/>
        <v>0</v>
      </c>
      <c r="AC65" s="204"/>
    </row>
    <row r="66" spans="2:29" s="139" customFormat="1">
      <c r="B66" s="272" t="s">
        <v>264</v>
      </c>
      <c r="C66" s="272"/>
      <c r="D66" s="165">
        <f>VLOOKUP(B66,'[1] سهام'!$B$10:$X$291,17,0)</f>
        <v>5061170</v>
      </c>
      <c r="E66" s="165"/>
      <c r="F66" s="165">
        <f>VLOOKUP(B66,'[1] سهام'!$B$10:$X$291,21,0)</f>
        <v>33183585361</v>
      </c>
      <c r="G66" s="165"/>
      <c r="H66" s="205">
        <f>VLOOKUP(B66,'[1] سهام'!$B$10:$X$291,23,0)</f>
        <v>21864969545</v>
      </c>
      <c r="I66" s="47"/>
      <c r="J66" s="47">
        <v>6982258</v>
      </c>
      <c r="K66" s="47"/>
      <c r="L66" s="47">
        <v>32598606917</v>
      </c>
      <c r="M66" s="281"/>
      <c r="N66" s="47">
        <v>0</v>
      </c>
      <c r="O66" s="47"/>
      <c r="P66" s="47">
        <v>0</v>
      </c>
      <c r="Q66" s="47"/>
      <c r="R66" s="47">
        <v>12043428</v>
      </c>
      <c r="S66" s="47"/>
      <c r="T66" s="47">
        <v>4760</v>
      </c>
      <c r="U66" s="47"/>
      <c r="V66" s="47">
        <v>65782192278</v>
      </c>
      <c r="W66" s="47"/>
      <c r="X66" s="3">
        <v>56985623315</v>
      </c>
      <c r="Y66" s="281"/>
      <c r="Z66" s="166">
        <f>X66/درآمدها!$J$6</f>
        <v>5.1663774130282945E-3</v>
      </c>
      <c r="AA66" s="282">
        <f t="shared" si="0"/>
        <v>0</v>
      </c>
      <c r="AC66" s="204"/>
    </row>
    <row r="67" spans="2:29" s="139" customFormat="1">
      <c r="B67" s="280" t="s">
        <v>248</v>
      </c>
      <c r="C67" s="272"/>
      <c r="D67" s="165">
        <f>VLOOKUP(B67,'[1] سهام'!$B$10:$X$291,17,0)</f>
        <v>11520174</v>
      </c>
      <c r="E67" s="165"/>
      <c r="F67" s="165">
        <f>VLOOKUP(B67,'[1] سهام'!$B$10:$X$291,21,0)</f>
        <v>46186029768</v>
      </c>
      <c r="G67" s="165"/>
      <c r="H67" s="205">
        <f>VLOOKUP(B67,'[1] سهام'!$B$10:$X$291,23,0)</f>
        <v>23430032865</v>
      </c>
      <c r="I67" s="47"/>
      <c r="J67" s="47">
        <v>0</v>
      </c>
      <c r="K67" s="47"/>
      <c r="L67" s="47">
        <v>0</v>
      </c>
      <c r="M67" s="281"/>
      <c r="N67" s="47">
        <v>0</v>
      </c>
      <c r="O67" s="47"/>
      <c r="P67" s="47">
        <v>0</v>
      </c>
      <c r="Q67" s="47"/>
      <c r="R67" s="47">
        <v>11520174</v>
      </c>
      <c r="S67" s="47"/>
      <c r="T67" s="47">
        <v>2080</v>
      </c>
      <c r="U67" s="47"/>
      <c r="V67" s="47">
        <v>46186029768</v>
      </c>
      <c r="W67" s="47"/>
      <c r="X67" s="3">
        <v>23819388251</v>
      </c>
      <c r="Y67" s="281"/>
      <c r="Z67" s="166">
        <f>X67/درآمدها!$J$6</f>
        <v>2.1594911539684005E-3</v>
      </c>
      <c r="AA67" s="282">
        <f t="shared" si="0"/>
        <v>0</v>
      </c>
      <c r="AC67" s="204"/>
    </row>
    <row r="68" spans="2:29" s="139" customFormat="1">
      <c r="B68" s="280" t="s">
        <v>225</v>
      </c>
      <c r="C68" s="272"/>
      <c r="D68" s="165">
        <f>VLOOKUP(B68,'[1] سهام'!$B$10:$X$291,17,0)</f>
        <v>10281868</v>
      </c>
      <c r="E68" s="165"/>
      <c r="F68" s="165">
        <f>VLOOKUP(B68,'[1] سهام'!$B$10:$X$291,21,0)</f>
        <v>26912048363</v>
      </c>
      <c r="G68" s="165"/>
      <c r="H68" s="205">
        <f>VLOOKUP(B68,'[1] سهام'!$B$10:$X$291,23,0)</f>
        <v>23814209766</v>
      </c>
      <c r="I68" s="47"/>
      <c r="J68" s="47">
        <v>0</v>
      </c>
      <c r="K68" s="47"/>
      <c r="L68" s="47">
        <v>0</v>
      </c>
      <c r="M68" s="281"/>
      <c r="N68" s="47">
        <v>222000</v>
      </c>
      <c r="O68" s="47"/>
      <c r="P68" s="47">
        <v>498939128</v>
      </c>
      <c r="Q68" s="47"/>
      <c r="R68" s="47">
        <v>10059868</v>
      </c>
      <c r="S68" s="47"/>
      <c r="T68" s="47">
        <v>2278</v>
      </c>
      <c r="U68" s="47"/>
      <c r="V68" s="47">
        <v>26330979365</v>
      </c>
      <c r="W68" s="47"/>
      <c r="X68" s="3">
        <v>22780026850</v>
      </c>
      <c r="Y68" s="281"/>
      <c r="Z68" s="166">
        <f>X68/درآمدها!$J$6</f>
        <v>2.0652615403618682E-3</v>
      </c>
      <c r="AA68" s="282">
        <f t="shared" si="0"/>
        <v>0</v>
      </c>
      <c r="AC68" s="204"/>
    </row>
    <row r="69" spans="2:29" s="139" customFormat="1">
      <c r="B69" s="272" t="s">
        <v>191</v>
      </c>
      <c r="C69" s="272"/>
      <c r="D69" s="165">
        <f>VLOOKUP(B69,'[1] سهام'!$B$10:$X$291,17,0)</f>
        <v>3502369</v>
      </c>
      <c r="E69" s="165"/>
      <c r="F69" s="165">
        <f>VLOOKUP(B69,'[1] سهام'!$B$10:$X$291,21,0)</f>
        <v>38386535581</v>
      </c>
      <c r="G69" s="165"/>
      <c r="H69" s="205">
        <f>VLOOKUP(B69,'[1] سهام'!$B$10:$X$291,23,0)</f>
        <v>28478914621</v>
      </c>
      <c r="I69" s="47"/>
      <c r="J69" s="47">
        <v>250641</v>
      </c>
      <c r="K69" s="47"/>
      <c r="L69" s="47">
        <v>2015011887</v>
      </c>
      <c r="M69" s="281"/>
      <c r="N69" s="47">
        <v>66000</v>
      </c>
      <c r="O69" s="47"/>
      <c r="P69" s="47">
        <v>494022980</v>
      </c>
      <c r="Q69" s="47"/>
      <c r="R69" s="47">
        <v>3687010</v>
      </c>
      <c r="S69" s="47"/>
      <c r="T69" s="47">
        <v>7500</v>
      </c>
      <c r="U69" s="47"/>
      <c r="V69" s="47">
        <v>39691050525</v>
      </c>
      <c r="W69" s="47"/>
      <c r="X69" s="3">
        <v>27488042181</v>
      </c>
      <c r="Y69" s="281"/>
      <c r="Z69" s="166">
        <f>X69/درآمدها!$J$6</f>
        <v>2.4920952336921439E-3</v>
      </c>
      <c r="AA69" s="282">
        <f t="shared" si="0"/>
        <v>0</v>
      </c>
      <c r="AC69" s="204"/>
    </row>
    <row r="70" spans="2:29" s="139" customFormat="1">
      <c r="B70" s="272" t="s">
        <v>233</v>
      </c>
      <c r="C70" s="272"/>
      <c r="D70" s="165">
        <f>VLOOKUP(B70,'[1] سهام'!$B$10:$X$291,17,0)</f>
        <v>4199839</v>
      </c>
      <c r="E70" s="165"/>
      <c r="F70" s="165">
        <f>VLOOKUP(B70,'[1] سهام'!$B$10:$X$291,21,0)</f>
        <v>31082736818</v>
      </c>
      <c r="G70" s="165"/>
      <c r="H70" s="205">
        <f>VLOOKUP(B70,'[1] سهام'!$B$10:$X$291,23,0)</f>
        <v>27470512726</v>
      </c>
      <c r="I70" s="47"/>
      <c r="J70" s="47">
        <v>0</v>
      </c>
      <c r="K70" s="47"/>
      <c r="L70" s="47">
        <v>0</v>
      </c>
      <c r="M70" s="281"/>
      <c r="N70" s="47">
        <v>80000</v>
      </c>
      <c r="O70" s="47"/>
      <c r="P70" s="47">
        <v>541558451</v>
      </c>
      <c r="Q70" s="47"/>
      <c r="R70" s="47">
        <v>4119839</v>
      </c>
      <c r="S70" s="47"/>
      <c r="T70" s="47">
        <v>6810</v>
      </c>
      <c r="U70" s="47"/>
      <c r="V70" s="47">
        <v>30490661992</v>
      </c>
      <c r="W70" s="47"/>
      <c r="X70" s="3">
        <v>27889169777</v>
      </c>
      <c r="Y70" s="281"/>
      <c r="Z70" s="166">
        <f>X70/درآمدها!$J$6</f>
        <v>2.5284618895460467E-3</v>
      </c>
      <c r="AA70" s="282">
        <f t="shared" si="0"/>
        <v>0</v>
      </c>
      <c r="AC70" s="204"/>
    </row>
    <row r="71" spans="2:29" s="139" customFormat="1">
      <c r="B71" s="280" t="s">
        <v>192</v>
      </c>
      <c r="C71" s="272"/>
      <c r="D71" s="165">
        <f>VLOOKUP(B71,'[1] سهام'!$B$10:$X$291,17,0)</f>
        <v>6617125</v>
      </c>
      <c r="E71" s="165"/>
      <c r="F71" s="165">
        <f>VLOOKUP(B71,'[1] سهام'!$B$10:$X$291,21,0)</f>
        <v>39921663535</v>
      </c>
      <c r="G71" s="165"/>
      <c r="H71" s="205">
        <f>VLOOKUP(B71,'[1] سهام'!$B$10:$X$291,23,0)</f>
        <v>38808743329</v>
      </c>
      <c r="I71" s="47"/>
      <c r="J71" s="47">
        <v>0</v>
      </c>
      <c r="K71" s="47"/>
      <c r="L71" s="47">
        <v>0</v>
      </c>
      <c r="M71" s="281"/>
      <c r="N71" s="47">
        <v>547866</v>
      </c>
      <c r="O71" s="47"/>
      <c r="P71" s="47">
        <v>3149747406</v>
      </c>
      <c r="Q71" s="47"/>
      <c r="R71" s="47">
        <v>6069259</v>
      </c>
      <c r="S71" s="47"/>
      <c r="T71" s="47">
        <v>6930</v>
      </c>
      <c r="U71" s="47"/>
      <c r="V71" s="47">
        <v>36616342551</v>
      </c>
      <c r="W71" s="47"/>
      <c r="X71" s="3">
        <v>41809708084</v>
      </c>
      <c r="Y71" s="281"/>
      <c r="Z71" s="166">
        <f>X71/درآمدها!$J$6</f>
        <v>3.7905127455827338E-3</v>
      </c>
      <c r="AA71" s="282">
        <f t="shared" si="0"/>
        <v>0</v>
      </c>
      <c r="AC71" s="204"/>
    </row>
    <row r="72" spans="2:29" s="139" customFormat="1">
      <c r="B72" s="272" t="s">
        <v>100</v>
      </c>
      <c r="C72" s="272"/>
      <c r="D72" s="165">
        <f>VLOOKUP(B72,'[1] سهام'!$B$10:$X$291,17,0)</f>
        <v>27769426</v>
      </c>
      <c r="E72" s="165"/>
      <c r="F72" s="165">
        <f>VLOOKUP(B72,'[1] سهام'!$B$10:$X$291,21,0)</f>
        <v>47211375618</v>
      </c>
      <c r="G72" s="165"/>
      <c r="H72" s="205">
        <f>VLOOKUP(B72,'[1] سهام'!$B$10:$X$291,23,0)</f>
        <v>42179214418</v>
      </c>
      <c r="I72" s="47"/>
      <c r="J72" s="47">
        <v>0</v>
      </c>
      <c r="K72" s="47"/>
      <c r="L72" s="47">
        <v>0</v>
      </c>
      <c r="M72" s="281"/>
      <c r="N72" s="47">
        <v>310000</v>
      </c>
      <c r="O72" s="47"/>
      <c r="P72" s="47">
        <v>499580852</v>
      </c>
      <c r="Q72" s="47"/>
      <c r="R72" s="47">
        <v>27459426</v>
      </c>
      <c r="S72" s="47"/>
      <c r="T72" s="47">
        <v>1625</v>
      </c>
      <c r="U72" s="47"/>
      <c r="V72" s="169">
        <v>46684338205</v>
      </c>
      <c r="W72" s="47"/>
      <c r="X72" s="174">
        <v>44356068926</v>
      </c>
      <c r="Y72" s="281"/>
      <c r="Z72" s="166">
        <f>X72/درآمدها!$J$6</f>
        <v>4.0213685364689535E-3</v>
      </c>
      <c r="AA72" s="282">
        <f t="shared" si="0"/>
        <v>0</v>
      </c>
      <c r="AC72" s="204"/>
    </row>
    <row r="73" spans="2:29" s="202" customFormat="1">
      <c r="B73" s="280" t="s">
        <v>99</v>
      </c>
      <c r="C73" s="272"/>
      <c r="D73" s="165">
        <f>VLOOKUP(B73,'[1] سهام'!$B$10:$X$291,17,0)</f>
        <v>9102695</v>
      </c>
      <c r="E73" s="165"/>
      <c r="F73" s="165">
        <f>VLOOKUP(B73,'[1] سهام'!$B$10:$X$291,21,0)</f>
        <v>25880712203</v>
      </c>
      <c r="G73" s="165"/>
      <c r="H73" s="205">
        <f>VLOOKUP(B73,'[1] سهام'!$B$10:$X$291,23,0)</f>
        <v>16287361139</v>
      </c>
      <c r="I73" s="47"/>
      <c r="J73" s="47">
        <v>293721</v>
      </c>
      <c r="K73" s="47"/>
      <c r="L73" s="47">
        <v>510272581</v>
      </c>
      <c r="M73" s="281"/>
      <c r="N73" s="47">
        <v>200000</v>
      </c>
      <c r="O73" s="47"/>
      <c r="P73" s="47">
        <v>318113100</v>
      </c>
      <c r="Q73" s="47"/>
      <c r="R73" s="47">
        <v>9196416</v>
      </c>
      <c r="S73" s="47"/>
      <c r="T73" s="47">
        <v>1610</v>
      </c>
      <c r="U73" s="47"/>
      <c r="V73" s="47">
        <v>23334333727</v>
      </c>
      <c r="W73" s="47"/>
      <c r="X73" s="3">
        <v>14718132698</v>
      </c>
      <c r="Y73" s="281"/>
      <c r="Z73" s="166">
        <f>X73/درآمدها!$J$6</f>
        <v>1.3343616145527878E-3</v>
      </c>
      <c r="AA73" s="282">
        <f t="shared" si="0"/>
        <v>0</v>
      </c>
      <c r="AC73" s="204"/>
    </row>
    <row r="74" spans="2:29" s="139" customFormat="1">
      <c r="B74" s="280" t="s">
        <v>98</v>
      </c>
      <c r="C74" s="272"/>
      <c r="D74" s="165">
        <f>VLOOKUP(B74,'[1] سهام'!$B$10:$X$291,17,0)</f>
        <v>16567910</v>
      </c>
      <c r="E74" s="165"/>
      <c r="F74" s="165">
        <f>VLOOKUP(B74,'[1] سهام'!$B$10:$X$291,21,0)</f>
        <v>40875279808</v>
      </c>
      <c r="G74" s="165"/>
      <c r="H74" s="205">
        <f>VLOOKUP(B74,'[1] سهام'!$B$10:$X$291,23,0)</f>
        <v>34124453701</v>
      </c>
      <c r="I74" s="47"/>
      <c r="J74" s="47">
        <v>0</v>
      </c>
      <c r="K74" s="47"/>
      <c r="L74" s="47">
        <v>0</v>
      </c>
      <c r="M74" s="281"/>
      <c r="N74" s="47">
        <v>239464</v>
      </c>
      <c r="O74" s="47"/>
      <c r="P74" s="47">
        <v>494104827</v>
      </c>
      <c r="Q74" s="47"/>
      <c r="R74" s="47">
        <v>16328446</v>
      </c>
      <c r="S74" s="47"/>
      <c r="T74" s="47">
        <v>2099</v>
      </c>
      <c r="U74" s="47"/>
      <c r="V74" s="47">
        <v>40284489660</v>
      </c>
      <c r="W74" s="47"/>
      <c r="X74" s="3">
        <v>34069481378</v>
      </c>
      <c r="Y74" s="281"/>
      <c r="Z74" s="166">
        <f>X74/درآمدها!$J$6</f>
        <v>3.0887755336450914E-3</v>
      </c>
      <c r="AA74" s="282">
        <f t="shared" si="0"/>
        <v>0</v>
      </c>
      <c r="AC74" s="204"/>
    </row>
    <row r="75" spans="2:29" s="139" customFormat="1">
      <c r="B75" s="280" t="s">
        <v>97</v>
      </c>
      <c r="C75" s="272"/>
      <c r="D75" s="165">
        <f>VLOOKUP(B75,'[1] سهام'!$B$10:$X$291,17,0)</f>
        <v>2271221</v>
      </c>
      <c r="E75" s="165"/>
      <c r="F75" s="165">
        <f>VLOOKUP(B75,'[1] سهام'!$B$10:$X$291,21,0)</f>
        <v>23628118324</v>
      </c>
      <c r="G75" s="165"/>
      <c r="H75" s="205">
        <f>VLOOKUP(B75,'[1] سهام'!$B$10:$X$291,23,0)</f>
        <v>20770906567</v>
      </c>
      <c r="I75" s="47"/>
      <c r="J75" s="47">
        <v>0</v>
      </c>
      <c r="K75" s="47"/>
      <c r="L75" s="47">
        <v>0</v>
      </c>
      <c r="M75" s="281"/>
      <c r="N75" s="47">
        <v>18664</v>
      </c>
      <c r="O75" s="47"/>
      <c r="P75" s="47">
        <v>165212724</v>
      </c>
      <c r="Q75" s="47"/>
      <c r="R75" s="47">
        <v>2252557</v>
      </c>
      <c r="S75" s="47"/>
      <c r="T75" s="47">
        <v>8890</v>
      </c>
      <c r="U75" s="47"/>
      <c r="V75" s="47">
        <v>23433951750</v>
      </c>
      <c r="W75" s="47"/>
      <c r="X75" s="3">
        <v>19906081606</v>
      </c>
      <c r="Y75" s="281"/>
      <c r="Z75" s="166">
        <f>X75/درآمدها!$J$6</f>
        <v>1.8047065980598971E-3</v>
      </c>
      <c r="AA75" s="282">
        <f t="shared" si="0"/>
        <v>0</v>
      </c>
      <c r="AC75" s="204"/>
    </row>
    <row r="76" spans="2:29" s="139" customFormat="1">
      <c r="B76" s="272" t="s">
        <v>96</v>
      </c>
      <c r="C76" s="272"/>
      <c r="D76" s="165">
        <f>VLOOKUP(B76,'[1] سهام'!$B$10:$X$291,17,0)</f>
        <v>12442079</v>
      </c>
      <c r="E76" s="165"/>
      <c r="F76" s="165">
        <f>VLOOKUP(B76,'[1] سهام'!$B$10:$X$291,21,0)</f>
        <v>38217086020</v>
      </c>
      <c r="G76" s="165"/>
      <c r="H76" s="205">
        <f>VLOOKUP(B76,'[1] سهام'!$B$10:$X$291,23,0)</f>
        <v>33999765687</v>
      </c>
      <c r="I76" s="47"/>
      <c r="J76" s="47">
        <v>1086561</v>
      </c>
      <c r="K76" s="47"/>
      <c r="L76" s="47">
        <v>3061098817</v>
      </c>
      <c r="M76" s="281"/>
      <c r="N76" s="47">
        <v>52344</v>
      </c>
      <c r="O76" s="47"/>
      <c r="P76" s="47">
        <v>141268387</v>
      </c>
      <c r="Q76" s="47"/>
      <c r="R76" s="47">
        <v>13476296</v>
      </c>
      <c r="S76" s="47"/>
      <c r="T76" s="47">
        <v>2700</v>
      </c>
      <c r="U76" s="47"/>
      <c r="V76" s="47">
        <v>41118474378</v>
      </c>
      <c r="W76" s="47"/>
      <c r="X76" s="3">
        <v>36169502510</v>
      </c>
      <c r="Y76" s="281"/>
      <c r="Z76" s="166">
        <f>X76/درآمدها!$J$6</f>
        <v>3.2791656901811359E-3</v>
      </c>
      <c r="AA76" s="282">
        <f t="shared" ref="AA76:AA139" si="1">R76-(D76+J76-N76)</f>
        <v>0</v>
      </c>
      <c r="AC76" s="204"/>
    </row>
    <row r="77" spans="2:29" s="139" customFormat="1">
      <c r="B77" s="280" t="s">
        <v>95</v>
      </c>
      <c r="C77" s="272"/>
      <c r="D77" s="165">
        <f>VLOOKUP(B77,'[1] سهام'!$B$10:$X$291,17,0)</f>
        <v>13465290</v>
      </c>
      <c r="E77" s="165"/>
      <c r="F77" s="165">
        <f>VLOOKUP(B77,'[1] سهام'!$B$10:$X$291,21,0)</f>
        <v>34400490537</v>
      </c>
      <c r="G77" s="165"/>
      <c r="H77" s="205">
        <f>VLOOKUP(B77,'[1] سهام'!$B$10:$X$291,23,0)</f>
        <v>38723301224</v>
      </c>
      <c r="I77" s="47"/>
      <c r="J77" s="47">
        <v>0</v>
      </c>
      <c r="K77" s="47"/>
      <c r="L77" s="47">
        <v>0</v>
      </c>
      <c r="M77" s="281"/>
      <c r="N77" s="47">
        <v>172500</v>
      </c>
      <c r="O77" s="47"/>
      <c r="P77" s="47">
        <v>497468285</v>
      </c>
      <c r="Q77" s="47"/>
      <c r="R77" s="47">
        <v>13292790</v>
      </c>
      <c r="S77" s="47"/>
      <c r="T77" s="47">
        <v>2937</v>
      </c>
      <c r="U77" s="47"/>
      <c r="V77" s="47">
        <v>33959795638</v>
      </c>
      <c r="W77" s="47"/>
      <c r="X77" s="3">
        <v>38808630734</v>
      </c>
      <c r="Y77" s="281"/>
      <c r="Z77" s="166">
        <f>X77/درآمدها!$J$6</f>
        <v>3.51843187090167E-3</v>
      </c>
      <c r="AA77" s="282">
        <f t="shared" si="1"/>
        <v>0</v>
      </c>
      <c r="AC77" s="204"/>
    </row>
    <row r="78" spans="2:29" s="139" customFormat="1">
      <c r="B78" s="272" t="s">
        <v>94</v>
      </c>
      <c r="C78" s="272"/>
      <c r="D78" s="165">
        <f>VLOOKUP(B78,'[1] سهام'!$B$10:$X$291,17,0)</f>
        <v>779474</v>
      </c>
      <c r="E78" s="165"/>
      <c r="F78" s="165">
        <f>VLOOKUP(B78,'[1] سهام'!$B$10:$X$291,21,0)</f>
        <v>39299537920</v>
      </c>
      <c r="G78" s="165"/>
      <c r="H78" s="205">
        <f>VLOOKUP(B78,'[1] سهام'!$B$10:$X$291,23,0)</f>
        <v>36843457971</v>
      </c>
      <c r="I78" s="47"/>
      <c r="J78" s="47">
        <v>0</v>
      </c>
      <c r="K78" s="47"/>
      <c r="L78" s="47">
        <v>0</v>
      </c>
      <c r="M78" s="281"/>
      <c r="N78" s="47">
        <v>9089</v>
      </c>
      <c r="O78" s="47"/>
      <c r="P78" s="47">
        <v>402957462</v>
      </c>
      <c r="Q78" s="47"/>
      <c r="R78" s="47">
        <v>770385</v>
      </c>
      <c r="S78" s="47"/>
      <c r="T78" s="47">
        <v>44600</v>
      </c>
      <c r="U78" s="47"/>
      <c r="V78" s="47">
        <v>38841288511</v>
      </c>
      <c r="W78" s="47"/>
      <c r="X78" s="3">
        <v>34154733935</v>
      </c>
      <c r="Y78" s="281"/>
      <c r="Z78" s="166">
        <f>X78/درآمدها!$J$6</f>
        <v>3.0965046214266366E-3</v>
      </c>
      <c r="AA78" s="282">
        <f t="shared" si="1"/>
        <v>0</v>
      </c>
      <c r="AC78" s="204"/>
    </row>
    <row r="79" spans="2:29" s="139" customFormat="1">
      <c r="B79" s="280" t="s">
        <v>93</v>
      </c>
      <c r="C79" s="272"/>
      <c r="D79" s="165">
        <f>VLOOKUP(B79,'[1] سهام'!$B$10:$X$291,17,0)</f>
        <v>2961129</v>
      </c>
      <c r="E79" s="165"/>
      <c r="F79" s="165">
        <f>VLOOKUP(B79,'[1] سهام'!$B$10:$X$291,21,0)</f>
        <v>88050243211</v>
      </c>
      <c r="G79" s="165"/>
      <c r="H79" s="205">
        <f>VLOOKUP(B79,'[1] سهام'!$B$10:$X$291,23,0)</f>
        <v>101786585569</v>
      </c>
      <c r="I79" s="47"/>
      <c r="J79" s="47">
        <v>0</v>
      </c>
      <c r="K79" s="47"/>
      <c r="L79" s="47">
        <v>0</v>
      </c>
      <c r="M79" s="281"/>
      <c r="N79" s="47">
        <v>159700</v>
      </c>
      <c r="O79" s="47"/>
      <c r="P79" s="47">
        <v>5389767685</v>
      </c>
      <c r="Q79" s="47"/>
      <c r="R79" s="47">
        <v>2801429</v>
      </c>
      <c r="S79" s="47"/>
      <c r="T79" s="47">
        <v>34180</v>
      </c>
      <c r="U79" s="47"/>
      <c r="V79" s="47">
        <v>83301505874</v>
      </c>
      <c r="W79" s="47"/>
      <c r="X79" s="3">
        <v>95183113806</v>
      </c>
      <c r="Y79" s="281"/>
      <c r="Z79" s="166">
        <f>X79/درآمدها!$J$6</f>
        <v>8.6294026574169104E-3</v>
      </c>
      <c r="AA79" s="282">
        <f t="shared" si="1"/>
        <v>0</v>
      </c>
      <c r="AC79" s="204"/>
    </row>
    <row r="80" spans="2:29" s="139" customFormat="1">
      <c r="B80" s="280" t="s">
        <v>92</v>
      </c>
      <c r="C80" s="272"/>
      <c r="D80" s="165">
        <f>VLOOKUP(B80,'[1] سهام'!$B$10:$X$291,17,0)</f>
        <v>20939466</v>
      </c>
      <c r="E80" s="165"/>
      <c r="F80" s="165">
        <f>VLOOKUP(B80,'[1] سهام'!$B$10:$X$291,21,0)</f>
        <v>55092607408</v>
      </c>
      <c r="G80" s="165"/>
      <c r="H80" s="205">
        <f>VLOOKUP(B80,'[1] سهام'!$B$10:$X$291,23,0)</f>
        <v>39527449865</v>
      </c>
      <c r="I80" s="47"/>
      <c r="J80" s="47">
        <v>0</v>
      </c>
      <c r="K80" s="47"/>
      <c r="L80" s="47">
        <v>0</v>
      </c>
      <c r="M80" s="281"/>
      <c r="N80" s="47">
        <v>0</v>
      </c>
      <c r="O80" s="47"/>
      <c r="P80" s="47">
        <v>0</v>
      </c>
      <c r="Q80" s="47"/>
      <c r="R80" s="47">
        <v>20939466</v>
      </c>
      <c r="S80" s="47"/>
      <c r="T80" s="47">
        <v>2086</v>
      </c>
      <c r="U80" s="47"/>
      <c r="V80" s="47">
        <v>55092607408</v>
      </c>
      <c r="W80" s="47"/>
      <c r="X80" s="3">
        <v>43419831710</v>
      </c>
      <c r="Y80" s="281"/>
      <c r="Z80" s="166">
        <f>X80/درآمدها!$J$6</f>
        <v>3.9364882715073575E-3</v>
      </c>
      <c r="AA80" s="282">
        <f t="shared" si="1"/>
        <v>0</v>
      </c>
      <c r="AC80" s="204"/>
    </row>
    <row r="81" spans="2:29" s="139" customFormat="1">
      <c r="B81" s="272" t="s">
        <v>91</v>
      </c>
      <c r="C81" s="272"/>
      <c r="D81" s="165">
        <f>VLOOKUP(B81,'[1] سهام'!$B$10:$X$291,17,0)</f>
        <v>1080008</v>
      </c>
      <c r="E81" s="165"/>
      <c r="F81" s="165">
        <f>VLOOKUP(B81,'[1] سهام'!$B$10:$X$291,21,0)</f>
        <v>32406560450</v>
      </c>
      <c r="G81" s="165"/>
      <c r="H81" s="205">
        <f>VLOOKUP(B81,'[1] سهام'!$B$10:$X$291,23,0)</f>
        <v>32669098814</v>
      </c>
      <c r="I81" s="47"/>
      <c r="J81" s="47">
        <v>0</v>
      </c>
      <c r="K81" s="47"/>
      <c r="L81" s="47">
        <v>0</v>
      </c>
      <c r="M81" s="281"/>
      <c r="N81" s="47">
        <v>32589</v>
      </c>
      <c r="O81" s="47"/>
      <c r="P81" s="47">
        <v>1250662682</v>
      </c>
      <c r="Q81" s="47"/>
      <c r="R81" s="47">
        <v>1047419</v>
      </c>
      <c r="S81" s="47"/>
      <c r="T81" s="47">
        <v>40350</v>
      </c>
      <c r="U81" s="47"/>
      <c r="V81" s="47">
        <v>31428699732</v>
      </c>
      <c r="W81" s="47"/>
      <c r="X81" s="3">
        <v>42011889681</v>
      </c>
      <c r="Y81" s="281"/>
      <c r="Z81" s="166">
        <f>X81/درآمدها!$J$6</f>
        <v>3.8088427448932059E-3</v>
      </c>
      <c r="AA81" s="282">
        <f t="shared" si="1"/>
        <v>0</v>
      </c>
      <c r="AC81" s="204"/>
    </row>
    <row r="82" spans="2:29" s="139" customFormat="1">
      <c r="B82" s="280" t="s">
        <v>90</v>
      </c>
      <c r="C82" s="272"/>
      <c r="D82" s="165">
        <f>VLOOKUP(B82,'[1] سهام'!$B$10:$X$291,17,0)</f>
        <v>30815491</v>
      </c>
      <c r="E82" s="165"/>
      <c r="F82" s="165">
        <f>VLOOKUP(B82,'[1] سهام'!$B$10:$X$291,21,0)</f>
        <v>182874395956</v>
      </c>
      <c r="G82" s="165"/>
      <c r="H82" s="205">
        <f>VLOOKUP(B82,'[1] سهام'!$B$10:$X$291,23,0)</f>
        <v>181648583257</v>
      </c>
      <c r="I82" s="47"/>
      <c r="J82" s="47">
        <v>30815491</v>
      </c>
      <c r="K82" s="47"/>
      <c r="L82" s="47">
        <v>0</v>
      </c>
      <c r="M82" s="281"/>
      <c r="N82" s="47">
        <v>0</v>
      </c>
      <c r="O82" s="47"/>
      <c r="P82" s="47">
        <v>0</v>
      </c>
      <c r="Q82" s="47"/>
      <c r="R82" s="47">
        <v>61630982</v>
      </c>
      <c r="S82" s="47"/>
      <c r="T82" s="47">
        <v>3275</v>
      </c>
      <c r="U82" s="47"/>
      <c r="V82" s="47">
        <v>182874395956</v>
      </c>
      <c r="W82" s="47"/>
      <c r="X82" s="3">
        <v>200640509332</v>
      </c>
      <c r="Y82" s="281"/>
      <c r="Z82" s="166">
        <f>X82/درآمدها!$J$6</f>
        <v>1.8190282658160962E-2</v>
      </c>
      <c r="AA82" s="282">
        <f t="shared" si="1"/>
        <v>0</v>
      </c>
      <c r="AC82" s="204"/>
    </row>
    <row r="83" spans="2:29" s="139" customFormat="1">
      <c r="B83" s="280" t="s">
        <v>112</v>
      </c>
      <c r="C83" s="272"/>
      <c r="D83" s="165">
        <v>0</v>
      </c>
      <c r="E83" s="165"/>
      <c r="F83" s="165">
        <v>0</v>
      </c>
      <c r="G83" s="165"/>
      <c r="H83" s="205">
        <v>0</v>
      </c>
      <c r="I83" s="47"/>
      <c r="J83" s="47">
        <v>414176</v>
      </c>
      <c r="K83" s="47"/>
      <c r="L83" s="47">
        <v>2051704073</v>
      </c>
      <c r="M83" s="281"/>
      <c r="N83" s="47">
        <v>0</v>
      </c>
      <c r="O83" s="47"/>
      <c r="P83" s="47">
        <v>0</v>
      </c>
      <c r="Q83" s="47"/>
      <c r="R83" s="47">
        <v>414176</v>
      </c>
      <c r="S83" s="47"/>
      <c r="T83" s="47">
        <v>4851</v>
      </c>
      <c r="U83" s="47"/>
      <c r="V83" s="47">
        <v>2051704073</v>
      </c>
      <c r="W83" s="47"/>
      <c r="X83" s="3">
        <v>1997213230</v>
      </c>
      <c r="Y83" s="281"/>
      <c r="Z83" s="166">
        <f>X83/درآمدها!$J$6</f>
        <v>1.810694824453599E-4</v>
      </c>
      <c r="AA83" s="282">
        <f t="shared" si="1"/>
        <v>0</v>
      </c>
      <c r="AC83" s="204"/>
    </row>
    <row r="84" spans="2:29" s="139" customFormat="1">
      <c r="B84" s="280" t="s">
        <v>349</v>
      </c>
      <c r="C84" s="272"/>
      <c r="D84" s="165">
        <f>VLOOKUP(B84,'[1] سهام'!$B$10:$X$291,17,0)</f>
        <v>1734239</v>
      </c>
      <c r="E84" s="165"/>
      <c r="F84" s="165">
        <f>VLOOKUP(B84,'[1] سهام'!$B$10:$X$291,21,0)</f>
        <v>34454591849</v>
      </c>
      <c r="G84" s="165"/>
      <c r="H84" s="205">
        <f>VLOOKUP(B84,'[1] سهام'!$B$10:$X$291,23,0)</f>
        <v>33702641436</v>
      </c>
      <c r="I84" s="47"/>
      <c r="J84" s="47">
        <v>0</v>
      </c>
      <c r="K84" s="47"/>
      <c r="L84" s="47">
        <v>0</v>
      </c>
      <c r="M84" s="281"/>
      <c r="N84" s="47">
        <v>24630</v>
      </c>
      <c r="O84" s="47"/>
      <c r="P84" s="47">
        <v>490403553</v>
      </c>
      <c r="Q84" s="47"/>
      <c r="R84" s="47">
        <v>1709609</v>
      </c>
      <c r="S84" s="47"/>
      <c r="T84" s="47">
        <v>20350</v>
      </c>
      <c r="U84" s="47"/>
      <c r="V84" s="47">
        <v>33965261026</v>
      </c>
      <c r="W84" s="47"/>
      <c r="X84" s="3">
        <v>34583539422</v>
      </c>
      <c r="Y84" s="281"/>
      <c r="Z84" s="166">
        <f>X84/درآمدها!$J$6</f>
        <v>3.1353805844107296E-3</v>
      </c>
      <c r="AA84" s="282">
        <f t="shared" si="1"/>
        <v>0</v>
      </c>
      <c r="AC84" s="204"/>
    </row>
    <row r="85" spans="2:29" s="139" customFormat="1">
      <c r="B85" s="280" t="s">
        <v>350</v>
      </c>
      <c r="C85" s="272"/>
      <c r="D85" s="165">
        <f>VLOOKUP(B85,'[1] سهام'!$B$10:$X$291,17,0)</f>
        <v>13165233</v>
      </c>
      <c r="E85" s="165"/>
      <c r="F85" s="165">
        <f>VLOOKUP(B85,'[1] سهام'!$B$10:$X$291,21,0)</f>
        <v>46681048271</v>
      </c>
      <c r="G85" s="165"/>
      <c r="H85" s="205">
        <f>VLOOKUP(B85,'[1] سهام'!$B$10:$X$291,23,0)</f>
        <v>42754901858</v>
      </c>
      <c r="I85" s="47"/>
      <c r="J85" s="47">
        <v>5895276</v>
      </c>
      <c r="K85" s="47"/>
      <c r="L85" s="47">
        <v>19944524140</v>
      </c>
      <c r="M85" s="281"/>
      <c r="N85" s="47">
        <v>0</v>
      </c>
      <c r="O85" s="47"/>
      <c r="P85" s="47">
        <v>0</v>
      </c>
      <c r="Q85" s="47"/>
      <c r="R85" s="47">
        <v>19060509</v>
      </c>
      <c r="S85" s="47"/>
      <c r="T85" s="47">
        <v>2922</v>
      </c>
      <c r="U85" s="47"/>
      <c r="V85" s="47">
        <v>66625572411</v>
      </c>
      <c r="W85" s="47"/>
      <c r="X85" s="3">
        <v>55363423198</v>
      </c>
      <c r="Y85" s="281"/>
      <c r="Z85" s="166">
        <f>X85/درآمدها!$J$6</f>
        <v>5.0193070195440736E-3</v>
      </c>
      <c r="AA85" s="282">
        <f t="shared" si="1"/>
        <v>0</v>
      </c>
      <c r="AC85" s="204"/>
    </row>
    <row r="86" spans="2:29" s="139" customFormat="1">
      <c r="B86" s="280" t="s">
        <v>343</v>
      </c>
      <c r="C86" s="272"/>
      <c r="D86" s="165">
        <f>VLOOKUP(B86,'[1] سهام'!$B$10:$X$291,17,0)</f>
        <v>492427</v>
      </c>
      <c r="E86" s="165"/>
      <c r="F86" s="165">
        <f>VLOOKUP(B86,'[1] سهام'!$B$10:$X$291,21,0)</f>
        <v>12010469271</v>
      </c>
      <c r="G86" s="165"/>
      <c r="H86" s="205">
        <f>VLOOKUP(B86,'[1] سهام'!$B$10:$X$291,23,0)</f>
        <v>9594142365</v>
      </c>
      <c r="I86" s="47"/>
      <c r="J86" s="47">
        <v>0</v>
      </c>
      <c r="K86" s="47"/>
      <c r="L86" s="47">
        <v>0</v>
      </c>
      <c r="M86" s="281"/>
      <c r="N86" s="47">
        <v>0</v>
      </c>
      <c r="O86" s="47"/>
      <c r="P86" s="47">
        <v>0</v>
      </c>
      <c r="Q86" s="47"/>
      <c r="R86" s="47">
        <v>492427</v>
      </c>
      <c r="S86" s="47"/>
      <c r="T86" s="47">
        <v>19080</v>
      </c>
      <c r="U86" s="47"/>
      <c r="V86" s="47">
        <v>12010469271</v>
      </c>
      <c r="W86" s="47"/>
      <c r="X86" s="3">
        <v>9339603895</v>
      </c>
      <c r="Y86" s="281"/>
      <c r="Z86" s="166">
        <f>X86/درآمدها!$J$6</f>
        <v>8.4673845441746718E-4</v>
      </c>
      <c r="AA86" s="282">
        <f t="shared" si="1"/>
        <v>0</v>
      </c>
      <c r="AC86" s="204"/>
    </row>
    <row r="87" spans="2:29" s="139" customFormat="1">
      <c r="B87" s="280" t="s">
        <v>307</v>
      </c>
      <c r="C87" s="272"/>
      <c r="D87" s="165">
        <f>VLOOKUP(B87,'[1] سهام'!$B$10:$X$291,17,0)</f>
        <v>10555286</v>
      </c>
      <c r="E87" s="165"/>
      <c r="F87" s="165">
        <f>VLOOKUP(B87,'[1] سهام'!$B$10:$X$291,21,0)</f>
        <v>30909997542</v>
      </c>
      <c r="G87" s="165"/>
      <c r="H87" s="205">
        <f>VLOOKUP(B87,'[1] سهام'!$B$10:$X$291,23,0)</f>
        <v>23072968027</v>
      </c>
      <c r="I87" s="47"/>
      <c r="J87" s="47">
        <v>0</v>
      </c>
      <c r="K87" s="47"/>
      <c r="L87" s="47">
        <v>0</v>
      </c>
      <c r="M87" s="281"/>
      <c r="N87" s="47">
        <v>235000</v>
      </c>
      <c r="O87" s="47"/>
      <c r="P87" s="47">
        <v>497596663</v>
      </c>
      <c r="Q87" s="47"/>
      <c r="R87" s="47">
        <v>10320286</v>
      </c>
      <c r="S87" s="47"/>
      <c r="T87" s="47">
        <v>2128</v>
      </c>
      <c r="U87" s="47"/>
      <c r="V87" s="47">
        <v>30221825812</v>
      </c>
      <c r="W87" s="47"/>
      <c r="X87" s="3">
        <v>21830897276</v>
      </c>
      <c r="Y87" s="281"/>
      <c r="Z87" s="166">
        <f>X87/درآمدها!$J$6</f>
        <v>1.9792124404679301E-3</v>
      </c>
      <c r="AA87" s="282">
        <f t="shared" si="1"/>
        <v>0</v>
      </c>
      <c r="AC87" s="204"/>
    </row>
    <row r="88" spans="2:29" s="139" customFormat="1">
      <c r="B88" s="280" t="s">
        <v>316</v>
      </c>
      <c r="C88" s="272"/>
      <c r="D88" s="165">
        <f>VLOOKUP(B88,'[1] سهام'!$B$10:$X$291,17,0)</f>
        <v>9397709</v>
      </c>
      <c r="E88" s="165"/>
      <c r="F88" s="165">
        <f>VLOOKUP(B88,'[1] سهام'!$B$10:$X$291,21,0)</f>
        <v>16738394537</v>
      </c>
      <c r="G88" s="165"/>
      <c r="H88" s="205">
        <f>VLOOKUP(B88,'[1] سهام'!$B$10:$X$291,23,0)</f>
        <v>12022887119</v>
      </c>
      <c r="I88" s="47"/>
      <c r="J88" s="47">
        <v>0</v>
      </c>
      <c r="K88" s="47"/>
      <c r="L88" s="47">
        <v>0</v>
      </c>
      <c r="M88" s="281"/>
      <c r="N88" s="47">
        <v>0</v>
      </c>
      <c r="O88" s="47"/>
      <c r="P88" s="47">
        <v>0</v>
      </c>
      <c r="Q88" s="47"/>
      <c r="R88" s="47">
        <v>9397709</v>
      </c>
      <c r="S88" s="47"/>
      <c r="T88" s="47">
        <v>1233</v>
      </c>
      <c r="U88" s="47"/>
      <c r="V88" s="47">
        <v>16738394537</v>
      </c>
      <c r="W88" s="47"/>
      <c r="X88" s="3">
        <v>11518430317</v>
      </c>
      <c r="Y88" s="281"/>
      <c r="Z88" s="166">
        <f>X88/درآمدها!$J$6</f>
        <v>1.0442731826296448E-3</v>
      </c>
      <c r="AA88" s="282">
        <f t="shared" si="1"/>
        <v>0</v>
      </c>
      <c r="AC88" s="204"/>
    </row>
    <row r="89" spans="2:29" s="139" customFormat="1">
      <c r="B89" s="272" t="s">
        <v>310</v>
      </c>
      <c r="C89" s="272"/>
      <c r="D89" s="165">
        <f>VLOOKUP(B89,'[1] سهام'!$B$10:$X$291,17,0)</f>
        <v>1714480</v>
      </c>
      <c r="E89" s="165"/>
      <c r="F89" s="165">
        <f>VLOOKUP(B89,'[1] سهام'!$B$10:$X$291,21,0)</f>
        <v>29256966524</v>
      </c>
      <c r="G89" s="165"/>
      <c r="H89" s="205">
        <f>VLOOKUP(B89,'[1] سهام'!$B$10:$X$291,23,0)</f>
        <v>23195235069</v>
      </c>
      <c r="I89" s="47"/>
      <c r="J89" s="47">
        <v>0</v>
      </c>
      <c r="K89" s="47"/>
      <c r="L89" s="47">
        <v>0</v>
      </c>
      <c r="M89" s="281"/>
      <c r="N89" s="47">
        <v>0</v>
      </c>
      <c r="O89" s="47"/>
      <c r="P89" s="47">
        <v>0</v>
      </c>
      <c r="Q89" s="47"/>
      <c r="R89" s="47">
        <v>1714480</v>
      </c>
      <c r="S89" s="47"/>
      <c r="T89" s="47">
        <v>15160</v>
      </c>
      <c r="U89" s="47"/>
      <c r="V89" s="47">
        <v>29256966524</v>
      </c>
      <c r="W89" s="47"/>
      <c r="X89" s="3">
        <v>25836867277</v>
      </c>
      <c r="Y89" s="281"/>
      <c r="Z89" s="166">
        <f>X89/درآمدها!$J$6</f>
        <v>2.3423979551025933E-3</v>
      </c>
      <c r="AA89" s="282">
        <f t="shared" si="1"/>
        <v>0</v>
      </c>
      <c r="AC89" s="204"/>
    </row>
    <row r="90" spans="2:29" s="139" customFormat="1">
      <c r="B90" s="272" t="s">
        <v>312</v>
      </c>
      <c r="C90" s="272"/>
      <c r="D90" s="165">
        <f>VLOOKUP(B90,'[1] سهام'!$B$10:$X$291,17,0)</f>
        <v>8967300</v>
      </c>
      <c r="E90" s="165"/>
      <c r="F90" s="165">
        <f>VLOOKUP(B90,'[1] سهام'!$B$10:$X$291,21,0)</f>
        <v>33097652902</v>
      </c>
      <c r="G90" s="165"/>
      <c r="H90" s="205">
        <f>VLOOKUP(B90,'[1] سهام'!$B$10:$X$291,23,0)</f>
        <v>26768575531</v>
      </c>
      <c r="I90" s="47"/>
      <c r="J90" s="47">
        <v>0</v>
      </c>
      <c r="K90" s="47"/>
      <c r="L90" s="47">
        <v>0</v>
      </c>
      <c r="M90" s="281"/>
      <c r="N90" s="47">
        <v>0</v>
      </c>
      <c r="O90" s="47"/>
      <c r="P90" s="47">
        <v>0</v>
      </c>
      <c r="Q90" s="47"/>
      <c r="R90" s="47">
        <v>8967300</v>
      </c>
      <c r="S90" s="47"/>
      <c r="T90" s="47">
        <v>2413</v>
      </c>
      <c r="U90" s="47"/>
      <c r="V90" s="169">
        <v>33097652902</v>
      </c>
      <c r="W90" s="47"/>
      <c r="X90" s="174">
        <v>21509348239</v>
      </c>
      <c r="Y90" s="281"/>
      <c r="Z90" s="166">
        <f>X90/درآمدها!$J$6</f>
        <v>1.9500604616827736E-3</v>
      </c>
      <c r="AA90" s="282">
        <f t="shared" si="1"/>
        <v>0</v>
      </c>
      <c r="AC90" s="204"/>
    </row>
    <row r="91" spans="2:29" s="139" customFormat="1">
      <c r="B91" s="272" t="s">
        <v>300</v>
      </c>
      <c r="C91" s="272"/>
      <c r="D91" s="165">
        <f>VLOOKUP(B91,'[1] سهام'!$B$10:$X$291,17,0)</f>
        <v>9943809</v>
      </c>
      <c r="E91" s="165"/>
      <c r="F91" s="165">
        <f>VLOOKUP(B91,'[1] سهام'!$B$10:$X$291,21,0)</f>
        <v>13381249737</v>
      </c>
      <c r="G91" s="165"/>
      <c r="H91" s="205">
        <f>VLOOKUP(B91,'[1] سهام'!$B$10:$X$291,23,0)</f>
        <v>10527145157</v>
      </c>
      <c r="I91" s="47"/>
      <c r="J91" s="47">
        <v>0</v>
      </c>
      <c r="K91" s="47"/>
      <c r="L91" s="47">
        <v>0</v>
      </c>
      <c r="M91" s="281"/>
      <c r="N91" s="47">
        <v>500000</v>
      </c>
      <c r="O91" s="47"/>
      <c r="P91" s="47">
        <v>523466739</v>
      </c>
      <c r="Q91" s="47"/>
      <c r="R91" s="47">
        <v>9443809</v>
      </c>
      <c r="S91" s="47"/>
      <c r="T91" s="47">
        <v>1063</v>
      </c>
      <c r="U91" s="47"/>
      <c r="V91" s="47">
        <v>12708406477</v>
      </c>
      <c r="W91" s="47"/>
      <c r="X91" s="3">
        <v>9979038294</v>
      </c>
      <c r="Y91" s="281"/>
      <c r="Z91" s="166">
        <f>X91/درآمدها!$J$6</f>
        <v>9.0471025930316269E-4</v>
      </c>
      <c r="AA91" s="282">
        <f t="shared" si="1"/>
        <v>0</v>
      </c>
      <c r="AC91" s="204"/>
    </row>
    <row r="92" spans="2:29" s="139" customFormat="1">
      <c r="B92" s="280" t="s">
        <v>261</v>
      </c>
      <c r="C92" s="272"/>
      <c r="D92" s="165">
        <f>VLOOKUP(B92,'[1] سهام'!$B$10:$X$291,17,0)</f>
        <v>5118602</v>
      </c>
      <c r="E92" s="165"/>
      <c r="F92" s="165">
        <f>VLOOKUP(B92,'[1] سهام'!$B$10:$X$291,21,0)</f>
        <v>31998281539</v>
      </c>
      <c r="G92" s="165"/>
      <c r="H92" s="205">
        <f>VLOOKUP(B92,'[1] سهام'!$B$10:$X$291,23,0)</f>
        <v>27781278899</v>
      </c>
      <c r="I92" s="47"/>
      <c r="J92" s="47">
        <v>0</v>
      </c>
      <c r="K92" s="47"/>
      <c r="L92" s="47">
        <v>0</v>
      </c>
      <c r="M92" s="281"/>
      <c r="N92" s="47">
        <v>20000</v>
      </c>
      <c r="O92" s="47"/>
      <c r="P92" s="47">
        <v>87911180</v>
      </c>
      <c r="Q92" s="47"/>
      <c r="R92" s="47">
        <v>5098602</v>
      </c>
      <c r="S92" s="47"/>
      <c r="T92" s="47">
        <v>4370</v>
      </c>
      <c r="U92" s="47"/>
      <c r="V92" s="47">
        <v>31873254113</v>
      </c>
      <c r="W92" s="47"/>
      <c r="X92" s="3">
        <v>22148319444</v>
      </c>
      <c r="Y92" s="281"/>
      <c r="Z92" s="166">
        <f>X92/درآمدها!$J$6</f>
        <v>2.007990272906204E-3</v>
      </c>
      <c r="AA92" s="282">
        <f t="shared" si="1"/>
        <v>0</v>
      </c>
      <c r="AC92" s="204"/>
    </row>
    <row r="93" spans="2:29" s="139" customFormat="1">
      <c r="B93" s="280" t="s">
        <v>247</v>
      </c>
      <c r="C93" s="272"/>
      <c r="D93" s="165">
        <f>VLOOKUP(B93,'[1] سهام'!$B$10:$X$291,17,0)</f>
        <v>4592393</v>
      </c>
      <c r="E93" s="165"/>
      <c r="F93" s="165">
        <f>VLOOKUP(B93,'[1] سهام'!$B$10:$X$291,21,0)</f>
        <v>27501740450</v>
      </c>
      <c r="G93" s="165"/>
      <c r="H93" s="205">
        <f>VLOOKUP(B93,'[1] سهام'!$B$10:$X$291,23,0)</f>
        <v>22665563924</v>
      </c>
      <c r="I93" s="47"/>
      <c r="J93" s="47">
        <v>940467</v>
      </c>
      <c r="K93" s="47"/>
      <c r="L93" s="47">
        <v>5163643636</v>
      </c>
      <c r="M93" s="281"/>
      <c r="N93" s="47">
        <v>80000</v>
      </c>
      <c r="O93" s="47"/>
      <c r="P93" s="47">
        <v>424291922</v>
      </c>
      <c r="Q93" s="47"/>
      <c r="R93" s="47">
        <v>5452860</v>
      </c>
      <c r="S93" s="47"/>
      <c r="T93" s="47">
        <v>5370</v>
      </c>
      <c r="U93" s="47"/>
      <c r="V93" s="47">
        <v>32193073070</v>
      </c>
      <c r="W93" s="47"/>
      <c r="X93" s="3">
        <v>29107631147</v>
      </c>
      <c r="Y93" s="281"/>
      <c r="Z93" s="166">
        <f>X93/درآمدها!$J$6</f>
        <v>2.638928897440624E-3</v>
      </c>
      <c r="AA93" s="282">
        <f t="shared" si="1"/>
        <v>0</v>
      </c>
      <c r="AC93" s="204"/>
    </row>
    <row r="94" spans="2:29" s="139" customFormat="1">
      <c r="B94" s="280" t="s">
        <v>256</v>
      </c>
      <c r="C94" s="272"/>
      <c r="D94" s="165">
        <f>VLOOKUP(B94,'[1] سهام'!$B$10:$X$291,17,0)</f>
        <v>11560050</v>
      </c>
      <c r="E94" s="165"/>
      <c r="F94" s="165">
        <f>VLOOKUP(B94,'[1] سهام'!$B$10:$X$291,21,0)</f>
        <v>66947109608</v>
      </c>
      <c r="G94" s="165"/>
      <c r="H94" s="205">
        <f>VLOOKUP(B94,'[1] سهام'!$B$10:$X$291,23,0)</f>
        <v>43781729951</v>
      </c>
      <c r="I94" s="47"/>
      <c r="J94" s="47">
        <v>0</v>
      </c>
      <c r="K94" s="47"/>
      <c r="L94" s="47">
        <v>0</v>
      </c>
      <c r="M94" s="281"/>
      <c r="N94" s="47">
        <v>127000</v>
      </c>
      <c r="O94" s="47"/>
      <c r="P94" s="47">
        <v>501403908</v>
      </c>
      <c r="Q94" s="47"/>
      <c r="R94" s="47">
        <v>11433050</v>
      </c>
      <c r="S94" s="47"/>
      <c r="T94" s="47">
        <v>3960</v>
      </c>
      <c r="U94" s="47"/>
      <c r="V94" s="169">
        <v>66211621187</v>
      </c>
      <c r="W94" s="47"/>
      <c r="X94" s="174">
        <v>45005492478</v>
      </c>
      <c r="Y94" s="281"/>
      <c r="Z94" s="166">
        <f>X94/درآمدها!$J$6</f>
        <v>4.0802459686239897E-3</v>
      </c>
      <c r="AA94" s="282">
        <f t="shared" si="1"/>
        <v>0</v>
      </c>
      <c r="AC94" s="204"/>
    </row>
    <row r="95" spans="2:29" s="139" customFormat="1">
      <c r="B95" s="280" t="s">
        <v>313</v>
      </c>
      <c r="C95" s="272"/>
      <c r="D95" s="165">
        <f>VLOOKUP(B95,'[1] سهام'!$B$10:$X$291,17,0)</f>
        <v>52465248</v>
      </c>
      <c r="E95" s="165"/>
      <c r="F95" s="165">
        <f>VLOOKUP(B95,'[1] سهام'!$B$10:$X$291,21,0)</f>
        <v>178236745158</v>
      </c>
      <c r="G95" s="165"/>
      <c r="H95" s="205">
        <f>VLOOKUP(B95,'[1] سهام'!$B$10:$X$291,23,0)</f>
        <v>140239631516</v>
      </c>
      <c r="I95" s="47"/>
      <c r="J95" s="47">
        <v>0</v>
      </c>
      <c r="K95" s="47"/>
      <c r="L95" s="47">
        <v>0</v>
      </c>
      <c r="M95" s="281"/>
      <c r="N95" s="47">
        <v>180000</v>
      </c>
      <c r="O95" s="47"/>
      <c r="P95" s="47">
        <v>504801794</v>
      </c>
      <c r="Q95" s="47"/>
      <c r="R95" s="47">
        <v>52285248</v>
      </c>
      <c r="S95" s="47"/>
      <c r="T95" s="47">
        <v>2834</v>
      </c>
      <c r="U95" s="47"/>
      <c r="V95" s="47">
        <v>177625242967</v>
      </c>
      <c r="W95" s="47"/>
      <c r="X95" s="3">
        <v>147294743298</v>
      </c>
      <c r="Y95" s="281"/>
      <c r="Z95" s="166">
        <f>X95/درآمدها!$J$6</f>
        <v>1.3353898589932234E-2</v>
      </c>
      <c r="AA95" s="282">
        <f t="shared" si="1"/>
        <v>0</v>
      </c>
      <c r="AC95" s="204"/>
    </row>
    <row r="96" spans="2:29" s="139" customFormat="1">
      <c r="B96" s="280" t="s">
        <v>235</v>
      </c>
      <c r="C96" s="272"/>
      <c r="D96" s="165">
        <f>VLOOKUP(B96,'[1] سهام'!$B$10:$X$291,17,0)</f>
        <v>19079319</v>
      </c>
      <c r="E96" s="165"/>
      <c r="F96" s="165">
        <f>VLOOKUP(B96,'[1] سهام'!$B$10:$X$291,21,0)</f>
        <v>328596344208</v>
      </c>
      <c r="G96" s="165"/>
      <c r="H96" s="205">
        <f>VLOOKUP(B96,'[1] سهام'!$B$10:$X$291,23,0)</f>
        <v>231003408095</v>
      </c>
      <c r="I96" s="47"/>
      <c r="J96" s="47">
        <v>0</v>
      </c>
      <c r="K96" s="47"/>
      <c r="L96" s="47">
        <v>0</v>
      </c>
      <c r="M96" s="281"/>
      <c r="N96" s="47">
        <v>0</v>
      </c>
      <c r="O96" s="47"/>
      <c r="P96" s="47">
        <v>0</v>
      </c>
      <c r="Q96" s="47"/>
      <c r="R96" s="47">
        <v>19079319</v>
      </c>
      <c r="S96" s="47"/>
      <c r="T96" s="47">
        <v>11030</v>
      </c>
      <c r="U96" s="47"/>
      <c r="V96" s="47">
        <v>328596344208</v>
      </c>
      <c r="W96" s="47"/>
      <c r="X96" s="3">
        <v>209192741487</v>
      </c>
      <c r="Y96" s="281"/>
      <c r="Z96" s="166">
        <f>X96/درآمدها!$J$6</f>
        <v>1.8965637150509491E-2</v>
      </c>
      <c r="AA96" s="282">
        <f t="shared" si="1"/>
        <v>0</v>
      </c>
      <c r="AC96" s="204"/>
    </row>
    <row r="97" spans="2:29" s="139" customFormat="1">
      <c r="B97" s="280" t="s">
        <v>229</v>
      </c>
      <c r="C97" s="272"/>
      <c r="D97" s="165">
        <f>VLOOKUP(B97,'[1] سهام'!$B$10:$X$291,17,0)</f>
        <v>3619918</v>
      </c>
      <c r="E97" s="165"/>
      <c r="F97" s="165">
        <f>VLOOKUP(B97,'[1] سهام'!$B$10:$X$291,21,0)</f>
        <v>55247504935</v>
      </c>
      <c r="G97" s="165"/>
      <c r="H97" s="205">
        <f>VLOOKUP(B97,'[1] سهام'!$B$10:$X$291,23,0)</f>
        <v>42820715909</v>
      </c>
      <c r="I97" s="47"/>
      <c r="J97" s="47">
        <v>0</v>
      </c>
      <c r="K97" s="47"/>
      <c r="L97" s="47">
        <v>0</v>
      </c>
      <c r="M97" s="281"/>
      <c r="N97" s="47">
        <v>45000</v>
      </c>
      <c r="O97" s="47"/>
      <c r="P97" s="47">
        <v>495834601</v>
      </c>
      <c r="Q97" s="47"/>
      <c r="R97" s="47">
        <v>3574918</v>
      </c>
      <c r="S97" s="47"/>
      <c r="T97" s="47">
        <v>11260</v>
      </c>
      <c r="U97" s="47"/>
      <c r="V97" s="47">
        <v>54560711002</v>
      </c>
      <c r="W97" s="47"/>
      <c r="X97" s="3">
        <v>40014067902</v>
      </c>
      <c r="Y97" s="281"/>
      <c r="Z97" s="166">
        <f>X97/درآمدها!$J$6</f>
        <v>3.6277180907461882E-3</v>
      </c>
      <c r="AA97" s="282">
        <f t="shared" si="1"/>
        <v>0</v>
      </c>
      <c r="AC97" s="204"/>
    </row>
    <row r="98" spans="2:29" s="139" customFormat="1">
      <c r="B98" s="280" t="s">
        <v>222</v>
      </c>
      <c r="C98" s="272"/>
      <c r="D98" s="165">
        <f>VLOOKUP(B98,'[1] سهام'!$B$10:$X$291,17,0)</f>
        <v>3724129</v>
      </c>
      <c r="E98" s="165"/>
      <c r="F98" s="165">
        <f>VLOOKUP(B98,'[1] سهام'!$B$10:$X$291,21,0)</f>
        <v>22058538506</v>
      </c>
      <c r="G98" s="165"/>
      <c r="H98" s="205">
        <f>VLOOKUP(B98,'[1] سهام'!$B$10:$X$291,23,0)</f>
        <v>21841625555</v>
      </c>
      <c r="I98" s="47"/>
      <c r="J98" s="47">
        <v>0</v>
      </c>
      <c r="K98" s="47"/>
      <c r="L98" s="47">
        <v>0</v>
      </c>
      <c r="M98" s="281"/>
      <c r="N98" s="47">
        <v>90000</v>
      </c>
      <c r="O98" s="47"/>
      <c r="P98" s="47">
        <v>523367325</v>
      </c>
      <c r="Q98" s="47"/>
      <c r="R98" s="47">
        <v>3634129</v>
      </c>
      <c r="S98" s="47"/>
      <c r="T98" s="47">
        <v>5970</v>
      </c>
      <c r="U98" s="47"/>
      <c r="V98" s="47">
        <v>21525455880</v>
      </c>
      <c r="W98" s="47"/>
      <c r="X98" s="3">
        <v>21566660419</v>
      </c>
      <c r="Y98" s="281"/>
      <c r="Z98" s="166">
        <f>X98/درآمدها!$J$6</f>
        <v>1.9552564450732979E-3</v>
      </c>
      <c r="AA98" s="282">
        <f t="shared" si="1"/>
        <v>0</v>
      </c>
      <c r="AC98" s="204"/>
    </row>
    <row r="99" spans="2:29" s="139" customFormat="1">
      <c r="B99" s="280" t="s">
        <v>224</v>
      </c>
      <c r="C99" s="272"/>
      <c r="D99" s="165">
        <f>VLOOKUP(B99,'[1] سهام'!$B$10:$X$291,17,0)</f>
        <v>2190396</v>
      </c>
      <c r="E99" s="165"/>
      <c r="F99" s="165">
        <f>VLOOKUP(B99,'[1] سهام'!$B$10:$X$291,21,0)</f>
        <v>27237702887</v>
      </c>
      <c r="G99" s="165"/>
      <c r="H99" s="205">
        <f>VLOOKUP(B99,'[1] سهام'!$B$10:$X$291,23,0)</f>
        <v>26128357728</v>
      </c>
      <c r="I99" s="47"/>
      <c r="J99" s="47">
        <v>463180</v>
      </c>
      <c r="K99" s="47"/>
      <c r="L99" s="47">
        <v>5966837293</v>
      </c>
      <c r="M99" s="281"/>
      <c r="N99" s="47">
        <v>37300</v>
      </c>
      <c r="O99" s="47"/>
      <c r="P99" s="47">
        <v>498309770</v>
      </c>
      <c r="Q99" s="47"/>
      <c r="R99" s="47">
        <v>2616276</v>
      </c>
      <c r="S99" s="47"/>
      <c r="T99" s="47">
        <v>13400</v>
      </c>
      <c r="U99" s="47"/>
      <c r="V99" s="47">
        <v>32737800449</v>
      </c>
      <c r="W99" s="47"/>
      <c r="X99" s="3">
        <v>34849502719</v>
      </c>
      <c r="Y99" s="281"/>
      <c r="Z99" s="166">
        <f>X99/درآمدها!$J$6</f>
        <v>3.1594931006978621E-3</v>
      </c>
      <c r="AA99" s="282">
        <f t="shared" si="1"/>
        <v>0</v>
      </c>
      <c r="AC99" s="204"/>
    </row>
    <row r="100" spans="2:29" s="139" customFormat="1" ht="29.25" customHeight="1">
      <c r="B100" s="280" t="s">
        <v>216</v>
      </c>
      <c r="C100" s="277"/>
      <c r="D100" s="165">
        <f>VLOOKUP(B100,'[1] سهام'!$B$10:$X$291,17,0)</f>
        <v>6101042</v>
      </c>
      <c r="E100" s="165"/>
      <c r="F100" s="165">
        <f>VLOOKUP(B100,'[1] سهام'!$B$10:$X$291,21,0)</f>
        <v>35094680050</v>
      </c>
      <c r="G100" s="165"/>
      <c r="H100" s="205">
        <f>VLOOKUP(B100,'[1] سهام'!$B$10:$X$291,23,0)</f>
        <v>27909937167</v>
      </c>
      <c r="I100" s="47"/>
      <c r="J100" s="47">
        <v>0</v>
      </c>
      <c r="K100" s="47"/>
      <c r="L100" s="47">
        <v>0</v>
      </c>
      <c r="M100" s="47"/>
      <c r="N100" s="47">
        <v>107000</v>
      </c>
      <c r="O100" s="47"/>
      <c r="P100" s="47">
        <v>503098648</v>
      </c>
      <c r="Q100" s="47"/>
      <c r="R100" s="47">
        <v>5994042</v>
      </c>
      <c r="S100" s="47"/>
      <c r="T100" s="47">
        <v>4820</v>
      </c>
      <c r="U100" s="47"/>
      <c r="V100" s="47">
        <v>34479189980</v>
      </c>
      <c r="W100" s="47"/>
      <c r="X100" s="3">
        <v>28719379313</v>
      </c>
      <c r="Y100" s="283"/>
      <c r="Z100" s="166">
        <f>X100/درآمدها!$J$6</f>
        <v>2.6037295719079957E-3</v>
      </c>
      <c r="AA100" s="282">
        <f t="shared" si="1"/>
        <v>0</v>
      </c>
      <c r="AC100" s="204"/>
    </row>
    <row r="101" spans="2:29" s="139" customFormat="1">
      <c r="B101" s="280" t="s">
        <v>226</v>
      </c>
      <c r="C101" s="272"/>
      <c r="D101" s="165">
        <f>VLOOKUP(B101,'[1] سهام'!$B$10:$X$291,17,0)</f>
        <v>1085274</v>
      </c>
      <c r="E101" s="165"/>
      <c r="F101" s="165">
        <f>VLOOKUP(B101,'[1] سهام'!$B$10:$X$291,21,0)</f>
        <v>31932264777</v>
      </c>
      <c r="G101" s="165"/>
      <c r="H101" s="205">
        <f>VLOOKUP(B101,'[1] سهام'!$B$10:$X$291,23,0)</f>
        <v>16829539270</v>
      </c>
      <c r="I101" s="47"/>
      <c r="J101" s="47">
        <v>0</v>
      </c>
      <c r="K101" s="47"/>
      <c r="L101" s="47">
        <v>0</v>
      </c>
      <c r="M101" s="281"/>
      <c r="N101" s="47">
        <v>17754</v>
      </c>
      <c r="O101" s="47"/>
      <c r="P101" s="47">
        <v>272137771</v>
      </c>
      <c r="Q101" s="47"/>
      <c r="R101" s="47">
        <v>1067520</v>
      </c>
      <c r="S101" s="47"/>
      <c r="T101" s="47">
        <v>15390</v>
      </c>
      <c r="U101" s="47"/>
      <c r="V101" s="47">
        <v>31409884780</v>
      </c>
      <c r="W101" s="47"/>
      <c r="X101" s="3">
        <v>16331379465</v>
      </c>
      <c r="Y101" s="281"/>
      <c r="Z101" s="166">
        <f>X101/درآمدها!$J$6</f>
        <v>1.4806202877728426E-3</v>
      </c>
      <c r="AA101" s="282">
        <f t="shared" si="1"/>
        <v>0</v>
      </c>
      <c r="AC101" s="204"/>
    </row>
    <row r="102" spans="2:29" s="139" customFormat="1">
      <c r="B102" s="280" t="s">
        <v>193</v>
      </c>
      <c r="C102" s="272"/>
      <c r="D102" s="165">
        <f>VLOOKUP(B102,'[1] سهام'!$B$10:$X$291,17,0)</f>
        <v>5360181</v>
      </c>
      <c r="E102" s="165"/>
      <c r="F102" s="165">
        <f>VLOOKUP(B102,'[1] سهام'!$B$10:$X$291,21,0)</f>
        <v>33117797741</v>
      </c>
      <c r="G102" s="165"/>
      <c r="H102" s="205">
        <f>VLOOKUP(B102,'[1] سهام'!$B$10:$X$291,23,0)</f>
        <v>21718101579</v>
      </c>
      <c r="I102" s="47"/>
      <c r="J102" s="47">
        <v>5207524</v>
      </c>
      <c r="K102" s="47"/>
      <c r="L102" s="47">
        <v>21122651894</v>
      </c>
      <c r="M102" s="281"/>
      <c r="N102" s="47">
        <v>129000</v>
      </c>
      <c r="O102" s="47"/>
      <c r="P102" s="47">
        <v>497348012</v>
      </c>
      <c r="Q102" s="47"/>
      <c r="R102" s="47">
        <v>10438705</v>
      </c>
      <c r="S102" s="47"/>
      <c r="T102" s="47">
        <v>3950</v>
      </c>
      <c r="U102" s="47"/>
      <c r="V102" s="47">
        <v>53578336338</v>
      </c>
      <c r="W102" s="47"/>
      <c r="X102" s="3">
        <v>40987549089</v>
      </c>
      <c r="Y102" s="281"/>
      <c r="Z102" s="166">
        <f>X102/درآمدها!$J$6</f>
        <v>3.7159749338577198E-3</v>
      </c>
      <c r="AA102" s="282">
        <f t="shared" si="1"/>
        <v>0</v>
      </c>
      <c r="AC102" s="204"/>
    </row>
    <row r="103" spans="2:29" s="139" customFormat="1">
      <c r="B103" s="280" t="s">
        <v>194</v>
      </c>
      <c r="C103" s="272">
        <v>0</v>
      </c>
      <c r="D103" s="165">
        <f>VLOOKUP(B103,'[1] سهام'!$B$10:$X$291,17,0)</f>
        <v>934635</v>
      </c>
      <c r="E103" s="165"/>
      <c r="F103" s="165">
        <f>VLOOKUP(B103,'[1] سهام'!$B$10:$X$291,21,0)</f>
        <v>28054728388</v>
      </c>
      <c r="G103" s="165"/>
      <c r="H103" s="205">
        <f>VLOOKUP(B103,'[1] سهام'!$B$10:$X$291,23,0)</f>
        <v>28569023098</v>
      </c>
      <c r="I103" s="47">
        <v>30849198855</v>
      </c>
      <c r="J103" s="47">
        <v>0</v>
      </c>
      <c r="K103" s="47"/>
      <c r="L103" s="47">
        <v>0</v>
      </c>
      <c r="M103" s="281"/>
      <c r="N103" s="47">
        <v>15625</v>
      </c>
      <c r="O103" s="47"/>
      <c r="P103" s="47">
        <v>497025007</v>
      </c>
      <c r="Q103" s="47"/>
      <c r="R103" s="47">
        <v>919010</v>
      </c>
      <c r="S103" s="47"/>
      <c r="T103" s="47">
        <v>32190</v>
      </c>
      <c r="U103" s="47"/>
      <c r="V103" s="47">
        <v>27585716281</v>
      </c>
      <c r="W103" s="47"/>
      <c r="X103" s="3">
        <v>29406913460</v>
      </c>
      <c r="Y103" s="281"/>
      <c r="Z103" s="166">
        <f>X103/درآمدها!$J$6</f>
        <v>2.6660621512694907E-3</v>
      </c>
      <c r="AA103" s="282">
        <f t="shared" si="1"/>
        <v>0</v>
      </c>
      <c r="AC103" s="204"/>
    </row>
    <row r="104" spans="2:29" s="139" customFormat="1">
      <c r="B104" s="272" t="s">
        <v>114</v>
      </c>
      <c r="C104" s="272"/>
      <c r="D104" s="165">
        <f>VLOOKUP(B104,'[1] سهام'!$B$10:$X$291,17,0)</f>
        <v>858513</v>
      </c>
      <c r="E104" s="165"/>
      <c r="F104" s="165">
        <f>VLOOKUP(B104,'[1] سهام'!$B$10:$X$291,21,0)</f>
        <v>3456142448</v>
      </c>
      <c r="G104" s="165"/>
      <c r="H104" s="205">
        <f>VLOOKUP(B104,'[1] سهام'!$B$10:$X$291,23,0)</f>
        <v>3791677741</v>
      </c>
      <c r="I104" s="47"/>
      <c r="J104" s="47">
        <v>7739951</v>
      </c>
      <c r="K104" s="47"/>
      <c r="L104" s="47">
        <v>31428665085</v>
      </c>
      <c r="M104" s="281"/>
      <c r="N104" s="47">
        <v>99963</v>
      </c>
      <c r="O104" s="47"/>
      <c r="P104" s="47">
        <v>393001355</v>
      </c>
      <c r="Q104" s="47"/>
      <c r="R104" s="47">
        <v>8498501</v>
      </c>
      <c r="S104" s="47"/>
      <c r="T104" s="47">
        <v>3960</v>
      </c>
      <c r="U104" s="47"/>
      <c r="V104" s="47">
        <v>34479247887</v>
      </c>
      <c r="W104" s="47"/>
      <c r="X104" s="3">
        <v>33453822284</v>
      </c>
      <c r="Y104" s="281"/>
      <c r="Z104" s="166">
        <f>X104/درآمدها!$J$6</f>
        <v>3.0329592232787922E-3</v>
      </c>
      <c r="AA104" s="282">
        <f t="shared" si="1"/>
        <v>0</v>
      </c>
      <c r="AC104" s="204"/>
    </row>
    <row r="105" spans="2:29" s="139" customFormat="1">
      <c r="B105" s="280" t="s">
        <v>113</v>
      </c>
      <c r="C105" s="272"/>
      <c r="D105" s="165">
        <f>VLOOKUP(B105,'[1] سهام'!$B$10:$X$291,17,0)</f>
        <v>3908634</v>
      </c>
      <c r="E105" s="165"/>
      <c r="F105" s="165">
        <f>VLOOKUP(B105,'[1] سهام'!$B$10:$X$291,21,0)</f>
        <v>28556751498</v>
      </c>
      <c r="G105" s="165"/>
      <c r="H105" s="205">
        <f>VLOOKUP(B105,'[1] سهام'!$B$10:$X$291,23,0)</f>
        <v>25138393255</v>
      </c>
      <c r="I105" s="47"/>
      <c r="J105" s="47">
        <v>755417</v>
      </c>
      <c r="K105" s="47"/>
      <c r="L105" s="47">
        <v>4977684713</v>
      </c>
      <c r="M105" s="281"/>
      <c r="N105" s="47">
        <v>0</v>
      </c>
      <c r="O105" s="47"/>
      <c r="P105" s="47">
        <v>0</v>
      </c>
      <c r="Q105" s="47"/>
      <c r="R105" s="47">
        <v>4664051</v>
      </c>
      <c r="S105" s="47"/>
      <c r="T105" s="47">
        <v>6290</v>
      </c>
      <c r="U105" s="47"/>
      <c r="V105" s="47">
        <v>33534436211</v>
      </c>
      <c r="W105" s="47"/>
      <c r="X105" s="3">
        <v>29162326353</v>
      </c>
      <c r="Y105" s="281"/>
      <c r="Z105" s="166">
        <f>X105/درآمدها!$J$6</f>
        <v>2.643887623176014E-3</v>
      </c>
      <c r="AA105" s="282">
        <f t="shared" si="1"/>
        <v>0</v>
      </c>
      <c r="AC105" s="204"/>
    </row>
    <row r="106" spans="2:29" s="139" customFormat="1">
      <c r="B106" s="272" t="s">
        <v>111</v>
      </c>
      <c r="C106" s="272"/>
      <c r="D106" s="165">
        <f>VLOOKUP(B106,'[1] سهام'!$B$10:$X$291,17,0)</f>
        <v>1941284</v>
      </c>
      <c r="E106" s="165"/>
      <c r="F106" s="165">
        <f>VLOOKUP(B106,'[1] سهام'!$B$10:$X$291,21,0)</f>
        <v>30587519392</v>
      </c>
      <c r="G106" s="165"/>
      <c r="H106" s="205">
        <f>VLOOKUP(B106,'[1] سهام'!$B$10:$X$291,23,0)</f>
        <v>24565505679</v>
      </c>
      <c r="I106" s="47"/>
      <c r="J106" s="47">
        <v>0</v>
      </c>
      <c r="K106" s="47"/>
      <c r="L106" s="47">
        <v>0</v>
      </c>
      <c r="M106" s="281"/>
      <c r="N106" s="47">
        <v>35250</v>
      </c>
      <c r="O106" s="47"/>
      <c r="P106" s="47">
        <v>497605183</v>
      </c>
      <c r="Q106" s="47"/>
      <c r="R106" s="47">
        <v>1906034</v>
      </c>
      <c r="S106" s="47"/>
      <c r="T106" s="47">
        <v>14340</v>
      </c>
      <c r="U106" s="47"/>
      <c r="V106" s="47">
        <v>30032108613</v>
      </c>
      <c r="W106" s="47"/>
      <c r="X106" s="3">
        <v>27169899026</v>
      </c>
      <c r="Y106" s="281"/>
      <c r="Z106" s="166">
        <f>X106/درآمدها!$J$6</f>
        <v>2.4632520358031616E-3</v>
      </c>
      <c r="AA106" s="282">
        <f t="shared" si="1"/>
        <v>0</v>
      </c>
      <c r="AC106" s="204"/>
    </row>
    <row r="107" spans="2:29" s="139" customFormat="1">
      <c r="B107" s="272" t="s">
        <v>110</v>
      </c>
      <c r="C107" s="272"/>
      <c r="D107" s="165">
        <f>VLOOKUP(B107,'[1] سهام'!$B$10:$X$291,17,0)</f>
        <v>22556347</v>
      </c>
      <c r="E107" s="165"/>
      <c r="F107" s="165">
        <f>VLOOKUP(B107,'[1] سهام'!$B$10:$X$291,21,0)</f>
        <v>43494538061</v>
      </c>
      <c r="G107" s="165"/>
      <c r="H107" s="205">
        <f>VLOOKUP(B107,'[1] سهام'!$B$10:$X$291,23,0)</f>
        <v>28341580836</v>
      </c>
      <c r="I107" s="47"/>
      <c r="J107" s="47">
        <v>0</v>
      </c>
      <c r="K107" s="47"/>
      <c r="L107" s="47">
        <v>0</v>
      </c>
      <c r="M107" s="281"/>
      <c r="N107" s="47">
        <v>390000</v>
      </c>
      <c r="O107" s="47"/>
      <c r="P107" s="47">
        <v>492732058</v>
      </c>
      <c r="Q107" s="47"/>
      <c r="R107" s="47">
        <v>22166347</v>
      </c>
      <c r="S107" s="47"/>
      <c r="T107" s="47">
        <v>1261</v>
      </c>
      <c r="U107" s="47"/>
      <c r="V107" s="47">
        <v>42742516032</v>
      </c>
      <c r="W107" s="47"/>
      <c r="X107" s="3">
        <v>27785450579</v>
      </c>
      <c r="Y107" s="281"/>
      <c r="Z107" s="166">
        <f>X107/درآمدها!$J$6</f>
        <v>2.5190585963876552E-3</v>
      </c>
      <c r="AA107" s="282">
        <f t="shared" si="1"/>
        <v>0</v>
      </c>
      <c r="AC107" s="204"/>
    </row>
    <row r="108" spans="2:29" s="139" customFormat="1">
      <c r="B108" s="280" t="s">
        <v>109</v>
      </c>
      <c r="C108" s="272"/>
      <c r="D108" s="165">
        <f>VLOOKUP(B108,'[1] سهام'!$B$10:$X$291,17,0)</f>
        <v>14382789</v>
      </c>
      <c r="E108" s="165"/>
      <c r="F108" s="165">
        <f>VLOOKUP(B108,'[1] سهام'!$B$10:$X$291,21,0)</f>
        <v>48023390401</v>
      </c>
      <c r="G108" s="165"/>
      <c r="H108" s="205">
        <f>VLOOKUP(B108,'[1] سهام'!$B$10:$X$291,23,0)</f>
        <v>43749466902</v>
      </c>
      <c r="I108" s="47"/>
      <c r="J108" s="47">
        <v>0</v>
      </c>
      <c r="K108" s="47"/>
      <c r="L108" s="47">
        <v>0</v>
      </c>
      <c r="M108" s="281"/>
      <c r="N108" s="47">
        <v>181000</v>
      </c>
      <c r="O108" s="47"/>
      <c r="P108" s="47">
        <v>503848775</v>
      </c>
      <c r="Q108" s="47"/>
      <c r="R108" s="47">
        <v>14201789</v>
      </c>
      <c r="S108" s="47"/>
      <c r="T108" s="47">
        <v>2883</v>
      </c>
      <c r="U108" s="47"/>
      <c r="V108" s="47">
        <v>47419040740</v>
      </c>
      <c r="W108" s="47"/>
      <c r="X108" s="3">
        <v>40700142333</v>
      </c>
      <c r="Y108" s="281"/>
      <c r="Z108" s="166">
        <f>X108/درآمدها!$J$6</f>
        <v>3.6899183306976155E-3</v>
      </c>
      <c r="AA108" s="282">
        <f t="shared" si="1"/>
        <v>0</v>
      </c>
      <c r="AC108" s="204"/>
    </row>
    <row r="109" spans="2:29" s="139" customFormat="1">
      <c r="B109" s="280" t="s">
        <v>108</v>
      </c>
      <c r="C109" s="272"/>
      <c r="D109" s="165">
        <f>VLOOKUP(B109,'[1] سهام'!$B$10:$X$291,17,0)</f>
        <v>3190014</v>
      </c>
      <c r="E109" s="165"/>
      <c r="F109" s="165">
        <f>VLOOKUP(B109,'[1] سهام'!$B$10:$X$291,21,0)</f>
        <v>69000587426</v>
      </c>
      <c r="G109" s="165"/>
      <c r="H109" s="205">
        <f>VLOOKUP(B109,'[1] سهام'!$B$10:$X$291,23,0)</f>
        <v>51814686034</v>
      </c>
      <c r="I109" s="47"/>
      <c r="J109" s="47">
        <v>0</v>
      </c>
      <c r="K109" s="47"/>
      <c r="L109" s="47">
        <v>0</v>
      </c>
      <c r="M109" s="281"/>
      <c r="N109" s="47">
        <v>33000</v>
      </c>
      <c r="O109" s="47"/>
      <c r="P109" s="47">
        <v>542900415</v>
      </c>
      <c r="Q109" s="47"/>
      <c r="R109" s="47">
        <v>3157014</v>
      </c>
      <c r="S109" s="47"/>
      <c r="T109" s="47">
        <v>16550</v>
      </c>
      <c r="U109" s="47"/>
      <c r="V109" s="47">
        <v>68286791378</v>
      </c>
      <c r="W109" s="47"/>
      <c r="X109" s="3">
        <v>51937702642</v>
      </c>
      <c r="Y109" s="281"/>
      <c r="Z109" s="166">
        <f>X109/درآمدها!$J$6</f>
        <v>4.7087275387155039E-3</v>
      </c>
      <c r="AA109" s="282">
        <f t="shared" si="1"/>
        <v>0</v>
      </c>
      <c r="AC109" s="204"/>
    </row>
    <row r="110" spans="2:29" s="139" customFormat="1">
      <c r="B110" s="280" t="s">
        <v>107</v>
      </c>
      <c r="C110" s="272"/>
      <c r="D110" s="165">
        <f>VLOOKUP(B110,'[1] سهام'!$B$10:$X$291,17,0)</f>
        <v>2064900</v>
      </c>
      <c r="E110" s="165"/>
      <c r="F110" s="165">
        <f>VLOOKUP(B110,'[1] سهام'!$B$10:$X$291,21,0)</f>
        <v>50765076175</v>
      </c>
      <c r="G110" s="165"/>
      <c r="H110" s="205">
        <f>VLOOKUP(B110,'[1] سهام'!$B$10:$X$291,23,0)</f>
        <v>40415966611</v>
      </c>
      <c r="I110" s="47"/>
      <c r="J110" s="47">
        <v>0</v>
      </c>
      <c r="K110" s="47"/>
      <c r="L110" s="47">
        <v>0</v>
      </c>
      <c r="M110" s="281"/>
      <c r="N110" s="47">
        <v>21000</v>
      </c>
      <c r="O110" s="47"/>
      <c r="P110" s="47">
        <v>500792453</v>
      </c>
      <c r="Q110" s="47"/>
      <c r="R110" s="47">
        <v>2043900</v>
      </c>
      <c r="S110" s="47"/>
      <c r="T110" s="47">
        <v>23780</v>
      </c>
      <c r="U110" s="47"/>
      <c r="V110" s="47">
        <v>50248796162</v>
      </c>
      <c r="W110" s="47"/>
      <c r="X110" s="3">
        <v>48314748548</v>
      </c>
      <c r="Y110" s="281"/>
      <c r="Z110" s="166">
        <f>X110/درآمدها!$J$6</f>
        <v>4.3802666548849491E-3</v>
      </c>
      <c r="AA110" s="282">
        <f t="shared" si="1"/>
        <v>0</v>
      </c>
      <c r="AC110" s="204"/>
    </row>
    <row r="111" spans="2:29" s="139" customFormat="1" ht="32.25" customHeight="1">
      <c r="B111" s="272" t="s">
        <v>106</v>
      </c>
      <c r="C111" s="272"/>
      <c r="D111" s="165">
        <f>VLOOKUP(B111,'[1] سهام'!$B$10:$X$291,17,0)</f>
        <v>3825993</v>
      </c>
      <c r="E111" s="165"/>
      <c r="F111" s="165">
        <f>VLOOKUP(B111,'[1] سهام'!$B$10:$X$291,21,0)</f>
        <v>26805625523</v>
      </c>
      <c r="G111" s="165"/>
      <c r="H111" s="205">
        <f>VLOOKUP(B111,'[1] سهام'!$B$10:$X$291,23,0)</f>
        <v>31148440122</v>
      </c>
      <c r="I111" s="47"/>
      <c r="J111" s="47">
        <v>0</v>
      </c>
      <c r="K111" s="47"/>
      <c r="L111" s="47">
        <v>0</v>
      </c>
      <c r="M111" s="281"/>
      <c r="N111" s="47">
        <v>55000</v>
      </c>
      <c r="O111" s="47"/>
      <c r="P111" s="47">
        <v>508456583</v>
      </c>
      <c r="Q111" s="47"/>
      <c r="R111" s="47">
        <v>3770993</v>
      </c>
      <c r="S111" s="47"/>
      <c r="T111" s="47">
        <v>9500</v>
      </c>
      <c r="U111" s="47"/>
      <c r="V111" s="47">
        <v>26420285193</v>
      </c>
      <c r="W111" s="47"/>
      <c r="X111" s="3">
        <v>35611278123</v>
      </c>
      <c r="Y111" s="281"/>
      <c r="Z111" s="166">
        <f>X111/درآمدها!$J$6</f>
        <v>3.2285564716339164E-3</v>
      </c>
      <c r="AA111" s="282">
        <f t="shared" si="1"/>
        <v>0</v>
      </c>
      <c r="AC111" s="204"/>
    </row>
    <row r="112" spans="2:29" s="139" customFormat="1">
      <c r="B112" s="280" t="s">
        <v>105</v>
      </c>
      <c r="C112" s="272"/>
      <c r="D112" s="165">
        <f>VLOOKUP(B112,'[1] سهام'!$B$10:$X$291,17,0)</f>
        <v>930626</v>
      </c>
      <c r="E112" s="165"/>
      <c r="F112" s="165">
        <f>VLOOKUP(B112,'[1] سهام'!$B$10:$X$291,21,0)</f>
        <v>11712826380</v>
      </c>
      <c r="G112" s="165"/>
      <c r="H112" s="205">
        <f>VLOOKUP(B112,'[1] سهام'!$B$10:$X$291,23,0)</f>
        <v>18696044152</v>
      </c>
      <c r="I112" s="47"/>
      <c r="J112" s="47">
        <v>0</v>
      </c>
      <c r="K112" s="47"/>
      <c r="L112" s="47">
        <v>0</v>
      </c>
      <c r="M112" s="281"/>
      <c r="N112" s="47">
        <v>21000</v>
      </c>
      <c r="O112" s="47"/>
      <c r="P112" s="47">
        <v>500166236</v>
      </c>
      <c r="Q112" s="47"/>
      <c r="R112" s="47">
        <v>909626</v>
      </c>
      <c r="S112" s="47"/>
      <c r="T112" s="47">
        <v>24280</v>
      </c>
      <c r="U112" s="47"/>
      <c r="V112" s="47">
        <v>11448521112</v>
      </c>
      <c r="W112" s="47"/>
      <c r="X112" s="3">
        <v>21954309253</v>
      </c>
      <c r="Y112" s="281"/>
      <c r="Z112" s="166">
        <f>X112/درآمدها!$J$6</f>
        <v>1.9904011019825289E-3</v>
      </c>
      <c r="AA112" s="282">
        <f t="shared" si="1"/>
        <v>0</v>
      </c>
      <c r="AC112" s="204"/>
    </row>
    <row r="113" spans="2:29" s="139" customFormat="1">
      <c r="B113" s="280" t="s">
        <v>104</v>
      </c>
      <c r="C113" s="272"/>
      <c r="D113" s="165">
        <f>VLOOKUP(B113,'[1] سهام'!$B$10:$X$291,17,0)</f>
        <v>2608564</v>
      </c>
      <c r="E113" s="165"/>
      <c r="F113" s="165">
        <f>VLOOKUP(B113,'[1] سهام'!$B$10:$X$291,21,0)</f>
        <v>28566221688</v>
      </c>
      <c r="G113" s="165"/>
      <c r="H113" s="205">
        <f>VLOOKUP(B113,'[1] سهام'!$B$10:$X$291,23,0)</f>
        <v>26500899915</v>
      </c>
      <c r="I113" s="47"/>
      <c r="J113" s="47">
        <v>0</v>
      </c>
      <c r="K113" s="47"/>
      <c r="L113" s="47">
        <v>0</v>
      </c>
      <c r="M113" s="281"/>
      <c r="N113" s="47">
        <v>50000</v>
      </c>
      <c r="O113" s="47"/>
      <c r="P113" s="47">
        <v>498086236</v>
      </c>
      <c r="Q113" s="47"/>
      <c r="R113" s="47">
        <v>2558564</v>
      </c>
      <c r="S113" s="47"/>
      <c r="T113" s="47">
        <v>10080</v>
      </c>
      <c r="U113" s="47"/>
      <c r="V113" s="47">
        <v>28018674806</v>
      </c>
      <c r="W113" s="47"/>
      <c r="X113" s="3">
        <v>25636872690</v>
      </c>
      <c r="Y113" s="281"/>
      <c r="Z113" s="166">
        <f>X113/درآمدها!$J$6</f>
        <v>2.3242662324522464E-3</v>
      </c>
      <c r="AA113" s="282">
        <f t="shared" si="1"/>
        <v>0</v>
      </c>
      <c r="AC113" s="204"/>
    </row>
    <row r="114" spans="2:29" s="139" customFormat="1">
      <c r="B114" s="280" t="s">
        <v>103</v>
      </c>
      <c r="C114" s="272"/>
      <c r="D114" s="165">
        <f>VLOOKUP(B114,'[1] سهام'!$B$10:$X$291,17,0)</f>
        <v>806460</v>
      </c>
      <c r="E114" s="165"/>
      <c r="F114" s="165">
        <f>VLOOKUP(B114,'[1] سهام'!$B$10:$X$291,21,0)</f>
        <v>36613570452</v>
      </c>
      <c r="G114" s="165"/>
      <c r="H114" s="205">
        <f>VLOOKUP(B114,'[1] سهام'!$B$10:$X$291,23,0)</f>
        <v>40411759395</v>
      </c>
      <c r="I114" s="47"/>
      <c r="J114" s="47">
        <v>0</v>
      </c>
      <c r="K114" s="47"/>
      <c r="L114" s="47">
        <v>0</v>
      </c>
      <c r="M114" s="281"/>
      <c r="N114" s="47">
        <v>8190</v>
      </c>
      <c r="O114" s="47"/>
      <c r="P114" s="47">
        <v>496987635</v>
      </c>
      <c r="Q114" s="47"/>
      <c r="R114" s="47">
        <v>798270</v>
      </c>
      <c r="S114" s="47"/>
      <c r="T114" s="47">
        <v>61500</v>
      </c>
      <c r="U114" s="47"/>
      <c r="V114" s="47">
        <v>36241741543</v>
      </c>
      <c r="W114" s="47"/>
      <c r="X114" s="3">
        <v>48801498053</v>
      </c>
      <c r="Y114" s="281"/>
      <c r="Z114" s="166">
        <f>X114/درآمدها!$J$6</f>
        <v>4.4243958843668127E-3</v>
      </c>
      <c r="AA114" s="282">
        <f t="shared" si="1"/>
        <v>0</v>
      </c>
      <c r="AC114" s="204"/>
    </row>
    <row r="115" spans="2:29" s="139" customFormat="1">
      <c r="B115" s="272" t="s">
        <v>102</v>
      </c>
      <c r="C115" s="272"/>
      <c r="D115" s="165">
        <f>VLOOKUP(B115,'[1] سهام'!$B$10:$X$291,17,0)</f>
        <v>3177191</v>
      </c>
      <c r="E115" s="165"/>
      <c r="F115" s="165">
        <f>VLOOKUP(B115,'[1] سهام'!$B$10:$X$291,21,0)</f>
        <v>32612701362</v>
      </c>
      <c r="G115" s="165"/>
      <c r="H115" s="205">
        <f>VLOOKUP(B115,'[1] سهام'!$B$10:$X$291,23,0)</f>
        <v>25929533921</v>
      </c>
      <c r="I115" s="47"/>
      <c r="J115" s="47">
        <v>468296</v>
      </c>
      <c r="K115" s="47"/>
      <c r="L115" s="47">
        <v>4038763472</v>
      </c>
      <c r="M115" s="281"/>
      <c r="N115" s="47">
        <v>63000</v>
      </c>
      <c r="O115" s="47"/>
      <c r="P115" s="47">
        <v>494112440</v>
      </c>
      <c r="Q115" s="47"/>
      <c r="R115" s="47">
        <v>3582487</v>
      </c>
      <c r="S115" s="47"/>
      <c r="T115" s="47">
        <v>7950</v>
      </c>
      <c r="U115" s="47"/>
      <c r="V115" s="47">
        <v>36018067353</v>
      </c>
      <c r="W115" s="47"/>
      <c r="X115" s="3">
        <v>28311311061</v>
      </c>
      <c r="Y115" s="281"/>
      <c r="Z115" s="166">
        <f>X115/درآمدها!$J$6</f>
        <v>2.5667336687754984E-3</v>
      </c>
      <c r="AA115" s="282">
        <f t="shared" si="1"/>
        <v>0</v>
      </c>
      <c r="AC115" s="204"/>
    </row>
    <row r="116" spans="2:29" s="139" customFormat="1">
      <c r="B116" s="280" t="s">
        <v>101</v>
      </c>
      <c r="C116" s="272"/>
      <c r="D116" s="165">
        <f>VLOOKUP(B116,'[1] سهام'!$B$10:$X$291,17,0)</f>
        <v>7059446</v>
      </c>
      <c r="E116" s="165"/>
      <c r="F116" s="165">
        <f>VLOOKUP(B116,'[1] سهام'!$B$10:$X$291,21,0)</f>
        <v>30848954704</v>
      </c>
      <c r="G116" s="165"/>
      <c r="H116" s="205">
        <f>VLOOKUP(B116,'[1] سهام'!$B$10:$X$291,23,0)</f>
        <v>27382059844</v>
      </c>
      <c r="I116" s="47"/>
      <c r="J116" s="47">
        <v>0</v>
      </c>
      <c r="K116" s="47"/>
      <c r="L116" s="47">
        <v>0</v>
      </c>
      <c r="M116" s="281"/>
      <c r="N116" s="47">
        <v>0</v>
      </c>
      <c r="O116" s="47"/>
      <c r="P116" s="47">
        <v>0</v>
      </c>
      <c r="Q116" s="47"/>
      <c r="R116" s="47">
        <v>7059446</v>
      </c>
      <c r="S116" s="47"/>
      <c r="T116" s="47">
        <v>3597</v>
      </c>
      <c r="U116" s="47"/>
      <c r="V116" s="47">
        <v>30848954704</v>
      </c>
      <c r="W116" s="47"/>
      <c r="X116" s="3">
        <v>25241739945</v>
      </c>
      <c r="Y116" s="281"/>
      <c r="Z116" s="166">
        <f>X116/درآمدها!$J$6</f>
        <v>2.2884430761864706E-3</v>
      </c>
      <c r="AA116" s="282">
        <f t="shared" si="1"/>
        <v>0</v>
      </c>
      <c r="AC116" s="204"/>
    </row>
    <row r="117" spans="2:29" s="139" customFormat="1">
      <c r="B117" s="280" t="s">
        <v>367</v>
      </c>
      <c r="C117" s="272"/>
      <c r="D117" s="165">
        <f>VLOOKUP(B117,'[1] سهام'!$B$10:$X$291,17,0)</f>
        <v>128199</v>
      </c>
      <c r="E117" s="165"/>
      <c r="F117" s="165">
        <f>VLOOKUP(B117,'[1] سهام'!$B$10:$X$291,21,0)</f>
        <v>1553527450</v>
      </c>
      <c r="G117" s="165"/>
      <c r="H117" s="205">
        <f>VLOOKUP(B117,'[1] سهام'!$B$10:$X$291,23,0)</f>
        <v>1552173115</v>
      </c>
      <c r="I117" s="47"/>
      <c r="J117" s="47">
        <v>312444</v>
      </c>
      <c r="K117" s="47"/>
      <c r="L117" s="47">
        <v>3704278388</v>
      </c>
      <c r="M117" s="281"/>
      <c r="N117" s="47">
        <v>0</v>
      </c>
      <c r="O117" s="47"/>
      <c r="P117" s="47">
        <v>0</v>
      </c>
      <c r="Q117" s="47"/>
      <c r="R117" s="47">
        <v>440643</v>
      </c>
      <c r="S117" s="47"/>
      <c r="T117" s="47">
        <v>10710</v>
      </c>
      <c r="U117" s="47"/>
      <c r="V117" s="169">
        <v>5257805838</v>
      </c>
      <c r="W117" s="47"/>
      <c r="X117" s="174">
        <v>4691206779</v>
      </c>
      <c r="Y117" s="281"/>
      <c r="Z117" s="166">
        <f>X117/درآمدها!$J$6</f>
        <v>4.2530981207133993E-4</v>
      </c>
      <c r="AA117" s="282">
        <f t="shared" si="1"/>
        <v>0</v>
      </c>
      <c r="AC117" s="204"/>
    </row>
    <row r="118" spans="2:29" s="139" customFormat="1">
      <c r="B118" s="280" t="s">
        <v>351</v>
      </c>
      <c r="C118" s="272"/>
      <c r="D118" s="165">
        <f>VLOOKUP(B118,'[1] سهام'!$B$10:$X$291,17,0)</f>
        <v>11812575</v>
      </c>
      <c r="E118" s="165"/>
      <c r="F118" s="165">
        <f>VLOOKUP(B118,'[1] سهام'!$B$10:$X$291,21,0)</f>
        <v>30266703602</v>
      </c>
      <c r="G118" s="165"/>
      <c r="H118" s="205">
        <f>VLOOKUP(B118,'[1] سهام'!$B$10:$X$291,23,0)</f>
        <v>28181496432</v>
      </c>
      <c r="I118" s="47"/>
      <c r="J118" s="47">
        <v>0</v>
      </c>
      <c r="K118" s="47"/>
      <c r="L118" s="47">
        <v>0</v>
      </c>
      <c r="M118" s="281"/>
      <c r="N118" s="47">
        <v>236000</v>
      </c>
      <c r="O118" s="47"/>
      <c r="P118" s="47">
        <v>498214361</v>
      </c>
      <c r="Q118" s="47"/>
      <c r="R118" s="47">
        <v>11576575</v>
      </c>
      <c r="S118" s="47"/>
      <c r="T118" s="47">
        <v>2140</v>
      </c>
      <c r="U118" s="47"/>
      <c r="V118" s="47">
        <v>29662013934</v>
      </c>
      <c r="W118" s="47"/>
      <c r="X118" s="3">
        <v>24626465973</v>
      </c>
      <c r="Y118" s="281"/>
      <c r="Z118" s="166">
        <f>X118/درآمدها!$J$6</f>
        <v>2.2326616813916141E-3</v>
      </c>
      <c r="AA118" s="282">
        <f t="shared" si="1"/>
        <v>0</v>
      </c>
      <c r="AC118" s="204"/>
    </row>
    <row r="119" spans="2:29" s="139" customFormat="1">
      <c r="B119" s="280" t="s">
        <v>352</v>
      </c>
      <c r="C119" s="272"/>
      <c r="D119" s="165">
        <f>VLOOKUP(B119,'[1] سهام'!$B$10:$X$291,17,0)</f>
        <v>841120</v>
      </c>
      <c r="E119" s="165"/>
      <c r="F119" s="165">
        <f>VLOOKUP(B119,'[1] سهام'!$B$10:$X$291,21,0)</f>
        <v>3977013529</v>
      </c>
      <c r="G119" s="165"/>
      <c r="H119" s="205">
        <f>VLOOKUP(B119,'[1] سهام'!$B$10:$X$291,23,0)</f>
        <v>2920550873</v>
      </c>
      <c r="I119" s="47"/>
      <c r="J119" s="47">
        <v>0</v>
      </c>
      <c r="K119" s="47"/>
      <c r="L119" s="47">
        <v>0</v>
      </c>
      <c r="M119" s="281"/>
      <c r="N119" s="47">
        <v>0</v>
      </c>
      <c r="O119" s="47"/>
      <c r="P119" s="47">
        <v>0</v>
      </c>
      <c r="Q119" s="47"/>
      <c r="R119" s="47">
        <v>841120</v>
      </c>
      <c r="S119" s="47"/>
      <c r="T119" s="47">
        <v>3058</v>
      </c>
      <c r="U119" s="47"/>
      <c r="V119" s="47">
        <v>3977013529</v>
      </c>
      <c r="W119" s="47"/>
      <c r="X119" s="3">
        <v>2556840701</v>
      </c>
      <c r="Y119" s="281"/>
      <c r="Z119" s="166">
        <f>X119/درآمدها!$J$6</f>
        <v>2.3180590608510099E-4</v>
      </c>
      <c r="AA119" s="282">
        <f t="shared" si="1"/>
        <v>0</v>
      </c>
      <c r="AC119" s="204"/>
    </row>
    <row r="120" spans="2:29" s="139" customFormat="1">
      <c r="B120" s="280" t="s">
        <v>344</v>
      </c>
      <c r="C120" s="272"/>
      <c r="D120" s="165">
        <f>VLOOKUP(B120,'[1] سهام'!$B$10:$X$291,17,0)</f>
        <v>4024896</v>
      </c>
      <c r="E120" s="165"/>
      <c r="F120" s="165">
        <f>VLOOKUP(B120,'[1] سهام'!$B$10:$X$291,21,0)</f>
        <v>31267550119</v>
      </c>
      <c r="G120" s="165"/>
      <c r="H120" s="205">
        <f>VLOOKUP(B120,'[1] سهام'!$B$10:$X$291,23,0)</f>
        <v>28366720393</v>
      </c>
      <c r="I120" s="47"/>
      <c r="J120" s="47">
        <v>0</v>
      </c>
      <c r="K120" s="47"/>
      <c r="L120" s="47">
        <v>0</v>
      </c>
      <c r="M120" s="281"/>
      <c r="N120" s="47">
        <v>0</v>
      </c>
      <c r="O120" s="47"/>
      <c r="P120" s="47">
        <v>0</v>
      </c>
      <c r="Q120" s="47"/>
      <c r="R120" s="47">
        <v>4024896</v>
      </c>
      <c r="S120" s="47"/>
      <c r="T120" s="47">
        <v>7290</v>
      </c>
      <c r="U120" s="47"/>
      <c r="V120" s="47">
        <v>31267550119</v>
      </c>
      <c r="W120" s="47"/>
      <c r="X120" s="3">
        <v>29166909968</v>
      </c>
      <c r="Y120" s="281"/>
      <c r="Z120" s="166">
        <f>X120/درآمدها!$J$6</f>
        <v>2.6443031786026016E-3</v>
      </c>
      <c r="AA120" s="282">
        <f t="shared" si="1"/>
        <v>0</v>
      </c>
      <c r="AC120" s="204"/>
    </row>
    <row r="121" spans="2:29" s="139" customFormat="1">
      <c r="B121" s="280" t="s">
        <v>311</v>
      </c>
      <c r="C121" s="272"/>
      <c r="D121" s="165">
        <f>VLOOKUP(B121,'[1] سهام'!$B$10:$X$291,17,0)</f>
        <v>755353</v>
      </c>
      <c r="E121" s="165"/>
      <c r="F121" s="165">
        <f>VLOOKUP(B121,'[1] سهام'!$B$10:$X$291,21,0)</f>
        <v>29967237007</v>
      </c>
      <c r="G121" s="165"/>
      <c r="H121" s="205">
        <f>VLOOKUP(B121,'[1] سهام'!$B$10:$X$291,23,0)</f>
        <v>20581035591</v>
      </c>
      <c r="I121" s="47"/>
      <c r="J121" s="47">
        <v>0</v>
      </c>
      <c r="K121" s="47"/>
      <c r="L121" s="47">
        <v>0</v>
      </c>
      <c r="M121" s="281"/>
      <c r="N121" s="47">
        <v>0</v>
      </c>
      <c r="O121" s="47"/>
      <c r="P121" s="47">
        <v>0</v>
      </c>
      <c r="Q121" s="47"/>
      <c r="R121" s="47">
        <v>755353</v>
      </c>
      <c r="S121" s="47"/>
      <c r="T121" s="47">
        <v>30041</v>
      </c>
      <c r="U121" s="47"/>
      <c r="V121" s="47">
        <v>29967237007</v>
      </c>
      <c r="W121" s="47"/>
      <c r="X121" s="3">
        <v>22556544698</v>
      </c>
      <c r="Y121" s="281"/>
      <c r="Z121" s="166">
        <f>X121/درآمدها!$J$6</f>
        <v>2.0450004100075417E-3</v>
      </c>
      <c r="AA121" s="282">
        <f t="shared" si="1"/>
        <v>0</v>
      </c>
      <c r="AC121" s="204"/>
    </row>
    <row r="122" spans="2:29" s="139" customFormat="1">
      <c r="B122" s="280" t="s">
        <v>314</v>
      </c>
      <c r="C122" s="272"/>
      <c r="D122" s="165">
        <f>VLOOKUP(B122,'[1] سهام'!$B$10:$X$291,17,0)</f>
        <v>5062284</v>
      </c>
      <c r="E122" s="165"/>
      <c r="F122" s="165">
        <f>VLOOKUP(B122,'[1] سهام'!$B$10:$X$291,21,0)</f>
        <v>33397374602</v>
      </c>
      <c r="G122" s="165"/>
      <c r="H122" s="205">
        <f>VLOOKUP(B122,'[1] سهام'!$B$10:$X$291,23,0)</f>
        <v>25513068494</v>
      </c>
      <c r="I122" s="47"/>
      <c r="J122" s="47">
        <v>0</v>
      </c>
      <c r="K122" s="47"/>
      <c r="L122" s="47">
        <v>0</v>
      </c>
      <c r="M122" s="281"/>
      <c r="N122" s="47">
        <v>90000</v>
      </c>
      <c r="O122" s="47"/>
      <c r="P122" s="47">
        <v>429639403</v>
      </c>
      <c r="Q122" s="47"/>
      <c r="R122" s="47">
        <v>4972284</v>
      </c>
      <c r="S122" s="47"/>
      <c r="T122" s="47">
        <v>4790</v>
      </c>
      <c r="U122" s="47"/>
      <c r="V122" s="47">
        <v>32803618164</v>
      </c>
      <c r="W122" s="47"/>
      <c r="X122" s="3">
        <v>23675527783</v>
      </c>
      <c r="Y122" s="281"/>
      <c r="Z122" s="166">
        <f>X122/درآمدها!$J$6</f>
        <v>2.1464486104413342E-3</v>
      </c>
      <c r="AA122" s="282">
        <f t="shared" si="1"/>
        <v>0</v>
      </c>
      <c r="AC122" s="204"/>
    </row>
    <row r="123" spans="2:29" s="139" customFormat="1">
      <c r="B123" s="280" t="s">
        <v>305</v>
      </c>
      <c r="C123" s="272"/>
      <c r="D123" s="165">
        <f>VLOOKUP(B123,'[1] سهام'!$B$10:$X$291,17,0)</f>
        <v>6739795</v>
      </c>
      <c r="E123" s="165"/>
      <c r="F123" s="165">
        <f>VLOOKUP(B123,'[1] سهام'!$B$10:$X$291,21,0)</f>
        <v>36715016212</v>
      </c>
      <c r="G123" s="165"/>
      <c r="H123" s="205">
        <f>VLOOKUP(B123,'[1] سهام'!$B$10:$X$291,23,0)</f>
        <v>22912950816</v>
      </c>
      <c r="I123" s="47"/>
      <c r="J123" s="47">
        <v>0</v>
      </c>
      <c r="K123" s="47"/>
      <c r="L123" s="47">
        <v>0</v>
      </c>
      <c r="M123" s="281"/>
      <c r="N123" s="47">
        <v>0</v>
      </c>
      <c r="O123" s="47"/>
      <c r="P123" s="47">
        <v>0</v>
      </c>
      <c r="Q123" s="47"/>
      <c r="R123" s="47">
        <v>6739795</v>
      </c>
      <c r="S123" s="47"/>
      <c r="T123" s="47">
        <v>3226</v>
      </c>
      <c r="U123" s="47"/>
      <c r="V123" s="47">
        <v>36715016212</v>
      </c>
      <c r="W123" s="47"/>
      <c r="X123" s="3">
        <v>21613210330</v>
      </c>
      <c r="Y123" s="281"/>
      <c r="Z123" s="166">
        <f>X123/درآمدها!$J$6</f>
        <v>1.9594767096730108E-3</v>
      </c>
      <c r="AA123" s="282">
        <f t="shared" si="1"/>
        <v>0</v>
      </c>
      <c r="AC123" s="204"/>
    </row>
    <row r="124" spans="2:29" s="139" customFormat="1">
      <c r="B124" s="280" t="s">
        <v>319</v>
      </c>
      <c r="C124" s="272"/>
      <c r="D124" s="165">
        <f>VLOOKUP(B124,'[1] سهام'!$B$10:$X$291,17,0)</f>
        <v>12272273</v>
      </c>
      <c r="E124" s="165"/>
      <c r="F124" s="165">
        <f>VLOOKUP(B124,'[1] سهام'!$B$10:$X$291,21,0)</f>
        <v>25238987141</v>
      </c>
      <c r="G124" s="165"/>
      <c r="H124" s="205">
        <f>VLOOKUP(B124,'[1] سهام'!$B$10:$X$291,23,0)</f>
        <v>21165703916</v>
      </c>
      <c r="I124" s="47"/>
      <c r="J124" s="47">
        <v>0</v>
      </c>
      <c r="K124" s="47"/>
      <c r="L124" s="47">
        <v>0</v>
      </c>
      <c r="M124" s="281"/>
      <c r="N124" s="47">
        <v>303000</v>
      </c>
      <c r="O124" s="47"/>
      <c r="P124" s="47">
        <v>498145666</v>
      </c>
      <c r="Q124" s="47"/>
      <c r="R124" s="47">
        <v>11969273</v>
      </c>
      <c r="S124" s="47"/>
      <c r="T124" s="47">
        <v>1661</v>
      </c>
      <c r="U124" s="47"/>
      <c r="V124" s="47">
        <v>24615841526</v>
      </c>
      <c r="W124" s="47"/>
      <c r="X124" s="3">
        <v>19762670731</v>
      </c>
      <c r="Y124" s="281"/>
      <c r="Z124" s="166">
        <f>X124/درآمدها!$J$6</f>
        <v>1.7917048151139237E-3</v>
      </c>
      <c r="AA124" s="282">
        <f t="shared" si="1"/>
        <v>0</v>
      </c>
      <c r="AC124" s="204"/>
    </row>
    <row r="125" spans="2:29" s="139" customFormat="1">
      <c r="B125" s="280" t="s">
        <v>287</v>
      </c>
      <c r="C125" s="272"/>
      <c r="D125" s="165">
        <f>VLOOKUP(B125,'[1] سهام'!$B$10:$X$291,17,0)</f>
        <v>10744950</v>
      </c>
      <c r="E125" s="165"/>
      <c r="F125" s="165">
        <f>VLOOKUP(B125,'[1] سهام'!$B$10:$X$291,21,0)</f>
        <v>21033627508</v>
      </c>
      <c r="G125" s="165"/>
      <c r="H125" s="205">
        <f>VLOOKUP(B125,'[1] سهام'!$B$10:$X$291,23,0)</f>
        <v>27813369697</v>
      </c>
      <c r="I125" s="47"/>
      <c r="J125" s="47">
        <v>0</v>
      </c>
      <c r="K125" s="47"/>
      <c r="L125" s="47">
        <v>0</v>
      </c>
      <c r="M125" s="281"/>
      <c r="N125" s="47">
        <v>9000000</v>
      </c>
      <c r="O125" s="47"/>
      <c r="P125" s="47">
        <v>22445848011</v>
      </c>
      <c r="Q125" s="47"/>
      <c r="R125" s="272">
        <v>1744950</v>
      </c>
      <c r="S125" s="272"/>
      <c r="T125" s="47">
        <v>2505</v>
      </c>
      <c r="U125" s="47"/>
      <c r="V125" s="47">
        <v>3415802616</v>
      </c>
      <c r="W125" s="47"/>
      <c r="X125" s="3">
        <v>4345091712</v>
      </c>
      <c r="Y125" s="281"/>
      <c r="Z125" s="166">
        <f>X125/درآمدها!$J$6</f>
        <v>3.9393065079458881E-4</v>
      </c>
      <c r="AA125" s="282">
        <f t="shared" si="1"/>
        <v>0</v>
      </c>
      <c r="AC125" s="204"/>
    </row>
    <row r="126" spans="2:29" s="139" customFormat="1">
      <c r="B126" s="280" t="s">
        <v>286</v>
      </c>
      <c r="C126" s="272"/>
      <c r="D126" s="165">
        <f>VLOOKUP(B126,'[1] سهام'!$B$10:$X$291,17,0)</f>
        <v>16802060</v>
      </c>
      <c r="E126" s="165"/>
      <c r="F126" s="165">
        <f>VLOOKUP(B126,'[1] سهام'!$B$10:$X$291,21,0)</f>
        <v>32287797082</v>
      </c>
      <c r="G126" s="165"/>
      <c r="H126" s="205">
        <f>VLOOKUP(B126,'[1] سهام'!$B$10:$X$291,23,0)</f>
        <v>27792274008</v>
      </c>
      <c r="I126" s="47"/>
      <c r="J126" s="47">
        <v>0</v>
      </c>
      <c r="K126" s="47"/>
      <c r="L126" s="47">
        <v>0</v>
      </c>
      <c r="M126" s="281"/>
      <c r="N126" s="47">
        <v>318674</v>
      </c>
      <c r="O126" s="47"/>
      <c r="P126" s="47">
        <v>496002089</v>
      </c>
      <c r="Q126" s="47"/>
      <c r="R126" s="47">
        <v>16483386</v>
      </c>
      <c r="S126" s="47"/>
      <c r="T126" s="47">
        <v>1579</v>
      </c>
      <c r="U126" s="47"/>
      <c r="V126" s="47">
        <v>31675414943</v>
      </c>
      <c r="W126" s="47"/>
      <c r="X126" s="3">
        <v>25872404263</v>
      </c>
      <c r="Y126" s="281"/>
      <c r="Z126" s="166">
        <f>X126/درآمدها!$J$6</f>
        <v>2.3456197761710868E-3</v>
      </c>
      <c r="AA126" s="282">
        <f t="shared" si="1"/>
        <v>0</v>
      </c>
      <c r="AC126" s="204"/>
    </row>
    <row r="127" spans="2:29" s="139" customFormat="1">
      <c r="B127" s="280" t="s">
        <v>302</v>
      </c>
      <c r="C127" s="272"/>
      <c r="D127" s="165">
        <f>VLOOKUP(B127,'[1] سهام'!$B$10:$X$291,17,0)</f>
        <v>1095235</v>
      </c>
      <c r="E127" s="165"/>
      <c r="F127" s="165">
        <f>VLOOKUP(B127,'[1] سهام'!$B$10:$X$291,21,0)</f>
        <v>43137052495</v>
      </c>
      <c r="G127" s="165"/>
      <c r="H127" s="205">
        <f>VLOOKUP(B127,'[1] سهام'!$B$10:$X$291,23,0)</f>
        <v>30680083156</v>
      </c>
      <c r="I127" s="47"/>
      <c r="J127" s="47">
        <v>0</v>
      </c>
      <c r="K127" s="47"/>
      <c r="L127" s="47">
        <v>0</v>
      </c>
      <c r="M127" s="281"/>
      <c r="N127" s="47">
        <v>16954</v>
      </c>
      <c r="O127" s="47"/>
      <c r="P127" s="47">
        <v>496998627</v>
      </c>
      <c r="Q127" s="47"/>
      <c r="R127" s="47">
        <v>1078281</v>
      </c>
      <c r="S127" s="47"/>
      <c r="T127" s="47">
        <v>29600</v>
      </c>
      <c r="U127" s="47"/>
      <c r="V127" s="47">
        <v>42469300288</v>
      </c>
      <c r="W127" s="47"/>
      <c r="X127" s="3">
        <v>31727210753</v>
      </c>
      <c r="Y127" s="281"/>
      <c r="Z127" s="166">
        <f>X127/درآمدها!$J$6</f>
        <v>2.8764227795950296E-3</v>
      </c>
      <c r="AA127" s="282">
        <f t="shared" si="1"/>
        <v>0</v>
      </c>
      <c r="AC127" s="204"/>
    </row>
    <row r="128" spans="2:29" s="139" customFormat="1">
      <c r="B128" s="280" t="s">
        <v>294</v>
      </c>
      <c r="C128" s="272"/>
      <c r="D128" s="165">
        <f>VLOOKUP(B128,'[1] سهام'!$B$10:$X$291,17,0)</f>
        <v>1277982</v>
      </c>
      <c r="E128" s="165"/>
      <c r="F128" s="165">
        <f>VLOOKUP(B128,'[1] سهام'!$B$10:$X$291,21,0)</f>
        <v>29830380075</v>
      </c>
      <c r="G128" s="165"/>
      <c r="H128" s="205">
        <f>VLOOKUP(B128,'[1] سهام'!$B$10:$X$291,23,0)</f>
        <v>24480184201</v>
      </c>
      <c r="I128" s="47"/>
      <c r="J128" s="47">
        <v>0</v>
      </c>
      <c r="K128" s="47"/>
      <c r="L128" s="47">
        <v>0</v>
      </c>
      <c r="M128" s="281"/>
      <c r="N128" s="47">
        <v>0</v>
      </c>
      <c r="O128" s="47"/>
      <c r="P128" s="47">
        <v>0</v>
      </c>
      <c r="Q128" s="47"/>
      <c r="R128" s="47">
        <v>1277982</v>
      </c>
      <c r="S128" s="47"/>
      <c r="T128" s="47">
        <v>17300</v>
      </c>
      <c r="U128" s="47"/>
      <c r="V128" s="47">
        <v>29830380075</v>
      </c>
      <c r="W128" s="47"/>
      <c r="X128" s="3">
        <v>21977539526</v>
      </c>
      <c r="Y128" s="281"/>
      <c r="Z128" s="166">
        <f>X128/درآمدها!$J$6</f>
        <v>1.9925071833192596E-3</v>
      </c>
      <c r="AA128" s="282">
        <f t="shared" si="1"/>
        <v>0</v>
      </c>
      <c r="AC128" s="204"/>
    </row>
    <row r="129" spans="2:29" s="139" customFormat="1">
      <c r="B129" s="280" t="s">
        <v>281</v>
      </c>
      <c r="C129" s="272"/>
      <c r="D129" s="165">
        <f>VLOOKUP(B129,'[1] سهام'!$B$10:$X$291,17,0)</f>
        <v>2636003</v>
      </c>
      <c r="E129" s="165"/>
      <c r="F129" s="165">
        <f>VLOOKUP(B129,'[1] سهام'!$B$10:$X$291,21,0)</f>
        <v>36242792284</v>
      </c>
      <c r="G129" s="165"/>
      <c r="H129" s="205">
        <f>VLOOKUP(B129,'[1] سهام'!$B$10:$X$291,23,0)</f>
        <v>32229921022</v>
      </c>
      <c r="I129" s="47"/>
      <c r="J129" s="47">
        <v>0</v>
      </c>
      <c r="K129" s="47"/>
      <c r="L129" s="47">
        <v>0</v>
      </c>
      <c r="M129" s="281"/>
      <c r="N129" s="47">
        <v>37300</v>
      </c>
      <c r="O129" s="47"/>
      <c r="P129" s="47">
        <v>496897352</v>
      </c>
      <c r="Q129" s="47"/>
      <c r="R129" s="47">
        <v>2598703</v>
      </c>
      <c r="S129" s="47"/>
      <c r="T129" s="47">
        <v>13400</v>
      </c>
      <c r="U129" s="47"/>
      <c r="V129" s="47">
        <v>35729949107</v>
      </c>
      <c r="W129" s="47"/>
      <c r="X129" s="3">
        <v>34615425613</v>
      </c>
      <c r="Y129" s="281"/>
      <c r="Z129" s="166">
        <f>X129/درآمدها!$J$6</f>
        <v>3.1382714205091485E-3</v>
      </c>
      <c r="AA129" s="282">
        <f t="shared" si="1"/>
        <v>0</v>
      </c>
      <c r="AC129" s="204"/>
    </row>
    <row r="130" spans="2:29" s="139" customFormat="1">
      <c r="B130" s="280" t="s">
        <v>244</v>
      </c>
      <c r="C130" s="272"/>
      <c r="D130" s="165">
        <f>VLOOKUP(B130,'[1] سهام'!$B$10:$X$291,17,0)</f>
        <v>1769097</v>
      </c>
      <c r="E130" s="165"/>
      <c r="F130" s="165">
        <f>VLOOKUP(B130,'[1] سهام'!$B$10:$X$291,21,0)</f>
        <v>25867584822</v>
      </c>
      <c r="G130" s="165"/>
      <c r="H130" s="205">
        <f>VLOOKUP(B130,'[1] سهام'!$B$10:$X$291,23,0)</f>
        <v>22615221428</v>
      </c>
      <c r="I130" s="47"/>
      <c r="J130" s="47">
        <v>0</v>
      </c>
      <c r="K130" s="47"/>
      <c r="L130" s="47">
        <v>0</v>
      </c>
      <c r="M130" s="281"/>
      <c r="N130" s="47">
        <v>38000</v>
      </c>
      <c r="O130" s="47"/>
      <c r="P130" s="47">
        <v>502116678</v>
      </c>
      <c r="Q130" s="47"/>
      <c r="R130" s="47">
        <v>1731097</v>
      </c>
      <c r="S130" s="47"/>
      <c r="T130" s="47">
        <v>13500</v>
      </c>
      <c r="U130" s="47"/>
      <c r="V130" s="47">
        <v>25311952076</v>
      </c>
      <c r="W130" s="47"/>
      <c r="X130" s="3">
        <v>23230759137</v>
      </c>
      <c r="Y130" s="281"/>
      <c r="Z130" s="166">
        <f>X130/درآمدها!$J$6</f>
        <v>2.1061254104297144E-3</v>
      </c>
      <c r="AA130" s="282">
        <f t="shared" si="1"/>
        <v>0</v>
      </c>
      <c r="AC130" s="204"/>
    </row>
    <row r="131" spans="2:29" s="139" customFormat="1">
      <c r="B131" s="280" t="s">
        <v>236</v>
      </c>
      <c r="C131" s="272"/>
      <c r="D131" s="165">
        <f>VLOOKUP(B131,'[1] سهام'!$B$10:$X$291,17,0)</f>
        <v>13661310</v>
      </c>
      <c r="E131" s="165"/>
      <c r="F131" s="165">
        <f>VLOOKUP(B131,'[1] سهام'!$B$10:$X$291,21,0)</f>
        <v>61002037096</v>
      </c>
      <c r="G131" s="165"/>
      <c r="H131" s="205">
        <f>VLOOKUP(B131,'[1] سهام'!$B$10:$X$291,23,0)</f>
        <v>51767056087</v>
      </c>
      <c r="I131" s="47"/>
      <c r="J131" s="47">
        <v>0</v>
      </c>
      <c r="K131" s="47"/>
      <c r="L131" s="47">
        <v>0</v>
      </c>
      <c r="M131" s="281"/>
      <c r="N131" s="47">
        <v>124400</v>
      </c>
      <c r="O131" s="47"/>
      <c r="P131" s="47">
        <v>492395437</v>
      </c>
      <c r="Q131" s="47"/>
      <c r="R131" s="47">
        <v>13536910</v>
      </c>
      <c r="S131" s="47"/>
      <c r="T131" s="47">
        <v>4050</v>
      </c>
      <c r="U131" s="47"/>
      <c r="V131" s="47">
        <v>60446552050</v>
      </c>
      <c r="W131" s="47"/>
      <c r="X131" s="3">
        <v>54498279815</v>
      </c>
      <c r="Y131" s="281"/>
      <c r="Z131" s="166">
        <f>X131/درآمدها!$J$6</f>
        <v>4.9408721973389158E-3</v>
      </c>
      <c r="AA131" s="282">
        <f t="shared" si="1"/>
        <v>0</v>
      </c>
      <c r="AC131" s="204"/>
    </row>
    <row r="132" spans="2:29" s="139" customFormat="1">
      <c r="B132" s="280" t="s">
        <v>218</v>
      </c>
      <c r="C132" s="272"/>
      <c r="D132" s="165">
        <f>VLOOKUP(B132,'[1] سهام'!$B$10:$X$291,17,0)</f>
        <v>1062591</v>
      </c>
      <c r="E132" s="165"/>
      <c r="F132" s="165">
        <f>VLOOKUP(B132,'[1] سهام'!$B$10:$X$291,21,0)</f>
        <v>11070366611</v>
      </c>
      <c r="G132" s="165"/>
      <c r="H132" s="205">
        <f>VLOOKUP(B132,'[1] سهام'!$B$10:$X$291,23,0)</f>
        <v>10552123153</v>
      </c>
      <c r="I132" s="47"/>
      <c r="J132" s="47">
        <v>0</v>
      </c>
      <c r="K132" s="47"/>
      <c r="L132" s="47">
        <v>0</v>
      </c>
      <c r="M132" s="281"/>
      <c r="N132" s="47">
        <v>0</v>
      </c>
      <c r="O132" s="47"/>
      <c r="P132" s="47">
        <v>0</v>
      </c>
      <c r="Q132" s="47"/>
      <c r="R132" s="47">
        <v>1062591</v>
      </c>
      <c r="S132" s="47"/>
      <c r="T132" s="47">
        <v>9790</v>
      </c>
      <c r="U132" s="47"/>
      <c r="V132" s="47">
        <v>11070366611</v>
      </c>
      <c r="W132" s="47"/>
      <c r="X132" s="3">
        <v>10340869437</v>
      </c>
      <c r="Y132" s="281"/>
      <c r="Z132" s="166">
        <f>X132/درآمدها!$J$6</f>
        <v>9.3751425679902505E-4</v>
      </c>
      <c r="AA132" s="282">
        <f t="shared" si="1"/>
        <v>0</v>
      </c>
      <c r="AC132" s="204"/>
    </row>
    <row r="133" spans="2:29" s="139" customFormat="1">
      <c r="B133" s="280" t="s">
        <v>129</v>
      </c>
      <c r="C133" s="272"/>
      <c r="D133" s="165">
        <f>VLOOKUP(B133,'[1] سهام'!$B$10:$X$291,17,0)</f>
        <v>6222812</v>
      </c>
      <c r="E133" s="165"/>
      <c r="F133" s="165">
        <f>VLOOKUP(B133,'[1] سهام'!$B$10:$X$291,21,0)</f>
        <v>23867067280</v>
      </c>
      <c r="G133" s="165"/>
      <c r="H133" s="205">
        <f>VLOOKUP(B133,'[1] سهام'!$B$10:$X$291,23,0)</f>
        <v>35753844636</v>
      </c>
      <c r="I133" s="47"/>
      <c r="J133" s="47">
        <v>0</v>
      </c>
      <c r="K133" s="47"/>
      <c r="L133" s="47">
        <v>0</v>
      </c>
      <c r="M133" s="281"/>
      <c r="N133" s="47">
        <v>77000</v>
      </c>
      <c r="O133" s="47"/>
      <c r="P133" s="47">
        <v>493758473</v>
      </c>
      <c r="Q133" s="47"/>
      <c r="R133" s="47">
        <v>6145812</v>
      </c>
      <c r="S133" s="47"/>
      <c r="T133" s="47">
        <v>6510</v>
      </c>
      <c r="U133" s="47"/>
      <c r="V133" s="47">
        <v>23571740315</v>
      </c>
      <c r="W133" s="47"/>
      <c r="X133" s="3">
        <v>39771181167</v>
      </c>
      <c r="Y133" s="281"/>
      <c r="Z133" s="166">
        <f>X133/درآمدها!$J$6</f>
        <v>3.6056977201925178E-3</v>
      </c>
      <c r="AA133" s="282">
        <f t="shared" si="1"/>
        <v>0</v>
      </c>
      <c r="AC133" s="204"/>
    </row>
    <row r="134" spans="2:29" s="139" customFormat="1">
      <c r="B134" s="280" t="s">
        <v>128</v>
      </c>
      <c r="C134" s="272"/>
      <c r="D134" s="165">
        <f>VLOOKUP(B134,'[1] سهام'!$B$10:$X$291,17,0)</f>
        <v>3932363</v>
      </c>
      <c r="E134" s="165"/>
      <c r="F134" s="165">
        <f>VLOOKUP(B134,'[1] سهام'!$B$10:$X$291,21,0)</f>
        <v>15036376367</v>
      </c>
      <c r="G134" s="165"/>
      <c r="H134" s="205">
        <f>VLOOKUP(B134,'[1] سهام'!$B$10:$X$291,23,0)</f>
        <v>15280145909</v>
      </c>
      <c r="I134" s="47"/>
      <c r="J134" s="47">
        <v>0</v>
      </c>
      <c r="K134" s="47"/>
      <c r="L134" s="47">
        <v>0</v>
      </c>
      <c r="M134" s="281"/>
      <c r="N134" s="47">
        <v>150000</v>
      </c>
      <c r="O134" s="47"/>
      <c r="P134" s="47">
        <v>520472805</v>
      </c>
      <c r="Q134" s="47"/>
      <c r="R134" s="47">
        <v>3782363</v>
      </c>
      <c r="S134" s="47"/>
      <c r="T134" s="47">
        <v>3480</v>
      </c>
      <c r="U134" s="47"/>
      <c r="V134" s="47">
        <v>14462813739</v>
      </c>
      <c r="W134" s="47"/>
      <c r="X134" s="3">
        <v>13084305636</v>
      </c>
      <c r="Y134" s="281"/>
      <c r="Z134" s="166">
        <f>X134/درآمدها!$J$6</f>
        <v>1.186237109828992E-3</v>
      </c>
      <c r="AA134" s="282">
        <f t="shared" si="1"/>
        <v>0</v>
      </c>
      <c r="AC134" s="204"/>
    </row>
    <row r="135" spans="2:29" s="139" customFormat="1">
      <c r="B135" s="280" t="s">
        <v>127</v>
      </c>
      <c r="C135" s="272"/>
      <c r="D135" s="165">
        <f>VLOOKUP(B135,'[1] سهام'!$B$10:$X$291,17,0)</f>
        <v>21541687</v>
      </c>
      <c r="E135" s="165"/>
      <c r="F135" s="165">
        <f>VLOOKUP(B135,'[1] سهام'!$B$10:$X$291,21,0)</f>
        <v>190358872757</v>
      </c>
      <c r="G135" s="165"/>
      <c r="H135" s="205">
        <f>VLOOKUP(B135,'[1] سهام'!$B$10:$X$291,23,0)</f>
        <v>179445247006</v>
      </c>
      <c r="I135" s="47"/>
      <c r="J135" s="47">
        <v>0</v>
      </c>
      <c r="K135" s="47"/>
      <c r="L135" s="47">
        <v>0</v>
      </c>
      <c r="M135" s="281"/>
      <c r="N135" s="47">
        <v>0</v>
      </c>
      <c r="O135" s="47"/>
      <c r="P135" s="47">
        <v>0</v>
      </c>
      <c r="Q135" s="47"/>
      <c r="R135" s="47">
        <v>21541687</v>
      </c>
      <c r="S135" s="47"/>
      <c r="T135" s="47">
        <v>9690</v>
      </c>
      <c r="U135" s="47"/>
      <c r="V135" s="47">
        <v>190358872757</v>
      </c>
      <c r="W135" s="47"/>
      <c r="X135" s="3">
        <v>207496950299</v>
      </c>
      <c r="Y135" s="281"/>
      <c r="Z135" s="166">
        <f>X135/درآمدها!$J$6</f>
        <v>1.8811894912007215E-2</v>
      </c>
      <c r="AA135" s="282">
        <f t="shared" si="1"/>
        <v>0</v>
      </c>
      <c r="AC135" s="204"/>
    </row>
    <row r="136" spans="2:29" s="139" customFormat="1">
      <c r="B136" s="280" t="s">
        <v>126</v>
      </c>
      <c r="C136" s="272"/>
      <c r="D136" s="165">
        <f>VLOOKUP(B136,'[1] سهام'!$B$10:$X$291,17,0)</f>
        <v>13269896</v>
      </c>
      <c r="E136" s="165"/>
      <c r="F136" s="165">
        <f>VLOOKUP(B136,'[1] سهام'!$B$10:$X$291,21,0)</f>
        <v>52282559458</v>
      </c>
      <c r="G136" s="165"/>
      <c r="H136" s="205">
        <f>VLOOKUP(B136,'[1] سهام'!$B$10:$X$291,23,0)</f>
        <v>30233634754</v>
      </c>
      <c r="I136" s="47"/>
      <c r="J136" s="47">
        <v>0</v>
      </c>
      <c r="K136" s="47"/>
      <c r="L136" s="47">
        <v>0</v>
      </c>
      <c r="M136" s="281"/>
      <c r="N136" s="47">
        <v>0</v>
      </c>
      <c r="O136" s="47"/>
      <c r="P136" s="47">
        <v>0</v>
      </c>
      <c r="Q136" s="47"/>
      <c r="R136" s="47">
        <v>13269896</v>
      </c>
      <c r="S136" s="47"/>
      <c r="T136" s="47">
        <v>2189</v>
      </c>
      <c r="U136" s="47"/>
      <c r="V136" s="47">
        <v>52282559458</v>
      </c>
      <c r="W136" s="47"/>
      <c r="X136" s="3">
        <v>28874967923</v>
      </c>
      <c r="Y136" s="281"/>
      <c r="Z136" s="166">
        <f>X136/درآمدها!$J$6</f>
        <v>2.6178354013026333E-3</v>
      </c>
      <c r="AA136" s="282">
        <f t="shared" si="1"/>
        <v>0</v>
      </c>
      <c r="AC136" s="204"/>
    </row>
    <row r="137" spans="2:29" s="139" customFormat="1">
      <c r="B137" s="272" t="s">
        <v>125</v>
      </c>
      <c r="C137" s="272"/>
      <c r="D137" s="165">
        <f>VLOOKUP(B137,'[1] سهام'!$B$10:$X$291,17,0)</f>
        <v>17586191</v>
      </c>
      <c r="E137" s="165"/>
      <c r="F137" s="165">
        <f>VLOOKUP(B137,'[1] سهام'!$B$10:$X$291,21,0)</f>
        <v>63843942582</v>
      </c>
      <c r="G137" s="165"/>
      <c r="H137" s="205">
        <f>VLOOKUP(B137,'[1] سهام'!$B$10:$X$291,23,0)</f>
        <v>33372284991</v>
      </c>
      <c r="I137" s="47"/>
      <c r="J137" s="47">
        <v>0</v>
      </c>
      <c r="K137" s="47"/>
      <c r="L137" s="47">
        <v>0</v>
      </c>
      <c r="M137" s="281"/>
      <c r="N137" s="47">
        <v>292398</v>
      </c>
      <c r="O137" s="47"/>
      <c r="P137" s="47">
        <v>497025597</v>
      </c>
      <c r="Q137" s="47"/>
      <c r="R137" s="47">
        <v>17293793</v>
      </c>
      <c r="S137" s="47"/>
      <c r="T137" s="47">
        <v>1738</v>
      </c>
      <c r="U137" s="47"/>
      <c r="V137" s="47">
        <v>62782436931</v>
      </c>
      <c r="W137" s="47"/>
      <c r="X137" s="3">
        <v>29877775394</v>
      </c>
      <c r="Y137" s="281"/>
      <c r="Z137" s="166">
        <f>X137/درآمدها!$J$6</f>
        <v>2.7087509966125596E-3</v>
      </c>
      <c r="AA137" s="282">
        <f t="shared" si="1"/>
        <v>0</v>
      </c>
      <c r="AC137" s="204"/>
    </row>
    <row r="138" spans="2:29" s="139" customFormat="1">
      <c r="B138" s="280" t="s">
        <v>124</v>
      </c>
      <c r="C138" s="272"/>
      <c r="D138" s="165">
        <f>VLOOKUP(B138,'[1] سهام'!$B$10:$X$291,17,0)</f>
        <v>18382789</v>
      </c>
      <c r="E138" s="165"/>
      <c r="F138" s="165">
        <f>VLOOKUP(B138,'[1] سهام'!$B$10:$X$291,21,0)</f>
        <v>39204058407</v>
      </c>
      <c r="G138" s="165"/>
      <c r="H138" s="205">
        <f>VLOOKUP(B138,'[1] سهام'!$B$10:$X$291,23,0)</f>
        <v>48351446582</v>
      </c>
      <c r="I138" s="47"/>
      <c r="J138" s="47">
        <v>0</v>
      </c>
      <c r="K138" s="47"/>
      <c r="L138" s="47">
        <v>0</v>
      </c>
      <c r="M138" s="281"/>
      <c r="N138" s="47">
        <v>192900</v>
      </c>
      <c r="O138" s="47"/>
      <c r="P138" s="47">
        <v>497021824</v>
      </c>
      <c r="Q138" s="47"/>
      <c r="R138" s="47">
        <v>18189889</v>
      </c>
      <c r="S138" s="47"/>
      <c r="T138" s="47">
        <v>2594</v>
      </c>
      <c r="U138" s="47"/>
      <c r="V138" s="47">
        <v>38792670186</v>
      </c>
      <c r="W138" s="47"/>
      <c r="X138" s="3">
        <v>46903823865</v>
      </c>
      <c r="Y138" s="281"/>
      <c r="Z138" s="166">
        <f>X138/درآمدها!$J$6</f>
        <v>4.2523507176766848E-3</v>
      </c>
      <c r="AA138" s="282">
        <f t="shared" si="1"/>
        <v>0</v>
      </c>
      <c r="AC138" s="204"/>
    </row>
    <row r="139" spans="2:29" s="139" customFormat="1">
      <c r="B139" s="280" t="s">
        <v>123</v>
      </c>
      <c r="C139" s="272"/>
      <c r="D139" s="165">
        <f>VLOOKUP(B139,'[1] سهام'!$B$10:$X$291,17,0)</f>
        <v>15132135</v>
      </c>
      <c r="E139" s="165"/>
      <c r="F139" s="165">
        <f>VLOOKUP(B139,'[1] سهام'!$B$10:$X$291,21,0)</f>
        <v>74076797035</v>
      </c>
      <c r="G139" s="165"/>
      <c r="H139" s="205">
        <f>VLOOKUP(B139,'[1] سهام'!$B$10:$X$291,23,0)</f>
        <v>70622653853</v>
      </c>
      <c r="I139" s="47"/>
      <c r="J139" s="47">
        <v>0</v>
      </c>
      <c r="K139" s="47"/>
      <c r="L139" s="47">
        <v>0</v>
      </c>
      <c r="M139" s="281"/>
      <c r="N139" s="47">
        <v>335900</v>
      </c>
      <c r="O139" s="47"/>
      <c r="P139" s="47">
        <v>1505340229</v>
      </c>
      <c r="Q139" s="47"/>
      <c r="R139" s="47">
        <v>14796235</v>
      </c>
      <c r="S139" s="47"/>
      <c r="T139" s="47">
        <v>4320</v>
      </c>
      <c r="U139" s="47"/>
      <c r="V139" s="47">
        <v>72432455630</v>
      </c>
      <c r="W139" s="47"/>
      <c r="X139" s="3">
        <v>63539412777</v>
      </c>
      <c r="Y139" s="281"/>
      <c r="Z139" s="166">
        <f>X139/درآمدها!$J$6</f>
        <v>5.7605509585040545E-3</v>
      </c>
      <c r="AA139" s="282">
        <f t="shared" si="1"/>
        <v>0</v>
      </c>
      <c r="AC139" s="204"/>
    </row>
    <row r="140" spans="2:29" s="139" customFormat="1">
      <c r="B140" s="280" t="s">
        <v>122</v>
      </c>
      <c r="C140" s="272"/>
      <c r="D140" s="165">
        <f>VLOOKUP(B140,'[1] سهام'!$B$10:$X$291,17,0)</f>
        <v>6149077</v>
      </c>
      <c r="E140" s="165"/>
      <c r="F140" s="165">
        <f>VLOOKUP(B140,'[1] سهام'!$B$10:$X$291,21,0)</f>
        <v>32937033752</v>
      </c>
      <c r="G140" s="165"/>
      <c r="H140" s="205">
        <f>VLOOKUP(B140,'[1] سهام'!$B$10:$X$291,23,0)</f>
        <v>31846072861</v>
      </c>
      <c r="I140" s="47"/>
      <c r="J140" s="47">
        <v>0</v>
      </c>
      <c r="K140" s="47"/>
      <c r="L140" s="47">
        <v>0</v>
      </c>
      <c r="M140" s="281"/>
      <c r="N140" s="47">
        <v>50000</v>
      </c>
      <c r="O140" s="47"/>
      <c r="P140" s="47">
        <v>237194256</v>
      </c>
      <c r="Q140" s="47"/>
      <c r="R140" s="47">
        <v>6099077</v>
      </c>
      <c r="S140" s="47"/>
      <c r="T140" s="47">
        <v>4880</v>
      </c>
      <c r="U140" s="47"/>
      <c r="V140" s="47">
        <v>32669212795</v>
      </c>
      <c r="W140" s="47"/>
      <c r="X140" s="3">
        <v>29586402966</v>
      </c>
      <c r="Y140" s="281"/>
      <c r="Z140" s="166">
        <f>X140/درآمدها!$J$6</f>
        <v>2.6823348613975889E-3</v>
      </c>
      <c r="AA140" s="282">
        <f t="shared" ref="AA140:AA203" si="2">R140-(D140+J140-N140)</f>
        <v>0</v>
      </c>
      <c r="AC140" s="204"/>
    </row>
    <row r="141" spans="2:29" s="139" customFormat="1">
      <c r="B141" s="280" t="s">
        <v>121</v>
      </c>
      <c r="C141" s="272"/>
      <c r="D141" s="165">
        <f>VLOOKUP(B141,'[1] سهام'!$B$10:$X$291,17,0)</f>
        <v>19706485</v>
      </c>
      <c r="E141" s="165"/>
      <c r="F141" s="165">
        <f>VLOOKUP(B141,'[1] سهام'!$B$10:$X$291,21,0)</f>
        <v>39572767367</v>
      </c>
      <c r="G141" s="165"/>
      <c r="H141" s="205">
        <f>VLOOKUP(B141,'[1] سهام'!$B$10:$X$291,23,0)</f>
        <v>41627116759</v>
      </c>
      <c r="I141" s="47"/>
      <c r="J141" s="47">
        <v>0</v>
      </c>
      <c r="K141" s="47"/>
      <c r="L141" s="47">
        <v>0</v>
      </c>
      <c r="M141" s="281"/>
      <c r="N141" s="47">
        <v>240000</v>
      </c>
      <c r="O141" s="47"/>
      <c r="P141" s="47">
        <v>496872605</v>
      </c>
      <c r="Q141" s="47"/>
      <c r="R141" s="47">
        <v>19466485</v>
      </c>
      <c r="S141" s="47"/>
      <c r="T141" s="47">
        <v>2138</v>
      </c>
      <c r="U141" s="47"/>
      <c r="V141" s="47">
        <v>39090821238</v>
      </c>
      <c r="W141" s="47"/>
      <c r="X141" s="3">
        <v>41371709830</v>
      </c>
      <c r="Y141" s="281"/>
      <c r="Z141" s="166">
        <f>X141/درآمدها!$J$6</f>
        <v>3.7508033565337982E-3</v>
      </c>
      <c r="AA141" s="282">
        <f t="shared" si="2"/>
        <v>0</v>
      </c>
      <c r="AC141" s="204"/>
    </row>
    <row r="142" spans="2:29" s="139" customFormat="1">
      <c r="B142" s="280" t="s">
        <v>120</v>
      </c>
      <c r="C142" s="272"/>
      <c r="D142" s="165">
        <f>VLOOKUP(B142,'[1] سهام'!$B$10:$X$291,17,0)</f>
        <v>7539205</v>
      </c>
      <c r="E142" s="165"/>
      <c r="F142" s="165">
        <f>VLOOKUP(B142,'[1] سهام'!$B$10:$X$291,21,0)</f>
        <v>33697285278</v>
      </c>
      <c r="G142" s="165"/>
      <c r="H142" s="205">
        <f>VLOOKUP(B142,'[1] سهام'!$B$10:$X$291,23,0)</f>
        <v>30134768206</v>
      </c>
      <c r="I142" s="47"/>
      <c r="J142" s="47">
        <v>0</v>
      </c>
      <c r="K142" s="47"/>
      <c r="L142" s="47">
        <v>0</v>
      </c>
      <c r="M142" s="281"/>
      <c r="N142" s="47">
        <v>100000</v>
      </c>
      <c r="O142" s="47"/>
      <c r="P142" s="47">
        <v>398117025</v>
      </c>
      <c r="Q142" s="47"/>
      <c r="R142" s="47">
        <v>7439205</v>
      </c>
      <c r="S142" s="47"/>
      <c r="T142" s="47">
        <v>4023</v>
      </c>
      <c r="U142" s="47"/>
      <c r="V142" s="47">
        <v>33250324554</v>
      </c>
      <c r="W142" s="47"/>
      <c r="X142" s="3">
        <v>29749850585</v>
      </c>
      <c r="Y142" s="281"/>
      <c r="Z142" s="166">
        <f>X142/درآمدها!$J$6</f>
        <v>2.697153196933678E-3</v>
      </c>
      <c r="AA142" s="282">
        <f t="shared" si="2"/>
        <v>0</v>
      </c>
      <c r="AC142" s="204"/>
    </row>
    <row r="143" spans="2:29" s="139" customFormat="1">
      <c r="B143" s="272" t="s">
        <v>119</v>
      </c>
      <c r="C143" s="272"/>
      <c r="D143" s="165">
        <f>VLOOKUP(B143,'[1] سهام'!$B$10:$X$291,17,0)</f>
        <v>2496561</v>
      </c>
      <c r="E143" s="165"/>
      <c r="F143" s="165">
        <f>VLOOKUP(B143,'[1] سهام'!$B$10:$X$291,21,0)</f>
        <v>66432388451</v>
      </c>
      <c r="G143" s="165"/>
      <c r="H143" s="205">
        <f>VLOOKUP(B143,'[1] سهام'!$B$10:$X$291,23,0)</f>
        <v>55193151719</v>
      </c>
      <c r="I143" s="47"/>
      <c r="J143" s="47">
        <v>422161</v>
      </c>
      <c r="K143" s="47"/>
      <c r="L143" s="47">
        <v>9884910928</v>
      </c>
      <c r="M143" s="281"/>
      <c r="N143" s="47">
        <v>20000</v>
      </c>
      <c r="O143" s="47"/>
      <c r="P143" s="47">
        <v>498064184</v>
      </c>
      <c r="Q143" s="47"/>
      <c r="R143" s="47">
        <v>2898722</v>
      </c>
      <c r="S143" s="47"/>
      <c r="T143" s="47">
        <v>25180</v>
      </c>
      <c r="U143" s="47"/>
      <c r="V143" s="47">
        <v>75794349270</v>
      </c>
      <c r="W143" s="47"/>
      <c r="X143" s="3">
        <v>72555530535</v>
      </c>
      <c r="Y143" s="281"/>
      <c r="Z143" s="166">
        <f>X143/درآمدها!$J$6</f>
        <v>6.577961814583492E-3</v>
      </c>
      <c r="AA143" s="282">
        <f t="shared" si="2"/>
        <v>0</v>
      </c>
      <c r="AC143" s="204"/>
    </row>
    <row r="144" spans="2:29" s="139" customFormat="1">
      <c r="B144" s="272" t="s">
        <v>118</v>
      </c>
      <c r="C144" s="272"/>
      <c r="D144" s="165">
        <f>VLOOKUP(B144,'[1] سهام'!$B$10:$X$291,17,0)</f>
        <v>10035018</v>
      </c>
      <c r="E144" s="165"/>
      <c r="F144" s="165">
        <f>VLOOKUP(B144,'[1] سهام'!$B$10:$X$291,21,0)</f>
        <v>47179255027</v>
      </c>
      <c r="G144" s="165"/>
      <c r="H144" s="205">
        <f>VLOOKUP(B144,'[1] سهام'!$B$10:$X$291,23,0)</f>
        <v>37407411164</v>
      </c>
      <c r="I144" s="47"/>
      <c r="J144" s="47">
        <v>1952493</v>
      </c>
      <c r="K144" s="47"/>
      <c r="L144" s="47">
        <v>7738002682</v>
      </c>
      <c r="M144" s="281"/>
      <c r="N144" s="47">
        <v>4368422</v>
      </c>
      <c r="O144" s="47"/>
      <c r="P144" s="47">
        <v>15878723964</v>
      </c>
      <c r="Q144" s="47"/>
      <c r="R144" s="47">
        <v>7619089</v>
      </c>
      <c r="S144" s="47"/>
      <c r="T144" s="47">
        <v>3460</v>
      </c>
      <c r="U144" s="47"/>
      <c r="V144" s="47">
        <v>34416161074</v>
      </c>
      <c r="W144" s="47"/>
      <c r="X144" s="3">
        <v>26205193758</v>
      </c>
      <c r="Y144" s="281"/>
      <c r="Z144" s="166">
        <f>X144/درآمدها!$J$6</f>
        <v>2.3757908268720188E-3</v>
      </c>
      <c r="AA144" s="282">
        <f t="shared" si="2"/>
        <v>0</v>
      </c>
      <c r="AC144" s="204"/>
    </row>
    <row r="145" spans="2:29" s="139" customFormat="1">
      <c r="B145" s="280" t="s">
        <v>117</v>
      </c>
      <c r="C145" s="272"/>
      <c r="D145" s="165">
        <f>VLOOKUP(B145,'[1] سهام'!$B$10:$X$291,17,0)</f>
        <v>2957519</v>
      </c>
      <c r="E145" s="165"/>
      <c r="F145" s="165">
        <f>VLOOKUP(B145,'[1] سهام'!$B$10:$X$291,21,0)</f>
        <v>39687693174</v>
      </c>
      <c r="G145" s="165"/>
      <c r="H145" s="205">
        <f>VLOOKUP(B145,'[1] سهام'!$B$10:$X$291,23,0)</f>
        <v>29781407450</v>
      </c>
      <c r="I145" s="47"/>
      <c r="J145" s="47">
        <v>0</v>
      </c>
      <c r="K145" s="47"/>
      <c r="L145" s="47">
        <v>0</v>
      </c>
      <c r="M145" s="281"/>
      <c r="N145" s="47">
        <v>50000</v>
      </c>
      <c r="O145" s="47"/>
      <c r="P145" s="47">
        <v>509450625</v>
      </c>
      <c r="Q145" s="47"/>
      <c r="R145" s="47">
        <v>2907519</v>
      </c>
      <c r="S145" s="47"/>
      <c r="T145" s="47">
        <v>10400</v>
      </c>
      <c r="U145" s="47"/>
      <c r="V145" s="47">
        <v>39016730567</v>
      </c>
      <c r="W145" s="47"/>
      <c r="X145" s="3">
        <v>30058280328</v>
      </c>
      <c r="Y145" s="281"/>
      <c r="Z145" s="166">
        <f>X145/درآمدها!$J$6</f>
        <v>2.7251157665265932E-3</v>
      </c>
      <c r="AA145" s="282">
        <f t="shared" si="2"/>
        <v>0</v>
      </c>
      <c r="AC145" s="204"/>
    </row>
    <row r="146" spans="2:29" s="139" customFormat="1">
      <c r="B146" s="280" t="s">
        <v>116</v>
      </c>
      <c r="C146" s="272"/>
      <c r="D146" s="165">
        <f>VLOOKUP(B146,'[1] سهام'!$B$10:$X$291,17,0)</f>
        <v>10212925</v>
      </c>
      <c r="E146" s="165"/>
      <c r="F146" s="165">
        <f>VLOOKUP(B146,'[1] سهام'!$B$10:$X$291,21,0)</f>
        <v>52126875304</v>
      </c>
      <c r="G146" s="165"/>
      <c r="H146" s="205">
        <f>VLOOKUP(B146,'[1] سهام'!$B$10:$X$291,23,0)</f>
        <v>54212524237</v>
      </c>
      <c r="I146" s="47"/>
      <c r="J146" s="47">
        <v>0</v>
      </c>
      <c r="K146" s="47"/>
      <c r="L146" s="47">
        <v>0</v>
      </c>
      <c r="M146" s="281"/>
      <c r="N146" s="47">
        <v>0</v>
      </c>
      <c r="O146" s="47"/>
      <c r="P146" s="47">
        <v>0</v>
      </c>
      <c r="Q146" s="47"/>
      <c r="R146" s="47">
        <v>10212925</v>
      </c>
      <c r="S146" s="47"/>
      <c r="T146" s="47">
        <v>5730</v>
      </c>
      <c r="U146" s="47"/>
      <c r="V146" s="47">
        <v>52126875304</v>
      </c>
      <c r="W146" s="47"/>
      <c r="X146" s="3">
        <v>58171865896</v>
      </c>
      <c r="Y146" s="281"/>
      <c r="Z146" s="166">
        <f>X146/درآمدها!$J$6</f>
        <v>5.2739234311348932E-3</v>
      </c>
      <c r="AA146" s="282">
        <f t="shared" si="2"/>
        <v>0</v>
      </c>
      <c r="AC146" s="204"/>
    </row>
    <row r="147" spans="2:29" s="139" customFormat="1">
      <c r="B147" s="280" t="s">
        <v>115</v>
      </c>
      <c r="C147" s="272"/>
      <c r="D147" s="165">
        <f>VLOOKUP(B147,'[1] سهام'!$B$10:$X$291,17,0)</f>
        <v>14393934</v>
      </c>
      <c r="E147" s="165"/>
      <c r="F147" s="165">
        <f>VLOOKUP(B147,'[1] سهام'!$B$10:$X$291,21,0)</f>
        <v>24797821129</v>
      </c>
      <c r="G147" s="165"/>
      <c r="H147" s="205">
        <f>VLOOKUP(B147,'[1] سهام'!$B$10:$X$291,23,0)</f>
        <v>31206380694</v>
      </c>
      <c r="I147" s="47"/>
      <c r="J147" s="47">
        <v>0</v>
      </c>
      <c r="K147" s="47"/>
      <c r="L147" s="47">
        <v>0</v>
      </c>
      <c r="M147" s="281"/>
      <c r="N147" s="47">
        <v>235410</v>
      </c>
      <c r="O147" s="47"/>
      <c r="P147" s="47">
        <v>497005613</v>
      </c>
      <c r="Q147" s="47"/>
      <c r="R147" s="47">
        <v>14158524</v>
      </c>
      <c r="S147" s="47"/>
      <c r="T147" s="47">
        <v>2130</v>
      </c>
      <c r="U147" s="47"/>
      <c r="V147" s="47">
        <v>24392257572</v>
      </c>
      <c r="W147" s="47"/>
      <c r="X147" s="3">
        <v>29978218071</v>
      </c>
      <c r="Y147" s="281"/>
      <c r="Z147" s="166">
        <f>X147/درآمدها!$J$6</f>
        <v>2.7178572368810644E-3</v>
      </c>
      <c r="AA147" s="282">
        <f t="shared" si="2"/>
        <v>0</v>
      </c>
      <c r="AC147" s="204"/>
    </row>
    <row r="148" spans="2:29" s="139" customFormat="1">
      <c r="B148" s="272" t="s">
        <v>384</v>
      </c>
      <c r="C148" s="272"/>
      <c r="D148" s="165">
        <v>0</v>
      </c>
      <c r="E148" s="165"/>
      <c r="F148" s="165">
        <v>0</v>
      </c>
      <c r="G148" s="165"/>
      <c r="H148" s="205">
        <v>0</v>
      </c>
      <c r="I148" s="47"/>
      <c r="J148" s="47">
        <v>1546510</v>
      </c>
      <c r="K148" s="47"/>
      <c r="L148" s="47">
        <v>17143568777</v>
      </c>
      <c r="M148" s="281"/>
      <c r="N148" s="47">
        <v>0</v>
      </c>
      <c r="O148" s="47"/>
      <c r="P148" s="47">
        <v>0</v>
      </c>
      <c r="Q148" s="47"/>
      <c r="R148" s="47">
        <v>1546510</v>
      </c>
      <c r="S148" s="47"/>
      <c r="T148" s="47">
        <v>11110</v>
      </c>
      <c r="U148" s="47"/>
      <c r="V148" s="47">
        <v>17143568777</v>
      </c>
      <c r="W148" s="47"/>
      <c r="X148" s="3">
        <v>17079494834</v>
      </c>
      <c r="Y148" s="281"/>
      <c r="Z148" s="166">
        <f>X148/درآمدها!$J$6</f>
        <v>1.5484452253606282E-3</v>
      </c>
      <c r="AA148" s="282">
        <f t="shared" si="2"/>
        <v>0</v>
      </c>
      <c r="AC148" s="204"/>
    </row>
    <row r="149" spans="2:29" s="139" customFormat="1">
      <c r="B149" s="280" t="s">
        <v>368</v>
      </c>
      <c r="C149" s="272"/>
      <c r="D149" s="165">
        <f>VLOOKUP(B149,'[1] سهام'!$B$10:$X$291,17,0)</f>
        <v>1227322</v>
      </c>
      <c r="E149" s="165"/>
      <c r="F149" s="165">
        <f>VLOOKUP(B149,'[1] سهام'!$B$10:$X$291,21,0)</f>
        <v>7579475137</v>
      </c>
      <c r="G149" s="165"/>
      <c r="H149" s="205">
        <f>VLOOKUP(B149,'[1] سهام'!$B$10:$X$291,23,0)</f>
        <v>7564120495</v>
      </c>
      <c r="I149" s="47"/>
      <c r="J149" s="47">
        <v>0</v>
      </c>
      <c r="K149" s="47"/>
      <c r="L149" s="47">
        <v>0</v>
      </c>
      <c r="M149" s="281"/>
      <c r="N149" s="47">
        <v>0</v>
      </c>
      <c r="O149" s="47"/>
      <c r="P149" s="47">
        <v>0</v>
      </c>
      <c r="Q149" s="47"/>
      <c r="R149" s="47">
        <v>1227322</v>
      </c>
      <c r="S149" s="47"/>
      <c r="T149" s="47">
        <v>6000</v>
      </c>
      <c r="U149" s="47"/>
      <c r="V149" s="47">
        <v>7579475137</v>
      </c>
      <c r="W149" s="47"/>
      <c r="X149" s="3">
        <v>7320116609</v>
      </c>
      <c r="Y149" s="281"/>
      <c r="Z149" s="166">
        <f>X149/درآمدها!$J$6</f>
        <v>6.6364958228887401E-4</v>
      </c>
      <c r="AA149" s="282">
        <f t="shared" si="2"/>
        <v>0</v>
      </c>
      <c r="AC149" s="204"/>
    </row>
    <row r="150" spans="2:29" s="139" customFormat="1">
      <c r="B150" s="280" t="s">
        <v>353</v>
      </c>
      <c r="C150" s="272"/>
      <c r="D150" s="165">
        <f>VLOOKUP(B150,'[1] سهام'!$B$10:$X$291,17,0)</f>
        <v>615113</v>
      </c>
      <c r="E150" s="165"/>
      <c r="F150" s="165">
        <f>VLOOKUP(B150,'[1] سهام'!$B$10:$X$291,21,0)</f>
        <v>6002797345</v>
      </c>
      <c r="G150" s="165"/>
      <c r="H150" s="205">
        <f>VLOOKUP(B150,'[1] سهام'!$B$10:$X$291,23,0)</f>
        <v>5166778508</v>
      </c>
      <c r="I150" s="47"/>
      <c r="J150" s="47">
        <v>0</v>
      </c>
      <c r="K150" s="47"/>
      <c r="L150" s="47">
        <v>0</v>
      </c>
      <c r="M150" s="281"/>
      <c r="N150" s="47">
        <v>615113</v>
      </c>
      <c r="O150" s="47"/>
      <c r="P150" s="47">
        <v>4977318109</v>
      </c>
      <c r="Q150" s="47"/>
      <c r="R150" s="47">
        <v>0</v>
      </c>
      <c r="S150" s="47"/>
      <c r="T150" s="47">
        <v>0</v>
      </c>
      <c r="U150" s="47"/>
      <c r="V150" s="47">
        <v>0</v>
      </c>
      <c r="W150" s="47"/>
      <c r="X150" s="3">
        <v>0</v>
      </c>
      <c r="Y150" s="281"/>
      <c r="Z150" s="166">
        <f>X150/درآمدها!$J$6</f>
        <v>0</v>
      </c>
      <c r="AA150" s="282">
        <f t="shared" si="2"/>
        <v>0</v>
      </c>
      <c r="AC150" s="204"/>
    </row>
    <row r="151" spans="2:29" s="139" customFormat="1">
      <c r="B151" s="272" t="s">
        <v>330</v>
      </c>
      <c r="C151" s="272"/>
      <c r="D151" s="165">
        <f>VLOOKUP(B151,'[1] سهام'!$B$10:$X$291,17,0)</f>
        <v>827903</v>
      </c>
      <c r="E151" s="165"/>
      <c r="F151" s="165">
        <f>VLOOKUP(B151,'[1] سهام'!$B$10:$X$291,21,0)</f>
        <v>9309285448</v>
      </c>
      <c r="G151" s="165"/>
      <c r="H151" s="205">
        <f>VLOOKUP(B151,'[1] سهام'!$B$10:$X$291,23,0)</f>
        <v>7011763848</v>
      </c>
      <c r="I151" s="47"/>
      <c r="J151" s="47">
        <v>0</v>
      </c>
      <c r="K151" s="47"/>
      <c r="L151" s="47">
        <v>0</v>
      </c>
      <c r="M151" s="281"/>
      <c r="N151" s="47">
        <v>0</v>
      </c>
      <c r="O151" s="47"/>
      <c r="P151" s="47">
        <v>0</v>
      </c>
      <c r="Q151" s="47"/>
      <c r="R151" s="47">
        <v>827903</v>
      </c>
      <c r="S151" s="47"/>
      <c r="T151" s="47">
        <v>8040</v>
      </c>
      <c r="U151" s="47"/>
      <c r="V151" s="47">
        <v>9309285448</v>
      </c>
      <c r="W151" s="47"/>
      <c r="X151" s="3">
        <v>6616734899</v>
      </c>
      <c r="Y151" s="281"/>
      <c r="Z151" s="166">
        <f>X151/درآمدها!$J$6</f>
        <v>5.9988024595655255E-4</v>
      </c>
      <c r="AA151" s="282">
        <f t="shared" si="2"/>
        <v>0</v>
      </c>
      <c r="AC151" s="204"/>
    </row>
    <row r="152" spans="2:29" s="139" customFormat="1">
      <c r="B152" s="280" t="s">
        <v>331</v>
      </c>
      <c r="C152" s="272"/>
      <c r="D152" s="165">
        <f>VLOOKUP(B152,'[1] سهام'!$B$10:$X$291,17,0)</f>
        <v>5942853</v>
      </c>
      <c r="E152" s="165"/>
      <c r="F152" s="165">
        <f>VLOOKUP(B152,'[1] سهام'!$B$10:$X$291,21,0)</f>
        <v>38139317778</v>
      </c>
      <c r="G152" s="165"/>
      <c r="H152" s="205">
        <f>VLOOKUP(B152,'[1] سهام'!$B$10:$X$291,23,0)</f>
        <v>32373061776</v>
      </c>
      <c r="I152" s="47"/>
      <c r="J152" s="47">
        <v>0</v>
      </c>
      <c r="K152" s="47"/>
      <c r="L152" s="47">
        <v>0</v>
      </c>
      <c r="M152" s="281"/>
      <c r="N152" s="47">
        <v>0</v>
      </c>
      <c r="O152" s="47"/>
      <c r="P152" s="47">
        <v>0</v>
      </c>
      <c r="Q152" s="47"/>
      <c r="R152" s="47">
        <v>5942853</v>
      </c>
      <c r="S152" s="47"/>
      <c r="T152" s="47">
        <v>5940</v>
      </c>
      <c r="U152" s="47"/>
      <c r="V152" s="47">
        <v>38139317778</v>
      </c>
      <c r="W152" s="47"/>
      <c r="X152" s="3">
        <v>35090508570</v>
      </c>
      <c r="Y152" s="281"/>
      <c r="Z152" s="166">
        <f>X152/درآمدها!$J$6</f>
        <v>3.1813429483012017E-3</v>
      </c>
      <c r="AA152" s="282">
        <f t="shared" si="2"/>
        <v>0</v>
      </c>
      <c r="AC152" s="204"/>
    </row>
    <row r="153" spans="2:29" s="139" customFormat="1">
      <c r="B153" s="280" t="s">
        <v>332</v>
      </c>
      <c r="C153" s="272"/>
      <c r="D153" s="165">
        <f>VLOOKUP(B153,'[1] سهام'!$B$10:$X$291,17,0)</f>
        <v>431000</v>
      </c>
      <c r="E153" s="165"/>
      <c r="F153" s="165">
        <f>VLOOKUP(B153,'[1] سهام'!$B$10:$X$291,21,0)</f>
        <v>1269591000</v>
      </c>
      <c r="G153" s="165"/>
      <c r="H153" s="205">
        <f>VLOOKUP(B153,'[1] سهام'!$B$10:$X$291,23,0)</f>
        <v>945128826</v>
      </c>
      <c r="I153" s="47"/>
      <c r="J153" s="47">
        <v>29952516</v>
      </c>
      <c r="K153" s="47"/>
      <c r="L153" s="47">
        <v>0</v>
      </c>
      <c r="M153" s="281"/>
      <c r="N153" s="47">
        <v>14525</v>
      </c>
      <c r="O153" s="47"/>
      <c r="P153" s="47">
        <v>30988807</v>
      </c>
      <c r="Q153" s="47"/>
      <c r="R153" s="47">
        <v>30368991</v>
      </c>
      <c r="S153" s="47"/>
      <c r="T153" s="47">
        <v>2143</v>
      </c>
      <c r="U153" s="47"/>
      <c r="V153" s="47">
        <v>68755071908</v>
      </c>
      <c r="W153" s="47"/>
      <c r="X153" s="3">
        <v>64693517268</v>
      </c>
      <c r="Y153" s="281"/>
      <c r="Z153" s="166">
        <f>X153/درآمدها!$J$6</f>
        <v>5.8651833030801187E-3</v>
      </c>
      <c r="AA153" s="282">
        <f t="shared" si="2"/>
        <v>0</v>
      </c>
      <c r="AC153" s="204"/>
    </row>
    <row r="154" spans="2:29" s="139" customFormat="1">
      <c r="B154" s="272" t="s">
        <v>322</v>
      </c>
      <c r="C154" s="272"/>
      <c r="D154" s="165">
        <f>VLOOKUP(B154,'[1] سهام'!$B$10:$X$291,17,0)</f>
        <v>403655</v>
      </c>
      <c r="E154" s="165"/>
      <c r="F154" s="165">
        <f>VLOOKUP(B154,'[1] سهام'!$B$10:$X$291,21,0)</f>
        <v>33339685958</v>
      </c>
      <c r="G154" s="165"/>
      <c r="H154" s="205">
        <f>VLOOKUP(B154,'[1] سهام'!$B$10:$X$291,23,0)</f>
        <v>26402464036</v>
      </c>
      <c r="I154" s="47"/>
      <c r="J154" s="47">
        <v>0</v>
      </c>
      <c r="K154" s="47"/>
      <c r="L154" s="47">
        <v>0</v>
      </c>
      <c r="M154" s="281"/>
      <c r="N154" s="47">
        <v>0</v>
      </c>
      <c r="O154" s="47"/>
      <c r="P154" s="47">
        <v>0</v>
      </c>
      <c r="Q154" s="47"/>
      <c r="R154" s="47">
        <v>403655</v>
      </c>
      <c r="S154" s="47"/>
      <c r="T154" s="47">
        <v>70180</v>
      </c>
      <c r="U154" s="47"/>
      <c r="V154" s="47">
        <v>33339685958</v>
      </c>
      <c r="W154" s="47"/>
      <c r="X154" s="3">
        <v>28159953280</v>
      </c>
      <c r="Y154" s="281"/>
      <c r="Z154" s="166">
        <f>X154/درآمدها!$J$6</f>
        <v>2.553011410852268E-3</v>
      </c>
      <c r="AA154" s="282">
        <f t="shared" si="2"/>
        <v>0</v>
      </c>
      <c r="AC154" s="204"/>
    </row>
    <row r="155" spans="2:29" s="139" customFormat="1">
      <c r="B155" s="280" t="s">
        <v>318</v>
      </c>
      <c r="C155" s="272"/>
      <c r="D155" s="165">
        <f>VLOOKUP(B155,'[1] سهام'!$B$10:$X$291,17,0)</f>
        <v>4445401</v>
      </c>
      <c r="E155" s="165"/>
      <c r="F155" s="165">
        <f>VLOOKUP(B155,'[1] سهام'!$B$10:$X$291,21,0)</f>
        <v>21597966749</v>
      </c>
      <c r="G155" s="165"/>
      <c r="H155" s="205">
        <f>VLOOKUP(B155,'[1] سهام'!$B$10:$X$291,23,0)</f>
        <v>20503932013</v>
      </c>
      <c r="I155" s="47"/>
      <c r="J155" s="47">
        <v>0</v>
      </c>
      <c r="K155" s="47"/>
      <c r="L155" s="47">
        <v>0</v>
      </c>
      <c r="M155" s="281"/>
      <c r="N155" s="47">
        <v>100000</v>
      </c>
      <c r="O155" s="47"/>
      <c r="P155" s="47">
        <v>507333606</v>
      </c>
      <c r="Q155" s="47"/>
      <c r="R155" s="47">
        <v>4345401</v>
      </c>
      <c r="S155" s="47"/>
      <c r="T155" s="47">
        <v>5040</v>
      </c>
      <c r="U155" s="47"/>
      <c r="V155" s="47">
        <v>21112117064</v>
      </c>
      <c r="W155" s="47"/>
      <c r="X155" s="3">
        <v>21770511159</v>
      </c>
      <c r="Y155" s="281"/>
      <c r="Z155" s="166">
        <f>X155/درآمدها!$J$6</f>
        <v>1.973737770669115E-3</v>
      </c>
      <c r="AA155" s="282">
        <f t="shared" si="2"/>
        <v>0</v>
      </c>
      <c r="AC155" s="204"/>
    </row>
    <row r="156" spans="2:29" s="139" customFormat="1">
      <c r="B156" s="272" t="s">
        <v>321</v>
      </c>
      <c r="C156" s="272"/>
      <c r="D156" s="165">
        <f>VLOOKUP(B156,'[1] سهام'!$B$10:$X$291,17,0)</f>
        <v>4029251</v>
      </c>
      <c r="E156" s="165"/>
      <c r="F156" s="165">
        <f>VLOOKUP(B156,'[1] سهام'!$B$10:$X$291,21,0)</f>
        <v>30395930876</v>
      </c>
      <c r="G156" s="165"/>
      <c r="H156" s="205">
        <f>VLOOKUP(B156,'[1] سهام'!$B$10:$X$291,23,0)</f>
        <v>21788706647</v>
      </c>
      <c r="I156" s="47"/>
      <c r="J156" s="47">
        <v>1061265</v>
      </c>
      <c r="K156" s="47"/>
      <c r="L156" s="47">
        <v>5965503936</v>
      </c>
      <c r="M156" s="281"/>
      <c r="N156" s="47">
        <v>90000</v>
      </c>
      <c r="O156" s="47"/>
      <c r="P156" s="47">
        <v>494213952</v>
      </c>
      <c r="Q156" s="47"/>
      <c r="R156" s="47">
        <v>5000516</v>
      </c>
      <c r="S156" s="47"/>
      <c r="T156" s="47">
        <v>5570</v>
      </c>
      <c r="U156" s="47"/>
      <c r="V156" s="47">
        <v>35718566951</v>
      </c>
      <c r="W156" s="47"/>
      <c r="X156" s="3">
        <v>27687149522</v>
      </c>
      <c r="Y156" s="281"/>
      <c r="Z156" s="166">
        <f>X156/درآمدها!$J$6</f>
        <v>2.5101465176734453E-3</v>
      </c>
      <c r="AA156" s="282">
        <f t="shared" si="2"/>
        <v>0</v>
      </c>
      <c r="AC156" s="204"/>
    </row>
    <row r="157" spans="2:29" s="139" customFormat="1">
      <c r="B157" s="280" t="s">
        <v>301</v>
      </c>
      <c r="C157" s="272"/>
      <c r="D157" s="165">
        <f>VLOOKUP(B157,'[1] سهام'!$B$10:$X$291,17,0)</f>
        <v>1135697</v>
      </c>
      <c r="E157" s="165"/>
      <c r="F157" s="165">
        <f>VLOOKUP(B157,'[1] سهام'!$B$10:$X$291,21,0)</f>
        <v>30033953426</v>
      </c>
      <c r="G157" s="165"/>
      <c r="H157" s="205">
        <f>VLOOKUP(B157,'[1] سهام'!$B$10:$X$291,23,0)</f>
        <v>27297759601</v>
      </c>
      <c r="I157" s="47"/>
      <c r="J157" s="47">
        <v>0</v>
      </c>
      <c r="K157" s="47"/>
      <c r="L157" s="47">
        <v>0</v>
      </c>
      <c r="M157" s="281"/>
      <c r="N157" s="47">
        <v>0</v>
      </c>
      <c r="O157" s="47"/>
      <c r="P157" s="47">
        <v>0</v>
      </c>
      <c r="Q157" s="47"/>
      <c r="R157" s="47">
        <v>1135697</v>
      </c>
      <c r="S157" s="47"/>
      <c r="T157" s="47">
        <v>23120</v>
      </c>
      <c r="U157" s="47"/>
      <c r="V157" s="47">
        <v>30033953426</v>
      </c>
      <c r="W157" s="47"/>
      <c r="X157" s="3">
        <v>26101083621</v>
      </c>
      <c r="Y157" s="281"/>
      <c r="Z157" s="166">
        <f>X157/درآمدها!$J$6</f>
        <v>2.3663520907667582E-3</v>
      </c>
      <c r="AA157" s="282">
        <f t="shared" si="2"/>
        <v>0</v>
      </c>
      <c r="AC157" s="204"/>
    </row>
    <row r="158" spans="2:29" s="139" customFormat="1">
      <c r="B158" s="272" t="s">
        <v>295</v>
      </c>
      <c r="C158" s="272"/>
      <c r="D158" s="165">
        <f>VLOOKUP(B158,'[1] سهام'!$B$10:$X$291,17,0)</f>
        <v>773404</v>
      </c>
      <c r="E158" s="165"/>
      <c r="F158" s="165">
        <f>VLOOKUP(B158,'[1] سهام'!$B$10:$X$291,21,0)</f>
        <v>33794502208</v>
      </c>
      <c r="G158" s="165"/>
      <c r="H158" s="205">
        <f>VLOOKUP(B158,'[1] سهام'!$B$10:$X$291,23,0)</f>
        <v>25109081364</v>
      </c>
      <c r="I158" s="47"/>
      <c r="J158" s="47">
        <v>0</v>
      </c>
      <c r="K158" s="47"/>
      <c r="L158" s="47">
        <v>0</v>
      </c>
      <c r="M158" s="281"/>
      <c r="N158" s="47">
        <v>0</v>
      </c>
      <c r="O158" s="47"/>
      <c r="P158" s="47">
        <v>0</v>
      </c>
      <c r="Q158" s="47"/>
      <c r="R158" s="47">
        <v>773404</v>
      </c>
      <c r="S158" s="47"/>
      <c r="T158" s="47">
        <v>28426</v>
      </c>
      <c r="U158" s="47"/>
      <c r="V158" s="47">
        <v>33794502208</v>
      </c>
      <c r="W158" s="47"/>
      <c r="X158" s="3">
        <v>21853972654</v>
      </c>
      <c r="Y158" s="281"/>
      <c r="Z158" s="166">
        <f>X158/درآمدها!$J$6</f>
        <v>1.9813044788586885E-3</v>
      </c>
      <c r="AA158" s="282">
        <f t="shared" si="2"/>
        <v>0</v>
      </c>
      <c r="AC158" s="204"/>
    </row>
    <row r="159" spans="2:29" s="139" customFormat="1">
      <c r="B159" s="280" t="s">
        <v>290</v>
      </c>
      <c r="C159" s="272"/>
      <c r="D159" s="165">
        <f>VLOOKUP(B159,'[1] سهام'!$B$10:$X$291,17,0)</f>
        <v>3697049</v>
      </c>
      <c r="E159" s="165"/>
      <c r="F159" s="165">
        <f>VLOOKUP(B159,'[1] سهام'!$B$10:$X$291,21,0)</f>
        <v>37632112373</v>
      </c>
      <c r="G159" s="165"/>
      <c r="H159" s="205">
        <f>VLOOKUP(B159,'[1] سهام'!$B$10:$X$291,23,0)</f>
        <v>35537748575</v>
      </c>
      <c r="I159" s="47"/>
      <c r="J159" s="47">
        <v>0</v>
      </c>
      <c r="K159" s="47"/>
      <c r="L159" s="47">
        <v>0</v>
      </c>
      <c r="M159" s="281"/>
      <c r="N159" s="47">
        <v>3697049</v>
      </c>
      <c r="O159" s="47"/>
      <c r="P159" s="47">
        <v>36481845255</v>
      </c>
      <c r="Q159" s="47"/>
      <c r="R159" s="47">
        <v>0</v>
      </c>
      <c r="S159" s="47"/>
      <c r="T159" s="47">
        <v>0</v>
      </c>
      <c r="U159" s="47"/>
      <c r="V159" s="47">
        <v>0</v>
      </c>
      <c r="W159" s="47"/>
      <c r="X159" s="3">
        <v>0</v>
      </c>
      <c r="Y159" s="281"/>
      <c r="Z159" s="166">
        <f>X159/درآمدها!$J$6</f>
        <v>0</v>
      </c>
      <c r="AA159" s="282">
        <f t="shared" si="2"/>
        <v>0</v>
      </c>
      <c r="AC159" s="204"/>
    </row>
    <row r="160" spans="2:29" s="139" customFormat="1">
      <c r="B160" s="280" t="s">
        <v>298</v>
      </c>
      <c r="C160" s="272"/>
      <c r="D160" s="165">
        <f>VLOOKUP(B160,'[1] سهام'!$B$10:$X$291,17,0)</f>
        <v>32724199</v>
      </c>
      <c r="E160" s="165"/>
      <c r="F160" s="165">
        <f>VLOOKUP(B160,'[1] سهام'!$B$10:$X$291,21,0)</f>
        <v>102984067349</v>
      </c>
      <c r="G160" s="165"/>
      <c r="H160" s="205">
        <f>VLOOKUP(B160,'[1] سهام'!$B$10:$X$291,23,0)</f>
        <v>96352349431</v>
      </c>
      <c r="I160" s="47"/>
      <c r="J160" s="47">
        <v>0</v>
      </c>
      <c r="K160" s="47"/>
      <c r="L160" s="47">
        <v>0</v>
      </c>
      <c r="M160" s="281"/>
      <c r="N160" s="47">
        <v>10619103</v>
      </c>
      <c r="O160" s="47"/>
      <c r="P160" s="47">
        <v>30076343081</v>
      </c>
      <c r="Q160" s="47"/>
      <c r="R160" s="47">
        <v>22105096</v>
      </c>
      <c r="S160" s="47"/>
      <c r="T160" s="47">
        <v>2902</v>
      </c>
      <c r="U160" s="47"/>
      <c r="V160" s="47">
        <v>69565421455</v>
      </c>
      <c r="W160" s="47"/>
      <c r="X160" s="3">
        <v>63767302114</v>
      </c>
      <c r="Y160" s="281"/>
      <c r="Z160" s="166">
        <f>X160/درآمدها!$J$6</f>
        <v>5.781211648952918E-3</v>
      </c>
      <c r="AA160" s="282">
        <f t="shared" si="2"/>
        <v>0</v>
      </c>
      <c r="AC160" s="204"/>
    </row>
    <row r="161" spans="2:29" s="139" customFormat="1">
      <c r="B161" s="280" t="s">
        <v>262</v>
      </c>
      <c r="C161" s="272"/>
      <c r="D161" s="165">
        <f>VLOOKUP(B161,'[1] سهام'!$B$10:$X$291,17,0)</f>
        <v>19552694</v>
      </c>
      <c r="E161" s="165"/>
      <c r="F161" s="165">
        <f>VLOOKUP(B161,'[1] سهام'!$B$10:$X$291,21,0)</f>
        <v>24521356420</v>
      </c>
      <c r="G161" s="165"/>
      <c r="H161" s="205">
        <f>VLOOKUP(B161,'[1] سهام'!$B$10:$X$291,23,0)</f>
        <v>14577266606</v>
      </c>
      <c r="I161" s="47"/>
      <c r="J161" s="47">
        <v>0</v>
      </c>
      <c r="K161" s="47"/>
      <c r="L161" s="47">
        <v>0</v>
      </c>
      <c r="M161" s="281"/>
      <c r="N161" s="47">
        <v>0</v>
      </c>
      <c r="O161" s="47"/>
      <c r="P161" s="47">
        <v>0</v>
      </c>
      <c r="Q161" s="47"/>
      <c r="R161" s="47">
        <v>19552694</v>
      </c>
      <c r="S161" s="47"/>
      <c r="T161" s="47">
        <v>762</v>
      </c>
      <c r="U161" s="47"/>
      <c r="V161" s="47">
        <v>24521356420</v>
      </c>
      <c r="W161" s="47"/>
      <c r="X161" s="3">
        <v>14810502872</v>
      </c>
      <c r="Y161" s="281"/>
      <c r="Z161" s="166">
        <f>X161/درآمدها!$J$6</f>
        <v>1.3427359930860043E-3</v>
      </c>
      <c r="AA161" s="282">
        <f t="shared" si="2"/>
        <v>0</v>
      </c>
      <c r="AC161" s="204"/>
    </row>
    <row r="162" spans="2:29" s="139" customFormat="1">
      <c r="B162" s="272" t="s">
        <v>249</v>
      </c>
      <c r="C162" s="272"/>
      <c r="D162" s="165">
        <f>VLOOKUP(B162,'[1] سهام'!$B$10:$X$291,17,0)</f>
        <v>1134986</v>
      </c>
      <c r="E162" s="165"/>
      <c r="F162" s="165">
        <f>VLOOKUP(B162,'[1] سهام'!$B$10:$X$291,21,0)</f>
        <v>37046205181</v>
      </c>
      <c r="G162" s="165"/>
      <c r="H162" s="205">
        <f>VLOOKUP(B162,'[1] سهام'!$B$10:$X$291,23,0)</f>
        <v>31962836172</v>
      </c>
      <c r="I162" s="47"/>
      <c r="J162" s="47">
        <v>0</v>
      </c>
      <c r="K162" s="47"/>
      <c r="L162" s="47">
        <v>0</v>
      </c>
      <c r="M162" s="281"/>
      <c r="N162" s="47">
        <v>0</v>
      </c>
      <c r="O162" s="47"/>
      <c r="P162" s="47">
        <v>0</v>
      </c>
      <c r="Q162" s="47"/>
      <c r="R162" s="47">
        <v>1134986</v>
      </c>
      <c r="S162" s="47"/>
      <c r="T162" s="47">
        <v>26550</v>
      </c>
      <c r="U162" s="47"/>
      <c r="V162" s="47">
        <v>37046205181</v>
      </c>
      <c r="W162" s="47"/>
      <c r="X162" s="3">
        <v>29954581727</v>
      </c>
      <c r="Y162" s="281"/>
      <c r="Z162" s="166">
        <f>X162/درآمدها!$J$6</f>
        <v>2.7157143407141983E-3</v>
      </c>
      <c r="AA162" s="282">
        <f t="shared" si="2"/>
        <v>0</v>
      </c>
      <c r="AC162" s="204"/>
    </row>
    <row r="163" spans="2:29" s="139" customFormat="1">
      <c r="B163" s="280" t="s">
        <v>245</v>
      </c>
      <c r="C163" s="272"/>
      <c r="D163" s="165">
        <f>VLOOKUP(B163,'[1] سهام'!$B$10:$X$291,17,0)</f>
        <v>2632389</v>
      </c>
      <c r="E163" s="165"/>
      <c r="F163" s="165">
        <f>VLOOKUP(B163,'[1] سهام'!$B$10:$X$291,21,0)</f>
        <v>46449753978</v>
      </c>
      <c r="G163" s="165"/>
      <c r="H163" s="205">
        <f>VLOOKUP(B163,'[1] سهام'!$B$10:$X$291,23,0)</f>
        <v>38910719869</v>
      </c>
      <c r="I163" s="47"/>
      <c r="J163" s="47">
        <v>0</v>
      </c>
      <c r="K163" s="47"/>
      <c r="L163" s="47">
        <v>0</v>
      </c>
      <c r="M163" s="281"/>
      <c r="N163" s="47">
        <v>29850</v>
      </c>
      <c r="O163" s="47"/>
      <c r="P163" s="47">
        <v>498085937</v>
      </c>
      <c r="Q163" s="47"/>
      <c r="R163" s="47">
        <v>2602539</v>
      </c>
      <c r="S163" s="47"/>
      <c r="T163" s="47">
        <v>16800</v>
      </c>
      <c r="U163" s="47"/>
      <c r="V163" s="47">
        <v>45923036553</v>
      </c>
      <c r="W163" s="47"/>
      <c r="X163" s="3">
        <v>43462505406</v>
      </c>
      <c r="Y163" s="281"/>
      <c r="Z163" s="166">
        <f>X163/درآمدها!$J$6</f>
        <v>3.9403571143192739E-3</v>
      </c>
      <c r="AA163" s="282">
        <f t="shared" si="2"/>
        <v>0</v>
      </c>
      <c r="AC163" s="204"/>
    </row>
    <row r="164" spans="2:29" s="139" customFormat="1" ht="40.200000000000003" customHeight="1">
      <c r="B164" s="280" t="s">
        <v>239</v>
      </c>
      <c r="C164" s="272"/>
      <c r="D164" s="165">
        <f>VLOOKUP(B164,'[1] سهام'!$B$10:$X$291,17,0)</f>
        <v>6909108</v>
      </c>
      <c r="E164" s="165"/>
      <c r="F164" s="165">
        <f>VLOOKUP(B164,'[1] سهام'!$B$10:$X$291,21,0)</f>
        <v>31065368069</v>
      </c>
      <c r="G164" s="165"/>
      <c r="H164" s="205">
        <f>VLOOKUP(B164,'[1] سهام'!$B$10:$X$291,23,0)</f>
        <v>23852559863</v>
      </c>
      <c r="I164" s="47"/>
      <c r="J164" s="47">
        <v>1383752</v>
      </c>
      <c r="K164" s="47"/>
      <c r="L164" s="47">
        <v>5068155785</v>
      </c>
      <c r="M164" s="281"/>
      <c r="N164" s="47">
        <v>0</v>
      </c>
      <c r="O164" s="47"/>
      <c r="P164" s="47">
        <v>0</v>
      </c>
      <c r="Q164" s="47"/>
      <c r="R164" s="47">
        <v>8292860</v>
      </c>
      <c r="S164" s="47"/>
      <c r="T164" s="47">
        <v>3490</v>
      </c>
      <c r="U164" s="47"/>
      <c r="V164" s="47">
        <v>36133523854</v>
      </c>
      <c r="W164" s="47"/>
      <c r="X164" s="3">
        <v>28769876019</v>
      </c>
      <c r="Y164" s="281"/>
      <c r="Z164" s="166">
        <f>X164/درآمدها!$J$6</f>
        <v>2.6083076571536135E-3</v>
      </c>
      <c r="AA164" s="282">
        <f t="shared" si="2"/>
        <v>0</v>
      </c>
      <c r="AC164" s="204"/>
    </row>
    <row r="165" spans="2:29" s="139" customFormat="1">
      <c r="B165" s="280" t="s">
        <v>238</v>
      </c>
      <c r="C165" s="272"/>
      <c r="D165" s="165">
        <f>VLOOKUP(B165,'[1] سهام'!$B$10:$X$291,17,0)</f>
        <v>36781872</v>
      </c>
      <c r="E165" s="165"/>
      <c r="F165" s="165">
        <f>VLOOKUP(B165,'[1] سهام'!$B$10:$X$291,21,0)</f>
        <v>40051297618</v>
      </c>
      <c r="G165" s="165"/>
      <c r="H165" s="205">
        <f>VLOOKUP(B165,'[1] سهام'!$B$10:$X$291,23,0)</f>
        <v>37659910462</v>
      </c>
      <c r="I165" s="47"/>
      <c r="J165" s="47">
        <v>48416925</v>
      </c>
      <c r="K165" s="47"/>
      <c r="L165" s="47">
        <v>53891642746</v>
      </c>
      <c r="M165" s="281"/>
      <c r="N165" s="47">
        <v>38153391</v>
      </c>
      <c r="O165" s="47"/>
      <c r="P165" s="47">
        <v>44023767659</v>
      </c>
      <c r="Q165" s="47"/>
      <c r="R165" s="47">
        <v>47045406</v>
      </c>
      <c r="S165" s="47"/>
      <c r="T165" s="47">
        <v>1124</v>
      </c>
      <c r="U165" s="47"/>
      <c r="V165" s="47">
        <v>51873781390</v>
      </c>
      <c r="W165" s="47"/>
      <c r="X165" s="3">
        <v>52564406080</v>
      </c>
      <c r="Y165" s="281"/>
      <c r="Z165" s="166">
        <f>X165/درآمدها!$J$6</f>
        <v>4.7655451410930864E-3</v>
      </c>
      <c r="AA165" s="282">
        <f t="shared" si="2"/>
        <v>0</v>
      </c>
      <c r="AC165" s="204"/>
    </row>
    <row r="166" spans="2:29" s="139" customFormat="1">
      <c r="B166" s="280" t="s">
        <v>231</v>
      </c>
      <c r="C166" s="272"/>
      <c r="D166" s="165">
        <f>VLOOKUP(B166,'[1] سهام'!$B$10:$X$291,17,0)</f>
        <v>1142205</v>
      </c>
      <c r="E166" s="165"/>
      <c r="F166" s="165">
        <f>VLOOKUP(B166,'[1] سهام'!$B$10:$X$291,21,0)</f>
        <v>21128066771</v>
      </c>
      <c r="G166" s="165"/>
      <c r="H166" s="205">
        <f>VLOOKUP(B166,'[1] سهام'!$B$10:$X$291,23,0)</f>
        <v>25580762075</v>
      </c>
      <c r="I166" s="47"/>
      <c r="J166" s="47">
        <v>0</v>
      </c>
      <c r="K166" s="47"/>
      <c r="L166" s="47">
        <v>0</v>
      </c>
      <c r="M166" s="281"/>
      <c r="N166" s="47">
        <v>0</v>
      </c>
      <c r="O166" s="47"/>
      <c r="P166" s="47">
        <v>0</v>
      </c>
      <c r="Q166" s="47"/>
      <c r="R166" s="3">
        <v>1142205</v>
      </c>
      <c r="S166" s="47"/>
      <c r="T166" s="47">
        <v>27140</v>
      </c>
      <c r="U166" s="47"/>
      <c r="V166" s="47">
        <v>21128066771</v>
      </c>
      <c r="W166" s="47"/>
      <c r="X166" s="3">
        <v>30814997013</v>
      </c>
      <c r="Y166" s="281"/>
      <c r="Z166" s="166">
        <f>X166/درآمدها!$J$6</f>
        <v>2.7937205086004868E-3</v>
      </c>
      <c r="AA166" s="282">
        <f t="shared" si="2"/>
        <v>0</v>
      </c>
      <c r="AC166" s="204"/>
    </row>
    <row r="167" spans="2:29" s="139" customFormat="1">
      <c r="B167" s="280" t="s">
        <v>219</v>
      </c>
      <c r="C167" s="272"/>
      <c r="D167" s="165">
        <f>VLOOKUP(B167,'[1] سهام'!$B$10:$X$291,17,0)</f>
        <v>14183646</v>
      </c>
      <c r="E167" s="165"/>
      <c r="F167" s="165">
        <f>VLOOKUP(B167,'[1] سهام'!$B$10:$X$291,21,0)</f>
        <v>28636444528</v>
      </c>
      <c r="G167" s="165"/>
      <c r="H167" s="205">
        <f>VLOOKUP(B167,'[1] سهام'!$B$10:$X$291,23,0)</f>
        <v>29129057334</v>
      </c>
      <c r="I167" s="47"/>
      <c r="J167" s="47">
        <v>0</v>
      </c>
      <c r="K167" s="47"/>
      <c r="L167" s="47">
        <v>0</v>
      </c>
      <c r="M167" s="281"/>
      <c r="N167" s="47">
        <v>0</v>
      </c>
      <c r="O167" s="47"/>
      <c r="P167" s="47">
        <v>0</v>
      </c>
      <c r="Q167" s="47"/>
      <c r="R167" s="47">
        <v>14183646</v>
      </c>
      <c r="S167" s="47"/>
      <c r="T167" s="47">
        <v>2035</v>
      </c>
      <c r="U167" s="47"/>
      <c r="V167" s="47">
        <v>28636444528</v>
      </c>
      <c r="W167" s="47"/>
      <c r="X167" s="3">
        <v>28691980481</v>
      </c>
      <c r="Y167" s="281"/>
      <c r="Z167" s="166">
        <f>X167/درآمدها!$J$6</f>
        <v>2.6012455645645E-3</v>
      </c>
      <c r="AA167" s="282">
        <f t="shared" si="2"/>
        <v>0</v>
      </c>
      <c r="AC167" s="204"/>
    </row>
    <row r="168" spans="2:29" s="139" customFormat="1">
      <c r="B168" s="280" t="s">
        <v>227</v>
      </c>
      <c r="C168" s="272"/>
      <c r="D168" s="165">
        <f>VLOOKUP(B168,'[1] سهام'!$B$10:$X$291,17,0)</f>
        <v>531592</v>
      </c>
      <c r="E168" s="165"/>
      <c r="F168" s="165">
        <f>VLOOKUP(B168,'[1] سهام'!$B$10:$X$291,21,0)</f>
        <v>8523127670</v>
      </c>
      <c r="G168" s="165"/>
      <c r="H168" s="205">
        <f>VLOOKUP(B168,'[1] سهام'!$B$10:$X$291,23,0)</f>
        <v>7440280713</v>
      </c>
      <c r="I168" s="47"/>
      <c r="J168" s="47">
        <v>0</v>
      </c>
      <c r="K168" s="47"/>
      <c r="L168" s="47">
        <v>0</v>
      </c>
      <c r="M168" s="281"/>
      <c r="N168" s="47">
        <v>0</v>
      </c>
      <c r="O168" s="47"/>
      <c r="P168" s="47">
        <v>0</v>
      </c>
      <c r="Q168" s="47"/>
      <c r="R168" s="47">
        <v>531592</v>
      </c>
      <c r="S168" s="47"/>
      <c r="T168" s="47">
        <v>11200</v>
      </c>
      <c r="U168" s="47"/>
      <c r="V168" s="47">
        <v>8523127670</v>
      </c>
      <c r="W168" s="47"/>
      <c r="X168" s="3">
        <v>5918405113</v>
      </c>
      <c r="Y168" s="281"/>
      <c r="Z168" s="166">
        <f>X168/درآمدها!$J$6</f>
        <v>5.3656892244444111E-4</v>
      </c>
      <c r="AA168" s="282">
        <f t="shared" si="2"/>
        <v>0</v>
      </c>
      <c r="AC168" s="204"/>
    </row>
    <row r="169" spans="2:29" s="139" customFormat="1">
      <c r="B169" s="280" t="s">
        <v>195</v>
      </c>
      <c r="C169" s="272"/>
      <c r="D169" s="165">
        <f>VLOOKUP(B169,'[1] سهام'!$B$10:$X$291,17,0)</f>
        <v>1005027</v>
      </c>
      <c r="E169" s="165"/>
      <c r="F169" s="165">
        <f>VLOOKUP(B169,'[1] سهام'!$B$10:$X$291,21,0)</f>
        <v>7300539382</v>
      </c>
      <c r="G169" s="165"/>
      <c r="H169" s="205">
        <f>VLOOKUP(B169,'[1] سهام'!$B$10:$X$291,23,0)</f>
        <v>8471919322</v>
      </c>
      <c r="I169" s="47"/>
      <c r="J169" s="47">
        <v>0</v>
      </c>
      <c r="K169" s="47"/>
      <c r="L169" s="47">
        <v>0</v>
      </c>
      <c r="M169" s="281"/>
      <c r="N169" s="47">
        <v>0</v>
      </c>
      <c r="O169" s="47"/>
      <c r="P169" s="47">
        <v>0</v>
      </c>
      <c r="Q169" s="47"/>
      <c r="R169" s="47">
        <v>1005027</v>
      </c>
      <c r="S169" s="47"/>
      <c r="T169" s="47">
        <v>8690</v>
      </c>
      <c r="U169" s="47"/>
      <c r="V169" s="47">
        <v>7300539382</v>
      </c>
      <c r="W169" s="47"/>
      <c r="X169" s="3">
        <v>8681719209</v>
      </c>
      <c r="Y169" s="281"/>
      <c r="Z169" s="166">
        <f>X169/درآمدها!$J$6</f>
        <v>7.8709392682601513E-4</v>
      </c>
      <c r="AA169" s="282">
        <f t="shared" si="2"/>
        <v>0</v>
      </c>
      <c r="AC169" s="204"/>
    </row>
    <row r="170" spans="2:29" s="139" customFormat="1">
      <c r="B170" s="280" t="s">
        <v>196</v>
      </c>
      <c r="C170" s="272"/>
      <c r="D170" s="165">
        <f>VLOOKUP(B170,'[1] سهام'!$B$10:$X$291,17,0)</f>
        <v>6458262</v>
      </c>
      <c r="E170" s="165"/>
      <c r="F170" s="165">
        <f>VLOOKUP(B170,'[1] سهام'!$B$10:$X$291,21,0)</f>
        <v>51740750168</v>
      </c>
      <c r="G170" s="165"/>
      <c r="H170" s="205">
        <f>VLOOKUP(B170,'[1] سهام'!$B$10:$X$291,23,0)</f>
        <v>46158616106</v>
      </c>
      <c r="I170" s="165"/>
      <c r="J170" s="47">
        <v>2594535</v>
      </c>
      <c r="K170" s="47"/>
      <c r="L170" s="47">
        <v>19944520011</v>
      </c>
      <c r="M170" s="281"/>
      <c r="N170" s="47">
        <v>7042000</v>
      </c>
      <c r="O170" s="47"/>
      <c r="P170" s="47">
        <v>63382340124</v>
      </c>
      <c r="Q170" s="47"/>
      <c r="R170" s="272">
        <v>2010797</v>
      </c>
      <c r="S170" s="272"/>
      <c r="T170" s="47">
        <v>8780</v>
      </c>
      <c r="U170" s="47"/>
      <c r="V170" s="47">
        <v>15922650892</v>
      </c>
      <c r="W170" s="47"/>
      <c r="X170" s="3">
        <v>17549751618</v>
      </c>
      <c r="Y170" s="281"/>
      <c r="Z170" s="166">
        <f>X170/درآمدها!$J$6</f>
        <v>1.5910792071590059E-3</v>
      </c>
      <c r="AA170" s="282">
        <f t="shared" si="2"/>
        <v>0</v>
      </c>
      <c r="AC170" s="204"/>
    </row>
    <row r="171" spans="2:29" s="139" customFormat="1">
      <c r="B171" s="272" t="s">
        <v>197</v>
      </c>
      <c r="C171" s="272"/>
      <c r="D171" s="165">
        <f>VLOOKUP(B171,'[1] سهام'!$B$10:$X$291,17,0)</f>
        <v>4210671</v>
      </c>
      <c r="E171" s="165"/>
      <c r="F171" s="165">
        <f>VLOOKUP(B171,'[1] سهام'!$B$10:$X$291,21,0)</f>
        <v>32111143494</v>
      </c>
      <c r="G171" s="165"/>
      <c r="H171" s="205">
        <f>VLOOKUP(B171,'[1] سهام'!$B$10:$X$291,23,0)</f>
        <v>22476766018</v>
      </c>
      <c r="I171" s="47"/>
      <c r="J171" s="47">
        <v>0</v>
      </c>
      <c r="K171" s="47"/>
      <c r="L171" s="47">
        <v>0</v>
      </c>
      <c r="M171" s="281"/>
      <c r="N171" s="47">
        <v>100000</v>
      </c>
      <c r="O171" s="47"/>
      <c r="P171" s="47">
        <v>510961612</v>
      </c>
      <c r="Q171" s="47"/>
      <c r="R171" s="47">
        <v>4110671</v>
      </c>
      <c r="S171" s="47"/>
      <c r="T171" s="47">
        <v>5140</v>
      </c>
      <c r="U171" s="47"/>
      <c r="V171" s="47">
        <v>31348530041</v>
      </c>
      <c r="W171" s="47"/>
      <c r="X171" s="3">
        <v>21003132292</v>
      </c>
      <c r="Y171" s="281"/>
      <c r="Z171" s="166">
        <f>X171/درآمدها!$J$6</f>
        <v>1.9041663837986221E-3</v>
      </c>
      <c r="AA171" s="282">
        <f t="shared" si="2"/>
        <v>0</v>
      </c>
      <c r="AC171" s="204"/>
    </row>
    <row r="172" spans="2:29" s="139" customFormat="1">
      <c r="B172" s="280" t="s">
        <v>198</v>
      </c>
      <c r="C172" s="272"/>
      <c r="D172" s="165">
        <f>VLOOKUP(B172,'[1] سهام'!$B$10:$X$291,17,0)</f>
        <v>9948652</v>
      </c>
      <c r="E172" s="165"/>
      <c r="F172" s="165">
        <f>VLOOKUP(B172,'[1] سهام'!$B$10:$X$291,21,0)</f>
        <v>34343901625</v>
      </c>
      <c r="G172" s="165"/>
      <c r="H172" s="205">
        <f>VLOOKUP(B172,'[1] سهام'!$B$10:$X$291,23,0)</f>
        <v>26681756396</v>
      </c>
      <c r="I172" s="47"/>
      <c r="J172" s="47">
        <v>0</v>
      </c>
      <c r="K172" s="47"/>
      <c r="L172" s="47">
        <v>0</v>
      </c>
      <c r="M172" s="281"/>
      <c r="N172" s="47">
        <v>0</v>
      </c>
      <c r="O172" s="47"/>
      <c r="P172" s="47">
        <v>0</v>
      </c>
      <c r="Q172" s="47"/>
      <c r="R172" s="47">
        <v>9948652</v>
      </c>
      <c r="S172" s="47"/>
      <c r="T172" s="47">
        <v>2690</v>
      </c>
      <c r="U172" s="47"/>
      <c r="V172" s="47">
        <v>34343901625</v>
      </c>
      <c r="W172" s="47"/>
      <c r="X172" s="3">
        <v>26602640733</v>
      </c>
      <c r="Y172" s="281"/>
      <c r="Z172" s="166">
        <f>X172/درآمدها!$J$6</f>
        <v>2.4118237936988631E-3</v>
      </c>
      <c r="AA172" s="282">
        <f t="shared" si="2"/>
        <v>0</v>
      </c>
      <c r="AC172" s="204"/>
    </row>
    <row r="173" spans="2:29" s="139" customFormat="1">
      <c r="B173" s="280" t="s">
        <v>143</v>
      </c>
      <c r="C173" s="272"/>
      <c r="D173" s="165">
        <f>VLOOKUP(B173,'[1] سهام'!$B$10:$X$291,17,0)</f>
        <v>42233291</v>
      </c>
      <c r="E173" s="165"/>
      <c r="F173" s="165">
        <f>VLOOKUP(B173,'[1] سهام'!$B$10:$X$291,21,0)</f>
        <v>54484069812</v>
      </c>
      <c r="G173" s="165"/>
      <c r="H173" s="205">
        <f>VLOOKUP(B173,'[1] سهام'!$B$10:$X$291,23,0)</f>
        <v>39043262718</v>
      </c>
      <c r="I173" s="47"/>
      <c r="J173" s="47">
        <v>0</v>
      </c>
      <c r="K173" s="47"/>
      <c r="L173" s="47">
        <v>0</v>
      </c>
      <c r="M173" s="281"/>
      <c r="N173" s="47">
        <v>600000</v>
      </c>
      <c r="O173" s="47"/>
      <c r="P173" s="47">
        <v>495556610</v>
      </c>
      <c r="Q173" s="47"/>
      <c r="R173" s="47">
        <v>41633291</v>
      </c>
      <c r="S173" s="47"/>
      <c r="T173" s="47">
        <v>841</v>
      </c>
      <c r="U173" s="47"/>
      <c r="V173" s="47">
        <v>53710025424</v>
      </c>
      <c r="W173" s="47"/>
      <c r="X173" s="3">
        <v>34805266829</v>
      </c>
      <c r="Y173" s="281"/>
      <c r="Z173" s="166">
        <f>X173/درآمدها!$J$6</f>
        <v>3.1554826277110544E-3</v>
      </c>
      <c r="AA173" s="282">
        <f t="shared" si="2"/>
        <v>0</v>
      </c>
      <c r="AC173" s="204"/>
    </row>
    <row r="174" spans="2:29" s="139" customFormat="1">
      <c r="B174" s="280" t="s">
        <v>142</v>
      </c>
      <c r="C174" s="272"/>
      <c r="D174" s="165">
        <f>VLOOKUP(B174,'[1] سهام'!$B$10:$X$291,17,0)</f>
        <v>22809314</v>
      </c>
      <c r="E174" s="165"/>
      <c r="F174" s="165">
        <f>VLOOKUP(B174,'[1] سهام'!$B$10:$X$291,21,0)</f>
        <v>98681781500</v>
      </c>
      <c r="G174" s="165"/>
      <c r="H174" s="205">
        <f>VLOOKUP(B174,'[1] سهام'!$B$10:$X$291,23,0)</f>
        <v>69970725226</v>
      </c>
      <c r="I174" s="47"/>
      <c r="J174" s="47">
        <v>0</v>
      </c>
      <c r="K174" s="47"/>
      <c r="L174" s="47">
        <v>0</v>
      </c>
      <c r="M174" s="281"/>
      <c r="N174" s="47">
        <v>137000</v>
      </c>
      <c r="O174" s="47"/>
      <c r="P174" s="47">
        <v>500039377</v>
      </c>
      <c r="Q174" s="47"/>
      <c r="R174" s="47">
        <v>22672314</v>
      </c>
      <c r="S174" s="47"/>
      <c r="T174" s="47">
        <v>3699</v>
      </c>
      <c r="U174" s="47"/>
      <c r="V174" s="47">
        <v>98089067310</v>
      </c>
      <c r="W174" s="47"/>
      <c r="X174" s="3">
        <v>83365893397</v>
      </c>
      <c r="Y174" s="281"/>
      <c r="Z174" s="166">
        <f>X174/درآمدها!$J$6</f>
        <v>7.5580408462394555E-3</v>
      </c>
      <c r="AA174" s="282">
        <f t="shared" si="2"/>
        <v>0</v>
      </c>
      <c r="AC174" s="204"/>
    </row>
    <row r="175" spans="2:29" s="139" customFormat="1">
      <c r="B175" s="280" t="s">
        <v>141</v>
      </c>
      <c r="C175" s="272"/>
      <c r="D175" s="165">
        <f>VLOOKUP(B175,'[1] سهام'!$B$10:$X$291,17,0)</f>
        <v>5731292</v>
      </c>
      <c r="E175" s="165"/>
      <c r="F175" s="165">
        <f>VLOOKUP(B175,'[1] سهام'!$B$10:$X$291,21,0)</f>
        <v>24059783545</v>
      </c>
      <c r="G175" s="165"/>
      <c r="H175" s="205">
        <f>VLOOKUP(B175,'[1] سهام'!$B$10:$X$291,23,0)</f>
        <v>20751023844</v>
      </c>
      <c r="I175" s="47"/>
      <c r="J175" s="47">
        <v>0</v>
      </c>
      <c r="K175" s="47"/>
      <c r="L175" s="47">
        <v>0</v>
      </c>
      <c r="M175" s="281"/>
      <c r="N175" s="47">
        <v>150000</v>
      </c>
      <c r="O175" s="47"/>
      <c r="P175" s="47">
        <v>495294603</v>
      </c>
      <c r="Q175" s="47"/>
      <c r="R175" s="47">
        <v>5581292</v>
      </c>
      <c r="S175" s="47"/>
      <c r="T175" s="47">
        <v>3453</v>
      </c>
      <c r="U175" s="47"/>
      <c r="V175" s="47">
        <v>23430088263</v>
      </c>
      <c r="W175" s="47"/>
      <c r="X175" s="3">
        <v>19157531681</v>
      </c>
      <c r="Y175" s="281"/>
      <c r="Z175" s="166">
        <f>X175/درآمدها!$J$6</f>
        <v>1.736842263161483E-3</v>
      </c>
      <c r="AA175" s="282">
        <f t="shared" si="2"/>
        <v>0</v>
      </c>
      <c r="AC175" s="204"/>
    </row>
    <row r="176" spans="2:29" s="139" customFormat="1">
      <c r="B176" s="280" t="s">
        <v>140</v>
      </c>
      <c r="C176" s="272"/>
      <c r="D176" s="165">
        <f>VLOOKUP(B176,'[1] سهام'!$B$10:$X$291,17,0)</f>
        <v>16194362</v>
      </c>
      <c r="E176" s="165"/>
      <c r="F176" s="165">
        <f>VLOOKUP(B176,'[1] سهام'!$B$10:$X$291,21,0)</f>
        <v>30155378794</v>
      </c>
      <c r="G176" s="165"/>
      <c r="H176" s="205">
        <f>VLOOKUP(B176,'[1] سهام'!$B$10:$X$291,23,0)</f>
        <v>17418042006</v>
      </c>
      <c r="I176" s="47"/>
      <c r="J176" s="47">
        <v>0</v>
      </c>
      <c r="K176" s="47"/>
      <c r="L176" s="47">
        <v>0</v>
      </c>
      <c r="M176" s="281"/>
      <c r="N176" s="47">
        <v>0</v>
      </c>
      <c r="O176" s="47"/>
      <c r="P176" s="47">
        <v>0</v>
      </c>
      <c r="Q176" s="47"/>
      <c r="R176" s="47">
        <v>16194362</v>
      </c>
      <c r="S176" s="47"/>
      <c r="T176" s="47">
        <v>1089</v>
      </c>
      <c r="U176" s="47"/>
      <c r="V176" s="47">
        <v>30155378794</v>
      </c>
      <c r="W176" s="47"/>
      <c r="X176" s="3">
        <v>17530728044</v>
      </c>
      <c r="Y176" s="281"/>
      <c r="Z176" s="166">
        <f>X176/درآمدها!$J$6</f>
        <v>1.5893545096421359E-3</v>
      </c>
      <c r="AA176" s="282">
        <f t="shared" si="2"/>
        <v>0</v>
      </c>
      <c r="AC176" s="204"/>
    </row>
    <row r="177" spans="2:29" s="139" customFormat="1">
      <c r="B177" s="280" t="s">
        <v>139</v>
      </c>
      <c r="C177" s="272"/>
      <c r="D177" s="165">
        <f>VLOOKUP(B177,'[1] سهام'!$B$10:$X$291,17,0)</f>
        <v>1791161</v>
      </c>
      <c r="E177" s="165"/>
      <c r="F177" s="165">
        <f>VLOOKUP(B177,'[1] سهام'!$B$10:$X$291,21,0)</f>
        <v>10002129495</v>
      </c>
      <c r="G177" s="165"/>
      <c r="H177" s="205">
        <f>VLOOKUP(B177,'[1] سهام'!$B$10:$X$291,23,0)</f>
        <v>12659380544</v>
      </c>
      <c r="I177" s="47"/>
      <c r="J177" s="47">
        <v>293894</v>
      </c>
      <c r="K177" s="47"/>
      <c r="L177" s="47">
        <v>2023044482</v>
      </c>
      <c r="M177" s="281"/>
      <c r="N177" s="47">
        <v>72000</v>
      </c>
      <c r="O177" s="47"/>
      <c r="P177" s="47">
        <v>503864067</v>
      </c>
      <c r="Q177" s="47"/>
      <c r="R177" s="47">
        <v>2013055</v>
      </c>
      <c r="S177" s="47"/>
      <c r="T177" s="47">
        <v>7100</v>
      </c>
      <c r="U177" s="47"/>
      <c r="V177" s="47">
        <v>11609927124</v>
      </c>
      <c r="W177" s="47"/>
      <c r="X177" s="3">
        <v>14207648995</v>
      </c>
      <c r="Y177" s="281"/>
      <c r="Z177" s="166">
        <f>X177/درآمدها!$J$6</f>
        <v>1.2880806173560084E-3</v>
      </c>
      <c r="AA177" s="282">
        <f t="shared" si="2"/>
        <v>0</v>
      </c>
      <c r="AC177" s="204"/>
    </row>
    <row r="178" spans="2:29" s="139" customFormat="1">
      <c r="B178" s="280" t="s">
        <v>138</v>
      </c>
      <c r="C178" s="272"/>
      <c r="D178" s="165">
        <f>VLOOKUP(B178,'[1] سهام'!$B$10:$X$291,17,0)</f>
        <v>1239835</v>
      </c>
      <c r="E178" s="165"/>
      <c r="F178" s="165">
        <f>VLOOKUP(B178,'[1] سهام'!$B$10:$X$291,21,0)</f>
        <v>22763545212</v>
      </c>
      <c r="G178" s="165"/>
      <c r="H178" s="205">
        <f>VLOOKUP(B178,'[1] سهام'!$B$10:$X$291,23,0)</f>
        <v>19214019939</v>
      </c>
      <c r="I178" s="47"/>
      <c r="J178" s="47">
        <v>0</v>
      </c>
      <c r="K178" s="47"/>
      <c r="L178" s="47">
        <v>0</v>
      </c>
      <c r="M178" s="281"/>
      <c r="N178" s="47">
        <v>100000</v>
      </c>
      <c r="O178" s="47"/>
      <c r="P178" s="47">
        <v>1552695704</v>
      </c>
      <c r="Q178" s="47"/>
      <c r="R178" s="47">
        <v>1139835</v>
      </c>
      <c r="S178" s="47"/>
      <c r="T178" s="47">
        <v>13590</v>
      </c>
      <c r="U178" s="47"/>
      <c r="V178" s="47">
        <v>20927531129</v>
      </c>
      <c r="W178" s="47"/>
      <c r="X178" s="3">
        <v>15398190026</v>
      </c>
      <c r="Y178" s="281"/>
      <c r="Z178" s="166">
        <f>X178/درآمدها!$J$6</f>
        <v>1.3960163375260251E-3</v>
      </c>
      <c r="AA178" s="282">
        <f t="shared" si="2"/>
        <v>0</v>
      </c>
      <c r="AC178" s="204"/>
    </row>
    <row r="179" spans="2:29" s="139" customFormat="1">
      <c r="B179" s="272" t="s">
        <v>137</v>
      </c>
      <c r="C179" s="272"/>
      <c r="D179" s="165">
        <f>VLOOKUP(B179,'[1] سهام'!$B$10:$X$291,17,0)</f>
        <v>8001582</v>
      </c>
      <c r="E179" s="165"/>
      <c r="F179" s="165">
        <f>VLOOKUP(B179,'[1] سهام'!$B$10:$X$291,21,0)</f>
        <v>88449761624</v>
      </c>
      <c r="G179" s="165"/>
      <c r="H179" s="205">
        <f>VLOOKUP(B179,'[1] سهام'!$B$10:$X$291,23,0)</f>
        <v>64586257410</v>
      </c>
      <c r="I179" s="47"/>
      <c r="J179" s="47">
        <v>0</v>
      </c>
      <c r="K179" s="47"/>
      <c r="L179" s="47">
        <v>0</v>
      </c>
      <c r="M179" s="281"/>
      <c r="N179" s="47">
        <v>580</v>
      </c>
      <c r="O179" s="47"/>
      <c r="P179" s="47">
        <v>5044806</v>
      </c>
      <c r="Q179" s="47"/>
      <c r="R179" s="47">
        <v>8001002</v>
      </c>
      <c r="S179" s="47"/>
      <c r="T179" s="47">
        <v>8650</v>
      </c>
      <c r="U179" s="47"/>
      <c r="V179" s="47">
        <v>88443350284</v>
      </c>
      <c r="W179" s="47"/>
      <c r="X179" s="3">
        <v>68796875731</v>
      </c>
      <c r="Y179" s="281"/>
      <c r="Z179" s="166">
        <f>X179/درآمدها!$J$6</f>
        <v>6.237198159592559E-3</v>
      </c>
      <c r="AA179" s="282">
        <f t="shared" si="2"/>
        <v>0</v>
      </c>
      <c r="AC179" s="204"/>
    </row>
    <row r="180" spans="2:29" s="139" customFormat="1">
      <c r="B180" s="280" t="s">
        <v>136</v>
      </c>
      <c r="C180" s="272"/>
      <c r="D180" s="165">
        <f>VLOOKUP(B180,'[1] سهام'!$B$10:$X$291,17,0)</f>
        <v>2838930</v>
      </c>
      <c r="E180" s="165"/>
      <c r="F180" s="165">
        <f>VLOOKUP(B180,'[1] سهام'!$B$10:$X$291,21,0)</f>
        <v>60571026148</v>
      </c>
      <c r="G180" s="165"/>
      <c r="H180" s="205">
        <f>VLOOKUP(B180,'[1] سهام'!$B$10:$X$291,23,0)</f>
        <v>47946431851</v>
      </c>
      <c r="I180" s="47"/>
      <c r="J180" s="47">
        <v>0</v>
      </c>
      <c r="K180" s="47"/>
      <c r="L180" s="47">
        <v>0</v>
      </c>
      <c r="M180" s="281"/>
      <c r="N180" s="47">
        <v>32000</v>
      </c>
      <c r="O180" s="47"/>
      <c r="P180" s="47">
        <v>500281960</v>
      </c>
      <c r="Q180" s="47"/>
      <c r="R180" s="47">
        <v>2806930</v>
      </c>
      <c r="S180" s="47"/>
      <c r="T180" s="47">
        <v>16350</v>
      </c>
      <c r="U180" s="47"/>
      <c r="V180" s="47">
        <v>59888278480</v>
      </c>
      <c r="W180" s="47"/>
      <c r="X180" s="3">
        <v>45620240335</v>
      </c>
      <c r="Y180" s="281"/>
      <c r="Z180" s="166">
        <f>X180/درآمدها!$J$6</f>
        <v>4.1359796652715858E-3</v>
      </c>
      <c r="AA180" s="282">
        <f t="shared" si="2"/>
        <v>0</v>
      </c>
      <c r="AC180" s="204"/>
    </row>
    <row r="181" spans="2:29" s="139" customFormat="1">
      <c r="B181" s="272" t="s">
        <v>135</v>
      </c>
      <c r="C181" s="272"/>
      <c r="D181" s="165">
        <f>VLOOKUP(B181,'[1] سهام'!$B$10:$X$291,17,0)</f>
        <v>9266022</v>
      </c>
      <c r="E181" s="165"/>
      <c r="F181" s="165">
        <f>VLOOKUP(B181,'[1] سهام'!$B$10:$X$291,21,0)</f>
        <v>39500998405</v>
      </c>
      <c r="G181" s="165"/>
      <c r="H181" s="205">
        <f>VLOOKUP(B181,'[1] سهام'!$B$10:$X$291,23,0)</f>
        <v>37829121821</v>
      </c>
      <c r="I181" s="47"/>
      <c r="J181" s="47">
        <v>0</v>
      </c>
      <c r="K181" s="47"/>
      <c r="L181" s="47">
        <v>0</v>
      </c>
      <c r="M181" s="281"/>
      <c r="N181" s="47">
        <v>0</v>
      </c>
      <c r="O181" s="47"/>
      <c r="P181" s="47">
        <v>0</v>
      </c>
      <c r="Q181" s="47"/>
      <c r="R181" s="47">
        <v>9266022</v>
      </c>
      <c r="S181" s="47"/>
      <c r="T181" s="47">
        <v>5100</v>
      </c>
      <c r="U181" s="47"/>
      <c r="V181" s="47">
        <v>39500998405</v>
      </c>
      <c r="W181" s="47"/>
      <c r="X181" s="3">
        <v>46975534765</v>
      </c>
      <c r="Y181" s="281"/>
      <c r="Z181" s="166">
        <f>X181/درآمدها!$J$6</f>
        <v>4.2588521043857505E-3</v>
      </c>
      <c r="AA181" s="282">
        <f t="shared" si="2"/>
        <v>0</v>
      </c>
      <c r="AC181" s="204"/>
    </row>
    <row r="182" spans="2:29" s="139" customFormat="1">
      <c r="B182" s="280" t="s">
        <v>134</v>
      </c>
      <c r="C182" s="272"/>
      <c r="D182" s="165">
        <f>VLOOKUP(B182,'[1] سهام'!$B$10:$X$291,17,0)</f>
        <v>8974963</v>
      </c>
      <c r="E182" s="165"/>
      <c r="F182" s="165">
        <f>VLOOKUP(B182,'[1] سهام'!$B$10:$X$291,21,0)</f>
        <v>43370503700</v>
      </c>
      <c r="G182" s="165"/>
      <c r="H182" s="205">
        <f>VLOOKUP(B182,'[1] سهام'!$B$10:$X$291,23,0)</f>
        <v>34758405439</v>
      </c>
      <c r="I182" s="47"/>
      <c r="J182" s="47">
        <v>1265948</v>
      </c>
      <c r="K182" s="47"/>
      <c r="L182" s="47">
        <v>4974882053</v>
      </c>
      <c r="M182" s="281"/>
      <c r="N182" s="47">
        <v>2371851</v>
      </c>
      <c r="O182" s="47"/>
      <c r="P182" s="47">
        <v>8984730412</v>
      </c>
      <c r="Q182" s="47"/>
      <c r="R182" s="47">
        <v>7869060</v>
      </c>
      <c r="S182" s="47"/>
      <c r="T182" s="47">
        <v>3687</v>
      </c>
      <c r="U182" s="47"/>
      <c r="V182" s="47">
        <v>36905055527</v>
      </c>
      <c r="W182" s="47"/>
      <c r="X182" s="3">
        <v>28840595539</v>
      </c>
      <c r="Y182" s="281"/>
      <c r="Z182" s="166">
        <f>X182/درآمدها!$J$6</f>
        <v>2.6147191642940828E-3</v>
      </c>
      <c r="AA182" s="282">
        <f t="shared" si="2"/>
        <v>0</v>
      </c>
      <c r="AC182" s="204"/>
    </row>
    <row r="183" spans="2:29" s="139" customFormat="1">
      <c r="B183" s="280" t="s">
        <v>133</v>
      </c>
      <c r="C183" s="272"/>
      <c r="D183" s="165">
        <f>VLOOKUP(B183,'[1] سهام'!$B$10:$X$291,17,0)</f>
        <v>3582834</v>
      </c>
      <c r="E183" s="165"/>
      <c r="F183" s="165">
        <f>VLOOKUP(B183,'[1] سهام'!$B$10:$X$291,21,0)</f>
        <v>19049792970</v>
      </c>
      <c r="G183" s="165"/>
      <c r="H183" s="205">
        <f>VLOOKUP(B183,'[1] سهام'!$B$10:$X$291,23,0)</f>
        <v>20656793601</v>
      </c>
      <c r="I183" s="47"/>
      <c r="J183" s="47">
        <v>0</v>
      </c>
      <c r="K183" s="47"/>
      <c r="L183" s="47">
        <v>0</v>
      </c>
      <c r="M183" s="281"/>
      <c r="N183" s="47">
        <v>95000</v>
      </c>
      <c r="O183" s="47"/>
      <c r="P183" s="47">
        <v>502392873</v>
      </c>
      <c r="Q183" s="47"/>
      <c r="R183" s="47">
        <v>3487834</v>
      </c>
      <c r="S183" s="47"/>
      <c r="T183" s="47">
        <v>5480</v>
      </c>
      <c r="U183" s="47"/>
      <c r="V183" s="168">
        <v>18544681560</v>
      </c>
      <c r="W183" s="47"/>
      <c r="X183" s="175">
        <v>18999606009</v>
      </c>
      <c r="Y183" s="281"/>
      <c r="Z183" s="166">
        <f>X183/درآمدها!$J$6</f>
        <v>1.7225245532322955E-3</v>
      </c>
      <c r="AA183" s="282">
        <f t="shared" si="2"/>
        <v>0</v>
      </c>
      <c r="AC183" s="204"/>
    </row>
    <row r="184" spans="2:29" s="139" customFormat="1">
      <c r="B184" s="280" t="s">
        <v>132</v>
      </c>
      <c r="C184" s="272"/>
      <c r="D184" s="165">
        <f>VLOOKUP(B184,'[1] سهام'!$B$10:$X$291,17,0)</f>
        <v>1035162</v>
      </c>
      <c r="E184" s="165"/>
      <c r="F184" s="165">
        <f>VLOOKUP(B184,'[1] سهام'!$B$10:$X$291,21,0)</f>
        <v>30055245243</v>
      </c>
      <c r="G184" s="165"/>
      <c r="H184" s="205">
        <f>VLOOKUP(B184,'[1] سهام'!$B$10:$X$291,23,0)</f>
        <v>27165673556</v>
      </c>
      <c r="I184" s="47"/>
      <c r="J184" s="47">
        <v>190133</v>
      </c>
      <c r="K184" s="47"/>
      <c r="L184" s="47">
        <v>4946490827</v>
      </c>
      <c r="M184" s="281"/>
      <c r="N184" s="47">
        <v>0</v>
      </c>
      <c r="O184" s="47"/>
      <c r="P184" s="47">
        <v>0</v>
      </c>
      <c r="Q184" s="47"/>
      <c r="R184" s="47">
        <v>1225295</v>
      </c>
      <c r="S184" s="47"/>
      <c r="T184" s="47">
        <v>25100</v>
      </c>
      <c r="U184" s="47"/>
      <c r="V184" s="47">
        <v>35001736070</v>
      </c>
      <c r="W184" s="47"/>
      <c r="X184" s="3">
        <v>30571912821</v>
      </c>
      <c r="Y184" s="281"/>
      <c r="Z184" s="166">
        <f>X184/درآمدها!$J$6</f>
        <v>2.7716822363845111E-3</v>
      </c>
      <c r="AA184" s="282">
        <f t="shared" si="2"/>
        <v>0</v>
      </c>
      <c r="AC184" s="204"/>
    </row>
    <row r="185" spans="2:29" s="139" customFormat="1">
      <c r="B185" s="280" t="s">
        <v>131</v>
      </c>
      <c r="C185" s="272"/>
      <c r="D185" s="165">
        <f>VLOOKUP(B185,'[1] سهام'!$B$10:$X$291,17,0)</f>
        <v>8391433</v>
      </c>
      <c r="E185" s="165"/>
      <c r="F185" s="165">
        <f>VLOOKUP(B185,'[1] سهام'!$B$10:$X$291,21,0)</f>
        <v>149044104123</v>
      </c>
      <c r="G185" s="165"/>
      <c r="H185" s="205">
        <f>VLOOKUP(B185,'[1] سهام'!$B$10:$X$291,23,0)</f>
        <v>149396336172</v>
      </c>
      <c r="I185" s="47"/>
      <c r="J185" s="47">
        <v>0</v>
      </c>
      <c r="K185" s="47"/>
      <c r="L185" s="47">
        <v>0</v>
      </c>
      <c r="M185" s="281"/>
      <c r="N185" s="47">
        <v>0</v>
      </c>
      <c r="O185" s="47"/>
      <c r="P185" s="47">
        <v>0</v>
      </c>
      <c r="Q185" s="47"/>
      <c r="R185" s="47">
        <v>8391433</v>
      </c>
      <c r="S185" s="47"/>
      <c r="T185" s="47">
        <v>17350</v>
      </c>
      <c r="U185" s="47"/>
      <c r="V185" s="47">
        <v>149044104123</v>
      </c>
      <c r="W185" s="47"/>
      <c r="X185" s="3">
        <v>144725093947</v>
      </c>
      <c r="Y185" s="281"/>
      <c r="Z185" s="166">
        <f>X185/درآمدها!$J$6</f>
        <v>1.3120931437971387E-2</v>
      </c>
      <c r="AA185" s="282">
        <f t="shared" si="2"/>
        <v>0</v>
      </c>
      <c r="AC185" s="204"/>
    </row>
    <row r="186" spans="2:29" s="139" customFormat="1">
      <c r="B186" s="280" t="s">
        <v>130</v>
      </c>
      <c r="C186" s="272"/>
      <c r="D186" s="165">
        <f>VLOOKUP(B186,'[1] سهام'!$B$10:$X$291,17,0)</f>
        <v>929278</v>
      </c>
      <c r="E186" s="165"/>
      <c r="F186" s="165">
        <f>VLOOKUP(B186,'[1] سهام'!$B$10:$X$291,21,0)</f>
        <v>18900022813</v>
      </c>
      <c r="G186" s="165"/>
      <c r="H186" s="205">
        <f>VLOOKUP(B186,'[1] سهام'!$B$10:$X$291,23,0)</f>
        <v>18290226160</v>
      </c>
      <c r="I186" s="47"/>
      <c r="J186" s="47">
        <v>0</v>
      </c>
      <c r="K186" s="47"/>
      <c r="L186" s="47">
        <v>0</v>
      </c>
      <c r="M186" s="281"/>
      <c r="N186" s="47">
        <v>23000</v>
      </c>
      <c r="O186" s="47"/>
      <c r="P186" s="47">
        <v>497730778</v>
      </c>
      <c r="Q186" s="47"/>
      <c r="R186" s="47">
        <v>906278</v>
      </c>
      <c r="S186" s="47"/>
      <c r="T186" s="47">
        <v>22040</v>
      </c>
      <c r="U186" s="47"/>
      <c r="V186" s="47">
        <v>18432239733</v>
      </c>
      <c r="W186" s="47"/>
      <c r="X186" s="3">
        <v>19855519637</v>
      </c>
      <c r="Y186" s="281"/>
      <c r="Z186" s="166">
        <f>X186/درآمدها!$J$6</f>
        <v>1.8001225960010642E-3</v>
      </c>
      <c r="AA186" s="282">
        <f t="shared" si="2"/>
        <v>0</v>
      </c>
      <c r="AC186" s="204"/>
    </row>
    <row r="187" spans="2:29" s="139" customFormat="1">
      <c r="B187" s="280" t="s">
        <v>385</v>
      </c>
      <c r="C187" s="272"/>
      <c r="D187" s="165">
        <v>0</v>
      </c>
      <c r="E187" s="165"/>
      <c r="F187" s="165">
        <v>0</v>
      </c>
      <c r="G187" s="165"/>
      <c r="H187" s="205">
        <v>0</v>
      </c>
      <c r="I187" s="47"/>
      <c r="J187" s="47">
        <v>10686700</v>
      </c>
      <c r="K187" s="47"/>
      <c r="L187" s="47">
        <v>58070586949</v>
      </c>
      <c r="M187" s="281"/>
      <c r="N187" s="47">
        <v>88000</v>
      </c>
      <c r="O187" s="47"/>
      <c r="P187" s="47">
        <v>503864069</v>
      </c>
      <c r="Q187" s="47"/>
      <c r="R187" s="47">
        <v>10598700</v>
      </c>
      <c r="S187" s="47"/>
      <c r="T187" s="47">
        <v>5760</v>
      </c>
      <c r="U187" s="47"/>
      <c r="V187" s="47">
        <v>57592402696</v>
      </c>
      <c r="W187" s="47"/>
      <c r="X187" s="3">
        <v>60685273356</v>
      </c>
      <c r="Y187" s="281"/>
      <c r="Z187" s="166">
        <f>X187/درآمدها!$J$6</f>
        <v>5.5017916332479478E-3</v>
      </c>
      <c r="AA187" s="282">
        <f t="shared" si="2"/>
        <v>0</v>
      </c>
      <c r="AC187" s="204"/>
    </row>
    <row r="188" spans="2:29" s="139" customFormat="1">
      <c r="B188" s="280" t="s">
        <v>369</v>
      </c>
      <c r="C188" s="272"/>
      <c r="D188" s="165">
        <f>VLOOKUP(B188,'[1] سهام'!$B$10:$X$291,17,0)</f>
        <v>200000</v>
      </c>
      <c r="E188" s="165"/>
      <c r="F188" s="165">
        <f>VLOOKUP(B188,'[1] سهام'!$B$10:$X$291,21,0)</f>
        <v>2456277265</v>
      </c>
      <c r="G188" s="165"/>
      <c r="H188" s="205">
        <f>VLOOKUP(B188,'[1] سهام'!$B$10:$X$291,23,0)</f>
        <v>2336017500</v>
      </c>
      <c r="I188" s="47"/>
      <c r="J188" s="47">
        <v>993652</v>
      </c>
      <c r="K188" s="47"/>
      <c r="L188" s="47">
        <v>11944045974</v>
      </c>
      <c r="M188" s="281"/>
      <c r="N188" s="47">
        <v>0</v>
      </c>
      <c r="O188" s="47"/>
      <c r="P188" s="47">
        <v>0</v>
      </c>
      <c r="Q188" s="47"/>
      <c r="R188" s="47">
        <v>1193652</v>
      </c>
      <c r="S188" s="47"/>
      <c r="T188" s="47">
        <v>12260</v>
      </c>
      <c r="U188" s="47"/>
      <c r="V188" s="47">
        <v>14400323239</v>
      </c>
      <c r="W188" s="47"/>
      <c r="X188" s="3">
        <v>14547100190</v>
      </c>
      <c r="Y188" s="281"/>
      <c r="Z188" s="166">
        <f>X188/درآمدها!$J$6</f>
        <v>1.3188556248869313E-3</v>
      </c>
      <c r="AA188" s="282">
        <f t="shared" si="2"/>
        <v>0</v>
      </c>
      <c r="AC188" s="204"/>
    </row>
    <row r="189" spans="2:29" s="139" customFormat="1">
      <c r="B189" s="280" t="s">
        <v>370</v>
      </c>
      <c r="C189" s="272"/>
      <c r="D189" s="165">
        <f>VLOOKUP(B189,'[1] سهام'!$B$10:$X$291,17,0)</f>
        <v>5000000</v>
      </c>
      <c r="E189" s="165"/>
      <c r="F189" s="165">
        <f>VLOOKUP(B189,'[1] سهام'!$B$10:$X$291,21,0)</f>
        <v>26924963200</v>
      </c>
      <c r="G189" s="165"/>
      <c r="H189" s="205">
        <f>VLOOKUP(B189,'[1] سهام'!$B$10:$X$291,23,0)</f>
        <v>25397977500</v>
      </c>
      <c r="I189" s="47"/>
      <c r="J189" s="47">
        <v>922501</v>
      </c>
      <c r="K189" s="47"/>
      <c r="L189" s="47">
        <v>4925609329</v>
      </c>
      <c r="M189" s="281"/>
      <c r="N189" s="47">
        <v>100000</v>
      </c>
      <c r="O189" s="47"/>
      <c r="P189" s="47">
        <v>460027909</v>
      </c>
      <c r="Q189" s="47"/>
      <c r="R189" s="47">
        <v>5822501</v>
      </c>
      <c r="S189" s="47"/>
      <c r="T189" s="47">
        <v>4700</v>
      </c>
      <c r="U189" s="47"/>
      <c r="V189" s="47">
        <v>31312783299</v>
      </c>
      <c r="W189" s="47"/>
      <c r="X189" s="3">
        <v>27202928463</v>
      </c>
      <c r="Y189" s="281"/>
      <c r="Z189" s="166">
        <f>X189/درآمدها!$J$6</f>
        <v>2.4662465198037765E-3</v>
      </c>
      <c r="AA189" s="282">
        <f t="shared" si="2"/>
        <v>0</v>
      </c>
      <c r="AC189" s="204"/>
    </row>
    <row r="190" spans="2:29" s="139" customFormat="1">
      <c r="B190" s="280" t="s">
        <v>371</v>
      </c>
      <c r="C190" s="272"/>
      <c r="D190" s="165">
        <f>VLOOKUP(B190,'[1] سهام'!$B$10:$X$291,17,0)</f>
        <v>4000000</v>
      </c>
      <c r="E190" s="165"/>
      <c r="F190" s="165">
        <f>VLOOKUP(B190,'[1] سهام'!$B$10:$X$291,21,0)</f>
        <v>27105130240</v>
      </c>
      <c r="G190" s="165"/>
      <c r="H190" s="205">
        <f>VLOOKUP(B190,'[1] سهام'!$B$10:$X$291,23,0)</f>
        <v>25089822000</v>
      </c>
      <c r="I190" s="47"/>
      <c r="J190" s="47">
        <v>761698</v>
      </c>
      <c r="K190" s="47"/>
      <c r="L190" s="47">
        <v>4963794510</v>
      </c>
      <c r="M190" s="281"/>
      <c r="N190" s="47">
        <v>0</v>
      </c>
      <c r="O190" s="47"/>
      <c r="P190" s="47">
        <v>0</v>
      </c>
      <c r="Q190" s="47"/>
      <c r="R190" s="47">
        <v>4761698</v>
      </c>
      <c r="S190" s="47"/>
      <c r="T190" s="47">
        <v>6060</v>
      </c>
      <c r="U190" s="47"/>
      <c r="V190" s="47">
        <v>32068924750</v>
      </c>
      <c r="W190" s="47"/>
      <c r="X190" s="3">
        <v>28684197339</v>
      </c>
      <c r="Y190" s="281"/>
      <c r="Z190" s="166">
        <f>X190/درآمدها!$J$6</f>
        <v>2.6005399366062177E-3</v>
      </c>
      <c r="AA190" s="282">
        <f t="shared" si="2"/>
        <v>0</v>
      </c>
      <c r="AC190" s="204"/>
    </row>
    <row r="191" spans="2:29" s="139" customFormat="1">
      <c r="B191" s="272" t="s">
        <v>354</v>
      </c>
      <c r="C191" s="272"/>
      <c r="D191" s="165">
        <f>VLOOKUP(B191,'[1] سهام'!$B$10:$X$291,17,0)</f>
        <v>1234480</v>
      </c>
      <c r="E191" s="165"/>
      <c r="F191" s="165">
        <f>VLOOKUP(B191,'[1] سهام'!$B$10:$X$291,21,0)</f>
        <v>3425166363</v>
      </c>
      <c r="G191" s="165"/>
      <c r="H191" s="205">
        <f>VLOOKUP(B191,'[1] سهام'!$B$10:$X$291,23,0)</f>
        <v>3460520262</v>
      </c>
      <c r="I191" s="47"/>
      <c r="J191" s="47">
        <v>0</v>
      </c>
      <c r="K191" s="47"/>
      <c r="L191" s="47">
        <v>0</v>
      </c>
      <c r="M191" s="281"/>
      <c r="N191" s="47">
        <v>0</v>
      </c>
      <c r="O191" s="47"/>
      <c r="P191" s="47">
        <v>0</v>
      </c>
      <c r="Q191" s="47"/>
      <c r="R191" s="47">
        <v>1234480</v>
      </c>
      <c r="S191" s="47"/>
      <c r="T191" s="47">
        <v>2574</v>
      </c>
      <c r="U191" s="47"/>
      <c r="V191" s="47">
        <v>3425166363</v>
      </c>
      <c r="W191" s="47"/>
      <c r="X191" s="3">
        <v>3158645091</v>
      </c>
      <c r="Y191" s="281"/>
      <c r="Z191" s="166">
        <f>X191/درآمدها!$J$6</f>
        <v>2.8636613420388106E-4</v>
      </c>
      <c r="AA191" s="282">
        <f t="shared" si="2"/>
        <v>0</v>
      </c>
      <c r="AC191" s="204"/>
    </row>
    <row r="192" spans="2:29" s="139" customFormat="1">
      <c r="B192" s="280" t="s">
        <v>355</v>
      </c>
      <c r="C192" s="272"/>
      <c r="D192" s="165">
        <f>VLOOKUP(B192,'[1] سهام'!$B$10:$X$291,17,0)</f>
        <v>3142177</v>
      </c>
      <c r="E192" s="165"/>
      <c r="F192" s="165">
        <f>VLOOKUP(B192,'[1] سهام'!$B$10:$X$291,21,0)</f>
        <v>109963907552</v>
      </c>
      <c r="G192" s="165"/>
      <c r="H192" s="205">
        <f>VLOOKUP(B192,'[1] سهام'!$B$10:$X$291,23,0)</f>
        <v>102606352393</v>
      </c>
      <c r="I192" s="47"/>
      <c r="J192" s="47">
        <v>0</v>
      </c>
      <c r="K192" s="47"/>
      <c r="L192" s="47">
        <v>0</v>
      </c>
      <c r="M192" s="281"/>
      <c r="N192" s="47">
        <v>15000</v>
      </c>
      <c r="O192" s="47"/>
      <c r="P192" s="47">
        <v>522621799</v>
      </c>
      <c r="Q192" s="47"/>
      <c r="R192" s="47">
        <v>3127177</v>
      </c>
      <c r="S192" s="47"/>
      <c r="T192" s="47">
        <v>35000</v>
      </c>
      <c r="U192" s="47"/>
      <c r="V192" s="47">
        <v>109438966209</v>
      </c>
      <c r="W192" s="47"/>
      <c r="X192" s="3">
        <v>108799960393</v>
      </c>
      <c r="Y192" s="281"/>
      <c r="Z192" s="166">
        <f>X192/درآمدها!$J$6</f>
        <v>9.8639204980813019E-3</v>
      </c>
      <c r="AA192" s="282">
        <f t="shared" si="2"/>
        <v>0</v>
      </c>
      <c r="AC192" s="204"/>
    </row>
    <row r="193" spans="2:29" s="139" customFormat="1">
      <c r="B193" s="280" t="s">
        <v>345</v>
      </c>
      <c r="C193" s="272"/>
      <c r="D193" s="165">
        <f>VLOOKUP(B193,'[1] سهام'!$B$10:$X$291,17,0)</f>
        <v>14275959</v>
      </c>
      <c r="E193" s="165"/>
      <c r="F193" s="165">
        <f>VLOOKUP(B193,'[1] سهام'!$B$10:$X$291,21,0)</f>
        <v>26688783459</v>
      </c>
      <c r="G193" s="165"/>
      <c r="H193" s="205">
        <f>VLOOKUP(B193,'[1] سهام'!$B$10:$X$291,23,0)</f>
        <v>25430302545</v>
      </c>
      <c r="I193" s="47"/>
      <c r="J193" s="47">
        <v>0</v>
      </c>
      <c r="K193" s="47"/>
      <c r="L193" s="47">
        <v>0</v>
      </c>
      <c r="M193" s="281"/>
      <c r="N193" s="47">
        <v>260350</v>
      </c>
      <c r="O193" s="47"/>
      <c r="P193" s="47">
        <v>496679231</v>
      </c>
      <c r="Q193" s="47"/>
      <c r="R193" s="47">
        <v>14015609</v>
      </c>
      <c r="S193" s="47"/>
      <c r="T193" s="47">
        <v>1959</v>
      </c>
      <c r="U193" s="47"/>
      <c r="V193" s="47">
        <v>26202061357</v>
      </c>
      <c r="W193" s="47"/>
      <c r="X193" s="3">
        <v>27293211395</v>
      </c>
      <c r="Y193" s="281"/>
      <c r="Z193" s="166">
        <f>X193/درآمدها!$J$6</f>
        <v>2.4744316667501993E-3</v>
      </c>
      <c r="AA193" s="282">
        <f t="shared" si="2"/>
        <v>0</v>
      </c>
      <c r="AC193" s="204"/>
    </row>
    <row r="194" spans="2:29" s="139" customFormat="1">
      <c r="B194" s="280" t="s">
        <v>323</v>
      </c>
      <c r="C194" s="272"/>
      <c r="D194" s="165">
        <f>VLOOKUP(B194,'[1] سهام'!$B$10:$X$291,17,0)</f>
        <v>28983773</v>
      </c>
      <c r="E194" s="165"/>
      <c r="F194" s="165">
        <f>VLOOKUP(B194,'[1] سهام'!$B$10:$X$291,21,0)</f>
        <v>53633671433</v>
      </c>
      <c r="G194" s="165"/>
      <c r="H194" s="205">
        <f>VLOOKUP(B194,'[1] سهام'!$B$10:$X$291,23,0)</f>
        <v>42266205785</v>
      </c>
      <c r="I194" s="47"/>
      <c r="J194" s="47">
        <v>12438223</v>
      </c>
      <c r="K194" s="47"/>
      <c r="L194" s="47">
        <v>20258298823</v>
      </c>
      <c r="M194" s="281"/>
      <c r="N194" s="47">
        <v>6820000</v>
      </c>
      <c r="O194" s="47"/>
      <c r="P194" s="47">
        <v>10511709100</v>
      </c>
      <c r="Q194" s="47"/>
      <c r="R194" s="47">
        <v>34601996</v>
      </c>
      <c r="S194" s="47"/>
      <c r="T194" s="47">
        <v>1571</v>
      </c>
      <c r="U194" s="47"/>
      <c r="V194" s="47">
        <v>61725892186</v>
      </c>
      <c r="W194" s="47"/>
      <c r="X194" s="3">
        <v>54036295290</v>
      </c>
      <c r="Y194" s="281"/>
      <c r="Z194" s="166">
        <f>X194/درآمدها!$J$6</f>
        <v>4.8989881873679249E-3</v>
      </c>
      <c r="AA194" s="282">
        <f t="shared" si="2"/>
        <v>0</v>
      </c>
      <c r="AC194" s="204"/>
    </row>
    <row r="195" spans="2:29" s="139" customFormat="1">
      <c r="B195" s="280" t="s">
        <v>324</v>
      </c>
      <c r="C195" s="272"/>
      <c r="D195" s="165">
        <f>VLOOKUP(B195,'[1] سهام'!$B$10:$X$291,17,0)</f>
        <v>12405934</v>
      </c>
      <c r="E195" s="165"/>
      <c r="F195" s="165">
        <f>VLOOKUP(B195,'[1] سهام'!$B$10:$X$291,21,0)</f>
        <v>30880898597</v>
      </c>
      <c r="G195" s="165"/>
      <c r="H195" s="205">
        <f>VLOOKUP(B195,'[1] سهام'!$B$10:$X$291,23,0)</f>
        <v>30028709021</v>
      </c>
      <c r="I195" s="47"/>
      <c r="J195" s="47">
        <v>0</v>
      </c>
      <c r="K195" s="47"/>
      <c r="L195" s="47">
        <v>0</v>
      </c>
      <c r="M195" s="281"/>
      <c r="N195" s="47">
        <v>0</v>
      </c>
      <c r="O195" s="47"/>
      <c r="P195" s="47">
        <v>0</v>
      </c>
      <c r="Q195" s="47"/>
      <c r="R195" s="47">
        <v>12405934</v>
      </c>
      <c r="S195" s="47"/>
      <c r="T195" s="47">
        <v>2476</v>
      </c>
      <c r="U195" s="47"/>
      <c r="V195" s="47">
        <v>30880898597</v>
      </c>
      <c r="W195" s="47"/>
      <c r="X195" s="3">
        <v>30534325888</v>
      </c>
      <c r="Y195" s="281"/>
      <c r="Z195" s="166">
        <f>X195/درآمدها!$J$6</f>
        <v>2.7682745649337172E-3</v>
      </c>
      <c r="AA195" s="282">
        <f t="shared" si="2"/>
        <v>0</v>
      </c>
      <c r="AC195" s="204"/>
    </row>
    <row r="196" spans="2:29" s="139" customFormat="1">
      <c r="B196" s="272" t="s">
        <v>315</v>
      </c>
      <c r="C196" s="272"/>
      <c r="D196" s="165">
        <f>VLOOKUP(B196,'[1] سهام'!$B$10:$X$291,17,0)</f>
        <v>544804</v>
      </c>
      <c r="E196" s="165"/>
      <c r="F196" s="165">
        <f>VLOOKUP(B196,'[1] سهام'!$B$10:$X$291,21,0)</f>
        <v>4210959247</v>
      </c>
      <c r="G196" s="165"/>
      <c r="H196" s="205">
        <f>VLOOKUP(B196,'[1] سهام'!$B$10:$X$291,23,0)</f>
        <v>3574311949</v>
      </c>
      <c r="I196" s="47"/>
      <c r="J196" s="47">
        <v>0</v>
      </c>
      <c r="K196" s="47"/>
      <c r="L196" s="47">
        <v>0</v>
      </c>
      <c r="M196" s="281"/>
      <c r="N196" s="47">
        <v>0</v>
      </c>
      <c r="O196" s="47"/>
      <c r="P196" s="47">
        <v>0</v>
      </c>
      <c r="Q196" s="47"/>
      <c r="R196" s="47">
        <v>544804</v>
      </c>
      <c r="S196" s="47"/>
      <c r="T196" s="47">
        <v>6900</v>
      </c>
      <c r="U196" s="47"/>
      <c r="V196" s="47">
        <v>4210959247</v>
      </c>
      <c r="W196" s="47"/>
      <c r="X196" s="3">
        <v>3736780675</v>
      </c>
      <c r="Y196" s="281"/>
      <c r="Z196" s="166">
        <f>X196/درآمدها!$J$6</f>
        <v>3.3878052311623865E-4</v>
      </c>
      <c r="AA196" s="282">
        <f t="shared" si="2"/>
        <v>0</v>
      </c>
      <c r="AC196" s="204"/>
    </row>
    <row r="197" spans="2:29" s="139" customFormat="1">
      <c r="B197" s="280" t="s">
        <v>303</v>
      </c>
      <c r="C197" s="272"/>
      <c r="D197" s="165">
        <f>VLOOKUP(B197,'[1] سهام'!$B$10:$X$291,17,0)</f>
        <v>3391046</v>
      </c>
      <c r="E197" s="165"/>
      <c r="F197" s="165">
        <f>VLOOKUP(B197,'[1] سهام'!$B$10:$X$291,21,0)</f>
        <v>30473292017</v>
      </c>
      <c r="G197" s="165"/>
      <c r="H197" s="205">
        <f>VLOOKUP(B197,'[1] سهام'!$B$10:$X$291,23,0)</f>
        <v>26798410751</v>
      </c>
      <c r="I197" s="47"/>
      <c r="J197" s="47">
        <v>0</v>
      </c>
      <c r="K197" s="47"/>
      <c r="L197" s="47">
        <v>0</v>
      </c>
      <c r="M197" s="281"/>
      <c r="N197" s="47">
        <v>63000</v>
      </c>
      <c r="O197" s="47"/>
      <c r="P197" s="47">
        <v>492174464</v>
      </c>
      <c r="Q197" s="47"/>
      <c r="R197" s="47">
        <v>3328046</v>
      </c>
      <c r="S197" s="47"/>
      <c r="T197" s="47">
        <v>7970</v>
      </c>
      <c r="U197" s="47"/>
      <c r="V197" s="47">
        <v>29907148887</v>
      </c>
      <c r="W197" s="47"/>
      <c r="X197" s="3">
        <v>26366705690</v>
      </c>
      <c r="Y197" s="281"/>
      <c r="Z197" s="166">
        <f>X197/درآمدها!$J$6</f>
        <v>2.3904336709593228E-3</v>
      </c>
      <c r="AA197" s="282">
        <f t="shared" si="2"/>
        <v>0</v>
      </c>
      <c r="AC197" s="204"/>
    </row>
    <row r="198" spans="2:29" s="139" customFormat="1">
      <c r="B198" s="280" t="s">
        <v>308</v>
      </c>
      <c r="C198" s="272"/>
      <c r="D198" s="165">
        <f>VLOOKUP(B198,'[1] سهام'!$B$10:$X$291,17,0)</f>
        <v>4364386</v>
      </c>
      <c r="E198" s="165"/>
      <c r="F198" s="165">
        <f>VLOOKUP(B198,'[1] سهام'!$B$10:$X$291,21,0)</f>
        <v>15903329855</v>
      </c>
      <c r="G198" s="165"/>
      <c r="H198" s="205">
        <f>VLOOKUP(B198,'[1] سهام'!$B$10:$X$291,23,0)</f>
        <v>15089017469</v>
      </c>
      <c r="I198" s="47"/>
      <c r="J198" s="47">
        <v>0</v>
      </c>
      <c r="K198" s="47"/>
      <c r="L198" s="47">
        <v>0</v>
      </c>
      <c r="M198" s="281"/>
      <c r="N198" s="47">
        <v>0</v>
      </c>
      <c r="O198" s="47"/>
      <c r="P198" s="47">
        <v>0</v>
      </c>
      <c r="Q198" s="47"/>
      <c r="R198" s="47">
        <v>4364386</v>
      </c>
      <c r="S198" s="47"/>
      <c r="T198" s="47">
        <v>3388</v>
      </c>
      <c r="U198" s="47"/>
      <c r="V198" s="47">
        <v>15903329855</v>
      </c>
      <c r="W198" s="47"/>
      <c r="X198" s="3">
        <v>14698559859</v>
      </c>
      <c r="Y198" s="281"/>
      <c r="Z198" s="166">
        <f>X198/درآمدها!$J$6</f>
        <v>1.3325871200849557E-3</v>
      </c>
      <c r="AA198" s="282">
        <f t="shared" si="2"/>
        <v>0</v>
      </c>
      <c r="AC198" s="204"/>
    </row>
    <row r="199" spans="2:29" s="139" customFormat="1">
      <c r="B199" s="280" t="s">
        <v>278</v>
      </c>
      <c r="C199" s="272"/>
      <c r="D199" s="165">
        <f>VLOOKUP(B199,'[1] سهام'!$B$10:$X$291,17,0)</f>
        <v>11725822</v>
      </c>
      <c r="E199" s="165"/>
      <c r="F199" s="165">
        <f>VLOOKUP(B199,'[1] سهام'!$B$10:$X$291,21,0)</f>
        <v>80340765929</v>
      </c>
      <c r="G199" s="165"/>
      <c r="H199" s="205">
        <f>VLOOKUP(B199,'[1] سهام'!$B$10:$X$291,23,0)</f>
        <v>77745875911</v>
      </c>
      <c r="I199" s="47"/>
      <c r="J199" s="47">
        <v>0</v>
      </c>
      <c r="K199" s="47"/>
      <c r="L199" s="47">
        <v>0</v>
      </c>
      <c r="M199" s="281"/>
      <c r="N199" s="47">
        <v>3985748</v>
      </c>
      <c r="O199" s="47"/>
      <c r="P199" s="47">
        <v>32152727703</v>
      </c>
      <c r="Q199" s="47"/>
      <c r="R199" s="47">
        <v>7740074</v>
      </c>
      <c r="S199" s="47"/>
      <c r="T199" s="47">
        <v>8070</v>
      </c>
      <c r="U199" s="47"/>
      <c r="V199" s="47">
        <v>53031972812</v>
      </c>
      <c r="W199" s="47"/>
      <c r="X199" s="3">
        <v>62090745922</v>
      </c>
      <c r="Y199" s="281"/>
      <c r="Z199" s="166">
        <f>X199/درآمدها!$J$6</f>
        <v>5.6292132757116177E-3</v>
      </c>
      <c r="AA199" s="282">
        <f t="shared" si="2"/>
        <v>0</v>
      </c>
      <c r="AC199" s="204"/>
    </row>
    <row r="200" spans="2:29" s="139" customFormat="1">
      <c r="B200" s="272" t="s">
        <v>275</v>
      </c>
      <c r="C200" s="272"/>
      <c r="D200" s="165">
        <f>VLOOKUP(B200,'[1] سهام'!$B$10:$X$291,17,0)</f>
        <v>3919551</v>
      </c>
      <c r="E200" s="165"/>
      <c r="F200" s="165">
        <f>VLOOKUP(B200,'[1] سهام'!$B$10:$X$291,21,0)</f>
        <v>32995434689</v>
      </c>
      <c r="G200" s="165"/>
      <c r="H200" s="205">
        <f>VLOOKUP(B200,'[1] سهام'!$B$10:$X$291,23,0)</f>
        <v>24273510856</v>
      </c>
      <c r="I200" s="47"/>
      <c r="J200" s="47">
        <v>0</v>
      </c>
      <c r="K200" s="47"/>
      <c r="L200" s="47">
        <v>0</v>
      </c>
      <c r="M200" s="281"/>
      <c r="N200" s="47">
        <v>90000</v>
      </c>
      <c r="O200" s="47"/>
      <c r="P200" s="47">
        <v>491160115</v>
      </c>
      <c r="Q200" s="47"/>
      <c r="R200" s="47">
        <v>3829551</v>
      </c>
      <c r="S200" s="47"/>
      <c r="T200" s="47">
        <v>5540</v>
      </c>
      <c r="U200" s="47"/>
      <c r="V200" s="47">
        <v>32237799663</v>
      </c>
      <c r="W200" s="47"/>
      <c r="X200" s="3">
        <v>21089479054</v>
      </c>
      <c r="Y200" s="281"/>
      <c r="Z200" s="166">
        <f>X200/درآمدها!$J$6</f>
        <v>1.9119946733729769E-3</v>
      </c>
      <c r="AA200" s="282">
        <f t="shared" si="2"/>
        <v>0</v>
      </c>
      <c r="AC200" s="204"/>
    </row>
    <row r="201" spans="2:29" s="139" customFormat="1">
      <c r="B201" s="280" t="s">
        <v>276</v>
      </c>
      <c r="C201" s="272"/>
      <c r="D201" s="165">
        <f>VLOOKUP(B201,'[1] سهام'!$B$10:$X$291,17,0)</f>
        <v>614146</v>
      </c>
      <c r="E201" s="165"/>
      <c r="F201" s="165">
        <f>VLOOKUP(B201,'[1] سهام'!$B$10:$X$291,21,0)</f>
        <v>22326534157</v>
      </c>
      <c r="G201" s="165"/>
      <c r="H201" s="205">
        <f>VLOOKUP(B201,'[1] سهام'!$B$10:$X$291,23,0)</f>
        <v>23137640408</v>
      </c>
      <c r="I201" s="47"/>
      <c r="J201" s="47">
        <v>0</v>
      </c>
      <c r="K201" s="47"/>
      <c r="L201" s="47">
        <v>0</v>
      </c>
      <c r="M201" s="281"/>
      <c r="N201" s="47">
        <v>0</v>
      </c>
      <c r="O201" s="47"/>
      <c r="P201" s="47">
        <v>0</v>
      </c>
      <c r="Q201" s="47"/>
      <c r="R201" s="47">
        <v>614146</v>
      </c>
      <c r="S201" s="47"/>
      <c r="T201" s="47">
        <v>37600</v>
      </c>
      <c r="U201" s="47"/>
      <c r="V201" s="47">
        <v>22326534157</v>
      </c>
      <c r="W201" s="47"/>
      <c r="X201" s="3">
        <v>22954492860</v>
      </c>
      <c r="Y201" s="281"/>
      <c r="Z201" s="166">
        <f>X201/درآمدها!$J$6</f>
        <v>2.0810788149825689E-3</v>
      </c>
      <c r="AA201" s="282">
        <f t="shared" si="2"/>
        <v>0</v>
      </c>
      <c r="AC201" s="204"/>
    </row>
    <row r="202" spans="2:29" s="139" customFormat="1" ht="37.5" customHeight="1">
      <c r="B202" s="280" t="s">
        <v>268</v>
      </c>
      <c r="C202" s="272"/>
      <c r="D202" s="165">
        <f>VLOOKUP(B202,'[1] سهام'!$B$10:$X$291,17,0)</f>
        <v>4272788</v>
      </c>
      <c r="E202" s="165"/>
      <c r="F202" s="165">
        <f>VLOOKUP(B202,'[1] سهام'!$B$10:$X$291,21,0)</f>
        <v>41566632551</v>
      </c>
      <c r="G202" s="165"/>
      <c r="H202" s="205">
        <f>VLOOKUP(B202,'[1] سهام'!$B$10:$X$291,23,0)</f>
        <v>37716600417</v>
      </c>
      <c r="I202" s="47"/>
      <c r="J202" s="47">
        <v>344</v>
      </c>
      <c r="K202" s="47"/>
      <c r="L202" s="47">
        <v>0</v>
      </c>
      <c r="M202" s="281"/>
      <c r="N202" s="47">
        <v>0</v>
      </c>
      <c r="O202" s="47"/>
      <c r="P202" s="47">
        <v>0</v>
      </c>
      <c r="Q202" s="47"/>
      <c r="R202" s="47">
        <v>4273132</v>
      </c>
      <c r="S202" s="47"/>
      <c r="T202" s="47">
        <v>3845.5945554689156</v>
      </c>
      <c r="U202" s="47"/>
      <c r="V202" s="169">
        <v>21254268261</v>
      </c>
      <c r="W202" s="47"/>
      <c r="X202" s="174">
        <v>16334958397</v>
      </c>
      <c r="Y202" s="281"/>
      <c r="Z202" s="166">
        <f>X202/درآمدها!$J$6</f>
        <v>1.4809447575666599E-3</v>
      </c>
      <c r="AA202" s="282">
        <f t="shared" si="2"/>
        <v>0</v>
      </c>
      <c r="AC202" s="204"/>
    </row>
    <row r="203" spans="2:29" s="139" customFormat="1">
      <c r="B203" s="280" t="s">
        <v>263</v>
      </c>
      <c r="C203" s="272"/>
      <c r="D203" s="165">
        <f>VLOOKUP(B203,'[1] سهام'!$B$10:$X$291,17,0)</f>
        <v>815839</v>
      </c>
      <c r="E203" s="165"/>
      <c r="F203" s="165">
        <f>VLOOKUP(B203,'[1] سهام'!$B$10:$X$291,21,0)</f>
        <v>12624827687</v>
      </c>
      <c r="G203" s="165"/>
      <c r="H203" s="205">
        <f>VLOOKUP(B203,'[1] سهام'!$B$10:$X$291,23,0)</f>
        <v>15246513452</v>
      </c>
      <c r="I203" s="47"/>
      <c r="J203" s="47">
        <v>0</v>
      </c>
      <c r="K203" s="47"/>
      <c r="L203" s="47">
        <v>0</v>
      </c>
      <c r="M203" s="281"/>
      <c r="N203" s="47">
        <v>0</v>
      </c>
      <c r="O203" s="47"/>
      <c r="P203" s="47">
        <v>0</v>
      </c>
      <c r="Q203" s="47"/>
      <c r="R203" s="47">
        <v>815839</v>
      </c>
      <c r="S203" s="47"/>
      <c r="T203" s="47">
        <v>18890</v>
      </c>
      <c r="U203" s="47"/>
      <c r="V203" s="47">
        <v>12624827687</v>
      </c>
      <c r="W203" s="47"/>
      <c r="X203" s="3">
        <v>15319502082</v>
      </c>
      <c r="Y203" s="281"/>
      <c r="Z203" s="166">
        <f>X203/درآمدها!$J$6</f>
        <v>1.3888824045634595E-3</v>
      </c>
      <c r="AA203" s="282">
        <f t="shared" si="2"/>
        <v>0</v>
      </c>
      <c r="AC203" s="204"/>
    </row>
    <row r="204" spans="2:29" s="139" customFormat="1">
      <c r="B204" s="280" t="s">
        <v>258</v>
      </c>
      <c r="C204" s="272"/>
      <c r="D204" s="165">
        <f>VLOOKUP(B204,'[1] سهام'!$B$10:$X$291,17,0)</f>
        <v>2318766</v>
      </c>
      <c r="E204" s="165"/>
      <c r="F204" s="165">
        <f>VLOOKUP(B204,'[1] سهام'!$B$10:$X$291,21,0)</f>
        <v>22671410511</v>
      </c>
      <c r="G204" s="165"/>
      <c r="H204" s="205">
        <f>VLOOKUP(B204,'[1] سهام'!$B$10:$X$291,23,0)</f>
        <v>27590483031</v>
      </c>
      <c r="I204" s="47"/>
      <c r="J204" s="47">
        <v>0</v>
      </c>
      <c r="K204" s="47"/>
      <c r="L204" s="47">
        <v>0</v>
      </c>
      <c r="M204" s="281"/>
      <c r="N204" s="47">
        <v>199382</v>
      </c>
      <c r="O204" s="47"/>
      <c r="P204" s="47">
        <v>2646062021</v>
      </c>
      <c r="Q204" s="47"/>
      <c r="R204" s="47">
        <v>2119384</v>
      </c>
      <c r="S204" s="47"/>
      <c r="T204" s="47">
        <v>13070</v>
      </c>
      <c r="U204" s="47"/>
      <c r="V204" s="47">
        <v>20721980871</v>
      </c>
      <c r="W204" s="47"/>
      <c r="X204" s="3">
        <v>27535531807</v>
      </c>
      <c r="Y204" s="281"/>
      <c r="Z204" s="166">
        <f>X204/درآمدها!$J$6</f>
        <v>2.4964006938564269E-3</v>
      </c>
      <c r="AA204" s="282">
        <f t="shared" ref="AA204:AA267" si="3">R204-(D204+J204-N204)</f>
        <v>0</v>
      </c>
      <c r="AC204" s="204"/>
    </row>
    <row r="205" spans="2:29" s="139" customFormat="1">
      <c r="B205" s="272" t="s">
        <v>251</v>
      </c>
      <c r="C205" s="272"/>
      <c r="D205" s="165">
        <f>VLOOKUP(B205,'[1] سهام'!$B$10:$X$291,17,0)</f>
        <v>10613196</v>
      </c>
      <c r="E205" s="165"/>
      <c r="F205" s="165">
        <f>VLOOKUP(B205,'[1] سهام'!$B$10:$X$291,21,0)</f>
        <v>36864080818</v>
      </c>
      <c r="G205" s="165"/>
      <c r="H205" s="205">
        <f>VLOOKUP(B205,'[1] سهام'!$B$10:$X$291,23,0)</f>
        <v>21722547772</v>
      </c>
      <c r="I205" s="47"/>
      <c r="J205" s="47">
        <v>0</v>
      </c>
      <c r="K205" s="47"/>
      <c r="L205" s="47">
        <v>0</v>
      </c>
      <c r="M205" s="281"/>
      <c r="N205" s="47">
        <v>255000</v>
      </c>
      <c r="O205" s="47"/>
      <c r="P205" s="47">
        <v>501895863</v>
      </c>
      <c r="Q205" s="47"/>
      <c r="R205" s="47">
        <v>10358196</v>
      </c>
      <c r="S205" s="47"/>
      <c r="T205" s="47">
        <v>1980</v>
      </c>
      <c r="U205" s="47"/>
      <c r="V205" s="47">
        <v>35978358873</v>
      </c>
      <c r="W205" s="47"/>
      <c r="X205" s="3">
        <v>20387198177</v>
      </c>
      <c r="Y205" s="281"/>
      <c r="Z205" s="166">
        <f>X205/درآمدها!$J$6</f>
        <v>1.848325139735017E-3</v>
      </c>
      <c r="AA205" s="282">
        <f t="shared" si="3"/>
        <v>0</v>
      </c>
      <c r="AC205" s="204"/>
    </row>
    <row r="206" spans="2:29" s="139" customFormat="1">
      <c r="B206" s="280" t="s">
        <v>246</v>
      </c>
      <c r="C206" s="272"/>
      <c r="D206" s="165">
        <f>VLOOKUP(B206,'[1] سهام'!$B$10:$X$291,17,0)</f>
        <v>1966134</v>
      </c>
      <c r="E206" s="165"/>
      <c r="F206" s="165">
        <f>VLOOKUP(B206,'[1] سهام'!$B$10:$X$291,21,0)</f>
        <v>33849310675</v>
      </c>
      <c r="G206" s="165"/>
      <c r="H206" s="205">
        <f>VLOOKUP(B206,'[1] سهام'!$B$10:$X$291,23,0)</f>
        <v>29844230131</v>
      </c>
      <c r="I206" s="47"/>
      <c r="J206" s="47">
        <v>125044</v>
      </c>
      <c r="K206" s="47"/>
      <c r="L206" s="47">
        <v>2020216489</v>
      </c>
      <c r="M206" s="281"/>
      <c r="N206" s="47">
        <v>17250</v>
      </c>
      <c r="O206" s="47"/>
      <c r="P206" s="47">
        <v>279844964</v>
      </c>
      <c r="Q206" s="47"/>
      <c r="R206" s="47">
        <v>2073928</v>
      </c>
      <c r="S206" s="47"/>
      <c r="T206" s="47">
        <v>16000</v>
      </c>
      <c r="U206" s="47"/>
      <c r="V206" s="47">
        <v>35573641618</v>
      </c>
      <c r="W206" s="47"/>
      <c r="X206" s="3">
        <v>32985410057</v>
      </c>
      <c r="Y206" s="281"/>
      <c r="Z206" s="166">
        <f>X206/درآمدها!$J$6</f>
        <v>2.9904924709861645E-3</v>
      </c>
      <c r="AA206" s="282">
        <f t="shared" si="3"/>
        <v>0</v>
      </c>
      <c r="AC206" s="204"/>
    </row>
    <row r="207" spans="2:29" s="139" customFormat="1">
      <c r="B207" s="280" t="s">
        <v>240</v>
      </c>
      <c r="C207" s="272"/>
      <c r="D207" s="165">
        <f>VLOOKUP(B207,'[1] سهام'!$B$10:$X$291,17,0)</f>
        <v>10710707</v>
      </c>
      <c r="E207" s="165"/>
      <c r="F207" s="165">
        <f>VLOOKUP(B207,'[1] سهام'!$B$10:$X$291,21,0)</f>
        <v>86647359516</v>
      </c>
      <c r="G207" s="165"/>
      <c r="H207" s="205">
        <f>VLOOKUP(B207,'[1] سهام'!$B$10:$X$291,23,0)</f>
        <v>76977653064</v>
      </c>
      <c r="I207" s="47"/>
      <c r="J207" s="47">
        <v>0</v>
      </c>
      <c r="K207" s="47"/>
      <c r="L207" s="47">
        <v>0</v>
      </c>
      <c r="M207" s="281"/>
      <c r="N207" s="47">
        <v>0</v>
      </c>
      <c r="O207" s="47"/>
      <c r="P207" s="47">
        <v>0</v>
      </c>
      <c r="Q207" s="47"/>
      <c r="R207" s="272">
        <v>10710707</v>
      </c>
      <c r="S207" s="272"/>
      <c r="T207" s="47">
        <v>6010</v>
      </c>
      <c r="U207" s="47"/>
      <c r="V207" s="47">
        <v>86647359516</v>
      </c>
      <c r="W207" s="47"/>
      <c r="X207" s="3">
        <v>63988339546</v>
      </c>
      <c r="Y207" s="281"/>
      <c r="Z207" s="166">
        <f>X207/درآمدها!$J$6</f>
        <v>5.8012511383835445E-3</v>
      </c>
      <c r="AA207" s="282">
        <f t="shared" si="3"/>
        <v>0</v>
      </c>
      <c r="AC207" s="204"/>
    </row>
    <row r="208" spans="2:29" s="139" customFormat="1">
      <c r="B208" s="280" t="s">
        <v>215</v>
      </c>
      <c r="C208" s="272"/>
      <c r="D208" s="165">
        <f>VLOOKUP(B208,'[1] سهام'!$B$10:$X$291,17,0)</f>
        <v>1529069</v>
      </c>
      <c r="E208" s="165"/>
      <c r="F208" s="165">
        <f>VLOOKUP(B208,'[1] سهام'!$B$10:$X$291,21,0)</f>
        <v>18974864172</v>
      </c>
      <c r="G208" s="165"/>
      <c r="H208" s="205">
        <f>VLOOKUP(B208,'[1] سهام'!$B$10:$X$291,23,0)</f>
        <v>14850117057</v>
      </c>
      <c r="I208" s="47"/>
      <c r="J208" s="47">
        <v>0</v>
      </c>
      <c r="K208" s="47"/>
      <c r="L208" s="47">
        <v>0</v>
      </c>
      <c r="M208" s="281"/>
      <c r="N208" s="47">
        <v>0</v>
      </c>
      <c r="O208" s="47"/>
      <c r="P208" s="47">
        <v>0</v>
      </c>
      <c r="Q208" s="47"/>
      <c r="R208" s="47">
        <v>1529069</v>
      </c>
      <c r="S208" s="47"/>
      <c r="T208" s="47">
        <v>8760</v>
      </c>
      <c r="U208" s="47"/>
      <c r="V208" s="47">
        <v>18974864172</v>
      </c>
      <c r="W208" s="47"/>
      <c r="X208" s="3">
        <v>13314946309</v>
      </c>
      <c r="Y208" s="281"/>
      <c r="Z208" s="166">
        <f>X208/درآمدها!$J$6</f>
        <v>1.2071472393352738E-3</v>
      </c>
      <c r="AA208" s="282">
        <f t="shared" si="3"/>
        <v>0</v>
      </c>
      <c r="AC208" s="204"/>
    </row>
    <row r="209" spans="2:29" s="139" customFormat="1">
      <c r="B209" s="280" t="s">
        <v>199</v>
      </c>
      <c r="C209" s="272"/>
      <c r="D209" s="165">
        <f>VLOOKUP(B209,'[1] سهام'!$B$10:$X$291,17,0)</f>
        <v>16730147</v>
      </c>
      <c r="E209" s="165"/>
      <c r="F209" s="165">
        <f>VLOOKUP(B209,'[1] سهام'!$B$10:$X$291,21,0)</f>
        <v>48278416709</v>
      </c>
      <c r="G209" s="165"/>
      <c r="H209" s="205">
        <f>VLOOKUP(B209,'[1] سهام'!$B$10:$X$291,23,0)</f>
        <v>34891004311</v>
      </c>
      <c r="I209" s="47"/>
      <c r="J209" s="47">
        <v>25511763</v>
      </c>
      <c r="K209" s="47"/>
      <c r="L209" s="47">
        <v>48447459485</v>
      </c>
      <c r="M209" s="281"/>
      <c r="N209" s="47">
        <v>280000</v>
      </c>
      <c r="O209" s="47"/>
      <c r="P209" s="47">
        <v>496290384</v>
      </c>
      <c r="Q209" s="47"/>
      <c r="R209" s="47">
        <v>41961910</v>
      </c>
      <c r="S209" s="47"/>
      <c r="T209" s="47">
        <v>1797</v>
      </c>
      <c r="U209" s="47"/>
      <c r="V209" s="47">
        <v>89029375909</v>
      </c>
      <c r="W209" s="47"/>
      <c r="X209" s="3">
        <v>74956889237</v>
      </c>
      <c r="Y209" s="281"/>
      <c r="Z209" s="166">
        <f>X209/درآمدها!$J$6</f>
        <v>6.7956715567409681E-3</v>
      </c>
      <c r="AA209" s="282">
        <f t="shared" si="3"/>
        <v>0</v>
      </c>
      <c r="AC209" s="204"/>
    </row>
    <row r="210" spans="2:29" s="139" customFormat="1">
      <c r="B210" s="280" t="s">
        <v>200</v>
      </c>
      <c r="C210" s="272"/>
      <c r="D210" s="165">
        <f>VLOOKUP(B210,'[1] سهام'!$B$10:$X$291,17,0)</f>
        <v>14921298</v>
      </c>
      <c r="E210" s="165"/>
      <c r="F210" s="165">
        <f>VLOOKUP(B210,'[1] سهام'!$B$10:$X$291,21,0)</f>
        <v>41567256309</v>
      </c>
      <c r="G210" s="165"/>
      <c r="H210" s="205">
        <f>VLOOKUP(B210,'[1] سهام'!$B$10:$X$291,23,0)</f>
        <v>71819043817</v>
      </c>
      <c r="I210" s="47"/>
      <c r="J210" s="47">
        <v>0</v>
      </c>
      <c r="K210" s="47"/>
      <c r="L210" s="47">
        <v>0</v>
      </c>
      <c r="M210" s="281"/>
      <c r="N210" s="47">
        <v>2724000</v>
      </c>
      <c r="O210" s="47"/>
      <c r="P210" s="47">
        <v>15388052581</v>
      </c>
      <c r="Q210" s="47"/>
      <c r="R210" s="47">
        <v>12197298</v>
      </c>
      <c r="S210" s="47"/>
      <c r="T210" s="47">
        <v>5930</v>
      </c>
      <c r="U210" s="47"/>
      <c r="V210" s="47">
        <v>33978827596</v>
      </c>
      <c r="W210" s="47"/>
      <c r="X210" s="3">
        <v>71899613780</v>
      </c>
      <c r="Y210" s="281"/>
      <c r="Z210" s="166">
        <f>X210/درآمدها!$J$6</f>
        <v>6.5184957017162693E-3</v>
      </c>
      <c r="AA210" s="282">
        <f t="shared" si="3"/>
        <v>0</v>
      </c>
      <c r="AC210" s="204"/>
    </row>
    <row r="211" spans="2:29" s="139" customFormat="1">
      <c r="B211" s="272" t="s">
        <v>201</v>
      </c>
      <c r="C211" s="272"/>
      <c r="D211" s="165">
        <f>VLOOKUP(B211,'[1] سهام'!$B$10:$X$291,17,0)</f>
        <v>42841</v>
      </c>
      <c r="E211" s="165"/>
      <c r="F211" s="165">
        <f>VLOOKUP(B211,'[1] سهام'!$B$10:$X$291,21,0)</f>
        <v>4373769318</v>
      </c>
      <c r="G211" s="165"/>
      <c r="H211" s="205">
        <f>VLOOKUP(B211,'[1] سهام'!$B$10:$X$291,23,0)</f>
        <v>5768712574</v>
      </c>
      <c r="I211" s="47"/>
      <c r="J211" s="47">
        <v>0</v>
      </c>
      <c r="K211" s="47"/>
      <c r="L211" s="47">
        <v>0</v>
      </c>
      <c r="M211" s="281"/>
      <c r="N211" s="47">
        <v>3600</v>
      </c>
      <c r="O211" s="47"/>
      <c r="P211" s="47">
        <v>497434660</v>
      </c>
      <c r="Q211" s="47"/>
      <c r="R211" s="47">
        <v>39241</v>
      </c>
      <c r="S211" s="47"/>
      <c r="T211" s="47">
        <v>139890</v>
      </c>
      <c r="U211" s="47"/>
      <c r="V211" s="47">
        <v>4006234257</v>
      </c>
      <c r="W211" s="47"/>
      <c r="X211" s="3">
        <v>5456761424</v>
      </c>
      <c r="Y211" s="281"/>
      <c r="Z211" s="166">
        <f>X211/درآمدها!$J$6</f>
        <v>4.9471581302887974E-4</v>
      </c>
      <c r="AA211" s="282">
        <f t="shared" si="3"/>
        <v>0</v>
      </c>
      <c r="AC211" s="204"/>
    </row>
    <row r="212" spans="2:29" s="139" customFormat="1">
      <c r="B212" s="272" t="s">
        <v>150</v>
      </c>
      <c r="C212" s="272"/>
      <c r="D212" s="165">
        <f>VLOOKUP(B212,'[1] سهام'!$B$10:$X$291,17,0)</f>
        <v>2150177</v>
      </c>
      <c r="E212" s="165"/>
      <c r="F212" s="165">
        <f>VLOOKUP(B212,'[1] سهام'!$B$10:$X$291,21,0)</f>
        <v>61681042521</v>
      </c>
      <c r="G212" s="165"/>
      <c r="H212" s="205">
        <f>VLOOKUP(B212,'[1] سهام'!$B$10:$X$291,23,0)</f>
        <v>51019342881</v>
      </c>
      <c r="I212" s="47"/>
      <c r="J212" s="47">
        <v>0</v>
      </c>
      <c r="K212" s="47"/>
      <c r="L212" s="47">
        <v>0</v>
      </c>
      <c r="M212" s="281"/>
      <c r="N212" s="47">
        <v>2537</v>
      </c>
      <c r="O212" s="47"/>
      <c r="P212" s="47">
        <v>66108657</v>
      </c>
      <c r="Q212" s="47"/>
      <c r="R212" s="47">
        <v>2147640</v>
      </c>
      <c r="S212" s="47"/>
      <c r="T212" s="47">
        <v>26180</v>
      </c>
      <c r="U212" s="47"/>
      <c r="V212" s="47">
        <v>61608264882</v>
      </c>
      <c r="W212" s="47"/>
      <c r="X212" s="3">
        <v>55890675173</v>
      </c>
      <c r="Y212" s="281"/>
      <c r="Z212" s="166">
        <f>X212/درآمدها!$J$6</f>
        <v>5.0671082461720106E-3</v>
      </c>
      <c r="AA212" s="282">
        <f t="shared" si="3"/>
        <v>0</v>
      </c>
      <c r="AC212" s="204"/>
    </row>
    <row r="213" spans="2:29" s="139" customFormat="1">
      <c r="B213" s="272" t="s">
        <v>149</v>
      </c>
      <c r="C213" s="272"/>
      <c r="D213" s="165">
        <f>VLOOKUP(B213,'[1] سهام'!$B$10:$X$291,17,0)</f>
        <v>33309395</v>
      </c>
      <c r="E213" s="165"/>
      <c r="F213" s="165">
        <f>VLOOKUP(B213,'[1] سهام'!$B$10:$X$291,21,0)</f>
        <v>37716581928</v>
      </c>
      <c r="G213" s="165"/>
      <c r="H213" s="205">
        <f>VLOOKUP(B213,'[1] سهام'!$B$10:$X$291,23,0)</f>
        <v>31455643898</v>
      </c>
      <c r="I213" s="47"/>
      <c r="J213" s="47">
        <v>0</v>
      </c>
      <c r="K213" s="47"/>
      <c r="L213" s="47">
        <v>0</v>
      </c>
      <c r="M213" s="281"/>
      <c r="N213" s="47">
        <v>950000</v>
      </c>
      <c r="O213" s="47"/>
      <c r="P213" s="47">
        <v>950301535</v>
      </c>
      <c r="Q213" s="47"/>
      <c r="R213" s="47">
        <v>32359395</v>
      </c>
      <c r="S213" s="47"/>
      <c r="T213" s="47">
        <v>1002</v>
      </c>
      <c r="U213" s="47"/>
      <c r="V213" s="169">
        <v>36640886833</v>
      </c>
      <c r="W213" s="47"/>
      <c r="X213" s="174">
        <v>32231190317</v>
      </c>
      <c r="Y213" s="281"/>
      <c r="Z213" s="166">
        <f>X213/درآمدها!$J$6</f>
        <v>2.922114104610195E-3</v>
      </c>
      <c r="AA213" s="282">
        <f t="shared" si="3"/>
        <v>0</v>
      </c>
      <c r="AC213" s="204"/>
    </row>
    <row r="214" spans="2:29" s="139" customFormat="1">
      <c r="B214" s="280" t="s">
        <v>148</v>
      </c>
      <c r="C214" s="272"/>
      <c r="D214" s="165">
        <f>VLOOKUP(B214,'[1] سهام'!$B$10:$X$291,17,0)</f>
        <v>2218484</v>
      </c>
      <c r="E214" s="165"/>
      <c r="F214" s="165">
        <f>VLOOKUP(B214,'[1] سهام'!$B$10:$X$291,21,0)</f>
        <v>15797552079</v>
      </c>
      <c r="G214" s="165"/>
      <c r="H214" s="205">
        <f>VLOOKUP(B214,'[1] سهام'!$B$10:$X$291,23,0)</f>
        <v>8135292754</v>
      </c>
      <c r="I214" s="47"/>
      <c r="J214" s="47">
        <v>0</v>
      </c>
      <c r="K214" s="47"/>
      <c r="L214" s="47">
        <v>0</v>
      </c>
      <c r="M214" s="281"/>
      <c r="N214" s="47">
        <v>0</v>
      </c>
      <c r="O214" s="47"/>
      <c r="P214" s="47">
        <v>0</v>
      </c>
      <c r="Q214" s="47"/>
      <c r="R214" s="47">
        <v>2218484</v>
      </c>
      <c r="S214" s="47"/>
      <c r="T214" s="47">
        <v>3149</v>
      </c>
      <c r="U214" s="47"/>
      <c r="V214" s="47">
        <v>15797552079</v>
      </c>
      <c r="W214" s="47"/>
      <c r="X214" s="3">
        <v>6944439382</v>
      </c>
      <c r="Y214" s="281"/>
      <c r="Z214" s="166">
        <f>X214/درآمدها!$J$6</f>
        <v>6.2959028404388994E-4</v>
      </c>
      <c r="AA214" s="282">
        <f t="shared" si="3"/>
        <v>0</v>
      </c>
      <c r="AC214" s="204"/>
    </row>
    <row r="215" spans="2:29" s="139" customFormat="1">
      <c r="B215" s="272" t="s">
        <v>147</v>
      </c>
      <c r="C215" s="272"/>
      <c r="D215" s="165">
        <f>VLOOKUP(B215,'[1] سهام'!$B$10:$X$291,17,0)</f>
        <v>2452558</v>
      </c>
      <c r="E215" s="165"/>
      <c r="F215" s="165">
        <f>VLOOKUP(B215,'[1] سهام'!$B$10:$X$291,21,0)</f>
        <v>39354473430</v>
      </c>
      <c r="G215" s="165"/>
      <c r="H215" s="205">
        <f>VLOOKUP(B215,'[1] سهام'!$B$10:$X$291,23,0)</f>
        <v>33448883645</v>
      </c>
      <c r="I215" s="47"/>
      <c r="J215" s="47">
        <v>0</v>
      </c>
      <c r="K215" s="47"/>
      <c r="L215" s="47">
        <v>0</v>
      </c>
      <c r="M215" s="281"/>
      <c r="N215" s="47">
        <v>532171</v>
      </c>
      <c r="O215" s="47"/>
      <c r="P215" s="47">
        <v>7324743627</v>
      </c>
      <c r="Q215" s="47"/>
      <c r="R215" s="47">
        <v>1920387</v>
      </c>
      <c r="S215" s="47"/>
      <c r="T215" s="47">
        <v>13670</v>
      </c>
      <c r="U215" s="47"/>
      <c r="V215" s="47">
        <v>30815099649</v>
      </c>
      <c r="W215" s="47"/>
      <c r="X215" s="3">
        <v>26095492736</v>
      </c>
      <c r="Y215" s="281"/>
      <c r="Z215" s="166">
        <f>X215/درآمدها!$J$6</f>
        <v>2.3658452151672201E-3</v>
      </c>
      <c r="AA215" s="282">
        <f t="shared" si="3"/>
        <v>0</v>
      </c>
      <c r="AC215" s="204"/>
    </row>
    <row r="216" spans="2:29" s="139" customFormat="1">
      <c r="B216" s="280" t="s">
        <v>146</v>
      </c>
      <c r="C216" s="272"/>
      <c r="D216" s="165">
        <f>VLOOKUP(B216,'[1] سهام'!$B$10:$X$291,17,0)</f>
        <v>4559278</v>
      </c>
      <c r="E216" s="165"/>
      <c r="F216" s="165">
        <f>VLOOKUP(B216,'[1] سهام'!$B$10:$X$291,21,0)</f>
        <v>25839775561</v>
      </c>
      <c r="G216" s="165"/>
      <c r="H216" s="205">
        <f>VLOOKUP(B216,'[1] سهام'!$B$10:$X$291,23,0)</f>
        <v>24700219117</v>
      </c>
      <c r="I216" s="47"/>
      <c r="J216" s="47">
        <v>1832233</v>
      </c>
      <c r="K216" s="47"/>
      <c r="L216" s="47">
        <v>0</v>
      </c>
      <c r="M216" s="281"/>
      <c r="N216" s="47">
        <v>0</v>
      </c>
      <c r="O216" s="47"/>
      <c r="P216" s="47">
        <v>0</v>
      </c>
      <c r="Q216" s="47"/>
      <c r="R216" s="47">
        <v>6391511</v>
      </c>
      <c r="S216" s="47"/>
      <c r="T216" s="47">
        <v>4244.3333333854862</v>
      </c>
      <c r="U216" s="47"/>
      <c r="V216" s="47">
        <v>25839775561</v>
      </c>
      <c r="W216" s="47"/>
      <c r="X216" s="3">
        <v>26966293356</v>
      </c>
      <c r="Y216" s="281"/>
      <c r="Z216" s="166">
        <f>X216/درآمدها!$J$6</f>
        <v>2.4447929285150325E-3</v>
      </c>
      <c r="AA216" s="282">
        <f t="shared" si="3"/>
        <v>0</v>
      </c>
      <c r="AC216" s="204"/>
    </row>
    <row r="217" spans="2:29" s="139" customFormat="1">
      <c r="B217" s="280" t="s">
        <v>145</v>
      </c>
      <c r="C217" s="272"/>
      <c r="D217" s="165">
        <f>VLOOKUP(B217,'[1] سهام'!$B$10:$X$291,17,0)</f>
        <v>3915433</v>
      </c>
      <c r="E217" s="165"/>
      <c r="F217" s="165">
        <f>VLOOKUP(B217,'[1] سهام'!$B$10:$X$291,21,0)</f>
        <v>26111744495</v>
      </c>
      <c r="G217" s="165"/>
      <c r="H217" s="205">
        <f>VLOOKUP(B217,'[1] سهام'!$B$10:$X$291,23,0)</f>
        <v>24286929726</v>
      </c>
      <c r="I217" s="47"/>
      <c r="J217" s="47">
        <v>319327</v>
      </c>
      <c r="K217" s="47"/>
      <c r="L217" s="47">
        <v>1990449887</v>
      </c>
      <c r="M217" s="281"/>
      <c r="N217" s="47">
        <v>0</v>
      </c>
      <c r="O217" s="47"/>
      <c r="P217" s="47">
        <v>0</v>
      </c>
      <c r="Q217" s="47"/>
      <c r="R217" s="47">
        <v>4234760</v>
      </c>
      <c r="S217" s="47"/>
      <c r="T217" s="47">
        <v>6020</v>
      </c>
      <c r="U217" s="47"/>
      <c r="V217" s="47">
        <v>28102194382</v>
      </c>
      <c r="W217" s="47"/>
      <c r="X217" s="3">
        <v>25341570335</v>
      </c>
      <c r="Y217" s="281"/>
      <c r="Z217" s="166">
        <f>X217/درآمدها!$J$6</f>
        <v>2.2974938058622492E-3</v>
      </c>
      <c r="AA217" s="282">
        <f t="shared" si="3"/>
        <v>0</v>
      </c>
      <c r="AC217" s="204"/>
    </row>
    <row r="218" spans="2:29" s="139" customFormat="1">
      <c r="B218" s="272" t="s">
        <v>144</v>
      </c>
      <c r="C218" s="272"/>
      <c r="D218" s="165">
        <f>VLOOKUP(B218,'[1] سهام'!$B$10:$X$291,17,0)</f>
        <v>1951853</v>
      </c>
      <c r="E218" s="165"/>
      <c r="F218" s="165">
        <f>VLOOKUP(B218,'[1] سهام'!$B$10:$X$291,21,0)</f>
        <v>27625880539</v>
      </c>
      <c r="G218" s="165"/>
      <c r="H218" s="205">
        <f>VLOOKUP(B218,'[1] سهام'!$B$10:$X$291,23,0)</f>
        <v>21750084514</v>
      </c>
      <c r="I218" s="47"/>
      <c r="J218" s="47">
        <v>0</v>
      </c>
      <c r="K218" s="47"/>
      <c r="L218" s="47">
        <v>0</v>
      </c>
      <c r="M218" s="281"/>
      <c r="N218" s="47">
        <v>378000</v>
      </c>
      <c r="O218" s="47"/>
      <c r="P218" s="47">
        <v>4185548446</v>
      </c>
      <c r="Q218" s="47"/>
      <c r="R218" s="47">
        <v>1573853</v>
      </c>
      <c r="S218" s="47"/>
      <c r="T218" s="47">
        <v>10500</v>
      </c>
      <c r="U218" s="47"/>
      <c r="V218" s="47">
        <v>22275793805</v>
      </c>
      <c r="W218" s="47"/>
      <c r="X218" s="3">
        <v>16427130038</v>
      </c>
      <c r="Y218" s="281"/>
      <c r="Z218" s="166">
        <f>X218/درآمدها!$J$6</f>
        <v>1.4893011368862629E-3</v>
      </c>
      <c r="AA218" s="282">
        <f t="shared" si="3"/>
        <v>0</v>
      </c>
      <c r="AC218" s="204"/>
    </row>
    <row r="219" spans="2:29" s="139" customFormat="1">
      <c r="B219" s="280" t="s">
        <v>386</v>
      </c>
      <c r="C219" s="272"/>
      <c r="D219" s="165">
        <v>0</v>
      </c>
      <c r="E219" s="165"/>
      <c r="F219" s="165">
        <v>0</v>
      </c>
      <c r="G219" s="165"/>
      <c r="H219" s="205">
        <v>0</v>
      </c>
      <c r="I219" s="47"/>
      <c r="J219" s="47">
        <v>11947406</v>
      </c>
      <c r="K219" s="47"/>
      <c r="L219" s="47">
        <v>26770112381</v>
      </c>
      <c r="M219" s="281"/>
      <c r="N219" s="47">
        <v>225000</v>
      </c>
      <c r="O219" s="47"/>
      <c r="P219" s="47">
        <v>499468147</v>
      </c>
      <c r="Q219" s="47"/>
      <c r="R219" s="47">
        <v>11722406</v>
      </c>
      <c r="S219" s="47"/>
      <c r="T219" s="47">
        <v>2232</v>
      </c>
      <c r="U219" s="47"/>
      <c r="V219" s="47">
        <v>26265963172</v>
      </c>
      <c r="W219" s="47"/>
      <c r="X219" s="3">
        <v>26008731955</v>
      </c>
      <c r="Y219" s="281"/>
      <c r="Z219" s="166">
        <f>X219/درآمدها!$J$6</f>
        <v>2.3579793901885699E-3</v>
      </c>
      <c r="AA219" s="282">
        <f t="shared" si="3"/>
        <v>0</v>
      </c>
      <c r="AC219" s="204"/>
    </row>
    <row r="220" spans="2:29" s="139" customFormat="1">
      <c r="B220" s="280" t="s">
        <v>309</v>
      </c>
      <c r="C220" s="272"/>
      <c r="D220" s="165">
        <f>VLOOKUP(B220,'[1] سهام'!$B$10:$X$291,17,0)</f>
        <v>1871145</v>
      </c>
      <c r="E220" s="165"/>
      <c r="F220" s="165">
        <f>VLOOKUP(B220,'[1] سهام'!$B$10:$X$291,21,0)</f>
        <v>28781234294</v>
      </c>
      <c r="G220" s="165"/>
      <c r="H220" s="205">
        <f>VLOOKUP(B220,'[1] سهام'!$B$10:$X$291,23,0)</f>
        <v>19902125056</v>
      </c>
      <c r="I220" s="47"/>
      <c r="J220" s="47">
        <v>0</v>
      </c>
      <c r="K220" s="47"/>
      <c r="L220" s="47">
        <v>0</v>
      </c>
      <c r="M220" s="281"/>
      <c r="N220" s="47">
        <v>6311</v>
      </c>
      <c r="O220" s="47"/>
      <c r="P220" s="47">
        <v>61228874</v>
      </c>
      <c r="Q220" s="47"/>
      <c r="R220" s="47">
        <v>1864834</v>
      </c>
      <c r="S220" s="47"/>
      <c r="T220" s="47">
        <v>9750</v>
      </c>
      <c r="U220" s="47"/>
      <c r="V220" s="47">
        <v>28684160914</v>
      </c>
      <c r="W220" s="47"/>
      <c r="X220" s="3">
        <v>18073947823</v>
      </c>
      <c r="Y220" s="281"/>
      <c r="Z220" s="166">
        <f>X220/درآمدها!$J$6</f>
        <v>1.6386033944182561E-3</v>
      </c>
      <c r="AA220" s="282">
        <f t="shared" si="3"/>
        <v>0</v>
      </c>
      <c r="AC220" s="204"/>
    </row>
    <row r="221" spans="2:29" s="139" customFormat="1">
      <c r="B221" s="280" t="s">
        <v>297</v>
      </c>
      <c r="C221" s="272"/>
      <c r="D221" s="165">
        <f>VLOOKUP(B221,'[1] سهام'!$B$10:$X$291,17,0)</f>
        <v>10680892</v>
      </c>
      <c r="E221" s="165"/>
      <c r="F221" s="165">
        <f>VLOOKUP(B221,'[1] سهام'!$B$10:$X$291,21,0)</f>
        <v>13004922321</v>
      </c>
      <c r="G221" s="165"/>
      <c r="H221" s="205">
        <f>VLOOKUP(B221,'[1] سهام'!$B$10:$X$291,23,0)</f>
        <v>14726251545</v>
      </c>
      <c r="I221" s="47"/>
      <c r="J221" s="47">
        <v>3652132</v>
      </c>
      <c r="K221" s="47"/>
      <c r="L221" s="47">
        <v>5158853413</v>
      </c>
      <c r="M221" s="281"/>
      <c r="N221" s="47">
        <v>332700</v>
      </c>
      <c r="O221" s="47"/>
      <c r="P221" s="47">
        <v>497072826</v>
      </c>
      <c r="Q221" s="47"/>
      <c r="R221" s="47">
        <v>14000324</v>
      </c>
      <c r="S221" s="47"/>
      <c r="T221" s="47">
        <v>1516</v>
      </c>
      <c r="U221" s="47"/>
      <c r="V221" s="47">
        <v>17742155831</v>
      </c>
      <c r="W221" s="47"/>
      <c r="X221" s="3">
        <v>21098205466</v>
      </c>
      <c r="Y221" s="281"/>
      <c r="Z221" s="166">
        <f>X221/درآمدها!$J$6</f>
        <v>1.912785819195922E-3</v>
      </c>
      <c r="AA221" s="282">
        <f t="shared" si="3"/>
        <v>0</v>
      </c>
      <c r="AC221" s="204"/>
    </row>
    <row r="222" spans="2:29" s="139" customFormat="1">
      <c r="B222" s="280" t="s">
        <v>317</v>
      </c>
      <c r="C222" s="272"/>
      <c r="D222" s="165">
        <f>VLOOKUP(B222,'[1] سهام'!$B$10:$X$291,17,0)</f>
        <v>18707017</v>
      </c>
      <c r="E222" s="165"/>
      <c r="F222" s="165">
        <f>VLOOKUP(B222,'[1] سهام'!$B$10:$X$291,21,0)</f>
        <v>28842143087</v>
      </c>
      <c r="G222" s="165"/>
      <c r="H222" s="205">
        <f>VLOOKUP(B222,'[1] سهام'!$B$10:$X$291,23,0)</f>
        <v>20566855539</v>
      </c>
      <c r="I222" s="47"/>
      <c r="J222" s="47">
        <v>0</v>
      </c>
      <c r="K222" s="47"/>
      <c r="L222" s="47">
        <v>0</v>
      </c>
      <c r="M222" s="281"/>
      <c r="N222" s="47">
        <v>416667</v>
      </c>
      <c r="O222" s="47"/>
      <c r="P222" s="47">
        <v>497732133</v>
      </c>
      <c r="Q222" s="47"/>
      <c r="R222" s="47">
        <v>18290350</v>
      </c>
      <c r="S222" s="47"/>
      <c r="T222" s="47">
        <v>1187</v>
      </c>
      <c r="U222" s="47"/>
      <c r="V222" s="47">
        <v>28199733384</v>
      </c>
      <c r="W222" s="47"/>
      <c r="X222" s="3">
        <v>21581467113</v>
      </c>
      <c r="Y222" s="281"/>
      <c r="Z222" s="166">
        <f>X222/درآمدها!$J$6</f>
        <v>1.9565988357499843E-3</v>
      </c>
      <c r="AA222" s="282">
        <f t="shared" si="3"/>
        <v>0</v>
      </c>
      <c r="AC222" s="204"/>
    </row>
    <row r="223" spans="2:29" s="139" customFormat="1">
      <c r="B223" s="280" t="s">
        <v>284</v>
      </c>
      <c r="C223" s="272"/>
      <c r="D223" s="165">
        <f>VLOOKUP(B223,'[1] سهام'!$B$10:$X$291,17,0)</f>
        <v>2080441</v>
      </c>
      <c r="E223" s="165"/>
      <c r="F223" s="165">
        <f>VLOOKUP(B223,'[1] سهام'!$B$10:$X$291,21,0)</f>
        <v>18404393971</v>
      </c>
      <c r="G223" s="165"/>
      <c r="H223" s="205">
        <f>VLOOKUP(B223,'[1] سهام'!$B$10:$X$291,23,0)</f>
        <v>17847378307</v>
      </c>
      <c r="I223" s="47"/>
      <c r="J223" s="47">
        <v>0</v>
      </c>
      <c r="K223" s="47"/>
      <c r="L223" s="47">
        <v>0</v>
      </c>
      <c r="M223" s="281"/>
      <c r="N223" s="47">
        <v>60000</v>
      </c>
      <c r="O223" s="47"/>
      <c r="P223" s="47">
        <v>495633331</v>
      </c>
      <c r="Q223" s="47"/>
      <c r="R223" s="47">
        <v>2020441</v>
      </c>
      <c r="S223" s="47"/>
      <c r="T223" s="47">
        <v>8310</v>
      </c>
      <c r="U223" s="47"/>
      <c r="V223" s="47">
        <v>17873610527</v>
      </c>
      <c r="W223" s="47"/>
      <c r="X223" s="3">
        <v>16689965019</v>
      </c>
      <c r="Y223" s="281"/>
      <c r="Z223" s="166">
        <f>X223/درآمدها!$J$6</f>
        <v>1.5131300367069425E-3</v>
      </c>
      <c r="AA223" s="282">
        <f t="shared" si="3"/>
        <v>0</v>
      </c>
      <c r="AC223" s="204"/>
    </row>
    <row r="224" spans="2:29" s="139" customFormat="1">
      <c r="B224" s="280" t="s">
        <v>299</v>
      </c>
      <c r="C224" s="272"/>
      <c r="D224" s="165">
        <f>VLOOKUP(B224,'[1] سهام'!$B$10:$X$291,17,0)</f>
        <v>1184718</v>
      </c>
      <c r="E224" s="165"/>
      <c r="F224" s="165">
        <f>VLOOKUP(B224,'[1] سهام'!$B$10:$X$291,21,0)</f>
        <v>24181705693</v>
      </c>
      <c r="G224" s="165"/>
      <c r="H224" s="205">
        <f>VLOOKUP(B224,'[1] سهام'!$B$10:$X$291,23,0)</f>
        <v>37014134408</v>
      </c>
      <c r="I224" s="47"/>
      <c r="J224" s="47">
        <v>0</v>
      </c>
      <c r="K224" s="47"/>
      <c r="L224" s="47">
        <v>0</v>
      </c>
      <c r="M224" s="281"/>
      <c r="N224" s="47">
        <v>142000</v>
      </c>
      <c r="O224" s="47"/>
      <c r="P224" s="47">
        <v>3980500504</v>
      </c>
      <c r="Q224" s="47"/>
      <c r="R224" s="47">
        <v>1042718</v>
      </c>
      <c r="S224" s="47"/>
      <c r="T224" s="47">
        <v>27300</v>
      </c>
      <c r="U224" s="47"/>
      <c r="V224" s="47">
        <v>21283292561</v>
      </c>
      <c r="W224" s="47"/>
      <c r="X224" s="3">
        <v>28296827503</v>
      </c>
      <c r="Y224" s="281"/>
      <c r="Z224" s="166">
        <f>X224/درآمدها!$J$6</f>
        <v>2.5654205739533559E-3</v>
      </c>
      <c r="AA224" s="282">
        <f t="shared" si="3"/>
        <v>0</v>
      </c>
      <c r="AC224" s="204"/>
    </row>
    <row r="225" spans="2:29" s="139" customFormat="1">
      <c r="B225" s="280" t="s">
        <v>270</v>
      </c>
      <c r="C225" s="272"/>
      <c r="D225" s="165">
        <f>VLOOKUP(B225,'[1] سهام'!$B$10:$X$291,17,0)</f>
        <v>27341472</v>
      </c>
      <c r="E225" s="165"/>
      <c r="F225" s="165">
        <f>VLOOKUP(B225,'[1] سهام'!$B$10:$X$291,21,0)</f>
        <v>50251724125</v>
      </c>
      <c r="G225" s="165"/>
      <c r="H225" s="205">
        <f>VLOOKUP(B225,'[1] سهام'!$B$10:$X$291,23,0)</f>
        <v>37832876020</v>
      </c>
      <c r="I225" s="47"/>
      <c r="J225" s="47">
        <v>0</v>
      </c>
      <c r="K225" s="47"/>
      <c r="L225" s="47">
        <v>0</v>
      </c>
      <c r="M225" s="281"/>
      <c r="N225" s="47">
        <v>360000</v>
      </c>
      <c r="O225" s="47"/>
      <c r="P225" s="47">
        <v>494086612</v>
      </c>
      <c r="Q225" s="272"/>
      <c r="R225" s="272">
        <v>26981472</v>
      </c>
      <c r="S225" s="272"/>
      <c r="T225" s="47">
        <v>1385</v>
      </c>
      <c r="U225" s="272"/>
      <c r="V225" s="3">
        <v>49590069161</v>
      </c>
      <c r="W225" s="3"/>
      <c r="X225" s="3">
        <v>37146991157</v>
      </c>
      <c r="Y225" s="281"/>
      <c r="Z225" s="166">
        <f>X225/درآمدها!$J$6</f>
        <v>3.3677858538922012E-3</v>
      </c>
      <c r="AA225" s="282">
        <f t="shared" si="3"/>
        <v>0</v>
      </c>
      <c r="AC225" s="204"/>
    </row>
    <row r="226" spans="2:29" s="139" customFormat="1">
      <c r="B226" s="280" t="s">
        <v>272</v>
      </c>
      <c r="C226" s="272"/>
      <c r="D226" s="165">
        <f>VLOOKUP(B226,'[1] سهام'!$B$10:$X$291,17,0)</f>
        <v>537573</v>
      </c>
      <c r="E226" s="165"/>
      <c r="F226" s="165">
        <f>VLOOKUP(B226,'[1] سهام'!$B$10:$X$291,21,0)</f>
        <v>25797420530</v>
      </c>
      <c r="G226" s="165"/>
      <c r="H226" s="205">
        <f>VLOOKUP(B226,'[1] سهام'!$B$10:$X$291,23,0)</f>
        <v>20787165745</v>
      </c>
      <c r="I226" s="47"/>
      <c r="J226" s="47">
        <v>392388</v>
      </c>
      <c r="K226" s="47"/>
      <c r="L226" s="47">
        <v>16629125398</v>
      </c>
      <c r="M226" s="281"/>
      <c r="N226" s="47">
        <v>12600</v>
      </c>
      <c r="O226" s="47"/>
      <c r="P226" s="47">
        <v>496639308</v>
      </c>
      <c r="Q226" s="47"/>
      <c r="R226" s="47">
        <v>917361</v>
      </c>
      <c r="S226" s="47"/>
      <c r="T226" s="47">
        <v>39660</v>
      </c>
      <c r="U226" s="47"/>
      <c r="V226" s="47">
        <v>41851710555</v>
      </c>
      <c r="W226" s="47"/>
      <c r="X226" s="3">
        <v>36166061165</v>
      </c>
      <c r="Y226" s="281"/>
      <c r="Z226" s="166">
        <f>X226/درآمدها!$J$6</f>
        <v>3.2788536941715431E-3</v>
      </c>
      <c r="AA226" s="282">
        <f t="shared" si="3"/>
        <v>0</v>
      </c>
      <c r="AC226" s="204"/>
    </row>
    <row r="227" spans="2:29" s="139" customFormat="1">
      <c r="B227" s="280" t="s">
        <v>252</v>
      </c>
      <c r="C227" s="272"/>
      <c r="D227" s="165">
        <f>VLOOKUP(B227,'[1] سهام'!$B$10:$X$291,17,0)</f>
        <v>1581187</v>
      </c>
      <c r="E227" s="165"/>
      <c r="F227" s="165">
        <f>VLOOKUP(B227,'[1] سهام'!$B$10:$X$291,21,0)</f>
        <v>81474797499</v>
      </c>
      <c r="G227" s="165"/>
      <c r="H227" s="205">
        <f>VLOOKUP(B227,'[1] سهام'!$B$10:$X$291,23,0)</f>
        <v>53833428609</v>
      </c>
      <c r="I227" s="47"/>
      <c r="J227" s="47">
        <v>0</v>
      </c>
      <c r="K227" s="47"/>
      <c r="L227" s="47">
        <v>0</v>
      </c>
      <c r="M227" s="281"/>
      <c r="N227" s="47">
        <v>551129</v>
      </c>
      <c r="O227" s="47"/>
      <c r="P227" s="47">
        <v>18540276621</v>
      </c>
      <c r="Q227" s="47"/>
      <c r="R227" s="47">
        <v>1030058</v>
      </c>
      <c r="S227" s="47"/>
      <c r="T227" s="47">
        <v>33950</v>
      </c>
      <c r="U227" s="47"/>
      <c r="V227" s="47">
        <v>53076433693</v>
      </c>
      <c r="W227" s="47"/>
      <c r="X227" s="3">
        <v>34762394811</v>
      </c>
      <c r="Y227" s="281"/>
      <c r="Z227" s="166">
        <f>X227/درآمدها!$J$6</f>
        <v>3.1515958048150094E-3</v>
      </c>
      <c r="AA227" s="282">
        <f t="shared" si="3"/>
        <v>0</v>
      </c>
      <c r="AC227" s="204"/>
    </row>
    <row r="228" spans="2:29" s="139" customFormat="1">
      <c r="B228" s="280" t="s">
        <v>223</v>
      </c>
      <c r="C228" s="272"/>
      <c r="D228" s="165">
        <f>VLOOKUP(B228,'[1] سهام'!$B$10:$X$291,17,0)</f>
        <v>1364884</v>
      </c>
      <c r="E228" s="165"/>
      <c r="F228" s="165">
        <f>VLOOKUP(B228,'[1] سهام'!$B$10:$X$291,21,0)</f>
        <v>37593416780</v>
      </c>
      <c r="G228" s="165"/>
      <c r="H228" s="205">
        <f>VLOOKUP(B228,'[1] سهام'!$B$10:$X$291,23,0)</f>
        <v>39793857039</v>
      </c>
      <c r="I228" s="47"/>
      <c r="J228" s="47">
        <v>0</v>
      </c>
      <c r="K228" s="47"/>
      <c r="L228" s="47">
        <v>0</v>
      </c>
      <c r="M228" s="281"/>
      <c r="N228" s="47">
        <v>0</v>
      </c>
      <c r="O228" s="47"/>
      <c r="P228" s="47">
        <v>0</v>
      </c>
      <c r="Q228" s="47"/>
      <c r="R228" s="47">
        <v>1364884</v>
      </c>
      <c r="S228" s="47"/>
      <c r="T228" s="47">
        <v>33370</v>
      </c>
      <c r="U228" s="47"/>
      <c r="V228" s="47">
        <v>37593416780</v>
      </c>
      <c r="W228" s="47"/>
      <c r="X228" s="3">
        <v>45275179317</v>
      </c>
      <c r="Y228" s="281"/>
      <c r="Z228" s="166">
        <f>X228/درآمدها!$J$6</f>
        <v>4.1046960652018375E-3</v>
      </c>
      <c r="AA228" s="282">
        <f t="shared" si="3"/>
        <v>0</v>
      </c>
      <c r="AC228" s="204"/>
    </row>
    <row r="229" spans="2:29" s="139" customFormat="1">
      <c r="B229" s="280" t="s">
        <v>221</v>
      </c>
      <c r="C229" s="272"/>
      <c r="D229" s="165">
        <f>VLOOKUP(B229,'[1] سهام'!$B$10:$X$291,17,0)</f>
        <v>16026151</v>
      </c>
      <c r="E229" s="165"/>
      <c r="F229" s="165">
        <f>VLOOKUP(B229,'[1] سهام'!$B$10:$X$291,21,0)</f>
        <v>62811748136</v>
      </c>
      <c r="G229" s="165"/>
      <c r="H229" s="205">
        <f>VLOOKUP(B229,'[1] سهام'!$B$10:$X$291,23,0)</f>
        <v>63532012066</v>
      </c>
      <c r="I229" s="47"/>
      <c r="J229" s="47">
        <v>0</v>
      </c>
      <c r="K229" s="47"/>
      <c r="L229" s="47">
        <v>0</v>
      </c>
      <c r="M229" s="281"/>
      <c r="N229" s="47">
        <v>123000</v>
      </c>
      <c r="O229" s="47"/>
      <c r="P229" s="47">
        <v>498365189</v>
      </c>
      <c r="Q229" s="47"/>
      <c r="R229" s="47">
        <v>15903151</v>
      </c>
      <c r="S229" s="47"/>
      <c r="T229" s="47">
        <v>4080</v>
      </c>
      <c r="U229" s="47"/>
      <c r="V229" s="47">
        <v>62329670748</v>
      </c>
      <c r="W229" s="47"/>
      <c r="X229" s="3">
        <v>64498791190</v>
      </c>
      <c r="Y229" s="281"/>
      <c r="Z229" s="166">
        <f>X229/درآمدها!$J$6</f>
        <v>5.8475292290771771E-3</v>
      </c>
      <c r="AA229" s="282">
        <f t="shared" si="3"/>
        <v>0</v>
      </c>
      <c r="AC229" s="204"/>
    </row>
    <row r="230" spans="2:29" s="139" customFormat="1">
      <c r="B230" s="280" t="s">
        <v>217</v>
      </c>
      <c r="C230" s="272"/>
      <c r="D230" s="165">
        <f>VLOOKUP(B230,'[1] سهام'!$B$10:$X$291,17,0)</f>
        <v>4398645</v>
      </c>
      <c r="E230" s="165"/>
      <c r="F230" s="165">
        <f>VLOOKUP(B230,'[1] سهام'!$B$10:$X$291,21,0)</f>
        <v>55428805577</v>
      </c>
      <c r="G230" s="165"/>
      <c r="H230" s="205">
        <f>VLOOKUP(B230,'[1] سهام'!$B$10:$X$291,23,0)</f>
        <v>29339294250</v>
      </c>
      <c r="I230" s="47"/>
      <c r="J230" s="47">
        <v>2716810</v>
      </c>
      <c r="K230" s="47"/>
      <c r="L230" s="47">
        <v>0</v>
      </c>
      <c r="M230" s="281"/>
      <c r="N230" s="47">
        <v>100000</v>
      </c>
      <c r="O230" s="47"/>
      <c r="P230" s="47">
        <v>491280326</v>
      </c>
      <c r="Q230" s="47"/>
      <c r="R230" s="47">
        <v>7015455</v>
      </c>
      <c r="S230" s="47"/>
      <c r="T230" s="47">
        <v>5000</v>
      </c>
      <c r="U230" s="47"/>
      <c r="V230" s="47">
        <v>54649813853</v>
      </c>
      <c r="W230" s="47"/>
      <c r="X230" s="3">
        <v>34868565216</v>
      </c>
      <c r="Y230" s="281"/>
      <c r="Z230" s="166">
        <f>X230/درآمدها!$J$6</f>
        <v>3.161221327015443E-3</v>
      </c>
      <c r="AA230" s="282">
        <f>R230-(D230+J230-N230)</f>
        <v>0</v>
      </c>
      <c r="AC230" s="204"/>
    </row>
    <row r="231" spans="2:29" s="139" customFormat="1">
      <c r="B231" s="280" t="s">
        <v>206</v>
      </c>
      <c r="C231" s="272"/>
      <c r="D231" s="165">
        <f>VLOOKUP(B231,'[1] سهام'!$B$10:$X$291,17,0)</f>
        <v>12701212</v>
      </c>
      <c r="E231" s="165"/>
      <c r="F231" s="165">
        <f>VLOOKUP(B231,'[1] سهام'!$B$10:$X$291,21,0)</f>
        <v>39340580461</v>
      </c>
      <c r="G231" s="165"/>
      <c r="H231" s="205">
        <f>VLOOKUP(B231,'[1] سهام'!$B$10:$X$291,23,0)</f>
        <v>30642427770</v>
      </c>
      <c r="I231" s="47"/>
      <c r="J231" s="47">
        <v>0</v>
      </c>
      <c r="K231" s="47"/>
      <c r="L231" s="47">
        <v>0</v>
      </c>
      <c r="M231" s="281"/>
      <c r="N231" s="47">
        <v>190000</v>
      </c>
      <c r="O231" s="47"/>
      <c r="P231" s="47">
        <v>496746675</v>
      </c>
      <c r="Q231" s="47"/>
      <c r="R231" s="47">
        <v>12511212</v>
      </c>
      <c r="S231" s="47"/>
      <c r="T231" s="47">
        <v>2632</v>
      </c>
      <c r="U231" s="47"/>
      <c r="V231" s="47">
        <v>38752076759</v>
      </c>
      <c r="W231" s="47"/>
      <c r="X231" s="3">
        <v>32733579403</v>
      </c>
      <c r="Y231" s="281"/>
      <c r="Z231" s="166">
        <f>X231/درآمدها!$J$6</f>
        <v>2.9676612351928508E-3</v>
      </c>
      <c r="AA231" s="282">
        <f t="shared" si="3"/>
        <v>0</v>
      </c>
      <c r="AC231" s="204"/>
    </row>
    <row r="232" spans="2:29" s="139" customFormat="1">
      <c r="B232" s="280" t="s">
        <v>202</v>
      </c>
      <c r="C232" s="272"/>
      <c r="D232" s="165">
        <f>VLOOKUP(B232,'[1] سهام'!$B$10:$X$291,17,0)</f>
        <v>16099524</v>
      </c>
      <c r="E232" s="165"/>
      <c r="F232" s="165">
        <f>VLOOKUP(B232,'[1] سهام'!$B$10:$X$291,21,0)</f>
        <v>54187637478</v>
      </c>
      <c r="G232" s="165"/>
      <c r="H232" s="205">
        <f>VLOOKUP(B232,'[1] سهام'!$B$10:$X$291,23,0)</f>
        <v>43274090878</v>
      </c>
      <c r="I232" s="47"/>
      <c r="J232" s="47">
        <v>3493344</v>
      </c>
      <c r="K232" s="47"/>
      <c r="L232" s="47">
        <v>9885975445</v>
      </c>
      <c r="M232" s="281"/>
      <c r="N232" s="47">
        <v>152000</v>
      </c>
      <c r="O232" s="47"/>
      <c r="P232" s="47">
        <v>497406727</v>
      </c>
      <c r="Q232" s="47"/>
      <c r="R232" s="47">
        <v>19440868</v>
      </c>
      <c r="S232" s="47"/>
      <c r="T232" s="47">
        <v>3304</v>
      </c>
      <c r="U232" s="47"/>
      <c r="V232" s="47">
        <v>63576534641</v>
      </c>
      <c r="W232" s="47"/>
      <c r="X232" s="3">
        <v>63850443740</v>
      </c>
      <c r="Y232" s="281"/>
      <c r="Z232" s="166">
        <f>X232/درآمدها!$J$6</f>
        <v>5.7887493574776535E-3</v>
      </c>
      <c r="AA232" s="282">
        <f t="shared" si="3"/>
        <v>0</v>
      </c>
      <c r="AC232" s="204"/>
    </row>
    <row r="233" spans="2:29" s="139" customFormat="1">
      <c r="B233" s="272" t="s">
        <v>203</v>
      </c>
      <c r="C233" s="272"/>
      <c r="D233" s="165">
        <f>VLOOKUP(B233,'[1] سهام'!$B$10:$X$291,17,0)</f>
        <v>10206403</v>
      </c>
      <c r="E233" s="165"/>
      <c r="F233" s="165">
        <f>VLOOKUP(B233,'[1] سهام'!$B$10:$X$291,21,0)</f>
        <v>62602732222</v>
      </c>
      <c r="G233" s="165"/>
      <c r="H233" s="205">
        <f>VLOOKUP(B233,'[1] سهام'!$B$10:$X$291,23,0)</f>
        <v>53264793241</v>
      </c>
      <c r="I233" s="47"/>
      <c r="J233" s="47">
        <v>0</v>
      </c>
      <c r="K233" s="47"/>
      <c r="L233" s="47">
        <v>0</v>
      </c>
      <c r="M233" s="281"/>
      <c r="N233" s="47">
        <v>100000</v>
      </c>
      <c r="O233" s="47"/>
      <c r="P233" s="47">
        <v>530922106</v>
      </c>
      <c r="Q233" s="47"/>
      <c r="R233" s="47">
        <v>10106403</v>
      </c>
      <c r="S233" s="47"/>
      <c r="T233" s="47">
        <v>5341</v>
      </c>
      <c r="U233" s="47"/>
      <c r="V233" s="47">
        <v>61989364984</v>
      </c>
      <c r="W233" s="47"/>
      <c r="X233" s="3">
        <v>53657127552</v>
      </c>
      <c r="Y233" s="281"/>
      <c r="Z233" s="166">
        <f>X233/درآمدها!$J$6</f>
        <v>4.8646124356713288E-3</v>
      </c>
      <c r="AA233" s="282">
        <f t="shared" si="3"/>
        <v>0</v>
      </c>
      <c r="AC233" s="204"/>
    </row>
    <row r="234" spans="2:29" s="139" customFormat="1">
      <c r="B234" s="272" t="s">
        <v>173</v>
      </c>
      <c r="C234" s="272"/>
      <c r="D234" s="165">
        <f>VLOOKUP(B234,'[1] سهام'!$B$10:$X$291,17,0)</f>
        <v>2927062</v>
      </c>
      <c r="E234" s="165"/>
      <c r="F234" s="165">
        <f>VLOOKUP(B234,'[1] سهام'!$B$10:$X$291,21,0)</f>
        <v>13148754746</v>
      </c>
      <c r="G234" s="165"/>
      <c r="H234" s="205">
        <f>VLOOKUP(B234,'[1] سهام'!$B$10:$X$291,23,0)</f>
        <v>10125568017</v>
      </c>
      <c r="I234" s="47"/>
      <c r="J234" s="47">
        <v>0</v>
      </c>
      <c r="K234" s="47"/>
      <c r="L234" s="47">
        <v>0</v>
      </c>
      <c r="M234" s="281"/>
      <c r="N234" s="47">
        <v>0</v>
      </c>
      <c r="O234" s="47"/>
      <c r="P234" s="47">
        <v>0</v>
      </c>
      <c r="Q234" s="47"/>
      <c r="R234" s="47">
        <v>2927062</v>
      </c>
      <c r="S234" s="47"/>
      <c r="T234" s="47">
        <v>3032</v>
      </c>
      <c r="U234" s="47"/>
      <c r="V234" s="47">
        <v>13148754746</v>
      </c>
      <c r="W234" s="47"/>
      <c r="X234" s="3">
        <v>8822046618</v>
      </c>
      <c r="Y234" s="281"/>
      <c r="Z234" s="166">
        <f>X234/درآمدها!$J$6</f>
        <v>7.9981615945439019E-4</v>
      </c>
      <c r="AA234" s="282">
        <f t="shared" si="3"/>
        <v>0</v>
      </c>
      <c r="AC234" s="204"/>
    </row>
    <row r="235" spans="2:29" s="139" customFormat="1">
      <c r="B235" s="272" t="s">
        <v>172</v>
      </c>
      <c r="C235" s="272"/>
      <c r="D235" s="165">
        <f>VLOOKUP(B235,'[1] سهام'!$B$10:$X$291,17,0)</f>
        <v>4553099</v>
      </c>
      <c r="E235" s="165"/>
      <c r="F235" s="165">
        <f>VLOOKUP(B235,'[1] سهام'!$B$10:$X$291,21,0)</f>
        <v>34382193961</v>
      </c>
      <c r="G235" s="165"/>
      <c r="H235" s="205">
        <f>VLOOKUP(B235,'[1] سهام'!$B$10:$X$291,23,0)</f>
        <v>33537719737</v>
      </c>
      <c r="I235" s="47"/>
      <c r="J235" s="47">
        <v>0</v>
      </c>
      <c r="K235" s="47"/>
      <c r="L235" s="47">
        <v>0</v>
      </c>
      <c r="M235" s="281"/>
      <c r="N235" s="47">
        <v>0</v>
      </c>
      <c r="O235" s="47"/>
      <c r="P235" s="47">
        <v>0</v>
      </c>
      <c r="Q235" s="47"/>
      <c r="R235" s="47">
        <v>4553099</v>
      </c>
      <c r="S235" s="47"/>
      <c r="T235" s="47">
        <v>7850</v>
      </c>
      <c r="U235" s="47"/>
      <c r="V235" s="47">
        <v>34382193961</v>
      </c>
      <c r="W235" s="47"/>
      <c r="X235" s="3">
        <v>35529163284</v>
      </c>
      <c r="Y235" s="281"/>
      <c r="Z235" s="166">
        <f>X235/درآمدها!$J$6</f>
        <v>3.2211118527141758E-3</v>
      </c>
      <c r="AA235" s="282">
        <f t="shared" si="3"/>
        <v>0</v>
      </c>
      <c r="AC235" s="204"/>
    </row>
    <row r="236" spans="2:29" s="139" customFormat="1">
      <c r="B236" s="272" t="s">
        <v>171</v>
      </c>
      <c r="C236" s="272"/>
      <c r="D236" s="165">
        <f>VLOOKUP(B236,'[1] سهام'!$B$10:$X$291,17,0)</f>
        <v>3820089</v>
      </c>
      <c r="E236" s="165"/>
      <c r="F236" s="165">
        <f>VLOOKUP(B236,'[1] سهام'!$B$10:$X$291,21,0)</f>
        <v>51004117591</v>
      </c>
      <c r="G236" s="165"/>
      <c r="H236" s="205">
        <f>VLOOKUP(B236,'[1] سهام'!$B$10:$X$291,23,0)</f>
        <v>38846987386</v>
      </c>
      <c r="I236" s="47"/>
      <c r="J236" s="47">
        <v>7640178</v>
      </c>
      <c r="K236" s="47"/>
      <c r="L236" s="47">
        <v>0</v>
      </c>
      <c r="M236" s="281"/>
      <c r="N236" s="47">
        <v>0</v>
      </c>
      <c r="O236" s="47"/>
      <c r="P236" s="47">
        <v>0</v>
      </c>
      <c r="Q236" s="47"/>
      <c r="R236" s="47">
        <v>11460267</v>
      </c>
      <c r="S236" s="47"/>
      <c r="T236" s="47">
        <v>3533.333333333333</v>
      </c>
      <c r="U236" s="47"/>
      <c r="V236" s="47">
        <v>51004117591</v>
      </c>
      <c r="W236" s="47"/>
      <c r="X236" s="3">
        <v>40252010390</v>
      </c>
      <c r="Y236" s="281"/>
      <c r="Z236" s="166">
        <f>X236/درآمدها!$J$6</f>
        <v>3.6492902105913594E-3</v>
      </c>
      <c r="AA236" s="282">
        <f t="shared" si="3"/>
        <v>0</v>
      </c>
      <c r="AC236" s="204"/>
    </row>
    <row r="237" spans="2:29" s="139" customFormat="1">
      <c r="B237" s="272" t="s">
        <v>170</v>
      </c>
      <c r="C237" s="272"/>
      <c r="D237" s="165">
        <f>VLOOKUP(B237,'[1] سهام'!$B$10:$X$291,17,0)</f>
        <v>4277459</v>
      </c>
      <c r="E237" s="165"/>
      <c r="F237" s="165">
        <f>VLOOKUP(B237,'[1] سهام'!$B$10:$X$291,21,0)</f>
        <v>39454727423</v>
      </c>
      <c r="G237" s="165"/>
      <c r="H237" s="205">
        <f>VLOOKUP(B237,'[1] سهام'!$B$10:$X$291,23,0)</f>
        <v>46729569230</v>
      </c>
      <c r="I237" s="47"/>
      <c r="J237" s="47">
        <v>0</v>
      </c>
      <c r="K237" s="47"/>
      <c r="L237" s="47">
        <v>0</v>
      </c>
      <c r="M237" s="281"/>
      <c r="N237" s="47">
        <v>45000</v>
      </c>
      <c r="O237" s="47"/>
      <c r="P237" s="47">
        <v>507681225</v>
      </c>
      <c r="Q237" s="47"/>
      <c r="R237" s="47">
        <v>4232459</v>
      </c>
      <c r="S237" s="47"/>
      <c r="T237" s="47">
        <v>11440</v>
      </c>
      <c r="U237" s="47"/>
      <c r="V237" s="47">
        <v>39039653255</v>
      </c>
      <c r="W237" s="47"/>
      <c r="X237" s="3">
        <v>48131235946</v>
      </c>
      <c r="Y237" s="281"/>
      <c r="Z237" s="166">
        <f>X237/درآمدها!$J$6</f>
        <v>4.363629206580873E-3</v>
      </c>
      <c r="AA237" s="282">
        <f t="shared" si="3"/>
        <v>0</v>
      </c>
      <c r="AC237" s="204"/>
    </row>
    <row r="238" spans="2:29" s="139" customFormat="1">
      <c r="B238" s="272" t="s">
        <v>169</v>
      </c>
      <c r="C238" s="272"/>
      <c r="D238" s="165">
        <f>VLOOKUP(B238,'[1] سهام'!$B$10:$X$291,17,0)</f>
        <v>5772179</v>
      </c>
      <c r="E238" s="165"/>
      <c r="F238" s="165">
        <f>VLOOKUP(B238,'[1] سهام'!$B$10:$X$291,21,0)</f>
        <v>19260645516</v>
      </c>
      <c r="G238" s="165"/>
      <c r="H238" s="205">
        <f>VLOOKUP(B238,'[1] سهام'!$B$10:$X$291,23,0)</f>
        <v>22079187293</v>
      </c>
      <c r="I238" s="47"/>
      <c r="J238" s="47">
        <v>0</v>
      </c>
      <c r="K238" s="47"/>
      <c r="L238" s="47">
        <v>0</v>
      </c>
      <c r="M238" s="281"/>
      <c r="N238" s="47">
        <v>0</v>
      </c>
      <c r="O238" s="47"/>
      <c r="P238" s="47">
        <v>0</v>
      </c>
      <c r="Q238" s="47"/>
      <c r="R238" s="47">
        <v>5772179</v>
      </c>
      <c r="S238" s="47"/>
      <c r="T238" s="47">
        <v>3916</v>
      </c>
      <c r="U238" s="47"/>
      <c r="V238" s="47">
        <v>19260645516</v>
      </c>
      <c r="W238" s="47"/>
      <c r="X238" s="3">
        <v>22469360042</v>
      </c>
      <c r="Y238" s="281"/>
      <c r="Z238" s="166">
        <f>X238/درآمدها!$J$6</f>
        <v>2.0370961560691194E-3</v>
      </c>
      <c r="AA238" s="282">
        <f t="shared" si="3"/>
        <v>0</v>
      </c>
      <c r="AC238" s="204"/>
    </row>
    <row r="239" spans="2:29" s="139" customFormat="1">
      <c r="B239" s="272" t="s">
        <v>168</v>
      </c>
      <c r="C239" s="272"/>
      <c r="D239" s="165">
        <f>VLOOKUP(B239,'[1] سهام'!$B$10:$X$291,17,0)</f>
        <v>11233173</v>
      </c>
      <c r="E239" s="165"/>
      <c r="F239" s="165">
        <f>VLOOKUP(B239,'[1] سهام'!$B$10:$X$291,21,0)</f>
        <v>49328835313</v>
      </c>
      <c r="G239" s="165"/>
      <c r="H239" s="205">
        <f>VLOOKUP(B239,'[1] سهام'!$B$10:$X$291,23,0)</f>
        <v>45938304746</v>
      </c>
      <c r="I239" s="47"/>
      <c r="J239" s="47">
        <v>0</v>
      </c>
      <c r="K239" s="47"/>
      <c r="L239" s="47">
        <v>0</v>
      </c>
      <c r="M239" s="281"/>
      <c r="N239" s="47">
        <v>0</v>
      </c>
      <c r="O239" s="47"/>
      <c r="P239" s="47">
        <v>0</v>
      </c>
      <c r="Q239" s="47"/>
      <c r="R239" s="47">
        <v>11233173</v>
      </c>
      <c r="S239" s="47"/>
      <c r="T239" s="47">
        <v>4245</v>
      </c>
      <c r="U239" s="47"/>
      <c r="V239" s="47">
        <v>49328835313</v>
      </c>
      <c r="W239" s="47"/>
      <c r="X239" s="3">
        <v>47401094714</v>
      </c>
      <c r="Y239" s="281"/>
      <c r="Z239" s="166">
        <f>X239/درآمدها!$J$6</f>
        <v>4.2974338234317948E-3</v>
      </c>
      <c r="AA239" s="282">
        <f t="shared" si="3"/>
        <v>0</v>
      </c>
      <c r="AC239" s="204"/>
    </row>
    <row r="240" spans="2:29" s="139" customFormat="1">
      <c r="B240" s="272" t="s">
        <v>167</v>
      </c>
      <c r="C240" s="272"/>
      <c r="D240" s="165">
        <f>VLOOKUP(B240,'[1] سهام'!$B$10:$X$291,17,0)</f>
        <v>7038421</v>
      </c>
      <c r="E240" s="165"/>
      <c r="F240" s="165">
        <f>VLOOKUP(B240,'[1] سهام'!$B$10:$X$291,21,0)</f>
        <v>22824119245</v>
      </c>
      <c r="G240" s="165"/>
      <c r="H240" s="205">
        <f>VLOOKUP(B240,'[1] سهام'!$B$10:$X$291,23,0)</f>
        <v>26167068562</v>
      </c>
      <c r="I240" s="47"/>
      <c r="J240" s="47">
        <v>0</v>
      </c>
      <c r="K240" s="47"/>
      <c r="L240" s="47">
        <v>0</v>
      </c>
      <c r="M240" s="281"/>
      <c r="N240" s="47">
        <v>100000</v>
      </c>
      <c r="O240" s="47"/>
      <c r="P240" s="47">
        <v>411536700</v>
      </c>
      <c r="Q240" s="47"/>
      <c r="R240" s="47">
        <v>6938421</v>
      </c>
      <c r="S240" s="47"/>
      <c r="T240" s="47">
        <v>4144</v>
      </c>
      <c r="U240" s="47"/>
      <c r="V240" s="47">
        <v>22499840273</v>
      </c>
      <c r="W240" s="47"/>
      <c r="X240" s="3">
        <v>28581737369</v>
      </c>
      <c r="Y240" s="281"/>
      <c r="Z240" s="166">
        <f>X240/درآمدها!$J$6</f>
        <v>2.5912508064018947E-3</v>
      </c>
      <c r="AA240" s="282">
        <f t="shared" si="3"/>
        <v>0</v>
      </c>
      <c r="AC240" s="204"/>
    </row>
    <row r="241" spans="2:29" s="139" customFormat="1">
      <c r="B241" s="272" t="s">
        <v>166</v>
      </c>
      <c r="C241" s="272"/>
      <c r="D241" s="165">
        <f>VLOOKUP(B241,'[1] سهام'!$B$10:$X$291,17,0)</f>
        <v>515318</v>
      </c>
      <c r="E241" s="165"/>
      <c r="F241" s="165">
        <f>VLOOKUP(B241,'[1] سهام'!$B$10:$X$291,21,0)</f>
        <v>23901447382</v>
      </c>
      <c r="G241" s="165"/>
      <c r="H241" s="205">
        <f>VLOOKUP(B241,'[1] سهام'!$B$10:$X$291,23,0)</f>
        <v>29720852798</v>
      </c>
      <c r="I241" s="47"/>
      <c r="J241" s="47">
        <v>0</v>
      </c>
      <c r="K241" s="47"/>
      <c r="L241" s="47">
        <v>0</v>
      </c>
      <c r="M241" s="281"/>
      <c r="N241" s="47">
        <v>0</v>
      </c>
      <c r="O241" s="47"/>
      <c r="P241" s="47">
        <v>0</v>
      </c>
      <c r="Q241" s="47"/>
      <c r="R241" s="47">
        <v>515318</v>
      </c>
      <c r="S241" s="47"/>
      <c r="T241" s="47">
        <v>57700</v>
      </c>
      <c r="U241" s="47"/>
      <c r="V241" s="47">
        <v>23901447382</v>
      </c>
      <c r="W241" s="47"/>
      <c r="X241" s="3">
        <v>29556932204</v>
      </c>
      <c r="Y241" s="281"/>
      <c r="Z241" s="166">
        <f>X241/درآمدها!$J$6</f>
        <v>2.6796630106695573E-3</v>
      </c>
      <c r="AA241" s="282">
        <f t="shared" si="3"/>
        <v>0</v>
      </c>
      <c r="AC241" s="204"/>
    </row>
    <row r="242" spans="2:29" s="139" customFormat="1">
      <c r="B242" s="272" t="s">
        <v>165</v>
      </c>
      <c r="C242" s="272"/>
      <c r="D242" s="165">
        <f>VLOOKUP(B242,'[1] سهام'!$B$10:$X$291,17,0)</f>
        <v>4511825</v>
      </c>
      <c r="E242" s="165"/>
      <c r="F242" s="165">
        <f>VLOOKUP(B242,'[1] سهام'!$B$10:$X$291,21,0)</f>
        <v>13177212644</v>
      </c>
      <c r="G242" s="165"/>
      <c r="H242" s="205">
        <f>VLOOKUP(B242,'[1] سهام'!$B$10:$X$291,23,0)</f>
        <v>12647642591</v>
      </c>
      <c r="I242" s="47"/>
      <c r="J242" s="47">
        <v>0</v>
      </c>
      <c r="K242" s="47"/>
      <c r="L242" s="47">
        <v>0</v>
      </c>
      <c r="M242" s="281"/>
      <c r="N242" s="47">
        <v>0</v>
      </c>
      <c r="O242" s="47"/>
      <c r="P242" s="47">
        <v>0</v>
      </c>
      <c r="Q242" s="47"/>
      <c r="R242" s="47">
        <v>4511825</v>
      </c>
      <c r="S242" s="47"/>
      <c r="T242" s="47">
        <v>3547</v>
      </c>
      <c r="U242" s="47"/>
      <c r="V242" s="47">
        <v>13177212644</v>
      </c>
      <c r="W242" s="47"/>
      <c r="X242" s="3">
        <v>15908222791</v>
      </c>
      <c r="Y242" s="281"/>
      <c r="Z242" s="166">
        <f>X242/درآمدها!$J$6</f>
        <v>1.4422564522025766E-3</v>
      </c>
      <c r="AA242" s="282">
        <f t="shared" si="3"/>
        <v>0</v>
      </c>
      <c r="AC242" s="204"/>
    </row>
    <row r="243" spans="2:29" s="139" customFormat="1">
      <c r="B243" s="272" t="s">
        <v>164</v>
      </c>
      <c r="C243" s="272"/>
      <c r="D243" s="165">
        <f>VLOOKUP(B243,'[1] سهام'!$B$10:$X$291,17,0)</f>
        <v>7301228</v>
      </c>
      <c r="E243" s="165"/>
      <c r="F243" s="165">
        <f>VLOOKUP(B243,'[1] سهام'!$B$10:$X$291,21,0)</f>
        <v>26048351212</v>
      </c>
      <c r="G243" s="165"/>
      <c r="H243" s="205">
        <f>VLOOKUP(B243,'[1] سهام'!$B$10:$X$291,23,0)</f>
        <v>24473253360</v>
      </c>
      <c r="I243" s="47"/>
      <c r="J243" s="47">
        <v>2400755</v>
      </c>
      <c r="K243" s="47"/>
      <c r="L243" s="47">
        <v>8683655683</v>
      </c>
      <c r="M243" s="281"/>
      <c r="N243" s="47">
        <v>50000</v>
      </c>
      <c r="O243" s="47"/>
      <c r="P243" s="47">
        <v>176443875</v>
      </c>
      <c r="Q243" s="47"/>
      <c r="R243" s="47">
        <v>9651983</v>
      </c>
      <c r="S243" s="47"/>
      <c r="T243" s="47">
        <v>3510</v>
      </c>
      <c r="U243" s="47"/>
      <c r="V243" s="47">
        <v>34553012524</v>
      </c>
      <c r="W243" s="47"/>
      <c r="X243" s="3">
        <v>33676883496</v>
      </c>
      <c r="Y243" s="281"/>
      <c r="Z243" s="166">
        <f>X243/درآمدها!$J$6</f>
        <v>3.0531821907635783E-3</v>
      </c>
      <c r="AA243" s="282">
        <f t="shared" si="3"/>
        <v>0</v>
      </c>
      <c r="AC243" s="204"/>
    </row>
    <row r="244" spans="2:29" s="139" customFormat="1">
      <c r="B244" s="272" t="s">
        <v>163</v>
      </c>
      <c r="C244" s="272"/>
      <c r="D244" s="165">
        <f>VLOOKUP(B244,'[1] سهام'!$B$10:$X$291,17,0)</f>
        <v>37812096</v>
      </c>
      <c r="E244" s="165"/>
      <c r="F244" s="165">
        <f>VLOOKUP(B244,'[1] سهام'!$B$10:$X$291,21,0)</f>
        <v>105122017192</v>
      </c>
      <c r="G244" s="165"/>
      <c r="H244" s="205">
        <f>VLOOKUP(B244,'[1] سهام'!$B$10:$X$291,23,0)</f>
        <v>45705930662</v>
      </c>
      <c r="I244" s="47"/>
      <c r="J244" s="47">
        <v>0</v>
      </c>
      <c r="K244" s="47"/>
      <c r="L244" s="47">
        <v>0</v>
      </c>
      <c r="M244" s="281"/>
      <c r="N244" s="47">
        <v>400000</v>
      </c>
      <c r="O244" s="47"/>
      <c r="P244" s="47">
        <v>485096410</v>
      </c>
      <c r="Q244" s="47"/>
      <c r="R244" s="47">
        <v>37412096</v>
      </c>
      <c r="S244" s="47"/>
      <c r="T244" s="47">
        <v>1201</v>
      </c>
      <c r="U244" s="47"/>
      <c r="V244" s="47">
        <v>104009970749</v>
      </c>
      <c r="W244" s="47"/>
      <c r="X244" s="3">
        <v>44664582333</v>
      </c>
      <c r="Y244" s="281"/>
      <c r="Z244" s="166">
        <f>X244/درآمدها!$J$6</f>
        <v>4.0493386911293772E-3</v>
      </c>
      <c r="AA244" s="282">
        <f t="shared" si="3"/>
        <v>0</v>
      </c>
      <c r="AC244" s="204"/>
    </row>
    <row r="245" spans="2:29" s="139" customFormat="1">
      <c r="B245" s="272" t="s">
        <v>162</v>
      </c>
      <c r="C245" s="272"/>
      <c r="D245" s="165">
        <f>VLOOKUP(B245,'[1] سهام'!$B$10:$X$291,17,0)</f>
        <v>16664250</v>
      </c>
      <c r="E245" s="165"/>
      <c r="F245" s="165">
        <f>VLOOKUP(B245,'[1] سهام'!$B$10:$X$291,21,0)</f>
        <v>55590450225</v>
      </c>
      <c r="G245" s="165"/>
      <c r="H245" s="205">
        <f>VLOOKUP(B245,'[1] سهام'!$B$10:$X$291,23,0)</f>
        <v>39590583537</v>
      </c>
      <c r="I245" s="47"/>
      <c r="J245" s="47">
        <v>0</v>
      </c>
      <c r="K245" s="47"/>
      <c r="L245" s="47">
        <v>0</v>
      </c>
      <c r="M245" s="281"/>
      <c r="N245" s="47">
        <v>203252</v>
      </c>
      <c r="O245" s="47"/>
      <c r="P245" s="47">
        <v>491600498</v>
      </c>
      <c r="Q245" s="47"/>
      <c r="R245" s="47">
        <v>16460998</v>
      </c>
      <c r="S245" s="47"/>
      <c r="T245" s="47">
        <v>2458</v>
      </c>
      <c r="U245" s="47"/>
      <c r="V245" s="47">
        <v>54912419699</v>
      </c>
      <c r="W245" s="47"/>
      <c r="X245" s="3">
        <v>40220389347</v>
      </c>
      <c r="Y245" s="281"/>
      <c r="Z245" s="166">
        <f>X245/درآمدها!$J$6</f>
        <v>3.6464234130935318E-3</v>
      </c>
      <c r="AA245" s="282">
        <f t="shared" si="3"/>
        <v>0</v>
      </c>
      <c r="AC245" s="204"/>
    </row>
    <row r="246" spans="2:29" s="139" customFormat="1">
      <c r="B246" s="272" t="s">
        <v>161</v>
      </c>
      <c r="C246" s="272"/>
      <c r="D246" s="165">
        <f>VLOOKUP(B246,'[1] سهام'!$B$10:$X$291,17,0)</f>
        <v>1288680</v>
      </c>
      <c r="E246" s="165"/>
      <c r="F246" s="165">
        <f>VLOOKUP(B246,'[1] سهام'!$B$10:$X$291,21,0)</f>
        <v>26589707812</v>
      </c>
      <c r="G246" s="165"/>
      <c r="H246" s="205">
        <f>VLOOKUP(B246,'[1] سهام'!$B$10:$X$291,23,0)</f>
        <v>28707486856</v>
      </c>
      <c r="I246" s="47"/>
      <c r="J246" s="47">
        <v>0</v>
      </c>
      <c r="K246" s="47"/>
      <c r="L246" s="47">
        <v>0</v>
      </c>
      <c r="M246" s="281"/>
      <c r="N246" s="47">
        <v>0</v>
      </c>
      <c r="O246" s="47"/>
      <c r="P246" s="47">
        <v>0</v>
      </c>
      <c r="Q246" s="47"/>
      <c r="R246" s="47">
        <v>1288680</v>
      </c>
      <c r="S246" s="47"/>
      <c r="T246" s="47">
        <v>21960</v>
      </c>
      <c r="U246" s="47"/>
      <c r="V246" s="47">
        <v>26589707812</v>
      </c>
      <c r="W246" s="47"/>
      <c r="X246" s="3">
        <v>28131031297</v>
      </c>
      <c r="Y246" s="281"/>
      <c r="Z246" s="166">
        <f>X246/درآمدها!$J$6</f>
        <v>2.5503893130139196E-3</v>
      </c>
      <c r="AA246" s="282">
        <f t="shared" si="3"/>
        <v>0</v>
      </c>
      <c r="AC246" s="204"/>
    </row>
    <row r="247" spans="2:29" s="139" customFormat="1">
      <c r="B247" s="272" t="s">
        <v>160</v>
      </c>
      <c r="C247" s="272"/>
      <c r="D247" s="165">
        <f>VLOOKUP(B247,'[1] سهام'!$B$10:$X$291,17,0)</f>
        <v>3889827</v>
      </c>
      <c r="E247" s="165"/>
      <c r="F247" s="165">
        <f>VLOOKUP(B247,'[1] سهام'!$B$10:$X$291,21,0)</f>
        <v>75773642957</v>
      </c>
      <c r="G247" s="165"/>
      <c r="H247" s="205">
        <f>VLOOKUP(B247,'[1] سهام'!$B$10:$X$291,23,0)</f>
        <v>45356186072</v>
      </c>
      <c r="I247" s="47"/>
      <c r="J247" s="47">
        <v>0</v>
      </c>
      <c r="K247" s="47"/>
      <c r="L247" s="47">
        <v>0</v>
      </c>
      <c r="M247" s="281"/>
      <c r="N247" s="47">
        <v>749408</v>
      </c>
      <c r="O247" s="47"/>
      <c r="P247" s="47">
        <v>8759076097</v>
      </c>
      <c r="Q247" s="47"/>
      <c r="R247" s="47">
        <v>3140419</v>
      </c>
      <c r="S247" s="47"/>
      <c r="T247" s="47">
        <v>11370</v>
      </c>
      <c r="U247" s="47"/>
      <c r="V247" s="47">
        <v>61175211145</v>
      </c>
      <c r="W247" s="47"/>
      <c r="X247" s="3">
        <v>35494109978</v>
      </c>
      <c r="Y247" s="281"/>
      <c r="Z247" s="166">
        <f>X247/درآمدها!$J$6</f>
        <v>3.2179338825905658E-3</v>
      </c>
      <c r="AA247" s="282">
        <f t="shared" si="3"/>
        <v>0</v>
      </c>
      <c r="AC247" s="204"/>
    </row>
    <row r="248" spans="2:29" s="139" customFormat="1">
      <c r="B248" s="272" t="s">
        <v>159</v>
      </c>
      <c r="C248" s="272"/>
      <c r="D248" s="165">
        <f>VLOOKUP(B248,'[1] سهام'!$B$10:$X$291,17,0)</f>
        <v>25806200</v>
      </c>
      <c r="E248" s="165"/>
      <c r="F248" s="165">
        <f>VLOOKUP(B248,'[1] سهام'!$B$10:$X$291,21,0)</f>
        <v>118862921828</v>
      </c>
      <c r="G248" s="165"/>
      <c r="H248" s="205">
        <f>VLOOKUP(B248,'[1] سهام'!$B$10:$X$291,23,0)</f>
        <v>120695732885</v>
      </c>
      <c r="I248" s="47"/>
      <c r="J248" s="47">
        <v>0</v>
      </c>
      <c r="K248" s="47"/>
      <c r="L248" s="47">
        <v>0</v>
      </c>
      <c r="M248" s="281"/>
      <c r="N248" s="47">
        <v>105000</v>
      </c>
      <c r="O248" s="47"/>
      <c r="P248" s="47">
        <v>491895943</v>
      </c>
      <c r="Q248" s="47"/>
      <c r="R248" s="47">
        <v>25701200</v>
      </c>
      <c r="S248" s="47"/>
      <c r="T248" s="47">
        <v>4725</v>
      </c>
      <c r="U248" s="47"/>
      <c r="V248" s="47">
        <v>118379293599</v>
      </c>
      <c r="W248" s="47"/>
      <c r="X248" s="3">
        <v>120715612890</v>
      </c>
      <c r="Y248" s="281"/>
      <c r="Z248" s="166">
        <f>X248/درآمدها!$J$6</f>
        <v>1.0944206267383235E-2</v>
      </c>
      <c r="AA248" s="282">
        <f t="shared" si="3"/>
        <v>0</v>
      </c>
      <c r="AC248" s="204"/>
    </row>
    <row r="249" spans="2:29" s="139" customFormat="1">
      <c r="B249" s="272" t="s">
        <v>158</v>
      </c>
      <c r="C249" s="272"/>
      <c r="D249" s="165">
        <f>VLOOKUP(B249,'[1] سهام'!$B$10:$X$291,17,0)</f>
        <v>1037989</v>
      </c>
      <c r="E249" s="165"/>
      <c r="F249" s="165">
        <f>VLOOKUP(B249,'[1] سهام'!$B$10:$X$291,21,0)</f>
        <v>34094388992</v>
      </c>
      <c r="G249" s="165"/>
      <c r="H249" s="205">
        <f>VLOOKUP(B249,'[1] سهام'!$B$10:$X$291,23,0)</f>
        <v>24330149729</v>
      </c>
      <c r="I249" s="47"/>
      <c r="J249" s="47">
        <v>0</v>
      </c>
      <c r="K249" s="47"/>
      <c r="L249" s="47">
        <v>0</v>
      </c>
      <c r="M249" s="281"/>
      <c r="N249" s="47">
        <v>1700</v>
      </c>
      <c r="O249" s="47"/>
      <c r="P249" s="47">
        <v>36755001</v>
      </c>
      <c r="Q249" s="47"/>
      <c r="R249" s="47">
        <v>1036289</v>
      </c>
      <c r="S249" s="47"/>
      <c r="T249" s="47">
        <v>21220</v>
      </c>
      <c r="U249" s="47"/>
      <c r="V249" s="47">
        <v>34038549806</v>
      </c>
      <c r="W249" s="47"/>
      <c r="X249" s="3">
        <v>21859211771</v>
      </c>
      <c r="Y249" s="281"/>
      <c r="Z249" s="166">
        <f>X249/درآمدها!$J$6</f>
        <v>1.9817794627960124E-3</v>
      </c>
      <c r="AA249" s="282">
        <f t="shared" si="3"/>
        <v>0</v>
      </c>
      <c r="AC249" s="204"/>
    </row>
    <row r="250" spans="2:29" s="139" customFormat="1">
      <c r="B250" s="272" t="s">
        <v>157</v>
      </c>
      <c r="C250" s="272"/>
      <c r="D250" s="165">
        <f>VLOOKUP(B250,'[1] سهام'!$B$10:$X$291,17,0)</f>
        <v>6410672</v>
      </c>
      <c r="E250" s="165"/>
      <c r="F250" s="165">
        <f>VLOOKUP(B250,'[1] سهام'!$B$10:$X$291,21,0)</f>
        <v>28619336695</v>
      </c>
      <c r="G250" s="165"/>
      <c r="H250" s="205">
        <f>VLOOKUP(B250,'[1] سهام'!$B$10:$X$291,23,0)</f>
        <v>30040099359</v>
      </c>
      <c r="I250" s="47"/>
      <c r="J250" s="47">
        <v>8875258</v>
      </c>
      <c r="K250" s="47"/>
      <c r="L250" s="47">
        <v>44954974313</v>
      </c>
      <c r="M250" s="281"/>
      <c r="N250" s="47">
        <v>0</v>
      </c>
      <c r="O250" s="47"/>
      <c r="P250" s="47">
        <v>0</v>
      </c>
      <c r="Q250" s="47"/>
      <c r="R250" s="47">
        <v>15285930</v>
      </c>
      <c r="S250" s="47"/>
      <c r="T250" s="47">
        <v>4790</v>
      </c>
      <c r="U250" s="47"/>
      <c r="V250" s="47">
        <v>73574311008</v>
      </c>
      <c r="W250" s="47"/>
      <c r="X250" s="3">
        <v>72783948055</v>
      </c>
      <c r="Y250" s="281"/>
      <c r="Z250" s="166">
        <f>X250/درآمدها!$J$6</f>
        <v>6.5986703906667039E-3</v>
      </c>
      <c r="AA250" s="282">
        <f t="shared" si="3"/>
        <v>0</v>
      </c>
      <c r="AC250" s="204"/>
    </row>
    <row r="251" spans="2:29" s="139" customFormat="1">
      <c r="B251" s="272" t="s">
        <v>156</v>
      </c>
      <c r="C251" s="272"/>
      <c r="D251" s="165">
        <f>VLOOKUP(B251,'[1] سهام'!$B$10:$X$291,17,0)</f>
        <v>17687205</v>
      </c>
      <c r="E251" s="165"/>
      <c r="F251" s="165">
        <f>VLOOKUP(B251,'[1] سهام'!$B$10:$X$291,21,0)</f>
        <v>33377199325</v>
      </c>
      <c r="G251" s="165"/>
      <c r="H251" s="205">
        <f>VLOOKUP(B251,'[1] سهام'!$B$10:$X$291,23,0)</f>
        <v>28113563845</v>
      </c>
      <c r="I251" s="47"/>
      <c r="J251" s="47">
        <v>5805954</v>
      </c>
      <c r="K251" s="47"/>
      <c r="L251" s="47">
        <v>10020651287</v>
      </c>
      <c r="M251" s="281"/>
      <c r="N251" s="47">
        <v>280000</v>
      </c>
      <c r="O251" s="47"/>
      <c r="P251" s="47">
        <v>491756542</v>
      </c>
      <c r="Q251" s="47"/>
      <c r="R251" s="47">
        <v>23213159</v>
      </c>
      <c r="S251" s="47"/>
      <c r="T251" s="47">
        <v>1770</v>
      </c>
      <c r="U251" s="47"/>
      <c r="V251" s="47">
        <v>42880619269</v>
      </c>
      <c r="W251" s="47"/>
      <c r="X251" s="3">
        <v>40842822050</v>
      </c>
      <c r="Y251" s="281"/>
      <c r="Z251" s="166">
        <f>X251/درآمدها!$J$6</f>
        <v>3.7028538260791681E-3</v>
      </c>
      <c r="AA251" s="282">
        <f t="shared" si="3"/>
        <v>0</v>
      </c>
      <c r="AC251" s="204"/>
    </row>
    <row r="252" spans="2:29" s="139" customFormat="1">
      <c r="B252" s="272" t="s">
        <v>155</v>
      </c>
      <c r="C252" s="272"/>
      <c r="D252" s="165">
        <f>VLOOKUP(B252,'[1] سهام'!$B$10:$X$291,17,0)</f>
        <v>19209295</v>
      </c>
      <c r="E252" s="165"/>
      <c r="F252" s="165">
        <f>VLOOKUP(B252,'[1] سهام'!$B$10:$X$291,21,0)</f>
        <v>190978951788</v>
      </c>
      <c r="G252" s="165"/>
      <c r="H252" s="205">
        <f>VLOOKUP(B252,'[1] سهام'!$B$10:$X$291,23,0)</f>
        <v>154860447528</v>
      </c>
      <c r="I252" s="47"/>
      <c r="J252" s="47">
        <v>0</v>
      </c>
      <c r="K252" s="47"/>
      <c r="L252" s="47">
        <v>0</v>
      </c>
      <c r="M252" s="281"/>
      <c r="N252" s="47">
        <v>65645</v>
      </c>
      <c r="O252" s="47"/>
      <c r="P252" s="47">
        <v>509875837</v>
      </c>
      <c r="Q252" s="47"/>
      <c r="R252" s="47">
        <v>19143650</v>
      </c>
      <c r="S252" s="47"/>
      <c r="T252" s="47">
        <v>7950</v>
      </c>
      <c r="U252" s="47"/>
      <c r="V252" s="47">
        <v>190326308717</v>
      </c>
      <c r="W252" s="47"/>
      <c r="X252" s="3">
        <v>151286474998</v>
      </c>
      <c r="Y252" s="281"/>
      <c r="Z252" s="166">
        <f>X252/درآمدها!$J$6</f>
        <v>1.3715793245006063E-2</v>
      </c>
      <c r="AA252" s="282">
        <f t="shared" si="3"/>
        <v>0</v>
      </c>
      <c r="AC252" s="204"/>
    </row>
    <row r="253" spans="2:29" s="139" customFormat="1">
      <c r="B253" s="272" t="s">
        <v>154</v>
      </c>
      <c r="C253" s="272"/>
      <c r="D253" s="165">
        <f>VLOOKUP(B253,'[1] سهام'!$B$10:$X$291,17,0)</f>
        <v>513476</v>
      </c>
      <c r="E253" s="165"/>
      <c r="F253" s="165">
        <f>VLOOKUP(B253,'[1] سهام'!$B$10:$X$291,21,0)</f>
        <v>25673971667</v>
      </c>
      <c r="G253" s="165"/>
      <c r="H253" s="205">
        <f>VLOOKUP(B253,'[1] سهام'!$B$10:$X$291,23,0)</f>
        <v>27777100909</v>
      </c>
      <c r="I253" s="47"/>
      <c r="J253" s="47">
        <v>0</v>
      </c>
      <c r="K253" s="47"/>
      <c r="L253" s="47">
        <v>0</v>
      </c>
      <c r="M253" s="281"/>
      <c r="N253" s="47">
        <v>0</v>
      </c>
      <c r="O253" s="47"/>
      <c r="P253" s="47">
        <v>0</v>
      </c>
      <c r="Q253" s="47"/>
      <c r="R253" s="47">
        <v>513476</v>
      </c>
      <c r="S253" s="47"/>
      <c r="T253" s="47">
        <v>60000</v>
      </c>
      <c r="U253" s="47"/>
      <c r="V253" s="47">
        <v>25673971667</v>
      </c>
      <c r="W253" s="47"/>
      <c r="X253" s="3">
        <v>30625249072</v>
      </c>
      <c r="Y253" s="281"/>
      <c r="Z253" s="166">
        <f>X253/درآمدها!$J$6</f>
        <v>2.7765177578096046E-3</v>
      </c>
      <c r="AA253" s="282">
        <f t="shared" si="3"/>
        <v>0</v>
      </c>
      <c r="AC253" s="204"/>
    </row>
    <row r="254" spans="2:29" s="139" customFormat="1">
      <c r="B254" s="272" t="s">
        <v>153</v>
      </c>
      <c r="C254" s="272"/>
      <c r="D254" s="165">
        <f>VLOOKUP(B254,'[1] سهام'!$B$10:$X$291,17,0)</f>
        <v>701083</v>
      </c>
      <c r="E254" s="165"/>
      <c r="F254" s="165">
        <f>VLOOKUP(B254,'[1] سهام'!$B$10:$X$291,21,0)</f>
        <v>34935037261</v>
      </c>
      <c r="G254" s="165"/>
      <c r="H254" s="205">
        <f>VLOOKUP(B254,'[1] سهام'!$B$10:$X$291,23,0)</f>
        <v>34120789793</v>
      </c>
      <c r="I254" s="47"/>
      <c r="J254" s="47">
        <v>0</v>
      </c>
      <c r="K254" s="47"/>
      <c r="L254" s="47">
        <v>0</v>
      </c>
      <c r="M254" s="281"/>
      <c r="N254" s="47">
        <v>0</v>
      </c>
      <c r="O254" s="47"/>
      <c r="P254" s="47">
        <v>0</v>
      </c>
      <c r="Q254" s="47"/>
      <c r="R254" s="47">
        <v>701083</v>
      </c>
      <c r="S254" s="47"/>
      <c r="T254" s="47">
        <v>47120</v>
      </c>
      <c r="U254" s="47"/>
      <c r="V254" s="47">
        <v>34935037261</v>
      </c>
      <c r="W254" s="47"/>
      <c r="X254" s="3">
        <v>32838472531</v>
      </c>
      <c r="Y254" s="281"/>
      <c r="Z254" s="166">
        <f>X254/درآمدها!$J$6</f>
        <v>2.9771709580976176E-3</v>
      </c>
      <c r="AA254" s="282">
        <f t="shared" si="3"/>
        <v>0</v>
      </c>
      <c r="AC254" s="204"/>
    </row>
    <row r="255" spans="2:29" s="139" customFormat="1">
      <c r="B255" s="272" t="s">
        <v>152</v>
      </c>
      <c r="C255" s="272"/>
      <c r="D255" s="165">
        <f>VLOOKUP(B255,'[1] سهام'!$B$10:$X$291,17,0)</f>
        <v>3066740</v>
      </c>
      <c r="E255" s="165"/>
      <c r="F255" s="165">
        <f>VLOOKUP(B255,'[1] سهام'!$B$10:$X$291,21,0)</f>
        <v>61413029810</v>
      </c>
      <c r="G255" s="165"/>
      <c r="H255" s="205">
        <f>VLOOKUP(B255,'[1] سهام'!$B$10:$X$291,23,0)</f>
        <v>67280238240</v>
      </c>
      <c r="I255" s="47"/>
      <c r="J255" s="47">
        <v>0</v>
      </c>
      <c r="K255" s="47"/>
      <c r="L255" s="47">
        <v>0</v>
      </c>
      <c r="M255" s="281"/>
      <c r="N255" s="47">
        <v>20000</v>
      </c>
      <c r="O255" s="47"/>
      <c r="P255" s="47">
        <v>491855949</v>
      </c>
      <c r="Q255" s="47"/>
      <c r="R255" s="47">
        <v>3046740</v>
      </c>
      <c r="S255" s="47"/>
      <c r="T255" s="47">
        <v>24980</v>
      </c>
      <c r="U255" s="47"/>
      <c r="V255" s="47">
        <v>61012519628</v>
      </c>
      <c r="W255" s="47"/>
      <c r="X255" s="3">
        <v>75654725191</v>
      </c>
      <c r="Y255" s="281"/>
      <c r="Z255" s="166">
        <f>X255/درآمدها!$J$6</f>
        <v>6.858938108917044E-3</v>
      </c>
      <c r="AA255" s="282">
        <f t="shared" si="3"/>
        <v>0</v>
      </c>
      <c r="AC255" s="204"/>
    </row>
    <row r="256" spans="2:29" s="139" customFormat="1">
      <c r="B256" s="272" t="s">
        <v>151</v>
      </c>
      <c r="C256" s="272"/>
      <c r="D256" s="165">
        <f>VLOOKUP(B256,'[1] سهام'!$B$10:$X$291,17,0)</f>
        <v>6673218</v>
      </c>
      <c r="E256" s="165"/>
      <c r="F256" s="165">
        <f>VLOOKUP(B256,'[1] سهام'!$B$10:$X$291,21,0)</f>
        <v>57214918871</v>
      </c>
      <c r="G256" s="165"/>
      <c r="H256" s="205">
        <f>VLOOKUP(B256,'[1] سهام'!$B$10:$X$291,23,0)</f>
        <v>74229003232</v>
      </c>
      <c r="I256" s="47"/>
      <c r="J256" s="47">
        <v>0</v>
      </c>
      <c r="K256" s="47"/>
      <c r="L256" s="47">
        <v>0</v>
      </c>
      <c r="M256" s="281"/>
      <c r="N256" s="47">
        <v>3390054</v>
      </c>
      <c r="O256" s="47"/>
      <c r="P256" s="47">
        <v>39574490521</v>
      </c>
      <c r="Q256" s="47"/>
      <c r="R256" s="47">
        <v>3283164</v>
      </c>
      <c r="S256" s="47"/>
      <c r="T256" s="47">
        <v>11820</v>
      </c>
      <c r="U256" s="47"/>
      <c r="V256" s="47">
        <v>28149232035</v>
      </c>
      <c r="W256" s="47"/>
      <c r="X256" s="3">
        <v>38576096845</v>
      </c>
      <c r="Y256" s="281"/>
      <c r="Z256" s="166">
        <f>X256/درآمدها!$J$6</f>
        <v>3.497350100412779E-3</v>
      </c>
      <c r="AA256" s="282">
        <f t="shared" si="3"/>
        <v>0</v>
      </c>
      <c r="AC256" s="204"/>
    </row>
    <row r="257" spans="2:29" s="139" customFormat="1">
      <c r="B257" s="272" t="s">
        <v>372</v>
      </c>
      <c r="C257" s="272"/>
      <c r="D257" s="165">
        <f>VLOOKUP(B257,'[1] سهام'!$B$10:$X$291,17,0)</f>
        <v>400000</v>
      </c>
      <c r="E257" s="165"/>
      <c r="F257" s="165">
        <f>VLOOKUP(B257,'[1] سهام'!$B$10:$X$291,21,0)</f>
        <v>2430253172</v>
      </c>
      <c r="G257" s="165"/>
      <c r="H257" s="205">
        <f>VLOOKUP(B257,'[1] سهام'!$B$10:$X$291,23,0)</f>
        <v>2330053200</v>
      </c>
      <c r="I257" s="47"/>
      <c r="J257" s="47">
        <v>5019768</v>
      </c>
      <c r="K257" s="47"/>
      <c r="L257" s="47">
        <v>29979380591</v>
      </c>
      <c r="M257" s="281"/>
      <c r="N257" s="47">
        <v>90000</v>
      </c>
      <c r="O257" s="47"/>
      <c r="P257" s="47">
        <v>495533942</v>
      </c>
      <c r="Q257" s="47"/>
      <c r="R257" s="47">
        <v>5329768</v>
      </c>
      <c r="S257" s="47"/>
      <c r="T257" s="47">
        <v>5600</v>
      </c>
      <c r="U257" s="47"/>
      <c r="V257" s="47">
        <v>31871443376</v>
      </c>
      <c r="W257" s="47"/>
      <c r="X257" s="3">
        <v>29669112932</v>
      </c>
      <c r="Y257" s="281"/>
      <c r="Z257" s="166">
        <f>X257/درآمدها!$J$6</f>
        <v>2.6898334351661462E-3</v>
      </c>
      <c r="AA257" s="282">
        <f t="shared" si="3"/>
        <v>0</v>
      </c>
      <c r="AC257" s="204"/>
    </row>
    <row r="258" spans="2:29" s="139" customFormat="1">
      <c r="B258" s="272" t="s">
        <v>373</v>
      </c>
      <c r="C258" s="272"/>
      <c r="D258" s="165">
        <f>VLOOKUP(B258,'[1] سهام'!$B$10:$X$291,17,0)</f>
        <v>5454515</v>
      </c>
      <c r="E258" s="165"/>
      <c r="F258" s="165">
        <f>VLOOKUP(B258,'[1] سهام'!$B$10:$X$291,21,0)</f>
        <v>24988653827</v>
      </c>
      <c r="G258" s="165"/>
      <c r="H258" s="205">
        <f>VLOOKUP(B258,'[1] سهام'!$B$10:$X$291,23,0)</f>
        <v>23911287407</v>
      </c>
      <c r="I258" s="47"/>
      <c r="J258" s="47">
        <v>1082936</v>
      </c>
      <c r="K258" s="47"/>
      <c r="L258" s="47">
        <v>5070443103</v>
      </c>
      <c r="M258" s="281"/>
      <c r="N258" s="47">
        <v>73000</v>
      </c>
      <c r="O258" s="47"/>
      <c r="P258" s="47">
        <v>299368122</v>
      </c>
      <c r="Q258" s="47"/>
      <c r="R258" s="47">
        <v>6464451</v>
      </c>
      <c r="S258" s="47"/>
      <c r="T258" s="47">
        <v>4167</v>
      </c>
      <c r="U258" s="47"/>
      <c r="V258" s="47">
        <v>29723444078</v>
      </c>
      <c r="W258" s="47"/>
      <c r="X258" s="3">
        <v>26777089983</v>
      </c>
      <c r="Y258" s="281"/>
      <c r="Z258" s="166">
        <f>X258/درآمدها!$J$6</f>
        <v>2.4276395488400811E-3</v>
      </c>
      <c r="AA258" s="282">
        <f t="shared" si="3"/>
        <v>0</v>
      </c>
      <c r="AC258" s="204"/>
    </row>
    <row r="259" spans="2:29" s="139" customFormat="1">
      <c r="B259" s="272" t="s">
        <v>333</v>
      </c>
      <c r="C259" s="272"/>
      <c r="D259" s="165">
        <f>VLOOKUP(B259,'[1] سهام'!$B$10:$X$291,17,0)</f>
        <v>1568379</v>
      </c>
      <c r="E259" s="165"/>
      <c r="F259" s="165">
        <f>VLOOKUP(B259,'[1] سهام'!$B$10:$X$291,21,0)</f>
        <v>28249246874</v>
      </c>
      <c r="G259" s="165"/>
      <c r="H259" s="205">
        <f>VLOOKUP(B259,'[1] سهام'!$B$10:$X$291,23,0)</f>
        <v>19877851103</v>
      </c>
      <c r="I259" s="47"/>
      <c r="J259" s="47">
        <v>0</v>
      </c>
      <c r="K259" s="47"/>
      <c r="L259" s="47">
        <v>0</v>
      </c>
      <c r="M259" s="281"/>
      <c r="N259" s="47">
        <v>0</v>
      </c>
      <c r="O259" s="47"/>
      <c r="P259" s="47">
        <v>0</v>
      </c>
      <c r="Q259" s="47"/>
      <c r="R259" s="47">
        <v>1568379</v>
      </c>
      <c r="S259" s="47"/>
      <c r="T259" s="47">
        <v>12030</v>
      </c>
      <c r="U259" s="47"/>
      <c r="V259" s="47">
        <v>28249246874</v>
      </c>
      <c r="W259" s="47"/>
      <c r="X259" s="3">
        <v>18755337159</v>
      </c>
      <c r="Y259" s="281"/>
      <c r="Z259" s="166">
        <f>X259/درآمدها!$J$6</f>
        <v>1.7003788786580172E-3</v>
      </c>
      <c r="AA259" s="282">
        <f t="shared" si="3"/>
        <v>0</v>
      </c>
      <c r="AC259" s="204"/>
    </row>
    <row r="260" spans="2:29" s="139" customFormat="1">
      <c r="B260" s="272" t="s">
        <v>334</v>
      </c>
      <c r="C260" s="272"/>
      <c r="D260" s="165">
        <f>VLOOKUP(B260,'[1] سهام'!$B$10:$X$291,17,0)</f>
        <v>609215</v>
      </c>
      <c r="E260" s="165"/>
      <c r="F260" s="165">
        <f>VLOOKUP(B260,'[1] سهام'!$B$10:$X$291,21,0)</f>
        <v>28477788246</v>
      </c>
      <c r="G260" s="165"/>
      <c r="H260" s="205">
        <f>VLOOKUP(B260,'[1] سهام'!$B$10:$X$291,23,0)</f>
        <v>26948762600</v>
      </c>
      <c r="I260" s="47"/>
      <c r="J260" s="47">
        <v>0</v>
      </c>
      <c r="K260" s="47"/>
      <c r="L260" s="47">
        <v>0</v>
      </c>
      <c r="M260" s="281"/>
      <c r="N260" s="47">
        <v>0</v>
      </c>
      <c r="O260" s="47"/>
      <c r="P260" s="47">
        <v>0</v>
      </c>
      <c r="Q260" s="47"/>
      <c r="R260" s="47">
        <v>609215</v>
      </c>
      <c r="S260" s="47"/>
      <c r="T260" s="47">
        <v>49180</v>
      </c>
      <c r="U260" s="47"/>
      <c r="V260" s="47">
        <v>28477788246</v>
      </c>
      <c r="W260" s="47"/>
      <c r="X260" s="3">
        <v>29782924601</v>
      </c>
      <c r="Y260" s="281"/>
      <c r="Z260" s="166">
        <f>X260/درآمدها!$J$6</f>
        <v>2.7001517225139987E-3</v>
      </c>
      <c r="AA260" s="282">
        <f t="shared" si="3"/>
        <v>0</v>
      </c>
      <c r="AC260" s="204"/>
    </row>
    <row r="261" spans="2:29" s="139" customFormat="1">
      <c r="B261" s="272" t="s">
        <v>335</v>
      </c>
      <c r="C261" s="272"/>
      <c r="D261" s="165">
        <f>VLOOKUP(B261,'[1] سهام'!$B$10:$X$291,17,0)</f>
        <v>9316956</v>
      </c>
      <c r="E261" s="165"/>
      <c r="F261" s="165">
        <f>VLOOKUP(B261,'[1] سهام'!$B$10:$X$291,21,0)</f>
        <v>32000405496</v>
      </c>
      <c r="G261" s="165"/>
      <c r="H261" s="205">
        <f>VLOOKUP(B261,'[1] سهام'!$B$10:$X$291,23,0)</f>
        <v>24867181504</v>
      </c>
      <c r="I261" s="47"/>
      <c r="J261" s="47">
        <v>0</v>
      </c>
      <c r="K261" s="47"/>
      <c r="L261" s="47">
        <v>0</v>
      </c>
      <c r="M261" s="281"/>
      <c r="N261" s="47">
        <v>0</v>
      </c>
      <c r="O261" s="47"/>
      <c r="P261" s="47">
        <v>0</v>
      </c>
      <c r="Q261" s="47"/>
      <c r="R261" s="47">
        <v>9316956</v>
      </c>
      <c r="S261" s="47"/>
      <c r="T261" s="47">
        <v>2817</v>
      </c>
      <c r="U261" s="47"/>
      <c r="V261" s="47">
        <v>32000405496</v>
      </c>
      <c r="W261" s="47"/>
      <c r="X261" s="3">
        <v>26089702159</v>
      </c>
      <c r="Y261" s="281"/>
      <c r="Z261" s="166">
        <f>X261/درآمدها!$J$6</f>
        <v>2.365320235277892E-3</v>
      </c>
      <c r="AA261" s="282">
        <f t="shared" si="3"/>
        <v>0</v>
      </c>
      <c r="AC261" s="204"/>
    </row>
    <row r="262" spans="2:29" s="139" customFormat="1">
      <c r="B262" s="272" t="s">
        <v>336</v>
      </c>
      <c r="C262" s="272"/>
      <c r="D262" s="165">
        <f>VLOOKUP(B262,'[1] سهام'!$B$10:$X$291,17,0)</f>
        <v>2080375</v>
      </c>
      <c r="E262" s="165"/>
      <c r="F262" s="165">
        <f>VLOOKUP(B262,'[1] سهام'!$B$10:$X$291,21,0)</f>
        <v>30330904845</v>
      </c>
      <c r="G262" s="165"/>
      <c r="H262" s="205">
        <f>VLOOKUP(B262,'[1] سهام'!$B$10:$X$291,23,0)</f>
        <v>33460187721</v>
      </c>
      <c r="I262" s="47"/>
      <c r="J262" s="47">
        <v>0</v>
      </c>
      <c r="K262" s="47"/>
      <c r="L262" s="47">
        <v>0</v>
      </c>
      <c r="M262" s="281"/>
      <c r="N262" s="47">
        <v>33300</v>
      </c>
      <c r="O262" s="47"/>
      <c r="P262" s="47">
        <v>501192956</v>
      </c>
      <c r="Q262" s="47"/>
      <c r="R262" s="47">
        <v>2047075</v>
      </c>
      <c r="S262" s="47"/>
      <c r="T262" s="47">
        <v>15180</v>
      </c>
      <c r="U262" s="47"/>
      <c r="V262" s="47">
        <v>29845406254</v>
      </c>
      <c r="W262" s="47"/>
      <c r="X262" s="3">
        <v>30889704644</v>
      </c>
      <c r="Y262" s="281"/>
      <c r="Z262" s="166">
        <f>X262/درآمدها!$J$6</f>
        <v>2.8004935821395044E-3</v>
      </c>
      <c r="AA262" s="282">
        <f t="shared" si="3"/>
        <v>0</v>
      </c>
      <c r="AC262" s="204"/>
    </row>
    <row r="263" spans="2:29" s="139" customFormat="1">
      <c r="B263" s="272" t="s">
        <v>288</v>
      </c>
      <c r="C263" s="272"/>
      <c r="D263" s="165">
        <f>VLOOKUP(B263,'[1] سهام'!$B$10:$X$291,17,0)</f>
        <v>223648</v>
      </c>
      <c r="E263" s="165"/>
      <c r="F263" s="165">
        <f>VLOOKUP(B263,'[1] سهام'!$B$10:$X$291,21,0)</f>
        <v>19005392328</v>
      </c>
      <c r="G263" s="165"/>
      <c r="H263" s="205">
        <f>VLOOKUP(B263,'[1] سهام'!$B$10:$X$291,23,0)</f>
        <v>12487562430</v>
      </c>
      <c r="I263" s="47"/>
      <c r="J263" s="47">
        <v>0</v>
      </c>
      <c r="K263" s="47"/>
      <c r="L263" s="47">
        <v>0</v>
      </c>
      <c r="M263" s="281"/>
      <c r="N263" s="47">
        <v>0</v>
      </c>
      <c r="O263" s="47"/>
      <c r="P263" s="47">
        <v>0</v>
      </c>
      <c r="Q263" s="47"/>
      <c r="R263" s="47">
        <v>223648</v>
      </c>
      <c r="S263" s="47"/>
      <c r="T263" s="47">
        <v>50340</v>
      </c>
      <c r="U263" s="47"/>
      <c r="V263" s="47">
        <v>19005392328</v>
      </c>
      <c r="W263" s="47"/>
      <c r="X263" s="3">
        <v>11191452603</v>
      </c>
      <c r="Y263" s="281"/>
      <c r="Z263" s="166">
        <f>X263/درآمدها!$J$6</f>
        <v>1.0146290341953052E-3</v>
      </c>
      <c r="AA263" s="282">
        <f t="shared" si="3"/>
        <v>0</v>
      </c>
      <c r="AC263" s="204"/>
    </row>
    <row r="264" spans="2:29" s="139" customFormat="1">
      <c r="B264" s="272" t="s">
        <v>291</v>
      </c>
      <c r="C264" s="272"/>
      <c r="D264" s="165">
        <f>VLOOKUP(B264,'[1] سهام'!$B$10:$X$291,17,0)</f>
        <v>2485215</v>
      </c>
      <c r="E264" s="165"/>
      <c r="F264" s="165">
        <f>VLOOKUP(B264,'[1] سهام'!$B$10:$X$291,21,0)</f>
        <v>60255977247</v>
      </c>
      <c r="G264" s="165"/>
      <c r="H264" s="205">
        <f>VLOOKUP(B264,'[1] سهام'!$B$10:$X$291,23,0)</f>
        <v>45875847420</v>
      </c>
      <c r="I264" s="47"/>
      <c r="J264" s="47">
        <v>0</v>
      </c>
      <c r="K264" s="47"/>
      <c r="L264" s="47">
        <v>0</v>
      </c>
      <c r="M264" s="281"/>
      <c r="N264" s="47">
        <v>10130</v>
      </c>
      <c r="O264" s="47"/>
      <c r="P264" s="47">
        <v>215237179</v>
      </c>
      <c r="Q264" s="47"/>
      <c r="R264" s="47">
        <v>2475085</v>
      </c>
      <c r="S264" s="47"/>
      <c r="T264" s="47">
        <v>21200</v>
      </c>
      <c r="U264" s="47"/>
      <c r="V264" s="47">
        <v>60010367491</v>
      </c>
      <c r="W264" s="47"/>
      <c r="X264" s="3">
        <v>52159594780</v>
      </c>
      <c r="Y264" s="281"/>
      <c r="Z264" s="166">
        <f>X264/درآمدها!$J$6</f>
        <v>4.7288445167040557E-3</v>
      </c>
      <c r="AA264" s="282">
        <f t="shared" si="3"/>
        <v>0</v>
      </c>
      <c r="AC264" s="204"/>
    </row>
    <row r="265" spans="2:29" s="139" customFormat="1">
      <c r="B265" s="272" t="s">
        <v>282</v>
      </c>
      <c r="C265" s="272"/>
      <c r="D265" s="165">
        <f>VLOOKUP(B265,'[1] سهام'!$B$10:$X$291,17,0)</f>
        <v>6539301</v>
      </c>
      <c r="E265" s="165"/>
      <c r="F265" s="165">
        <f>VLOOKUP(B265,'[1] سهام'!$B$10:$X$291,21,0)</f>
        <v>55179497914</v>
      </c>
      <c r="G265" s="165"/>
      <c r="H265" s="205">
        <f>VLOOKUP(B265,'[1] سهام'!$B$10:$X$291,23,0)</f>
        <v>40887466682</v>
      </c>
      <c r="I265" s="47"/>
      <c r="J265" s="47">
        <v>0</v>
      </c>
      <c r="K265" s="47"/>
      <c r="L265" s="47">
        <v>0</v>
      </c>
      <c r="M265" s="281"/>
      <c r="N265" s="47">
        <v>1811376</v>
      </c>
      <c r="O265" s="47"/>
      <c r="P265" s="47">
        <v>11271444448</v>
      </c>
      <c r="Q265" s="47"/>
      <c r="R265" s="47">
        <v>4727925</v>
      </c>
      <c r="S265" s="47"/>
      <c r="T265" s="47">
        <v>6000</v>
      </c>
      <c r="U265" s="47"/>
      <c r="V265" s="47">
        <v>39894864554</v>
      </c>
      <c r="W265" s="47"/>
      <c r="X265" s="3">
        <v>28198763079</v>
      </c>
      <c r="Y265" s="281"/>
      <c r="Z265" s="166">
        <f>X265/درآمدها!$J$6</f>
        <v>2.5565299486394115E-3</v>
      </c>
      <c r="AA265" s="282">
        <f t="shared" si="3"/>
        <v>0</v>
      </c>
      <c r="AC265" s="204"/>
    </row>
    <row r="266" spans="2:29" s="139" customFormat="1">
      <c r="B266" s="272" t="s">
        <v>283</v>
      </c>
      <c r="C266" s="272"/>
      <c r="D266" s="165">
        <f>VLOOKUP(B266,'[1] سهام'!$B$10:$X$291,17,0)</f>
        <v>3649122</v>
      </c>
      <c r="E266" s="165"/>
      <c r="F266" s="165">
        <f>VLOOKUP(B266,'[1] سهام'!$B$10:$X$291,21,0)</f>
        <v>163880942988</v>
      </c>
      <c r="G266" s="165"/>
      <c r="H266" s="205">
        <f>VLOOKUP(B266,'[1] سهام'!$B$10:$X$291,23,0)</f>
        <v>137333732159</v>
      </c>
      <c r="I266" s="47"/>
      <c r="J266" s="47">
        <v>0</v>
      </c>
      <c r="K266" s="47"/>
      <c r="L266" s="47">
        <v>0</v>
      </c>
      <c r="M266" s="281"/>
      <c r="N266" s="47">
        <v>13000</v>
      </c>
      <c r="O266" s="47"/>
      <c r="P266" s="47">
        <v>498066129</v>
      </c>
      <c r="Q266" s="47"/>
      <c r="R266" s="47">
        <v>3636122</v>
      </c>
      <c r="S266" s="47"/>
      <c r="T266" s="47">
        <v>38500</v>
      </c>
      <c r="U266" s="47"/>
      <c r="V266" s="47">
        <v>163297116999</v>
      </c>
      <c r="W266" s="47"/>
      <c r="X266" s="3">
        <v>139157752357</v>
      </c>
      <c r="Y266" s="281"/>
      <c r="Z266" s="166">
        <f>X266/درآمدها!$J$6</f>
        <v>1.2616190309104628E-2</v>
      </c>
      <c r="AA266" s="282">
        <f t="shared" si="3"/>
        <v>0</v>
      </c>
      <c r="AC266" s="204"/>
    </row>
    <row r="267" spans="2:29" s="139" customFormat="1">
      <c r="B267" s="272" t="s">
        <v>273</v>
      </c>
      <c r="C267" s="272"/>
      <c r="D267" s="165">
        <f>VLOOKUP(B267,'[1] سهام'!$B$10:$X$291,17,0)</f>
        <v>632580</v>
      </c>
      <c r="E267" s="165"/>
      <c r="F267" s="165">
        <f>VLOOKUP(B267,'[1] سهام'!$B$10:$X$291,21,0)</f>
        <v>23802882822</v>
      </c>
      <c r="G267" s="165"/>
      <c r="H267" s="205">
        <f>VLOOKUP(B267,'[1] سهام'!$B$10:$X$291,23,0)</f>
        <v>24159116448</v>
      </c>
      <c r="I267" s="47"/>
      <c r="J267" s="47">
        <v>199918</v>
      </c>
      <c r="K267" s="47"/>
      <c r="L267" s="47">
        <v>7431229743</v>
      </c>
      <c r="M267" s="281"/>
      <c r="N267" s="47">
        <v>0</v>
      </c>
      <c r="O267" s="47"/>
      <c r="P267" s="47">
        <v>0</v>
      </c>
      <c r="Q267" s="47"/>
      <c r="R267" s="47">
        <v>832498</v>
      </c>
      <c r="S267" s="47"/>
      <c r="T267" s="47">
        <v>34720</v>
      </c>
      <c r="U267" s="47"/>
      <c r="V267" s="47">
        <v>31234112565</v>
      </c>
      <c r="W267" s="47"/>
      <c r="X267" s="3">
        <v>28732349798</v>
      </c>
      <c r="Y267" s="281"/>
      <c r="Z267" s="166">
        <f>X267/درآمدها!$J$6</f>
        <v>2.6049054899175191E-3</v>
      </c>
      <c r="AA267" s="282">
        <f t="shared" si="3"/>
        <v>0</v>
      </c>
      <c r="AC267" s="204"/>
    </row>
    <row r="268" spans="2:29" s="139" customFormat="1">
      <c r="B268" s="272" t="s">
        <v>259</v>
      </c>
      <c r="C268" s="272"/>
      <c r="D268" s="165">
        <f>VLOOKUP(B268,'[1] سهام'!$B$10:$X$291,17,0)</f>
        <v>9812282</v>
      </c>
      <c r="E268" s="165"/>
      <c r="F268" s="165">
        <f>VLOOKUP(B268,'[1] سهام'!$B$10:$X$291,21,0)</f>
        <v>34064429941</v>
      </c>
      <c r="G268" s="165"/>
      <c r="H268" s="205">
        <f>VLOOKUP(B268,'[1] سهام'!$B$10:$X$291,23,0)</f>
        <v>29671360525</v>
      </c>
      <c r="I268" s="47"/>
      <c r="J268" s="47">
        <v>750509</v>
      </c>
      <c r="K268" s="47"/>
      <c r="L268" s="47">
        <v>2121833734</v>
      </c>
      <c r="M268" s="281"/>
      <c r="N268" s="47">
        <v>197000</v>
      </c>
      <c r="O268" s="47"/>
      <c r="P268" s="47">
        <v>501810061</v>
      </c>
      <c r="Q268" s="47"/>
      <c r="R268" s="47">
        <v>10365791</v>
      </c>
      <c r="S268" s="47"/>
      <c r="T268" s="47">
        <v>2635</v>
      </c>
      <c r="U268" s="47"/>
      <c r="V268" s="47">
        <v>35511376333</v>
      </c>
      <c r="W268" s="47"/>
      <c r="X268" s="3">
        <v>27151341826</v>
      </c>
      <c r="Y268" s="281"/>
      <c r="Z268" s="166">
        <f>X268/درآمدها!$J$6</f>
        <v>2.4615696202507495E-3</v>
      </c>
      <c r="AA268" s="282">
        <f t="shared" ref="AA268:AA292" si="4">R268-(D268+J268-N268)</f>
        <v>0</v>
      </c>
      <c r="AC268" s="204"/>
    </row>
    <row r="269" spans="2:29" s="139" customFormat="1">
      <c r="B269" s="272" t="s">
        <v>265</v>
      </c>
      <c r="C269" s="272"/>
      <c r="D269" s="165">
        <f>VLOOKUP(B269,'[1] سهام'!$B$10:$X$291,17,0)</f>
        <v>10519884</v>
      </c>
      <c r="E269" s="165"/>
      <c r="F269" s="165">
        <f>VLOOKUP(B269,'[1] سهام'!$B$10:$X$291,21,0)</f>
        <v>27777726253</v>
      </c>
      <c r="G269" s="165"/>
      <c r="H269" s="205">
        <f>VLOOKUP(B269,'[1] سهام'!$B$10:$X$291,23,0)</f>
        <v>21228300105</v>
      </c>
      <c r="I269" s="47"/>
      <c r="J269" s="47">
        <v>3666929</v>
      </c>
      <c r="K269" s="47"/>
      <c r="L269" s="47">
        <v>7983783931</v>
      </c>
      <c r="M269" s="281"/>
      <c r="N269" s="47">
        <v>243427</v>
      </c>
      <c r="O269" s="47"/>
      <c r="P269" s="47">
        <v>501385671</v>
      </c>
      <c r="Q269" s="47"/>
      <c r="R269" s="47">
        <v>13943386</v>
      </c>
      <c r="S269" s="47"/>
      <c r="T269" s="47">
        <v>2120</v>
      </c>
      <c r="U269" s="47"/>
      <c r="V269" s="47">
        <v>35147889835</v>
      </c>
      <c r="W269" s="47"/>
      <c r="X269" s="3">
        <v>29384096453</v>
      </c>
      <c r="Y269" s="281"/>
      <c r="Z269" s="166">
        <f>X269/درآمدها!$J$6</f>
        <v>2.6639935370692722E-3</v>
      </c>
      <c r="AA269" s="282">
        <f t="shared" si="4"/>
        <v>0</v>
      </c>
      <c r="AC269" s="204"/>
    </row>
    <row r="270" spans="2:29" s="139" customFormat="1">
      <c r="B270" s="272" t="s">
        <v>254</v>
      </c>
      <c r="C270" s="272"/>
      <c r="D270" s="165">
        <f>VLOOKUP(B270,'[1] سهام'!$B$10:$X$291,17,0)</f>
        <v>2361793</v>
      </c>
      <c r="E270" s="165"/>
      <c r="F270" s="165">
        <f>VLOOKUP(B270,'[1] سهام'!$B$10:$X$291,21,0)</f>
        <v>28345897030</v>
      </c>
      <c r="G270" s="165"/>
      <c r="H270" s="205">
        <f>VLOOKUP(B270,'[1] سهام'!$B$10:$X$291,23,0)</f>
        <v>30332805090</v>
      </c>
      <c r="I270" s="47"/>
      <c r="J270" s="47">
        <v>1993439</v>
      </c>
      <c r="K270" s="47"/>
      <c r="L270" s="47">
        <v>0</v>
      </c>
      <c r="M270" s="281"/>
      <c r="N270" s="47">
        <v>0</v>
      </c>
      <c r="O270" s="47"/>
      <c r="P270" s="47">
        <v>0</v>
      </c>
      <c r="Q270" s="47"/>
      <c r="R270" s="47">
        <v>4355232</v>
      </c>
      <c r="S270" s="47"/>
      <c r="T270" s="47">
        <v>4273.2338309417264</v>
      </c>
      <c r="U270" s="47"/>
      <c r="V270" s="47">
        <v>28345897030</v>
      </c>
      <c r="W270" s="47"/>
      <c r="X270" s="3">
        <v>18500189726</v>
      </c>
      <c r="Y270" s="281"/>
      <c r="Z270" s="166">
        <f>X270/درآمدها!$J$6</f>
        <v>1.6772469401415814E-3</v>
      </c>
      <c r="AA270" s="282">
        <f t="shared" si="4"/>
        <v>0</v>
      </c>
      <c r="AC270" s="204"/>
    </row>
    <row r="271" spans="2:29" s="139" customFormat="1">
      <c r="B271" s="272" t="s">
        <v>242</v>
      </c>
      <c r="C271" s="272"/>
      <c r="D271" s="165">
        <f>VLOOKUP(B271,'[1] سهام'!$B$10:$X$291,17,0)</f>
        <v>251591</v>
      </c>
      <c r="E271" s="165"/>
      <c r="F271" s="165">
        <f>VLOOKUP(B271,'[1] سهام'!$B$10:$X$291,21,0)</f>
        <v>9819875492</v>
      </c>
      <c r="G271" s="165"/>
      <c r="H271" s="205">
        <f>VLOOKUP(B271,'[1] سهام'!$B$10:$X$291,23,0)</f>
        <v>9966247239</v>
      </c>
      <c r="I271" s="47"/>
      <c r="J271" s="47">
        <v>375019</v>
      </c>
      <c r="K271" s="47"/>
      <c r="L271" s="47">
        <v>15067437812</v>
      </c>
      <c r="M271" s="281"/>
      <c r="N271" s="47">
        <v>0</v>
      </c>
      <c r="O271" s="47"/>
      <c r="P271" s="47">
        <v>0</v>
      </c>
      <c r="Q271" s="47"/>
      <c r="R271" s="47">
        <v>626610</v>
      </c>
      <c r="S271" s="47"/>
      <c r="T271" s="47">
        <v>42390</v>
      </c>
      <c r="U271" s="47"/>
      <c r="V271" s="47">
        <v>24887313304</v>
      </c>
      <c r="W271" s="47"/>
      <c r="X271" s="3">
        <v>26403954018</v>
      </c>
      <c r="Y271" s="281"/>
      <c r="Z271" s="166">
        <f>X271/درآمدها!$J$6</f>
        <v>2.3938106441195269E-3</v>
      </c>
      <c r="AA271" s="282">
        <f t="shared" si="4"/>
        <v>0</v>
      </c>
      <c r="AC271" s="204"/>
    </row>
    <row r="272" spans="2:29" s="139" customFormat="1">
      <c r="B272" s="272" t="s">
        <v>232</v>
      </c>
      <c r="C272" s="272"/>
      <c r="D272" s="165">
        <f>VLOOKUP(B272,'[1] سهام'!$B$10:$X$291,17,0)</f>
        <v>7554680</v>
      </c>
      <c r="E272" s="165"/>
      <c r="F272" s="165">
        <f>VLOOKUP(B272,'[1] سهام'!$B$10:$X$291,21,0)</f>
        <v>52908013021</v>
      </c>
      <c r="G272" s="165"/>
      <c r="H272" s="205">
        <f>VLOOKUP(B272,'[1] سهام'!$B$10:$X$291,23,0)</f>
        <v>33320670479</v>
      </c>
      <c r="I272" s="47"/>
      <c r="J272" s="47">
        <v>0</v>
      </c>
      <c r="K272" s="47"/>
      <c r="L272" s="47">
        <v>0</v>
      </c>
      <c r="M272" s="281"/>
      <c r="N272" s="47">
        <v>50000</v>
      </c>
      <c r="O272" s="47"/>
      <c r="P272" s="47">
        <v>218691020</v>
      </c>
      <c r="Q272" s="47"/>
      <c r="R272" s="47">
        <v>7504680</v>
      </c>
      <c r="S272" s="47"/>
      <c r="T272" s="47">
        <v>4300</v>
      </c>
      <c r="U272" s="47"/>
      <c r="V272" s="47">
        <v>52557845886</v>
      </c>
      <c r="W272" s="47"/>
      <c r="X272" s="3">
        <v>32078116766</v>
      </c>
      <c r="Y272" s="281"/>
      <c r="Z272" s="166">
        <f>X272/درآمدها!$J$6</f>
        <v>2.908236293148049E-3</v>
      </c>
      <c r="AA272" s="282">
        <f t="shared" si="4"/>
        <v>0</v>
      </c>
      <c r="AC272" s="204"/>
    </row>
    <row r="273" spans="2:29" s="139" customFormat="1">
      <c r="B273" s="272" t="s">
        <v>186</v>
      </c>
      <c r="C273" s="272"/>
      <c r="D273" s="165">
        <f>VLOOKUP(B273,'[1] سهام'!$B$10:$X$291,17,0)</f>
        <v>9591787</v>
      </c>
      <c r="E273" s="165"/>
      <c r="F273" s="165">
        <f>VLOOKUP(B273,'[1] سهام'!$B$10:$X$291,21,0)</f>
        <v>34021231319</v>
      </c>
      <c r="G273" s="165"/>
      <c r="H273" s="205">
        <f>VLOOKUP(B273,'[1] سهام'!$B$10:$X$291,23,0)</f>
        <v>22911922234</v>
      </c>
      <c r="I273" s="47"/>
      <c r="J273" s="47">
        <v>0</v>
      </c>
      <c r="K273" s="47"/>
      <c r="L273" s="47">
        <v>0</v>
      </c>
      <c r="M273" s="281"/>
      <c r="N273" s="47">
        <v>200000</v>
      </c>
      <c r="O273" s="47"/>
      <c r="P273" s="47">
        <v>490712805</v>
      </c>
      <c r="Q273" s="47"/>
      <c r="R273" s="47">
        <v>9391787</v>
      </c>
      <c r="S273" s="47"/>
      <c r="T273" s="47">
        <v>2470</v>
      </c>
      <c r="U273" s="47"/>
      <c r="V273" s="47">
        <v>33311848775</v>
      </c>
      <c r="W273" s="47"/>
      <c r="X273" s="3">
        <v>23059687496</v>
      </c>
      <c r="Y273" s="281"/>
      <c r="Z273" s="166">
        <f>X273/درآمدها!$J$6</f>
        <v>2.0906158729243232E-3</v>
      </c>
      <c r="AA273" s="282">
        <f t="shared" si="4"/>
        <v>0</v>
      </c>
      <c r="AC273" s="204"/>
    </row>
    <row r="274" spans="2:29" s="139" customFormat="1">
      <c r="B274" s="272" t="s">
        <v>185</v>
      </c>
      <c r="C274" s="272"/>
      <c r="D274" s="165">
        <f>VLOOKUP(B274,'[1] سهام'!$B$10:$X$291,17,0)</f>
        <v>5498759</v>
      </c>
      <c r="E274" s="165"/>
      <c r="F274" s="165">
        <f>VLOOKUP(B274,'[1] سهام'!$B$10:$X$291,21,0)</f>
        <v>35160460872</v>
      </c>
      <c r="G274" s="165"/>
      <c r="H274" s="205">
        <f>VLOOKUP(B274,'[1] سهام'!$B$10:$X$291,23,0)</f>
        <v>33998777413</v>
      </c>
      <c r="I274" s="47"/>
      <c r="J274" s="47">
        <v>0</v>
      </c>
      <c r="K274" s="47"/>
      <c r="L274" s="47">
        <v>0</v>
      </c>
      <c r="M274" s="281"/>
      <c r="N274" s="47">
        <v>80000</v>
      </c>
      <c r="O274" s="47"/>
      <c r="P274" s="47">
        <v>548210543</v>
      </c>
      <c r="Q274" s="47"/>
      <c r="R274" s="47">
        <v>5418759</v>
      </c>
      <c r="S274" s="47"/>
      <c r="T274" s="47">
        <v>6960</v>
      </c>
      <c r="U274" s="47"/>
      <c r="V274" s="47">
        <v>34648920564</v>
      </c>
      <c r="W274" s="47"/>
      <c r="X274" s="3">
        <v>37490160996</v>
      </c>
      <c r="Y274" s="281"/>
      <c r="Z274" s="166">
        <f>X274/درآمدها!$J$6</f>
        <v>3.3988979976559328E-3</v>
      </c>
      <c r="AA274" s="282">
        <f t="shared" si="4"/>
        <v>0</v>
      </c>
      <c r="AC274" s="204"/>
    </row>
    <row r="275" spans="2:29" s="139" customFormat="1">
      <c r="B275" s="272" t="s">
        <v>184</v>
      </c>
      <c r="C275" s="272"/>
      <c r="D275" s="165">
        <f>VLOOKUP(B275,'[1] سهام'!$B$10:$X$291,17,0)</f>
        <v>32943432</v>
      </c>
      <c r="E275" s="165"/>
      <c r="F275" s="165">
        <f>VLOOKUP(B275,'[1] سهام'!$B$10:$X$291,21,0)</f>
        <v>68238480672</v>
      </c>
      <c r="G275" s="165"/>
      <c r="H275" s="205">
        <f>VLOOKUP(B275,'[1] سهام'!$B$10:$X$291,23,0)</f>
        <v>56751276401</v>
      </c>
      <c r="I275" s="47"/>
      <c r="J275" s="47">
        <v>0</v>
      </c>
      <c r="K275" s="47"/>
      <c r="L275" s="47">
        <v>0</v>
      </c>
      <c r="M275" s="281"/>
      <c r="N275" s="47">
        <v>275000</v>
      </c>
      <c r="O275" s="47"/>
      <c r="P275" s="47">
        <v>498942791</v>
      </c>
      <c r="Q275" s="47"/>
      <c r="R275" s="47">
        <v>32668432</v>
      </c>
      <c r="S275" s="47"/>
      <c r="T275" s="47">
        <v>1860</v>
      </c>
      <c r="U275" s="47"/>
      <c r="V275" s="47">
        <v>67668850216</v>
      </c>
      <c r="W275" s="47"/>
      <c r="X275" s="3">
        <v>60401741986</v>
      </c>
      <c r="Y275" s="281"/>
      <c r="Z275" s="166">
        <f>X275/درآمدها!$J$6</f>
        <v>5.4760863767176152E-3</v>
      </c>
      <c r="AA275" s="282">
        <f t="shared" si="4"/>
        <v>0</v>
      </c>
      <c r="AC275" s="204"/>
    </row>
    <row r="276" spans="2:29" s="139" customFormat="1">
      <c r="B276" s="272" t="s">
        <v>183</v>
      </c>
      <c r="C276" s="272"/>
      <c r="D276" s="165">
        <f>VLOOKUP(B276,'[1] سهام'!$B$10:$X$291,17,0)</f>
        <v>9142565</v>
      </c>
      <c r="E276" s="165"/>
      <c r="F276" s="165">
        <f>VLOOKUP(B276,'[1] سهام'!$B$10:$X$291,21,0)</f>
        <v>66844536295</v>
      </c>
      <c r="G276" s="165"/>
      <c r="H276" s="205">
        <f>VLOOKUP(B276,'[1] سهام'!$B$10:$X$291,23,0)</f>
        <v>66798025529</v>
      </c>
      <c r="I276" s="47"/>
      <c r="J276" s="47">
        <v>551334</v>
      </c>
      <c r="K276" s="47"/>
      <c r="L276" s="47">
        <v>4346690133</v>
      </c>
      <c r="M276" s="281"/>
      <c r="N276" s="47">
        <v>50000</v>
      </c>
      <c r="O276" s="47"/>
      <c r="P276" s="47">
        <v>392649760</v>
      </c>
      <c r="Q276" s="47"/>
      <c r="R276" s="47">
        <v>9643899</v>
      </c>
      <c r="S276" s="47"/>
      <c r="T276" s="47">
        <v>7890</v>
      </c>
      <c r="U276" s="47"/>
      <c r="V276" s="47">
        <v>70824030388</v>
      </c>
      <c r="W276" s="47"/>
      <c r="X276" s="3">
        <v>75637625454</v>
      </c>
      <c r="Y276" s="281"/>
      <c r="Z276" s="166">
        <f>X276/درآمدها!$J$6</f>
        <v>6.8573878285153158E-3</v>
      </c>
      <c r="AA276" s="282">
        <f t="shared" si="4"/>
        <v>0</v>
      </c>
      <c r="AC276" s="204"/>
    </row>
    <row r="277" spans="2:29" s="139" customFormat="1">
      <c r="B277" s="272" t="s">
        <v>182</v>
      </c>
      <c r="C277" s="272"/>
      <c r="D277" s="165">
        <f>VLOOKUP(B277,'[1] سهام'!$B$10:$X$291,17,0)</f>
        <v>4097151</v>
      </c>
      <c r="E277" s="165"/>
      <c r="F277" s="165">
        <f>VLOOKUP(B277,'[1] سهام'!$B$10:$X$291,21,0)</f>
        <v>45090195358</v>
      </c>
      <c r="G277" s="165"/>
      <c r="H277" s="205">
        <f>VLOOKUP(B277,'[1] سهام'!$B$10:$X$291,23,0)</f>
        <v>23744266312</v>
      </c>
      <c r="I277" s="47"/>
      <c r="J277" s="47">
        <v>0</v>
      </c>
      <c r="K277" s="47"/>
      <c r="L277" s="47">
        <v>0</v>
      </c>
      <c r="M277" s="281"/>
      <c r="N277" s="47">
        <v>100000</v>
      </c>
      <c r="O277" s="47"/>
      <c r="P277" s="47">
        <v>496030988</v>
      </c>
      <c r="Q277" s="47"/>
      <c r="R277" s="47">
        <v>3997151</v>
      </c>
      <c r="S277" s="47"/>
      <c r="T277" s="47">
        <v>4990</v>
      </c>
      <c r="U277" s="47"/>
      <c r="V277" s="47">
        <v>43989669765</v>
      </c>
      <c r="W277" s="47"/>
      <c r="X277" s="3">
        <v>19827106081</v>
      </c>
      <c r="Y277" s="281"/>
      <c r="Z277" s="166">
        <f>X277/درآمدها!$J$6</f>
        <v>1.7975465926970242E-3</v>
      </c>
      <c r="AA277" s="282">
        <f t="shared" si="4"/>
        <v>0</v>
      </c>
      <c r="AC277" s="204"/>
    </row>
    <row r="278" spans="2:29" s="139" customFormat="1">
      <c r="B278" s="272" t="s">
        <v>181</v>
      </c>
      <c r="C278" s="272"/>
      <c r="D278" s="165">
        <f>VLOOKUP(B278,'[1] سهام'!$B$10:$X$291,17,0)</f>
        <v>609497</v>
      </c>
      <c r="E278" s="165"/>
      <c r="F278" s="165">
        <f>VLOOKUP(B278,'[1] سهام'!$B$10:$X$291,21,0)</f>
        <v>30738641694</v>
      </c>
      <c r="G278" s="165"/>
      <c r="H278" s="205">
        <f>VLOOKUP(B278,'[1] سهام'!$B$10:$X$291,23,0)</f>
        <v>27621635772</v>
      </c>
      <c r="I278" s="47"/>
      <c r="J278" s="47">
        <v>0</v>
      </c>
      <c r="K278" s="47"/>
      <c r="L278" s="47">
        <v>0</v>
      </c>
      <c r="M278" s="281"/>
      <c r="N278" s="47">
        <v>0</v>
      </c>
      <c r="O278" s="47"/>
      <c r="P278" s="47">
        <v>0</v>
      </c>
      <c r="Q278" s="47"/>
      <c r="R278" s="47">
        <v>609497</v>
      </c>
      <c r="S278" s="47"/>
      <c r="T278" s="47">
        <v>45900</v>
      </c>
      <c r="U278" s="47"/>
      <c r="V278" s="47">
        <v>30738641694</v>
      </c>
      <c r="W278" s="47"/>
      <c r="X278" s="3">
        <v>27809455625</v>
      </c>
      <c r="Y278" s="281"/>
      <c r="Z278" s="166">
        <f>X278/درآمدها!$J$6</f>
        <v>2.5212349194712437E-3</v>
      </c>
      <c r="AA278" s="282">
        <f t="shared" si="4"/>
        <v>0</v>
      </c>
      <c r="AC278" s="204"/>
    </row>
    <row r="279" spans="2:29" s="139" customFormat="1">
      <c r="B279" s="272" t="s">
        <v>180</v>
      </c>
      <c r="C279" s="272"/>
      <c r="D279" s="165">
        <f>VLOOKUP(B279,'[1] سهام'!$B$10:$X$291,17,0)</f>
        <v>12432601</v>
      </c>
      <c r="E279" s="165"/>
      <c r="F279" s="165">
        <f>VLOOKUP(B279,'[1] سهام'!$B$10:$X$291,21,0)</f>
        <v>39998096449</v>
      </c>
      <c r="G279" s="165"/>
      <c r="H279" s="205">
        <f>VLOOKUP(B279,'[1] سهام'!$B$10:$X$291,23,0)</f>
        <v>30760622666</v>
      </c>
      <c r="I279" s="47"/>
      <c r="J279" s="47">
        <v>0</v>
      </c>
      <c r="K279" s="47"/>
      <c r="L279" s="47">
        <v>0</v>
      </c>
      <c r="M279" s="281"/>
      <c r="N279" s="47">
        <v>200000</v>
      </c>
      <c r="O279" s="47"/>
      <c r="P279" s="47">
        <v>498621407</v>
      </c>
      <c r="Q279" s="47"/>
      <c r="R279" s="47">
        <v>12232601</v>
      </c>
      <c r="S279" s="47"/>
      <c r="T279" s="47">
        <v>2540</v>
      </c>
      <c r="U279" s="47"/>
      <c r="V279" s="47">
        <v>39354657535</v>
      </c>
      <c r="W279" s="47"/>
      <c r="X279" s="3">
        <v>30885935245</v>
      </c>
      <c r="Y279" s="281"/>
      <c r="Z279" s="166">
        <f>X279/درآمدها!$J$6</f>
        <v>2.8001518444042404E-3</v>
      </c>
      <c r="AA279" s="282">
        <f t="shared" si="4"/>
        <v>0</v>
      </c>
      <c r="AC279" s="204"/>
    </row>
    <row r="280" spans="2:29" s="139" customFormat="1">
      <c r="B280" s="272" t="s">
        <v>179</v>
      </c>
      <c r="C280" s="272"/>
      <c r="D280" s="165">
        <f>VLOOKUP(B280,'[1] سهام'!$B$10:$X$291,17,0)</f>
        <v>5147738</v>
      </c>
      <c r="E280" s="165"/>
      <c r="F280" s="165">
        <f>VLOOKUP(B280,'[1] سهام'!$B$10:$X$291,21,0)</f>
        <v>22311529534</v>
      </c>
      <c r="G280" s="165"/>
      <c r="H280" s="205">
        <f>VLOOKUP(B280,'[1] سهام'!$B$10:$X$291,23,0)</f>
        <v>26455453320</v>
      </c>
      <c r="I280" s="47"/>
      <c r="J280" s="47">
        <v>0</v>
      </c>
      <c r="K280" s="47"/>
      <c r="L280" s="47">
        <v>0</v>
      </c>
      <c r="M280" s="281"/>
      <c r="N280" s="47">
        <v>90000</v>
      </c>
      <c r="O280" s="47"/>
      <c r="P280" s="47">
        <v>508191181</v>
      </c>
      <c r="Q280" s="47"/>
      <c r="R280" s="47">
        <v>5057738</v>
      </c>
      <c r="S280" s="47"/>
      <c r="T280" s="47">
        <v>5850</v>
      </c>
      <c r="U280" s="47"/>
      <c r="V280" s="47">
        <v>21921447976</v>
      </c>
      <c r="W280" s="47"/>
      <c r="X280" s="3">
        <v>29411720086</v>
      </c>
      <c r="Y280" s="281"/>
      <c r="Z280" s="166">
        <f>X280/درآمدها!$J$6</f>
        <v>2.6664979251112891E-3</v>
      </c>
      <c r="AA280" s="282">
        <f t="shared" si="4"/>
        <v>0</v>
      </c>
      <c r="AC280" s="204"/>
    </row>
    <row r="281" spans="2:29" s="139" customFormat="1">
      <c r="B281" s="272" t="s">
        <v>178</v>
      </c>
      <c r="C281" s="272"/>
      <c r="D281" s="165">
        <f>VLOOKUP(B281,'[1] سهام'!$B$10:$X$291,17,0)</f>
        <v>7773028</v>
      </c>
      <c r="E281" s="165"/>
      <c r="F281" s="165">
        <f>VLOOKUP(B281,'[1] سهام'!$B$10:$X$291,21,0)</f>
        <v>26759161186</v>
      </c>
      <c r="G281" s="165"/>
      <c r="H281" s="205">
        <f>VLOOKUP(B281,'[1] سهام'!$B$10:$X$291,23,0)</f>
        <v>29330851127</v>
      </c>
      <c r="I281" s="47"/>
      <c r="J281" s="47">
        <v>0</v>
      </c>
      <c r="K281" s="47"/>
      <c r="L281" s="47">
        <v>0</v>
      </c>
      <c r="M281" s="281"/>
      <c r="N281" s="47">
        <v>0</v>
      </c>
      <c r="O281" s="47"/>
      <c r="P281" s="47">
        <v>0</v>
      </c>
      <c r="Q281" s="47"/>
      <c r="R281" s="47">
        <v>7773028</v>
      </c>
      <c r="S281" s="47"/>
      <c r="T281" s="47">
        <v>4024</v>
      </c>
      <c r="U281" s="47"/>
      <c r="V281" s="47">
        <v>26759161186</v>
      </c>
      <c r="W281" s="47"/>
      <c r="X281" s="3">
        <v>31092556622</v>
      </c>
      <c r="Y281" s="281"/>
      <c r="Z281" s="166">
        <f>X281/درآمدها!$J$6</f>
        <v>2.8188843589067292E-3</v>
      </c>
      <c r="AA281" s="282">
        <f t="shared" si="4"/>
        <v>0</v>
      </c>
      <c r="AC281" s="204"/>
    </row>
    <row r="282" spans="2:29" s="139" customFormat="1">
      <c r="B282" s="272" t="s">
        <v>177</v>
      </c>
      <c r="C282" s="272"/>
      <c r="D282" s="165">
        <f>VLOOKUP(B282,'[1] سهام'!$B$10:$X$291,17,0)</f>
        <v>20989371</v>
      </c>
      <c r="E282" s="165"/>
      <c r="F282" s="165">
        <f>VLOOKUP(B282,'[1] سهام'!$B$10:$X$291,21,0)</f>
        <v>50241071812</v>
      </c>
      <c r="G282" s="165"/>
      <c r="H282" s="205">
        <f>VLOOKUP(B282,'[1] سهام'!$B$10:$X$291,23,0)</f>
        <v>31985254346</v>
      </c>
      <c r="I282" s="47"/>
      <c r="J282" s="47">
        <v>0</v>
      </c>
      <c r="K282" s="47"/>
      <c r="L282" s="47">
        <v>0</v>
      </c>
      <c r="M282" s="281"/>
      <c r="N282" s="47">
        <v>0</v>
      </c>
      <c r="O282" s="47"/>
      <c r="P282" s="47">
        <v>0</v>
      </c>
      <c r="Q282" s="47"/>
      <c r="R282" s="47">
        <v>20989371</v>
      </c>
      <c r="S282" s="47"/>
      <c r="T282" s="47">
        <v>1707</v>
      </c>
      <c r="U282" s="47"/>
      <c r="V282" s="47">
        <v>50241071812</v>
      </c>
      <c r="W282" s="47"/>
      <c r="X282" s="3">
        <v>35615674606</v>
      </c>
      <c r="Y282" s="281"/>
      <c r="Z282" s="166">
        <f>X282/درآمدها!$J$6</f>
        <v>3.2289550614737154E-3</v>
      </c>
      <c r="AA282" s="282">
        <f t="shared" si="4"/>
        <v>0</v>
      </c>
      <c r="AC282" s="204"/>
    </row>
    <row r="283" spans="2:29" s="139" customFormat="1">
      <c r="B283" s="272" t="s">
        <v>176</v>
      </c>
      <c r="C283" s="272"/>
      <c r="D283" s="165">
        <f>VLOOKUP(B283,'[1] سهام'!$B$10:$X$291,17,0)</f>
        <v>20734765</v>
      </c>
      <c r="E283" s="165"/>
      <c r="F283" s="165">
        <f>VLOOKUP(B283,'[1] سهام'!$B$10:$X$291,21,0)</f>
        <v>150082421019</v>
      </c>
      <c r="G283" s="165"/>
      <c r="H283" s="205">
        <f>VLOOKUP(B283,'[1] سهام'!$B$10:$X$291,23,0)</f>
        <v>115423801633</v>
      </c>
      <c r="I283" s="47"/>
      <c r="J283" s="47">
        <v>0</v>
      </c>
      <c r="K283" s="47"/>
      <c r="L283" s="47">
        <v>0</v>
      </c>
      <c r="M283" s="281"/>
      <c r="N283" s="47">
        <v>80000</v>
      </c>
      <c r="O283" s="47"/>
      <c r="P283" s="47">
        <v>494754023</v>
      </c>
      <c r="Q283" s="47"/>
      <c r="R283" s="47">
        <v>20654765</v>
      </c>
      <c r="S283" s="47"/>
      <c r="T283" s="47">
        <v>6350</v>
      </c>
      <c r="U283" s="47"/>
      <c r="V283" s="47">
        <v>149503364845</v>
      </c>
      <c r="W283" s="47"/>
      <c r="X283" s="3">
        <v>130377369096</v>
      </c>
      <c r="Y283" s="281"/>
      <c r="Z283" s="166">
        <f>X283/درآمدها!$J$6</f>
        <v>1.1820151394050389E-2</v>
      </c>
      <c r="AA283" s="282">
        <f t="shared" si="4"/>
        <v>0</v>
      </c>
      <c r="AC283" s="204"/>
    </row>
    <row r="284" spans="2:29" s="139" customFormat="1">
      <c r="B284" s="272" t="s">
        <v>175</v>
      </c>
      <c r="C284" s="272"/>
      <c r="D284" s="165">
        <f>VLOOKUP(B284,'[1] سهام'!$B$10:$X$291,17,0)</f>
        <v>5686473</v>
      </c>
      <c r="E284" s="165"/>
      <c r="F284" s="165">
        <f>VLOOKUP(B284,'[1] سهام'!$B$10:$X$291,21,0)</f>
        <v>47172901541</v>
      </c>
      <c r="G284" s="165"/>
      <c r="H284" s="205">
        <f>VLOOKUP(B284,'[1] سهام'!$B$10:$X$291,23,0)</f>
        <v>36007307158</v>
      </c>
      <c r="I284" s="47"/>
      <c r="J284" s="47">
        <v>0</v>
      </c>
      <c r="K284" s="47"/>
      <c r="L284" s="47">
        <v>0</v>
      </c>
      <c r="M284" s="281"/>
      <c r="N284" s="47">
        <v>70000</v>
      </c>
      <c r="O284" s="47"/>
      <c r="P284" s="47">
        <v>490607423</v>
      </c>
      <c r="Q284" s="47"/>
      <c r="R284" s="47">
        <v>5616473</v>
      </c>
      <c r="S284" s="47"/>
      <c r="T284" s="47">
        <v>7320</v>
      </c>
      <c r="U284" s="47"/>
      <c r="V284" s="47">
        <v>46592207127</v>
      </c>
      <c r="W284" s="47"/>
      <c r="X284" s="3">
        <v>40867962499</v>
      </c>
      <c r="Y284" s="281"/>
      <c r="Z284" s="166">
        <f>X284/درآمدها!$J$6</f>
        <v>3.7051330860102039E-3</v>
      </c>
      <c r="AA284" s="282">
        <f t="shared" si="4"/>
        <v>0</v>
      </c>
      <c r="AC284" s="204"/>
    </row>
    <row r="285" spans="2:29" s="139" customFormat="1">
      <c r="B285" s="272" t="s">
        <v>174</v>
      </c>
      <c r="C285" s="272"/>
      <c r="D285" s="165">
        <f>VLOOKUP(B285,'[1] سهام'!$B$10:$X$291,17,0)</f>
        <v>33724726</v>
      </c>
      <c r="E285" s="165"/>
      <c r="F285" s="165">
        <f>VLOOKUP(B285,'[1] سهام'!$B$10:$X$291,21,0)</f>
        <v>117375116069</v>
      </c>
      <c r="G285" s="165"/>
      <c r="H285" s="205">
        <f>VLOOKUP(B285,'[1] سهام'!$B$10:$X$291,23,0)</f>
        <v>115758592583</v>
      </c>
      <c r="I285" s="47"/>
      <c r="J285" s="47">
        <v>16862363</v>
      </c>
      <c r="K285" s="47"/>
      <c r="L285" s="47">
        <v>0</v>
      </c>
      <c r="M285" s="281"/>
      <c r="N285" s="47">
        <v>0</v>
      </c>
      <c r="O285" s="47"/>
      <c r="P285" s="47">
        <v>0</v>
      </c>
      <c r="Q285" s="47"/>
      <c r="R285" s="47">
        <v>50587089</v>
      </c>
      <c r="S285" s="47"/>
      <c r="T285" s="47">
        <v>2399.3333333333335</v>
      </c>
      <c r="U285" s="47"/>
      <c r="V285" s="47">
        <v>117375116069</v>
      </c>
      <c r="W285" s="47"/>
      <c r="X285" s="3">
        <v>120653105909</v>
      </c>
      <c r="Y285" s="281"/>
      <c r="Z285" s="166">
        <f>X285/درآمدها!$J$6</f>
        <v>1.0938539317791233E-2</v>
      </c>
      <c r="AA285" s="282">
        <f t="shared" si="4"/>
        <v>0</v>
      </c>
      <c r="AC285" s="204"/>
    </row>
    <row r="286" spans="2:29" s="139" customFormat="1">
      <c r="B286" s="272" t="s">
        <v>374</v>
      </c>
      <c r="C286" s="272"/>
      <c r="D286" s="165">
        <f>VLOOKUP(B286,'[1] سهام'!$B$10:$X$291,17,0)</f>
        <v>754117</v>
      </c>
      <c r="E286" s="165"/>
      <c r="F286" s="165">
        <f>VLOOKUP(B286,'[1] سهام'!$B$10:$X$291,21,0)</f>
        <v>2411642446</v>
      </c>
      <c r="G286" s="165"/>
      <c r="H286" s="205">
        <f>VLOOKUP(B286,'[1] سهام'!$B$10:$X$291,23,0)</f>
        <v>1980766539</v>
      </c>
      <c r="I286" s="47"/>
      <c r="J286" s="47">
        <v>0</v>
      </c>
      <c r="K286" s="47"/>
      <c r="L286" s="47">
        <v>0</v>
      </c>
      <c r="M286" s="281"/>
      <c r="N286" s="47">
        <v>0</v>
      </c>
      <c r="O286" s="47"/>
      <c r="P286" s="47">
        <v>0</v>
      </c>
      <c r="Q286" s="47"/>
      <c r="R286" s="47">
        <v>754117</v>
      </c>
      <c r="S286" s="47"/>
      <c r="T286" s="47">
        <v>2453</v>
      </c>
      <c r="U286" s="47"/>
      <c r="V286" s="47">
        <v>2411642446</v>
      </c>
      <c r="W286" s="47"/>
      <c r="X286" s="3">
        <v>1838842402</v>
      </c>
      <c r="Y286" s="281"/>
      <c r="Z286" s="166">
        <f>X286/درآمدها!$J$6</f>
        <v>1.6671141419823381E-4</v>
      </c>
      <c r="AA286" s="282">
        <f t="shared" si="4"/>
        <v>0</v>
      </c>
      <c r="AC286" s="204"/>
    </row>
    <row r="287" spans="2:29" s="139" customFormat="1">
      <c r="B287" s="272" t="s">
        <v>375</v>
      </c>
      <c r="C287" s="272"/>
      <c r="D287" s="165">
        <f>VLOOKUP(B287,'[1] سهام'!$B$10:$X$291,17,0)</f>
        <v>1599082</v>
      </c>
      <c r="E287" s="165"/>
      <c r="F287" s="165">
        <f>VLOOKUP(B287,'[1] سهام'!$B$10:$X$291,21,0)</f>
        <v>13936989204</v>
      </c>
      <c r="G287" s="165"/>
      <c r="H287" s="205">
        <f>VLOOKUP(B287,'[1] سهام'!$B$10:$X$291,23,0)</f>
        <v>16420231886</v>
      </c>
      <c r="I287" s="47"/>
      <c r="J287" s="47">
        <v>0</v>
      </c>
      <c r="K287" s="47"/>
      <c r="L287" s="47">
        <v>0</v>
      </c>
      <c r="M287" s="281"/>
      <c r="N287" s="47">
        <v>0</v>
      </c>
      <c r="O287" s="47"/>
      <c r="P287" s="47">
        <v>0</v>
      </c>
      <c r="Q287" s="47"/>
      <c r="R287" s="47">
        <v>1599082</v>
      </c>
      <c r="S287" s="47"/>
      <c r="T287" s="47">
        <v>7300</v>
      </c>
      <c r="U287" s="47"/>
      <c r="V287" s="47">
        <v>13936989204</v>
      </c>
      <c r="W287" s="47"/>
      <c r="X287" s="3">
        <v>11603842478</v>
      </c>
      <c r="Y287" s="281"/>
      <c r="Z287" s="166">
        <f>X287/درآمدها!$J$6</f>
        <v>1.0520167402801265E-3</v>
      </c>
      <c r="AA287" s="282">
        <f t="shared" si="4"/>
        <v>0</v>
      </c>
      <c r="AC287" s="204"/>
    </row>
    <row r="288" spans="2:29" s="139" customFormat="1">
      <c r="B288" s="272" t="s">
        <v>387</v>
      </c>
      <c r="C288" s="272"/>
      <c r="D288" s="165">
        <v>0</v>
      </c>
      <c r="E288" s="165"/>
      <c r="F288" s="165">
        <v>0</v>
      </c>
      <c r="G288" s="165"/>
      <c r="H288" s="205">
        <v>0</v>
      </c>
      <c r="I288" s="47"/>
      <c r="J288" s="47">
        <v>5111402</v>
      </c>
      <c r="K288" s="47"/>
      <c r="L288" s="47">
        <v>0</v>
      </c>
      <c r="M288" s="281"/>
      <c r="N288" s="47">
        <v>0</v>
      </c>
      <c r="O288" s="47"/>
      <c r="P288" s="47">
        <v>0</v>
      </c>
      <c r="Q288" s="47"/>
      <c r="R288" s="47">
        <v>5111402</v>
      </c>
      <c r="S288" s="47"/>
      <c r="T288" s="47">
        <v>2845.5945554663863</v>
      </c>
      <c r="U288" s="47"/>
      <c r="V288" s="47">
        <v>20312364290</v>
      </c>
      <c r="W288" s="47"/>
      <c r="X288" s="3">
        <v>14458435088</v>
      </c>
      <c r="Y288" s="281"/>
      <c r="Z288" s="166">
        <f>X288/درآمدها!$J$6</f>
        <v>1.3108171521345228E-3</v>
      </c>
      <c r="AA288" s="282">
        <f t="shared" si="4"/>
        <v>0</v>
      </c>
      <c r="AC288" s="204"/>
    </row>
    <row r="289" spans="2:29" s="139" customFormat="1">
      <c r="B289" s="272" t="s">
        <v>388</v>
      </c>
      <c r="C289" s="272"/>
      <c r="D289" s="165">
        <v>0</v>
      </c>
      <c r="E289" s="165"/>
      <c r="F289" s="165">
        <v>0</v>
      </c>
      <c r="G289" s="165"/>
      <c r="H289" s="205">
        <v>0</v>
      </c>
      <c r="I289" s="47"/>
      <c r="J289" s="47">
        <v>1658191</v>
      </c>
      <c r="K289" s="47"/>
      <c r="L289" s="47">
        <v>0</v>
      </c>
      <c r="M289" s="281"/>
      <c r="N289" s="47">
        <v>0</v>
      </c>
      <c r="O289" s="47"/>
      <c r="P289" s="47">
        <v>0</v>
      </c>
      <c r="Q289" s="47"/>
      <c r="R289" s="47">
        <v>1658191</v>
      </c>
      <c r="S289" s="47"/>
      <c r="T289" s="47">
        <v>610</v>
      </c>
      <c r="U289" s="47"/>
      <c r="V289" s="47">
        <v>2549185241</v>
      </c>
      <c r="W289" s="47"/>
      <c r="X289" s="3">
        <v>1005478111</v>
      </c>
      <c r="Y289" s="281"/>
      <c r="Z289" s="166">
        <f>X289/درآمدها!$J$6</f>
        <v>9.1157718381881605E-5</v>
      </c>
      <c r="AA289" s="282">
        <f t="shared" si="4"/>
        <v>0</v>
      </c>
      <c r="AC289" s="204"/>
    </row>
    <row r="290" spans="2:29" s="139" customFormat="1">
      <c r="B290" s="272" t="s">
        <v>337</v>
      </c>
      <c r="C290" s="272"/>
      <c r="D290" s="165">
        <f>VLOOKUP(B290,'[1] سهام'!$B$10:$X$291,17,0)</f>
        <v>2074675</v>
      </c>
      <c r="E290" s="165"/>
      <c r="F290" s="165">
        <f>VLOOKUP(B290,'[1] سهام'!$B$10:$X$291,21,0)</f>
        <v>5858365296</v>
      </c>
      <c r="G290" s="165"/>
      <c r="H290" s="205">
        <f>VLOOKUP(B290,'[1] سهام'!$B$10:$X$291,23,0)</f>
        <v>4759859222</v>
      </c>
      <c r="I290" s="47"/>
      <c r="J290" s="47">
        <v>0</v>
      </c>
      <c r="K290" s="47"/>
      <c r="L290" s="47">
        <v>0</v>
      </c>
      <c r="M290" s="281"/>
      <c r="N290" s="47">
        <v>0</v>
      </c>
      <c r="O290" s="47"/>
      <c r="P290" s="47">
        <v>0</v>
      </c>
      <c r="Q290" s="47"/>
      <c r="R290" s="47">
        <v>2074675</v>
      </c>
      <c r="S290" s="47"/>
      <c r="T290" s="47">
        <v>2308</v>
      </c>
      <c r="U290" s="47"/>
      <c r="V290" s="47">
        <v>5858365296</v>
      </c>
      <c r="W290" s="47"/>
      <c r="X290" s="3">
        <v>4759859222</v>
      </c>
      <c r="Y290" s="281"/>
      <c r="Z290" s="166">
        <f>X290/درآمدها!$J$6</f>
        <v>4.3153391580543128E-4</v>
      </c>
      <c r="AA290" s="282">
        <f t="shared" si="4"/>
        <v>0</v>
      </c>
      <c r="AC290" s="204"/>
    </row>
    <row r="291" spans="2:29" s="139" customFormat="1">
      <c r="B291" s="272" t="s">
        <v>389</v>
      </c>
      <c r="C291" s="272"/>
      <c r="D291" s="165">
        <v>0</v>
      </c>
      <c r="E291" s="165"/>
      <c r="F291" s="165">
        <v>0</v>
      </c>
      <c r="G291" s="165"/>
      <c r="H291" s="205">
        <v>0</v>
      </c>
      <c r="I291" s="47"/>
      <c r="J291" s="47">
        <v>4860735</v>
      </c>
      <c r="K291" s="47"/>
      <c r="L291" s="47">
        <v>0</v>
      </c>
      <c r="M291" s="281"/>
      <c r="N291" s="47">
        <v>0</v>
      </c>
      <c r="O291" s="47"/>
      <c r="P291" s="47">
        <v>0</v>
      </c>
      <c r="Q291" s="47"/>
      <c r="R291" s="47">
        <v>4860735</v>
      </c>
      <c r="S291" s="47"/>
      <c r="T291" s="47">
        <v>797</v>
      </c>
      <c r="U291" s="47"/>
      <c r="V291" s="47">
        <v>7102432349</v>
      </c>
      <c r="W291" s="47"/>
      <c r="X291" s="3">
        <v>3850955463</v>
      </c>
      <c r="Y291" s="281"/>
      <c r="Z291" s="166">
        <f>X291/درآمدها!$J$6</f>
        <v>3.4913173122007676E-4</v>
      </c>
      <c r="AA291" s="282">
        <f t="shared" si="4"/>
        <v>0</v>
      </c>
      <c r="AC291" s="204"/>
    </row>
    <row r="292" spans="2:29" s="139" customFormat="1" ht="30" thickBot="1">
      <c r="B292" s="272" t="s">
        <v>338</v>
      </c>
      <c r="C292" s="272"/>
      <c r="D292" s="165">
        <f>VLOOKUP(B292,'[1] سهام'!$B$10:$X$291,17,0)</f>
        <v>29952517</v>
      </c>
      <c r="E292" s="165"/>
      <c r="F292" s="165">
        <f>VLOOKUP(B292,'[1] سهام'!$B$10:$X$291,21,0)</f>
        <v>37565849607</v>
      </c>
      <c r="G292" s="165"/>
      <c r="H292" s="205">
        <f>VLOOKUP(B292,'[1] سهام'!$B$10:$X$291,23,0)</f>
        <v>27035063971</v>
      </c>
      <c r="I292" s="47"/>
      <c r="J292" s="47">
        <v>0</v>
      </c>
      <c r="K292" s="47"/>
      <c r="L292" s="47">
        <v>0</v>
      </c>
      <c r="M292" s="281"/>
      <c r="N292" s="47">
        <v>29952516</v>
      </c>
      <c r="O292" s="47"/>
      <c r="P292" s="47">
        <v>0</v>
      </c>
      <c r="Q292" s="47"/>
      <c r="R292" s="47">
        <v>1</v>
      </c>
      <c r="S292" s="47"/>
      <c r="T292" s="47">
        <v>886</v>
      </c>
      <c r="U292" s="47"/>
      <c r="V292" s="47">
        <v>1254</v>
      </c>
      <c r="W292" s="47"/>
      <c r="X292" s="3">
        <v>882</v>
      </c>
      <c r="Y292" s="281"/>
      <c r="Z292" s="166">
        <f>X292/درآمدها!$J$6</f>
        <v>7.9963061088278205E-11</v>
      </c>
      <c r="AA292" s="282">
        <f t="shared" si="4"/>
        <v>0</v>
      </c>
      <c r="AC292" s="204"/>
    </row>
    <row r="293" spans="2:29" s="139" customFormat="1" ht="30" thickBot="1">
      <c r="B293" s="280" t="s">
        <v>2</v>
      </c>
      <c r="C293" s="272"/>
      <c r="D293" s="269"/>
      <c r="E293" s="47"/>
      <c r="F293" s="176">
        <f>SUM(F11:F292)</f>
        <v>11372587389249</v>
      </c>
      <c r="G293" s="47"/>
      <c r="H293" s="176">
        <f>SUM(H11:H292)</f>
        <v>9682346989633</v>
      </c>
      <c r="I293" s="47"/>
      <c r="J293" s="269"/>
      <c r="K293" s="3"/>
      <c r="L293" s="176">
        <f>SUM(L11:L292)</f>
        <v>769210343691</v>
      </c>
      <c r="M293" s="281"/>
      <c r="N293" s="269"/>
      <c r="O293" s="3"/>
      <c r="P293" s="176">
        <f>SUM(P11:P292)</f>
        <v>502424772190</v>
      </c>
      <c r="Q293" s="47"/>
      <c r="R293" s="269"/>
      <c r="S293" s="47"/>
      <c r="T293" s="177"/>
      <c r="U293" s="47"/>
      <c r="V293" s="176">
        <f>SUM(V11:V292)</f>
        <v>11651109792986</v>
      </c>
      <c r="W293" s="47"/>
      <c r="X293" s="176">
        <f>SUM(X11:X292)</f>
        <v>10217142640476</v>
      </c>
      <c r="Y293" s="281"/>
      <c r="Z293" s="284">
        <f>SUM(Z11:Z292)</f>
        <v>0.92629705341046975</v>
      </c>
      <c r="AA293" s="269"/>
    </row>
    <row r="294" spans="2:29" s="139" customFormat="1" ht="30" thickTop="1">
      <c r="B294" s="280"/>
      <c r="C294" s="272"/>
      <c r="D294" s="47"/>
      <c r="E294" s="47"/>
      <c r="F294" s="173"/>
      <c r="G294" s="47"/>
      <c r="H294" s="169"/>
      <c r="I294" s="47"/>
      <c r="J294" s="3"/>
      <c r="K294" s="3"/>
      <c r="L294" s="169"/>
      <c r="M294" s="281"/>
      <c r="N294" s="3"/>
      <c r="O294" s="3"/>
      <c r="P294" s="169"/>
      <c r="Q294" s="47"/>
      <c r="R294" s="47"/>
      <c r="S294" s="47"/>
      <c r="T294" s="177"/>
      <c r="U294" s="47"/>
      <c r="V294" s="169"/>
      <c r="W294" s="47"/>
      <c r="X294" s="169"/>
      <c r="Y294" s="281"/>
      <c r="Z294" s="285"/>
      <c r="AA294" s="269"/>
    </row>
    <row r="295" spans="2:29">
      <c r="X295" s="50"/>
    </row>
    <row r="296" spans="2:29">
      <c r="X296" s="50"/>
    </row>
    <row r="297" spans="2:29">
      <c r="X297" s="50"/>
    </row>
    <row r="298" spans="2:29">
      <c r="X298" s="50"/>
    </row>
  </sheetData>
  <autoFilter ref="B8:P293" xr:uid="{00000000-0001-0000-0100-000000000000}">
    <filterColumn colId="2" showButton="0"/>
    <filterColumn colId="3" showButton="0"/>
    <filterColumn colId="4" showButton="0"/>
    <filterColumn colId="5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</autoFilter>
  <mergeCells count="23">
    <mergeCell ref="B1:Z1"/>
    <mergeCell ref="B2:Z2"/>
    <mergeCell ref="B3:Z3"/>
    <mergeCell ref="B9:B10"/>
    <mergeCell ref="J9:L9"/>
    <mergeCell ref="N9:P9"/>
    <mergeCell ref="S9:S10"/>
    <mergeCell ref="W9:W10"/>
    <mergeCell ref="V9:V10"/>
    <mergeCell ref="R9:R10"/>
    <mergeCell ref="F9:F10"/>
    <mergeCell ref="D9:D10"/>
    <mergeCell ref="E9:E10"/>
    <mergeCell ref="B6:Z6"/>
    <mergeCell ref="B5:Z5"/>
    <mergeCell ref="J8:P8"/>
    <mergeCell ref="D8:H8"/>
    <mergeCell ref="R8:Z8"/>
    <mergeCell ref="G9:G10"/>
    <mergeCell ref="H9:H10"/>
    <mergeCell ref="X9:X10"/>
    <mergeCell ref="T9:T10"/>
    <mergeCell ref="Z9:Z10"/>
  </mergeCells>
  <phoneticPr fontId="26" type="noConversion"/>
  <conditionalFormatting sqref="B11:B41 B43:B294">
    <cfRule type="duplicateValues" dxfId="1" priority="65"/>
  </conditionalFormatting>
  <conditionalFormatting sqref="B295:B1048576 B1:B10">
    <cfRule type="duplicateValues" dxfId="0" priority="64"/>
  </conditionalFormatting>
  <printOptions horizontalCentered="1"/>
  <pageMargins left="0" right="0" top="0.74803149606299202" bottom="0.74803149606299202" header="0.31496062992126" footer="0.31496062992126"/>
  <pageSetup paperSize="9" scale="1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59999389629810485"/>
    <pageSetUpPr fitToPage="1"/>
  </sheetPr>
  <dimension ref="A1:AJ26"/>
  <sheetViews>
    <sheetView rightToLeft="1" view="pageBreakPreview" zoomScale="50" zoomScaleNormal="100" zoomScaleSheetLayoutView="50" workbookViewId="0">
      <selection activeCell="A4" sqref="A4"/>
    </sheetView>
  </sheetViews>
  <sheetFormatPr defaultColWidth="9.109375" defaultRowHeight="16.2"/>
  <cols>
    <col min="1" max="1" width="29" style="67" customWidth="1"/>
    <col min="2" max="2" width="0.5546875" style="67" customWidth="1"/>
    <col min="3" max="3" width="12.5546875" style="67" customWidth="1"/>
    <col min="4" max="4" width="0.5546875" style="67" customWidth="1"/>
    <col min="5" max="5" width="29.109375" style="67" customWidth="1"/>
    <col min="6" max="6" width="0.5546875" style="67" customWidth="1"/>
    <col min="7" max="7" width="20.33203125" style="67" bestFit="1" customWidth="1"/>
    <col min="8" max="8" width="0.5546875" style="67" customWidth="1"/>
    <col min="9" max="9" width="16.5546875" style="67" bestFit="1" customWidth="1"/>
    <col min="10" max="10" width="0.44140625" style="67" customWidth="1"/>
    <col min="11" max="11" width="17.33203125" style="67" bestFit="1" customWidth="1"/>
    <col min="12" max="12" width="0.6640625" style="67" customWidth="1"/>
    <col min="13" max="13" width="7.88671875" style="67" bestFit="1" customWidth="1"/>
    <col min="14" max="14" width="1.109375" style="67" customWidth="1"/>
    <col min="15" max="15" width="17.33203125" style="67" bestFit="1" customWidth="1"/>
    <col min="16" max="16" width="0.5546875" style="67" customWidth="1"/>
    <col min="17" max="17" width="22.5546875" style="67" bestFit="1" customWidth="1"/>
    <col min="18" max="18" width="0.5546875" style="67" customWidth="1"/>
    <col min="19" max="19" width="13.6640625" style="67" bestFit="1" customWidth="1"/>
    <col min="20" max="20" width="17.33203125" style="67" bestFit="1" customWidth="1"/>
    <col min="21" max="21" width="0.5546875" style="67" customWidth="1"/>
    <col min="22" max="22" width="7.88671875" style="67" bestFit="1" customWidth="1"/>
    <col min="23" max="23" width="13.109375" style="67" bestFit="1" customWidth="1"/>
    <col min="24" max="24" width="0.5546875" style="67" customWidth="1"/>
    <col min="25" max="25" width="7.88671875" style="67" bestFit="1" customWidth="1"/>
    <col min="26" max="26" width="0.44140625" style="67" customWidth="1"/>
    <col min="27" max="27" width="21" style="67" bestFit="1" customWidth="1"/>
    <col min="28" max="28" width="0.6640625" style="67" customWidth="1"/>
    <col min="29" max="29" width="17.33203125" style="67" bestFit="1" customWidth="1"/>
    <col min="30" max="30" width="0.6640625" style="67" customWidth="1"/>
    <col min="31" max="31" width="22.5546875" style="67" bestFit="1" customWidth="1"/>
    <col min="32" max="32" width="0.6640625" style="67" customWidth="1"/>
    <col min="33" max="33" width="16.5546875" style="67" customWidth="1"/>
    <col min="34" max="34" width="20.44140625" style="5" customWidth="1"/>
    <col min="35" max="35" width="25.44140625" style="5" bestFit="1" customWidth="1"/>
    <col min="36" max="36" width="14.5546875" style="5" bestFit="1" customWidth="1"/>
    <col min="37" max="16384" width="9.109375" style="5"/>
  </cols>
  <sheetData>
    <row r="1" spans="1:36" s="1" customFormat="1" ht="25.2">
      <c r="A1" s="223" t="s">
        <v>77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</row>
    <row r="2" spans="1:36" s="1" customFormat="1" ht="25.2">
      <c r="A2" s="223" t="s">
        <v>43</v>
      </c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</row>
    <row r="3" spans="1:36" s="1" customFormat="1" ht="25.2">
      <c r="A3" s="223" t="str">
        <f>' سهام'!B3</f>
        <v>برای ماه منتهی به 1403/04/31</v>
      </c>
      <c r="B3" s="223"/>
      <c r="C3" s="223"/>
      <c r="D3" s="223"/>
      <c r="E3" s="223"/>
      <c r="F3" s="223"/>
      <c r="G3" s="223"/>
      <c r="H3" s="223"/>
      <c r="I3" s="223"/>
      <c r="J3" s="223"/>
      <c r="K3" s="223"/>
      <c r="L3" s="223"/>
      <c r="M3" s="223"/>
      <c r="N3" s="223"/>
      <c r="O3" s="223"/>
      <c r="P3" s="223"/>
      <c r="Q3" s="223"/>
      <c r="R3" s="223"/>
      <c r="S3" s="223"/>
      <c r="T3" s="223"/>
      <c r="U3" s="223"/>
      <c r="V3" s="223"/>
      <c r="W3" s="223"/>
      <c r="X3" s="223"/>
      <c r="Y3" s="223"/>
      <c r="Z3" s="223"/>
      <c r="AA3" s="223"/>
      <c r="AB3" s="223"/>
      <c r="AC3" s="223"/>
      <c r="AD3" s="223"/>
      <c r="AE3" s="223"/>
      <c r="AF3" s="223"/>
      <c r="AG3" s="223"/>
    </row>
    <row r="4" spans="1:36" s="1" customFormat="1" ht="25.2">
      <c r="A4" s="57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57"/>
    </row>
    <row r="5" spans="1:36" ht="25.2">
      <c r="A5" s="229" t="s">
        <v>56</v>
      </c>
      <c r="B5" s="229"/>
      <c r="C5" s="229"/>
      <c r="D5" s="229"/>
      <c r="E5" s="229"/>
      <c r="F5" s="229"/>
      <c r="G5" s="229"/>
      <c r="H5" s="229"/>
      <c r="I5" s="229"/>
      <c r="J5" s="229"/>
      <c r="K5" s="229"/>
      <c r="L5" s="229"/>
      <c r="M5" s="229"/>
      <c r="N5" s="229"/>
      <c r="O5" s="229"/>
      <c r="P5" s="229"/>
      <c r="Q5" s="229"/>
      <c r="R5" s="229"/>
      <c r="S5" s="229"/>
      <c r="T5" s="229"/>
      <c r="U5" s="229"/>
      <c r="V5" s="229"/>
      <c r="W5" s="229"/>
      <c r="X5" s="229"/>
      <c r="Y5" s="229"/>
      <c r="Z5" s="229"/>
      <c r="AA5" s="229"/>
      <c r="AB5" s="229"/>
      <c r="AC5" s="229"/>
      <c r="AD5" s="229"/>
      <c r="AE5" s="229"/>
      <c r="AF5" s="229"/>
      <c r="AG5" s="229"/>
    </row>
    <row r="6" spans="1:36" ht="25.2">
      <c r="A6" s="57"/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  <c r="AE6" s="57"/>
      <c r="AF6" s="57"/>
      <c r="AG6" s="57"/>
    </row>
    <row r="7" spans="1:36" ht="27.75" customHeight="1" thickBot="1">
      <c r="A7" s="222" t="s">
        <v>57</v>
      </c>
      <c r="B7" s="222"/>
      <c r="C7" s="222"/>
      <c r="D7" s="222"/>
      <c r="E7" s="222"/>
      <c r="F7" s="222"/>
      <c r="G7" s="222"/>
      <c r="H7" s="222"/>
      <c r="I7" s="222"/>
      <c r="J7" s="222"/>
      <c r="K7" s="222"/>
      <c r="L7" s="222"/>
      <c r="M7" s="222" t="str">
        <f>' سهام'!$D$8</f>
        <v>1403/03/31</v>
      </c>
      <c r="N7" s="222"/>
      <c r="O7" s="222"/>
      <c r="P7" s="222"/>
      <c r="Q7" s="222"/>
      <c r="R7" s="58"/>
      <c r="S7" s="230" t="s">
        <v>7</v>
      </c>
      <c r="T7" s="230"/>
      <c r="U7" s="230"/>
      <c r="V7" s="230"/>
      <c r="W7" s="230"/>
      <c r="X7" s="57"/>
      <c r="Y7" s="222" t="str">
        <f>' سهام'!R8</f>
        <v>1403/04/31</v>
      </c>
      <c r="Z7" s="222"/>
      <c r="AA7" s="222"/>
      <c r="AB7" s="222"/>
      <c r="AC7" s="222"/>
      <c r="AD7" s="222"/>
      <c r="AE7" s="222"/>
      <c r="AF7" s="222"/>
      <c r="AG7" s="222"/>
    </row>
    <row r="8" spans="1:36" ht="26.25" customHeight="1">
      <c r="A8" s="220" t="s">
        <v>58</v>
      </c>
      <c r="B8" s="59"/>
      <c r="C8" s="226" t="s">
        <v>59</v>
      </c>
      <c r="D8" s="59"/>
      <c r="E8" s="228" t="s">
        <v>64</v>
      </c>
      <c r="F8" s="59"/>
      <c r="G8" s="221" t="s">
        <v>60</v>
      </c>
      <c r="H8" s="59"/>
      <c r="I8" s="226" t="s">
        <v>20</v>
      </c>
      <c r="J8" s="59"/>
      <c r="K8" s="228" t="s">
        <v>61</v>
      </c>
      <c r="L8" s="60"/>
      <c r="M8" s="224" t="s">
        <v>3</v>
      </c>
      <c r="N8" s="221"/>
      <c r="O8" s="221" t="s">
        <v>0</v>
      </c>
      <c r="P8" s="221"/>
      <c r="Q8" s="221" t="s">
        <v>18</v>
      </c>
      <c r="R8" s="59"/>
      <c r="S8" s="223" t="s">
        <v>4</v>
      </c>
      <c r="T8" s="223"/>
      <c r="U8" s="57"/>
      <c r="V8" s="223" t="s">
        <v>5</v>
      </c>
      <c r="W8" s="223"/>
      <c r="X8" s="57"/>
      <c r="Y8" s="224" t="s">
        <v>3</v>
      </c>
      <c r="Z8" s="220"/>
      <c r="AA8" s="221" t="s">
        <v>62</v>
      </c>
      <c r="AB8" s="59"/>
      <c r="AC8" s="221" t="s">
        <v>0</v>
      </c>
      <c r="AD8" s="220"/>
      <c r="AE8" s="221" t="s">
        <v>18</v>
      </c>
      <c r="AF8" s="61"/>
      <c r="AG8" s="221" t="s">
        <v>19</v>
      </c>
    </row>
    <row r="9" spans="1:36" s="7" customFormat="1" ht="55.5" customHeight="1" thickBot="1">
      <c r="A9" s="222"/>
      <c r="B9" s="59"/>
      <c r="C9" s="227"/>
      <c r="D9" s="59"/>
      <c r="E9" s="227"/>
      <c r="F9" s="59"/>
      <c r="G9" s="222"/>
      <c r="H9" s="59"/>
      <c r="I9" s="227"/>
      <c r="J9" s="59"/>
      <c r="K9" s="227"/>
      <c r="L9" s="58"/>
      <c r="M9" s="225"/>
      <c r="N9" s="220"/>
      <c r="O9" s="222"/>
      <c r="P9" s="220"/>
      <c r="Q9" s="222"/>
      <c r="R9" s="59"/>
      <c r="S9" s="62" t="s">
        <v>3</v>
      </c>
      <c r="T9" s="62" t="s">
        <v>0</v>
      </c>
      <c r="U9" s="63"/>
      <c r="V9" s="62" t="s">
        <v>3</v>
      </c>
      <c r="W9" s="62" t="s">
        <v>42</v>
      </c>
      <c r="X9" s="63"/>
      <c r="Y9" s="225"/>
      <c r="Z9" s="220"/>
      <c r="AA9" s="222"/>
      <c r="AB9" s="59"/>
      <c r="AC9" s="222"/>
      <c r="AD9" s="220"/>
      <c r="AE9" s="222"/>
      <c r="AF9" s="61"/>
      <c r="AG9" s="222"/>
      <c r="AH9" s="6"/>
      <c r="AJ9" s="6"/>
    </row>
    <row r="10" spans="1:36" s="7" customFormat="1" ht="55.5" customHeight="1" thickBot="1">
      <c r="A10" s="64" t="s">
        <v>74</v>
      </c>
      <c r="B10" s="59"/>
      <c r="C10" s="55" t="s">
        <v>204</v>
      </c>
      <c r="D10" s="52"/>
      <c r="E10" s="55" t="s">
        <v>187</v>
      </c>
      <c r="F10" s="52"/>
      <c r="G10" s="55" t="s">
        <v>74</v>
      </c>
      <c r="H10" s="52"/>
      <c r="I10" s="55" t="s">
        <v>74</v>
      </c>
      <c r="J10" s="55"/>
      <c r="K10" s="49">
        <v>0</v>
      </c>
      <c r="L10" s="58"/>
      <c r="M10" s="50">
        <v>0</v>
      </c>
      <c r="N10" s="54"/>
      <c r="O10" s="50">
        <v>0</v>
      </c>
      <c r="P10" s="50"/>
      <c r="Q10" s="50">
        <v>0</v>
      </c>
      <c r="R10" s="50"/>
      <c r="S10" s="50">
        <v>0</v>
      </c>
      <c r="T10" s="50">
        <v>0</v>
      </c>
      <c r="U10" s="50"/>
      <c r="V10" s="50">
        <v>0</v>
      </c>
      <c r="W10" s="50">
        <v>0</v>
      </c>
      <c r="X10" s="50"/>
      <c r="Y10" s="50">
        <v>0</v>
      </c>
      <c r="Z10" s="50"/>
      <c r="AA10" s="50">
        <v>0</v>
      </c>
      <c r="AB10" s="50"/>
      <c r="AC10" s="50">
        <v>0</v>
      </c>
      <c r="AD10" s="50"/>
      <c r="AE10" s="50">
        <v>0</v>
      </c>
      <c r="AF10" s="65"/>
      <c r="AG10" s="51">
        <f>AE10/درآمدها!$J$6</f>
        <v>0</v>
      </c>
      <c r="AH10" s="6"/>
      <c r="AI10" s="3"/>
      <c r="AJ10" s="6"/>
    </row>
    <row r="11" spans="1:36" s="7" customFormat="1" ht="55.5" customHeight="1" thickBot="1">
      <c r="A11" s="53"/>
      <c r="B11" s="66"/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7"/>
      <c r="N11" s="67"/>
      <c r="O11" s="68">
        <f>SUM(O10:O10)</f>
        <v>0</v>
      </c>
      <c r="P11" s="67"/>
      <c r="Q11" s="68">
        <f>SUM(Q10:Q10)</f>
        <v>0</v>
      </c>
      <c r="R11" s="67"/>
      <c r="S11" s="67"/>
      <c r="T11" s="68">
        <f>SUM(T10:T10)</f>
        <v>0</v>
      </c>
      <c r="U11" s="67"/>
      <c r="V11" s="67"/>
      <c r="W11" s="68">
        <f>SUM(W10:W10)</f>
        <v>0</v>
      </c>
      <c r="X11" s="67"/>
      <c r="Y11" s="67"/>
      <c r="Z11" s="67"/>
      <c r="AA11" s="67"/>
      <c r="AB11" s="67"/>
      <c r="AC11" s="68">
        <f>SUM(AC10:AC10)</f>
        <v>0</v>
      </c>
      <c r="AD11" s="67"/>
      <c r="AE11" s="68">
        <f>SUM(AE10:AE10)</f>
        <v>0</v>
      </c>
      <c r="AF11" s="67"/>
      <c r="AG11" s="69">
        <f>SUM(AG10:AG10)</f>
        <v>0</v>
      </c>
      <c r="AH11" s="6"/>
      <c r="AI11" s="3"/>
      <c r="AJ11" s="6"/>
    </row>
    <row r="12" spans="1:36" s="7" customFormat="1" ht="55.5" customHeight="1" thickTop="1">
      <c r="A12" s="70"/>
      <c r="B12" s="70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67"/>
      <c r="N12" s="67"/>
      <c r="O12" s="70"/>
      <c r="P12" s="67"/>
      <c r="Q12" s="70"/>
      <c r="R12" s="67"/>
      <c r="S12" s="67"/>
      <c r="T12" s="70"/>
      <c r="U12" s="67"/>
      <c r="V12" s="67"/>
      <c r="W12" s="70"/>
      <c r="X12" s="67"/>
      <c r="Y12" s="67"/>
      <c r="Z12" s="67"/>
      <c r="AA12" s="67"/>
      <c r="AB12" s="67"/>
      <c r="AC12" s="70"/>
      <c r="AD12" s="67"/>
      <c r="AE12" s="70"/>
      <c r="AF12" s="67"/>
      <c r="AG12" s="70"/>
      <c r="AH12" s="6"/>
      <c r="AJ12" s="6"/>
    </row>
    <row r="13" spans="1:36" s="7" customFormat="1" ht="55.5" customHeight="1">
      <c r="A13" s="50"/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6"/>
      <c r="AI13" s="3"/>
      <c r="AJ13" s="6"/>
    </row>
    <row r="14" spans="1:36" s="8" customFormat="1" ht="29.4">
      <c r="A14" s="50"/>
      <c r="B14" s="50"/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1"/>
      <c r="AJ14" s="6"/>
    </row>
    <row r="15" spans="1:36" s="9" customFormat="1" ht="30.6">
      <c r="A15" s="50"/>
      <c r="B15" s="50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1"/>
      <c r="AD15" s="50"/>
      <c r="AE15" s="50"/>
      <c r="AF15" s="50"/>
      <c r="AG15" s="51"/>
    </row>
    <row r="16" spans="1:36" s="3" customFormat="1" ht="29.4">
      <c r="A16" s="50"/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1"/>
      <c r="AD16" s="50"/>
      <c r="AE16" s="50"/>
      <c r="AF16" s="50"/>
      <c r="AG16" s="51"/>
    </row>
    <row r="17" spans="1:33" s="3" customFormat="1" ht="29.4">
      <c r="A17" s="50"/>
      <c r="B17" s="50"/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1"/>
      <c r="AD17" s="50"/>
      <c r="AE17" s="50"/>
      <c r="AF17" s="50"/>
      <c r="AG17" s="56"/>
    </row>
    <row r="18" spans="1:33" s="3" customFormat="1" ht="29.4">
      <c r="A18" s="50"/>
      <c r="B18" s="50"/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</row>
    <row r="19" spans="1:33" s="3" customFormat="1" ht="29.4">
      <c r="A19" s="50"/>
      <c r="B19" s="50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</row>
    <row r="20" spans="1:33" s="3" customFormat="1" ht="29.4">
      <c r="A20" s="50"/>
      <c r="B20" s="50"/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0"/>
    </row>
    <row r="21" spans="1:33" s="3" customFormat="1" ht="29.4">
      <c r="A21" s="50"/>
      <c r="B21" s="50"/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0"/>
    </row>
    <row r="22" spans="1:33" s="3" customFormat="1" ht="29.4">
      <c r="A22" s="50"/>
      <c r="B22" s="50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</row>
    <row r="23" spans="1:33" s="3" customFormat="1" ht="29.4">
      <c r="A23" s="50"/>
      <c r="B23" s="50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</row>
    <row r="24" spans="1:33" s="3" customFormat="1" ht="29.4">
      <c r="A24" s="67"/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</row>
    <row r="25" spans="1:33" s="3" customFormat="1" ht="29.4">
      <c r="A25" s="67"/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</row>
    <row r="26" spans="1:33" s="3" customFormat="1" ht="29.4">
      <c r="A26" s="67"/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</row>
  </sheetData>
  <mergeCells count="28">
    <mergeCell ref="A1:AG1"/>
    <mergeCell ref="A2:AG2"/>
    <mergeCell ref="A3:AG3"/>
    <mergeCell ref="A5:AG5"/>
    <mergeCell ref="A7:L7"/>
    <mergeCell ref="M7:Q7"/>
    <mergeCell ref="S7:W7"/>
    <mergeCell ref="Y7:AG7"/>
    <mergeCell ref="Q8:Q9"/>
    <mergeCell ref="A8:A9"/>
    <mergeCell ref="C8:C9"/>
    <mergeCell ref="E8:E9"/>
    <mergeCell ref="G8:G9"/>
    <mergeCell ref="I8:I9"/>
    <mergeCell ref="K8:K9"/>
    <mergeCell ref="M8:M9"/>
    <mergeCell ref="N8:N9"/>
    <mergeCell ref="O8:O9"/>
    <mergeCell ref="P8:P9"/>
    <mergeCell ref="AD8:AD9"/>
    <mergeCell ref="AE8:AE9"/>
    <mergeCell ref="AG8:AG9"/>
    <mergeCell ref="S8:T8"/>
    <mergeCell ref="V8:W8"/>
    <mergeCell ref="Y8:Y9"/>
    <mergeCell ref="Z8:Z9"/>
    <mergeCell ref="AA8:AA9"/>
    <mergeCell ref="AC8:AC9"/>
  </mergeCells>
  <pageMargins left="0.25" right="0.25" top="0.75" bottom="0.75" header="0.3" footer="0.3"/>
  <pageSetup paperSize="9" scale="4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0.59999389629810485"/>
    <pageSetUpPr fitToPage="1"/>
  </sheetPr>
  <dimension ref="A1:K17"/>
  <sheetViews>
    <sheetView rightToLeft="1" view="pageBreakPreview" zoomScale="90" zoomScaleNormal="100" zoomScaleSheetLayoutView="90" workbookViewId="0">
      <selection activeCell="A18" sqref="A18:XFD20"/>
    </sheetView>
  </sheetViews>
  <sheetFormatPr defaultColWidth="9.109375" defaultRowHeight="15.6"/>
  <cols>
    <col min="1" max="1" width="34.6640625" style="147" bestFit="1" customWidth="1"/>
    <col min="2" max="2" width="0.6640625" style="147" customWidth="1"/>
    <col min="3" max="3" width="22.88671875" style="130" bestFit="1" customWidth="1"/>
    <col min="4" max="4" width="0.6640625" style="147" customWidth="1"/>
    <col min="5" max="5" width="21.88671875" style="147" customWidth="1"/>
    <col min="6" max="6" width="0.44140625" style="147" customWidth="1"/>
    <col min="7" max="7" width="22.109375" style="147" customWidth="1"/>
    <col min="8" max="8" width="0.44140625" style="147" customWidth="1"/>
    <col min="9" max="9" width="22.6640625" style="147" bestFit="1" customWidth="1"/>
    <col min="10" max="10" width="0.5546875" style="147" customWidth="1"/>
    <col min="11" max="11" width="12.109375" style="147" customWidth="1"/>
    <col min="12" max="16384" width="9.109375" style="142"/>
  </cols>
  <sheetData>
    <row r="1" spans="1:11" ht="18.600000000000001">
      <c r="A1" s="234" t="s">
        <v>77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</row>
    <row r="2" spans="1:11" ht="18.600000000000001">
      <c r="A2" s="234" t="s">
        <v>43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</row>
    <row r="3" spans="1:11" ht="18.600000000000001">
      <c r="A3" s="234" t="str">
        <f>' سهام'!B3</f>
        <v>برای ماه منتهی به 1403/04/31</v>
      </c>
      <c r="B3" s="234"/>
      <c r="C3" s="234"/>
      <c r="D3" s="234"/>
      <c r="E3" s="234"/>
      <c r="F3" s="234"/>
      <c r="G3" s="234"/>
      <c r="H3" s="234"/>
      <c r="I3" s="234"/>
      <c r="J3" s="234"/>
      <c r="K3" s="234"/>
    </row>
    <row r="4" spans="1:11" ht="18.600000000000001">
      <c r="A4" s="141"/>
      <c r="B4" s="141"/>
      <c r="C4" s="141"/>
      <c r="D4" s="141"/>
      <c r="E4" s="141"/>
      <c r="F4" s="141"/>
      <c r="G4" s="141"/>
      <c r="H4" s="141"/>
      <c r="I4" s="141"/>
      <c r="J4" s="141"/>
      <c r="K4" s="141"/>
    </row>
    <row r="5" spans="1:11" ht="18.600000000000001">
      <c r="A5" s="237" t="s">
        <v>44</v>
      </c>
      <c r="B5" s="237"/>
      <c r="C5" s="237"/>
      <c r="D5" s="237"/>
      <c r="E5" s="237"/>
      <c r="F5" s="237"/>
      <c r="G5" s="237"/>
      <c r="H5" s="237"/>
      <c r="I5" s="237"/>
      <c r="J5" s="237"/>
      <c r="K5" s="237"/>
    </row>
    <row r="6" spans="1:11" ht="18.600000000000001" thickBot="1">
      <c r="A6" s="91"/>
      <c r="B6" s="91"/>
      <c r="C6" s="120"/>
      <c r="D6" s="143"/>
      <c r="E6" s="143"/>
      <c r="F6" s="143"/>
      <c r="G6" s="143"/>
      <c r="H6" s="143"/>
      <c r="I6" s="143"/>
      <c r="J6" s="143"/>
      <c r="K6" s="143"/>
    </row>
    <row r="7" spans="1:11" ht="18.75" customHeight="1" thickBot="1">
      <c r="A7" s="112"/>
      <c r="B7" s="91"/>
      <c r="C7" s="125" t="str">
        <f>اوراق!M7</f>
        <v>1403/03/31</v>
      </c>
      <c r="D7" s="111"/>
      <c r="E7" s="233" t="s">
        <v>7</v>
      </c>
      <c r="F7" s="233"/>
      <c r="G7" s="233"/>
      <c r="H7" s="91"/>
      <c r="I7" s="238" t="str">
        <f>اوراق!Y7</f>
        <v>1403/04/31</v>
      </c>
      <c r="J7" s="238"/>
      <c r="K7" s="238"/>
    </row>
    <row r="8" spans="1:11" ht="24" customHeight="1">
      <c r="A8" s="241" t="s">
        <v>8</v>
      </c>
      <c r="B8" s="144"/>
      <c r="C8" s="243" t="s">
        <v>6</v>
      </c>
      <c r="D8" s="144"/>
      <c r="E8" s="231" t="s">
        <v>31</v>
      </c>
      <c r="F8" s="145"/>
      <c r="G8" s="231" t="s">
        <v>32</v>
      </c>
      <c r="H8" s="91"/>
      <c r="I8" s="239" t="s">
        <v>6</v>
      </c>
      <c r="J8" s="241"/>
      <c r="K8" s="235" t="s">
        <v>19</v>
      </c>
    </row>
    <row r="9" spans="1:11" ht="18.600000000000001" thickBot="1">
      <c r="A9" s="242"/>
      <c r="B9" s="144"/>
      <c r="C9" s="244"/>
      <c r="D9" s="144"/>
      <c r="E9" s="232"/>
      <c r="F9" s="91"/>
      <c r="G9" s="232"/>
      <c r="H9" s="91"/>
      <c r="I9" s="240"/>
      <c r="J9" s="241"/>
      <c r="K9" s="236"/>
    </row>
    <row r="10" spans="1:11" ht="18">
      <c r="A10" s="114" t="s">
        <v>360</v>
      </c>
      <c r="B10" s="144"/>
      <c r="C10" s="134">
        <v>411453</v>
      </c>
      <c r="D10" s="144"/>
      <c r="E10" s="126">
        <v>1740</v>
      </c>
      <c r="F10" s="127"/>
      <c r="G10" s="126">
        <v>0</v>
      </c>
      <c r="H10" s="92"/>
      <c r="I10" s="134">
        <f>C10+E10-G10</f>
        <v>413193</v>
      </c>
      <c r="J10" s="114"/>
      <c r="K10" s="128">
        <f>I10/درآمدها!$J$6</f>
        <v>3.7460518254250497E-8</v>
      </c>
    </row>
    <row r="11" spans="1:11" ht="18">
      <c r="A11" s="114" t="s">
        <v>361</v>
      </c>
      <c r="B11" s="144"/>
      <c r="C11" s="134">
        <v>1030611</v>
      </c>
      <c r="D11" s="144"/>
      <c r="E11" s="126">
        <v>4365</v>
      </c>
      <c r="F11" s="127"/>
      <c r="G11" s="126">
        <v>0</v>
      </c>
      <c r="H11" s="92"/>
      <c r="I11" s="134">
        <f>C11+E11-G11</f>
        <v>1034976</v>
      </c>
      <c r="J11" s="114"/>
      <c r="K11" s="128">
        <f>I11/درآمدها!$J$6</f>
        <v>9.3832028472677801E-8</v>
      </c>
    </row>
    <row r="12" spans="1:11" s="2" customFormat="1" ht="18">
      <c r="A12" s="87" t="s">
        <v>362</v>
      </c>
      <c r="B12" s="91"/>
      <c r="C12" s="72">
        <v>14025677879</v>
      </c>
      <c r="D12" s="72"/>
      <c r="E12" s="126">
        <v>53508678</v>
      </c>
      <c r="F12" s="72"/>
      <c r="G12" s="126">
        <v>1425247127</v>
      </c>
      <c r="H12" s="72"/>
      <c r="I12" s="134">
        <f>C12+E12-G12</f>
        <v>12653939430</v>
      </c>
      <c r="J12" s="91"/>
      <c r="K12" s="128">
        <f>I12/درآمدها!$J$6</f>
        <v>1.1472196503950821E-3</v>
      </c>
    </row>
    <row r="13" spans="1:11" s="2" customFormat="1" ht="18.600000000000001" thickBot="1">
      <c r="A13" s="87" t="s">
        <v>363</v>
      </c>
      <c r="B13" s="91"/>
      <c r="C13" s="72">
        <v>48544839353</v>
      </c>
      <c r="D13" s="72"/>
      <c r="E13" s="126">
        <v>817031593738</v>
      </c>
      <c r="F13" s="72"/>
      <c r="G13" s="126">
        <v>854154663889</v>
      </c>
      <c r="H13" s="72"/>
      <c r="I13" s="134">
        <f>C13+E13-G13</f>
        <v>11421769202</v>
      </c>
      <c r="J13" s="91"/>
      <c r="K13" s="128">
        <f>I13/درآمدها!$J$6</f>
        <v>1.035509782806962E-3</v>
      </c>
    </row>
    <row r="14" spans="1:11" s="2" customFormat="1" ht="18.600000000000001" thickBot="1">
      <c r="A14" s="114" t="s">
        <v>2</v>
      </c>
      <c r="B14" s="144"/>
      <c r="C14" s="146">
        <v>62571959296</v>
      </c>
      <c r="D14" s="91"/>
      <c r="E14" s="146">
        <v>817085108521</v>
      </c>
      <c r="F14" s="91"/>
      <c r="G14" s="146">
        <v>855579911016</v>
      </c>
      <c r="H14" s="91"/>
      <c r="I14" s="146">
        <f>SUM(I10:I13)</f>
        <v>24077156801</v>
      </c>
      <c r="J14" s="91"/>
      <c r="K14" s="129">
        <f>SUM(K10:K13)</f>
        <v>2.182860725748771E-3</v>
      </c>
    </row>
    <row r="15" spans="1:11" s="2" customFormat="1" ht="18.600000000000001" thickTop="1">
      <c r="A15" s="147"/>
      <c r="B15" s="147"/>
      <c r="C15" s="130"/>
      <c r="D15" s="91"/>
      <c r="E15" s="147"/>
      <c r="F15" s="91"/>
      <c r="G15" s="147"/>
      <c r="H15" s="91"/>
      <c r="I15" s="147"/>
      <c r="J15" s="91"/>
      <c r="K15" s="147"/>
    </row>
    <row r="16" spans="1:11" s="2" customFormat="1" ht="24" customHeight="1">
      <c r="A16" s="147"/>
      <c r="B16" s="147"/>
      <c r="C16" s="130"/>
      <c r="D16" s="91"/>
      <c r="E16" s="147"/>
      <c r="F16" s="91"/>
      <c r="G16" s="147"/>
      <c r="H16" s="91"/>
      <c r="I16" s="147"/>
      <c r="J16" s="91"/>
      <c r="K16" s="147"/>
    </row>
    <row r="17" spans="1:11" s="45" customFormat="1" ht="21">
      <c r="A17" s="100"/>
      <c r="B17" s="100"/>
      <c r="C17" s="100"/>
      <c r="D17" s="100"/>
      <c r="E17" s="100"/>
      <c r="F17" s="100"/>
      <c r="G17" s="100"/>
      <c r="H17" s="100"/>
      <c r="I17" s="100"/>
      <c r="J17" s="100"/>
      <c r="K17" s="100"/>
    </row>
  </sheetData>
  <autoFilter ref="A9:K9" xr:uid="{00000000-0009-0000-0000-000003000000}">
    <sortState xmlns:xlrd2="http://schemas.microsoft.com/office/spreadsheetml/2017/richdata2" ref="A13:K14">
      <sortCondition descending="1" ref="I9"/>
    </sortState>
  </autoFilter>
  <mergeCells count="13">
    <mergeCell ref="G8:G9"/>
    <mergeCell ref="E7:G7"/>
    <mergeCell ref="A1:K1"/>
    <mergeCell ref="A2:K2"/>
    <mergeCell ref="A3:K3"/>
    <mergeCell ref="K8:K9"/>
    <mergeCell ref="A5:K5"/>
    <mergeCell ref="I7:K7"/>
    <mergeCell ref="I8:I9"/>
    <mergeCell ref="J8:J9"/>
    <mergeCell ref="A8:A9"/>
    <mergeCell ref="C8:C9"/>
    <mergeCell ref="E8:E9"/>
  </mergeCells>
  <pageMargins left="0.25" right="0.25" top="0.75" bottom="0.75" header="0.3" footer="0.3"/>
  <pageSetup paperSize="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  <pageSetUpPr fitToPage="1"/>
  </sheetPr>
  <dimension ref="A1:K29"/>
  <sheetViews>
    <sheetView rightToLeft="1" view="pageBreakPreview" zoomScaleNormal="100" zoomScaleSheetLayoutView="100" workbookViewId="0">
      <selection activeCell="E8" sqref="E8"/>
    </sheetView>
  </sheetViews>
  <sheetFormatPr defaultColWidth="9.109375" defaultRowHeight="16.8"/>
  <cols>
    <col min="1" max="1" width="60.109375" style="41" customWidth="1"/>
    <col min="2" max="2" width="1" style="41" customWidth="1"/>
    <col min="3" max="3" width="9.109375" style="42"/>
    <col min="4" max="4" width="1.109375" style="42" customWidth="1"/>
    <col min="5" max="5" width="25.33203125" style="43" bestFit="1" customWidth="1"/>
    <col min="6" max="6" width="1" style="42" customWidth="1"/>
    <col min="7" max="7" width="19.6640625" style="42" customWidth="1"/>
    <col min="8" max="8" width="0.44140625" style="42" customWidth="1"/>
    <col min="9" max="9" width="24.5546875" style="42" customWidth="1"/>
    <col min="10" max="10" width="25.5546875" style="21" bestFit="1" customWidth="1"/>
    <col min="11" max="11" width="24" style="21" bestFit="1" customWidth="1"/>
    <col min="12" max="12" width="17.33203125" style="11" bestFit="1" customWidth="1"/>
    <col min="13" max="13" width="14.88671875" style="11" bestFit="1" customWidth="1"/>
    <col min="14" max="16384" width="9.109375" style="11"/>
  </cols>
  <sheetData>
    <row r="1" spans="1:11" ht="20.399999999999999">
      <c r="A1" s="246" t="s">
        <v>77</v>
      </c>
      <c r="B1" s="246"/>
      <c r="C1" s="246"/>
      <c r="D1" s="246"/>
      <c r="E1" s="246"/>
      <c r="F1" s="246"/>
      <c r="G1" s="246"/>
      <c r="H1" s="246"/>
      <c r="I1" s="246"/>
      <c r="J1" s="16"/>
      <c r="K1" s="16"/>
    </row>
    <row r="2" spans="1:11" ht="20.399999999999999">
      <c r="A2" s="246" t="s">
        <v>43</v>
      </c>
      <c r="B2" s="246"/>
      <c r="C2" s="246"/>
      <c r="D2" s="246"/>
      <c r="E2" s="246"/>
      <c r="F2" s="246"/>
      <c r="G2" s="246"/>
      <c r="H2" s="246"/>
      <c r="I2" s="246"/>
      <c r="J2" s="17"/>
      <c r="K2" s="16"/>
    </row>
    <row r="3" spans="1:11" ht="20.399999999999999">
      <c r="A3" s="246" t="str">
        <f>سپرده!A3</f>
        <v>برای ماه منتهی به 1403/04/31</v>
      </c>
      <c r="B3" s="246"/>
      <c r="C3" s="246"/>
      <c r="D3" s="246"/>
      <c r="E3" s="246"/>
      <c r="F3" s="246"/>
      <c r="G3" s="246"/>
      <c r="H3" s="246"/>
      <c r="I3" s="246"/>
      <c r="J3" s="16"/>
      <c r="K3" s="16"/>
    </row>
    <row r="4" spans="1:11" ht="21" thickBot="1">
      <c r="A4" s="135"/>
      <c r="B4" s="135"/>
      <c r="C4" s="135"/>
      <c r="D4" s="135"/>
      <c r="E4" s="135"/>
      <c r="F4" s="135"/>
      <c r="G4" s="135"/>
      <c r="H4" s="135"/>
      <c r="I4" s="135"/>
      <c r="J4" s="16"/>
      <c r="K4" s="16"/>
    </row>
    <row r="5" spans="1:11" ht="21" thickBot="1">
      <c r="A5" s="22" t="s">
        <v>24</v>
      </c>
      <c r="B5" s="27"/>
      <c r="C5" s="27"/>
      <c r="D5" s="27"/>
      <c r="E5" s="27"/>
      <c r="F5" s="27"/>
      <c r="G5" s="27"/>
      <c r="H5" s="27"/>
      <c r="I5" s="27"/>
      <c r="J5" s="4">
        <v>587326955676</v>
      </c>
      <c r="K5" s="18" t="s">
        <v>73</v>
      </c>
    </row>
    <row r="6" spans="1:11" ht="21.75" customHeight="1" thickBot="1">
      <c r="A6" s="22"/>
      <c r="B6" s="22"/>
      <c r="C6" s="22"/>
      <c r="D6" s="22"/>
      <c r="E6" s="245" t="str">
        <f>اوراق!Y7</f>
        <v>1403/04/31</v>
      </c>
      <c r="F6" s="245"/>
      <c r="G6" s="245"/>
      <c r="H6" s="245"/>
      <c r="I6" s="245"/>
      <c r="J6" s="4">
        <v>11030092995393</v>
      </c>
      <c r="K6" s="18" t="s">
        <v>257</v>
      </c>
    </row>
    <row r="7" spans="1:11" ht="21.75" customHeight="1" thickBot="1">
      <c r="A7" s="25" t="s">
        <v>33</v>
      </c>
      <c r="B7" s="26"/>
      <c r="C7" s="28" t="s">
        <v>34</v>
      </c>
      <c r="D7" s="24"/>
      <c r="E7" s="29" t="s">
        <v>6</v>
      </c>
      <c r="F7" s="24"/>
      <c r="G7" s="28" t="s">
        <v>16</v>
      </c>
      <c r="H7" s="24"/>
      <c r="I7" s="28" t="s">
        <v>72</v>
      </c>
      <c r="J7" s="19"/>
      <c r="K7" s="19"/>
    </row>
    <row r="8" spans="1:11" ht="21" customHeight="1">
      <c r="A8" s="22" t="s">
        <v>39</v>
      </c>
      <c r="B8" s="22"/>
      <c r="C8" s="30" t="s">
        <v>45</v>
      </c>
      <c r="D8" s="27"/>
      <c r="E8" s="31">
        <f>'درآمد سرمایه گذاری در سهام '!T292</f>
        <v>553881592948</v>
      </c>
      <c r="F8" s="27"/>
      <c r="G8" s="32">
        <f>E8/$E$12</f>
        <v>0.98665096764699733</v>
      </c>
      <c r="H8" s="33"/>
      <c r="I8" s="32">
        <f>E8/$J$6</f>
        <v>5.021549620473216E-2</v>
      </c>
      <c r="J8" s="46"/>
      <c r="K8" s="20"/>
    </row>
    <row r="9" spans="1:11" ht="18.75" customHeight="1">
      <c r="A9" s="22" t="s">
        <v>40</v>
      </c>
      <c r="B9" s="22"/>
      <c r="C9" s="30" t="s">
        <v>46</v>
      </c>
      <c r="D9" s="27"/>
      <c r="E9" s="34">
        <f>'درآمد سرمایه گذاری در اوراق بها'!Q12</f>
        <v>0</v>
      </c>
      <c r="F9" s="27"/>
      <c r="G9" s="32">
        <f>E9/$E$12</f>
        <v>0</v>
      </c>
      <c r="H9" s="35"/>
      <c r="I9" s="32">
        <f>E9/$J$6</f>
        <v>0</v>
      </c>
      <c r="J9" s="46"/>
      <c r="K9" s="11"/>
    </row>
    <row r="10" spans="1:11" ht="18.75" customHeight="1">
      <c r="A10" s="22" t="s">
        <v>41</v>
      </c>
      <c r="B10" s="22"/>
      <c r="C10" s="30" t="s">
        <v>47</v>
      </c>
      <c r="D10" s="27"/>
      <c r="E10" s="34">
        <f>'درآمد سپرده بانکی'!G13</f>
        <v>101681678</v>
      </c>
      <c r="F10" s="27"/>
      <c r="G10" s="32">
        <f>E10/$E$12</f>
        <v>1.8112955416463739E-4</v>
      </c>
      <c r="H10" s="35"/>
      <c r="I10" s="32">
        <f>E10/$J$6</f>
        <v>9.2185694211707873E-6</v>
      </c>
      <c r="J10" s="46"/>
      <c r="K10" s="12"/>
    </row>
    <row r="11" spans="1:11" ht="19.5" customHeight="1" thickBot="1">
      <c r="A11" s="22" t="s">
        <v>29</v>
      </c>
      <c r="B11" s="22"/>
      <c r="C11" s="30" t="s">
        <v>48</v>
      </c>
      <c r="D11" s="27"/>
      <c r="E11" s="36">
        <f>'سایر درآمدها'!E11</f>
        <v>7392136852</v>
      </c>
      <c r="F11" s="27"/>
      <c r="G11" s="32">
        <f>E11/$E$12</f>
        <v>1.3167902798838017E-2</v>
      </c>
      <c r="H11" s="35"/>
      <c r="I11" s="32">
        <f>E11/$J$6</f>
        <v>6.7017901436438611E-4</v>
      </c>
      <c r="J11" s="46"/>
      <c r="K11" s="12"/>
    </row>
    <row r="12" spans="1:11" ht="19.5" customHeight="1" thickBot="1">
      <c r="A12" s="22"/>
      <c r="B12" s="37"/>
      <c r="C12" s="23"/>
      <c r="D12" s="23"/>
      <c r="E12" s="38">
        <f>SUM(E8:E11)</f>
        <v>561375411478</v>
      </c>
      <c r="F12" s="23"/>
      <c r="G12" s="39">
        <f>SUM(G8:G11)</f>
        <v>1</v>
      </c>
      <c r="H12" s="33"/>
      <c r="I12" s="40">
        <f>SUM(I8:I11)</f>
        <v>5.0894893788517713E-2</v>
      </c>
      <c r="J12" s="19"/>
      <c r="K12" s="19"/>
    </row>
    <row r="13" spans="1:11" ht="17.399999999999999" thickTop="1"/>
    <row r="18" ht="18.75" customHeight="1"/>
    <row r="27" ht="18.75" customHeight="1"/>
    <row r="28" ht="17.399999999999999" customHeight="1"/>
    <row r="29" ht="17.399999999999999" customHeight="1"/>
  </sheetData>
  <mergeCells count="4">
    <mergeCell ref="E6:I6"/>
    <mergeCell ref="A1:I1"/>
    <mergeCell ref="A2:I2"/>
    <mergeCell ref="A3:I3"/>
  </mergeCells>
  <pageMargins left="0.25" right="0.25" top="0.75" bottom="0.75" header="0.3" footer="0.3"/>
  <pageSetup paperSize="9" fitToHeight="0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</sheetPr>
  <dimension ref="A1:XDA294"/>
  <sheetViews>
    <sheetView rightToLeft="1" view="pageBreakPreview" topLeftCell="A281" zoomScale="50" zoomScaleNormal="100" zoomScaleSheetLayoutView="50" workbookViewId="0">
      <selection activeCell="A294" sqref="A294:XFD297"/>
    </sheetView>
  </sheetViews>
  <sheetFormatPr defaultColWidth="9.109375" defaultRowHeight="29.4"/>
  <cols>
    <col min="1" max="1" width="2.44140625" style="52" customWidth="1"/>
    <col min="2" max="2" width="55.33203125" style="286" customWidth="1"/>
    <col min="3" max="3" width="1.33203125" style="286" customWidth="1"/>
    <col min="4" max="4" width="26.33203125" style="50" bestFit="1" customWidth="1"/>
    <col min="5" max="5" width="0.88671875" style="50" customWidth="1"/>
    <col min="6" max="6" width="35.109375" style="105" bestFit="1" customWidth="1"/>
    <col min="7" max="7" width="1.33203125" style="105" customWidth="1"/>
    <col min="8" max="8" width="31.88671875" style="105" bestFit="1" customWidth="1"/>
    <col min="9" max="9" width="1.33203125" style="105" customWidth="1"/>
    <col min="10" max="10" width="35.109375" style="308" bestFit="1" customWidth="1"/>
    <col min="11" max="11" width="1.6640625" style="308" customWidth="1"/>
    <col min="12" max="12" width="21.44140625" style="309" customWidth="1"/>
    <col min="13" max="13" width="1" style="309" customWidth="1"/>
    <col min="14" max="14" width="26.33203125" style="50" bestFit="1" customWidth="1"/>
    <col min="15" max="15" width="3" style="50" customWidth="1"/>
    <col min="16" max="16" width="33.6640625" style="105" customWidth="1"/>
    <col min="17" max="17" width="1.5546875" style="105" customWidth="1"/>
    <col min="18" max="18" width="31" style="105" bestFit="1" customWidth="1"/>
    <col min="19" max="19" width="1.88671875" style="105" customWidth="1"/>
    <col min="20" max="20" width="35.109375" style="105" bestFit="1" customWidth="1"/>
    <col min="21" max="21" width="1.44140625" style="105" customWidth="1"/>
    <col min="22" max="22" width="19" style="309" customWidth="1"/>
    <col min="23" max="16328" width="9.109375" style="140"/>
    <col min="16329" max="16329" width="22.88671875" style="140" bestFit="1" customWidth="1"/>
    <col min="16330" max="16384" width="9.109375" style="140"/>
  </cols>
  <sheetData>
    <row r="1" spans="1:22" ht="30.6">
      <c r="B1" s="268" t="s">
        <v>77</v>
      </c>
      <c r="C1" s="268"/>
      <c r="D1" s="268"/>
      <c r="E1" s="268"/>
      <c r="F1" s="268"/>
      <c r="G1" s="268"/>
      <c r="H1" s="268"/>
      <c r="I1" s="268"/>
      <c r="J1" s="268"/>
      <c r="K1" s="268"/>
      <c r="L1" s="268"/>
      <c r="M1" s="268"/>
      <c r="N1" s="268"/>
      <c r="O1" s="268"/>
      <c r="P1" s="268"/>
      <c r="Q1" s="268"/>
      <c r="R1" s="268"/>
      <c r="S1" s="268"/>
      <c r="T1" s="268"/>
      <c r="U1" s="268"/>
      <c r="V1" s="268"/>
    </row>
    <row r="2" spans="1:22" ht="30.6">
      <c r="B2" s="268" t="s">
        <v>49</v>
      </c>
      <c r="C2" s="268"/>
      <c r="D2" s="268"/>
      <c r="E2" s="268"/>
      <c r="F2" s="268"/>
      <c r="G2" s="268"/>
      <c r="H2" s="268"/>
      <c r="I2" s="268"/>
      <c r="J2" s="268"/>
      <c r="K2" s="268"/>
      <c r="L2" s="268"/>
      <c r="M2" s="268"/>
      <c r="N2" s="268"/>
      <c r="O2" s="268"/>
      <c r="P2" s="268"/>
      <c r="Q2" s="268"/>
      <c r="R2" s="268"/>
      <c r="S2" s="268"/>
      <c r="T2" s="268"/>
      <c r="U2" s="268"/>
      <c r="V2" s="268"/>
    </row>
    <row r="3" spans="1:22" ht="30.6">
      <c r="B3" s="268" t="str">
        <f>' سهام'!B3</f>
        <v>برای ماه منتهی به 1403/04/31</v>
      </c>
      <c r="C3" s="268"/>
      <c r="D3" s="268"/>
      <c r="E3" s="268"/>
      <c r="F3" s="268"/>
      <c r="G3" s="268"/>
      <c r="H3" s="268"/>
      <c r="I3" s="268"/>
      <c r="J3" s="268"/>
      <c r="K3" s="268"/>
      <c r="L3" s="268"/>
      <c r="M3" s="268"/>
      <c r="N3" s="268"/>
      <c r="O3" s="268"/>
      <c r="P3" s="268"/>
      <c r="Q3" s="268"/>
      <c r="R3" s="268"/>
      <c r="S3" s="268"/>
      <c r="T3" s="268"/>
      <c r="U3" s="268"/>
      <c r="V3" s="268"/>
    </row>
    <row r="4" spans="1:22">
      <c r="B4" s="272"/>
      <c r="C4" s="272"/>
      <c r="D4" s="3"/>
      <c r="E4" s="3"/>
      <c r="F4" s="178"/>
      <c r="G4" s="178"/>
      <c r="H4" s="178"/>
      <c r="I4" s="178"/>
      <c r="J4" s="287"/>
      <c r="K4" s="287"/>
      <c r="L4" s="288"/>
      <c r="M4" s="288"/>
      <c r="N4" s="3"/>
      <c r="O4" s="3"/>
      <c r="P4" s="178"/>
      <c r="Q4" s="178"/>
      <c r="R4" s="178"/>
      <c r="S4" s="178"/>
      <c r="T4" s="178"/>
      <c r="U4" s="178"/>
      <c r="V4" s="288"/>
    </row>
    <row r="5" spans="1:22" ht="30.6">
      <c r="B5" s="271" t="s">
        <v>25</v>
      </c>
      <c r="C5" s="271"/>
      <c r="D5" s="271"/>
      <c r="E5" s="271"/>
      <c r="F5" s="271"/>
      <c r="G5" s="271"/>
      <c r="H5" s="271"/>
      <c r="I5" s="271"/>
      <c r="J5" s="271"/>
      <c r="K5" s="271"/>
      <c r="L5" s="271"/>
      <c r="M5" s="271"/>
      <c r="N5" s="271"/>
      <c r="O5" s="271"/>
      <c r="P5" s="271"/>
      <c r="Q5" s="271"/>
      <c r="R5" s="271"/>
      <c r="S5" s="271"/>
      <c r="T5" s="271"/>
      <c r="U5" s="271"/>
      <c r="V5" s="271"/>
    </row>
    <row r="6" spans="1:22" ht="9.75" customHeight="1">
      <c r="B6" s="272"/>
      <c r="C6" s="272"/>
      <c r="D6" s="3"/>
      <c r="E6" s="3"/>
      <c r="F6" s="178"/>
      <c r="G6" s="178"/>
      <c r="H6" s="178"/>
      <c r="I6" s="178"/>
      <c r="J6" s="287"/>
      <c r="K6" s="287"/>
      <c r="L6" s="288"/>
      <c r="M6" s="288"/>
      <c r="N6" s="3"/>
      <c r="O6" s="3"/>
      <c r="P6" s="178"/>
      <c r="Q6" s="178"/>
      <c r="R6" s="178"/>
      <c r="S6" s="178"/>
      <c r="T6" s="178"/>
      <c r="U6" s="178"/>
      <c r="V6" s="288"/>
    </row>
    <row r="7" spans="1:22" ht="31.2" thickBot="1">
      <c r="B7" s="289"/>
      <c r="C7" s="274"/>
      <c r="D7" s="290" t="str">
        <f>'درآمد سود سهام'!$I$7</f>
        <v>طی تیر ماه</v>
      </c>
      <c r="E7" s="275"/>
      <c r="F7" s="275"/>
      <c r="G7" s="275"/>
      <c r="H7" s="275"/>
      <c r="I7" s="275"/>
      <c r="J7" s="275"/>
      <c r="K7" s="275"/>
      <c r="L7" s="275"/>
      <c r="M7" s="291"/>
      <c r="N7" s="290" t="str">
        <f>'درآمد سود سهام'!$O$7</f>
        <v>از ابتدای سال مالی تا پایان تیرماه</v>
      </c>
      <c r="O7" s="290"/>
      <c r="P7" s="275"/>
      <c r="Q7" s="275"/>
      <c r="R7" s="275"/>
      <c r="S7" s="275"/>
      <c r="T7" s="275"/>
      <c r="U7" s="275"/>
      <c r="V7" s="275"/>
    </row>
    <row r="8" spans="1:22" s="148" customFormat="1" ht="24.75" customHeight="1">
      <c r="A8" s="55"/>
      <c r="B8" s="292" t="s">
        <v>21</v>
      </c>
      <c r="C8" s="293"/>
      <c r="D8" s="249" t="s">
        <v>9</v>
      </c>
      <c r="E8" s="179"/>
      <c r="F8" s="247" t="s">
        <v>10</v>
      </c>
      <c r="G8" s="180"/>
      <c r="H8" s="247" t="s">
        <v>11</v>
      </c>
      <c r="I8" s="180"/>
      <c r="J8" s="294" t="s">
        <v>2</v>
      </c>
      <c r="K8" s="294"/>
      <c r="L8" s="294"/>
      <c r="M8" s="295"/>
      <c r="N8" s="249" t="s">
        <v>9</v>
      </c>
      <c r="O8" s="179"/>
      <c r="P8" s="247" t="s">
        <v>10</v>
      </c>
      <c r="Q8" s="180"/>
      <c r="R8" s="247" t="s">
        <v>11</v>
      </c>
      <c r="S8" s="180"/>
      <c r="T8" s="294" t="s">
        <v>2</v>
      </c>
      <c r="U8" s="294"/>
      <c r="V8" s="294"/>
    </row>
    <row r="9" spans="1:22" s="148" customFormat="1" ht="6" customHeight="1" thickBot="1">
      <c r="A9" s="55"/>
      <c r="B9" s="293"/>
      <c r="C9" s="293"/>
      <c r="D9" s="250"/>
      <c r="E9" s="181"/>
      <c r="F9" s="248"/>
      <c r="G9" s="182"/>
      <c r="H9" s="248"/>
      <c r="I9" s="182"/>
      <c r="J9" s="275"/>
      <c r="K9" s="275"/>
      <c r="L9" s="275"/>
      <c r="M9" s="273"/>
      <c r="N9" s="250"/>
      <c r="O9" s="181"/>
      <c r="P9" s="248"/>
      <c r="Q9" s="182"/>
      <c r="R9" s="248"/>
      <c r="S9" s="182"/>
      <c r="T9" s="275"/>
      <c r="U9" s="275"/>
      <c r="V9" s="275"/>
    </row>
    <row r="10" spans="1:22" s="148" customFormat="1" ht="61.8" thickBot="1">
      <c r="A10" s="55"/>
      <c r="B10" s="296"/>
      <c r="C10" s="293"/>
      <c r="D10" s="183" t="s">
        <v>52</v>
      </c>
      <c r="E10" s="183"/>
      <c r="F10" s="184" t="s">
        <v>53</v>
      </c>
      <c r="G10" s="184"/>
      <c r="H10" s="184" t="s">
        <v>54</v>
      </c>
      <c r="I10" s="184"/>
      <c r="J10" s="297" t="s">
        <v>6</v>
      </c>
      <c r="K10" s="297"/>
      <c r="L10" s="298" t="s">
        <v>16</v>
      </c>
      <c r="M10" s="291"/>
      <c r="N10" s="183" t="s">
        <v>52</v>
      </c>
      <c r="O10" s="183"/>
      <c r="P10" s="184" t="s">
        <v>53</v>
      </c>
      <c r="Q10" s="184"/>
      <c r="R10" s="184" t="s">
        <v>54</v>
      </c>
      <c r="S10" s="184"/>
      <c r="T10" s="185" t="s">
        <v>6</v>
      </c>
      <c r="U10" s="185"/>
      <c r="V10" s="298" t="s">
        <v>16</v>
      </c>
    </row>
    <row r="11" spans="1:22" s="148" customFormat="1" ht="42.75" customHeight="1">
      <c r="A11" s="55"/>
      <c r="B11" s="299" t="s">
        <v>246</v>
      </c>
      <c r="C11" s="300"/>
      <c r="D11" s="168">
        <v>3277584777</v>
      </c>
      <c r="E11" s="168"/>
      <c r="F11" s="168">
        <v>1383811316</v>
      </c>
      <c r="G11" s="168"/>
      <c r="H11" s="168">
        <v>16997085</v>
      </c>
      <c r="I11" s="168"/>
      <c r="J11" s="186">
        <f t="shared" ref="J11:J74" si="0">D11+F11+H11</f>
        <v>4678393178</v>
      </c>
      <c r="K11" s="186"/>
      <c r="L11" s="285">
        <f>J11/587323546461</f>
        <v>7.9656148747829225E-3</v>
      </c>
      <c r="M11" s="285"/>
      <c r="N11" s="168">
        <v>3277584777</v>
      </c>
      <c r="O11" s="168"/>
      <c r="P11" s="168">
        <v>1383811316</v>
      </c>
      <c r="Q11" s="168"/>
      <c r="R11" s="168">
        <v>16997085</v>
      </c>
      <c r="S11" s="168"/>
      <c r="T11" s="186">
        <f t="shared" ref="T11:T74" si="1">N11+P11+R11</f>
        <v>4678393178</v>
      </c>
      <c r="U11" s="182"/>
      <c r="V11" s="285">
        <f>T11/درآمدها!$J$5</f>
        <v>7.9655686373448931E-3</v>
      </c>
    </row>
    <row r="12" spans="1:22" s="148" customFormat="1" ht="42.75" customHeight="1">
      <c r="A12" s="55"/>
      <c r="B12" s="299" t="s">
        <v>328</v>
      </c>
      <c r="C12" s="300"/>
      <c r="D12" s="168">
        <v>790291903</v>
      </c>
      <c r="E12" s="168"/>
      <c r="F12" s="168">
        <v>-3608392464</v>
      </c>
      <c r="G12" s="168"/>
      <c r="H12" s="168">
        <v>0</v>
      </c>
      <c r="I12" s="168"/>
      <c r="J12" s="186">
        <f t="shared" si="0"/>
        <v>-2818100561</v>
      </c>
      <c r="K12" s="186"/>
      <c r="L12" s="285">
        <f t="shared" ref="L12:L75" si="2">J12/587323546461</f>
        <v>-4.7982080370876637E-3</v>
      </c>
      <c r="M12" s="285"/>
      <c r="N12" s="168">
        <v>790291903</v>
      </c>
      <c r="O12" s="168"/>
      <c r="P12" s="168">
        <v>-3608392464</v>
      </c>
      <c r="Q12" s="168"/>
      <c r="R12" s="168">
        <v>0</v>
      </c>
      <c r="S12" s="168"/>
      <c r="T12" s="186">
        <f t="shared" si="1"/>
        <v>-2818100561</v>
      </c>
      <c r="U12" s="182"/>
      <c r="V12" s="285">
        <f>T12/درآمدها!$J$5</f>
        <v>-4.7981801852707917E-3</v>
      </c>
    </row>
    <row r="13" spans="1:22" s="148" customFormat="1" ht="42.75" customHeight="1">
      <c r="A13" s="55"/>
      <c r="B13" s="299" t="s">
        <v>229</v>
      </c>
      <c r="C13" s="300"/>
      <c r="D13" s="168">
        <v>0</v>
      </c>
      <c r="E13" s="168"/>
      <c r="F13" s="168">
        <v>-2274334232</v>
      </c>
      <c r="G13" s="168"/>
      <c r="H13" s="168">
        <v>-36479174</v>
      </c>
      <c r="I13" s="168"/>
      <c r="J13" s="186">
        <f t="shared" si="0"/>
        <v>-2310813406</v>
      </c>
      <c r="K13" s="186"/>
      <c r="L13" s="285">
        <f t="shared" si="2"/>
        <v>-3.9344811219031292E-3</v>
      </c>
      <c r="M13" s="285"/>
      <c r="N13" s="168">
        <v>0</v>
      </c>
      <c r="O13" s="168"/>
      <c r="P13" s="168">
        <v>-2274334232</v>
      </c>
      <c r="Q13" s="168"/>
      <c r="R13" s="168">
        <v>-36479174</v>
      </c>
      <c r="S13" s="168"/>
      <c r="T13" s="186">
        <f t="shared" si="1"/>
        <v>-2310813406</v>
      </c>
      <c r="U13" s="182"/>
      <c r="V13" s="285">
        <f>T13/درآمدها!$J$5</f>
        <v>-3.9344582837004408E-3</v>
      </c>
    </row>
    <row r="14" spans="1:22" s="148" customFormat="1" ht="42.75" customHeight="1">
      <c r="A14" s="55"/>
      <c r="B14" s="299" t="s">
        <v>306</v>
      </c>
      <c r="C14" s="300"/>
      <c r="D14" s="168">
        <v>0</v>
      </c>
      <c r="E14" s="168"/>
      <c r="F14" s="168">
        <v>921032253</v>
      </c>
      <c r="G14" s="168"/>
      <c r="H14" s="168">
        <v>0</v>
      </c>
      <c r="I14" s="168"/>
      <c r="J14" s="186">
        <f t="shared" si="0"/>
        <v>921032253</v>
      </c>
      <c r="K14" s="186"/>
      <c r="L14" s="285">
        <f t="shared" si="2"/>
        <v>1.5681854721299841E-3</v>
      </c>
      <c r="M14" s="285"/>
      <c r="N14" s="168">
        <v>0</v>
      </c>
      <c r="O14" s="168"/>
      <c r="P14" s="168">
        <v>921032253</v>
      </c>
      <c r="Q14" s="168"/>
      <c r="R14" s="168">
        <v>0</v>
      </c>
      <c r="S14" s="168"/>
      <c r="T14" s="186">
        <f t="shared" si="1"/>
        <v>921032253</v>
      </c>
      <c r="U14" s="182"/>
      <c r="V14" s="285">
        <f>T14/درآمدها!$J$5</f>
        <v>1.5681763693953274E-3</v>
      </c>
    </row>
    <row r="15" spans="1:22" s="148" customFormat="1" ht="42.75" customHeight="1">
      <c r="A15" s="55"/>
      <c r="B15" s="299" t="s">
        <v>239</v>
      </c>
      <c r="C15" s="300"/>
      <c r="D15" s="168">
        <v>0</v>
      </c>
      <c r="E15" s="168"/>
      <c r="F15" s="168">
        <v>-150839629</v>
      </c>
      <c r="G15" s="168"/>
      <c r="H15" s="168">
        <v>0</v>
      </c>
      <c r="I15" s="168"/>
      <c r="J15" s="186">
        <f t="shared" si="0"/>
        <v>-150839629</v>
      </c>
      <c r="K15" s="186"/>
      <c r="L15" s="285">
        <f t="shared" si="2"/>
        <v>-2.5682544129024834E-4</v>
      </c>
      <c r="M15" s="285"/>
      <c r="N15" s="168">
        <v>0</v>
      </c>
      <c r="O15" s="168"/>
      <c r="P15" s="168">
        <v>-150839629</v>
      </c>
      <c r="Q15" s="168"/>
      <c r="R15" s="168">
        <v>0</v>
      </c>
      <c r="S15" s="168"/>
      <c r="T15" s="186">
        <f t="shared" si="1"/>
        <v>-150839629</v>
      </c>
      <c r="U15" s="182"/>
      <c r="V15" s="285">
        <f>T15/درآمدها!$J$5</f>
        <v>-2.5682395051387859E-4</v>
      </c>
    </row>
    <row r="16" spans="1:22" s="148" customFormat="1" ht="42.75" customHeight="1">
      <c r="A16" s="55"/>
      <c r="B16" s="299" t="s">
        <v>221</v>
      </c>
      <c r="C16" s="300"/>
      <c r="D16" s="168">
        <v>1608820152</v>
      </c>
      <c r="E16" s="168"/>
      <c r="F16" s="168">
        <v>1454384507</v>
      </c>
      <c r="G16" s="168"/>
      <c r="H16" s="168">
        <v>10759806</v>
      </c>
      <c r="I16" s="168"/>
      <c r="J16" s="186">
        <f t="shared" si="0"/>
        <v>3073964465</v>
      </c>
      <c r="K16" s="186"/>
      <c r="L16" s="285">
        <f t="shared" si="2"/>
        <v>5.2338519092629638E-3</v>
      </c>
      <c r="M16" s="285"/>
      <c r="N16" s="168">
        <v>1608820152</v>
      </c>
      <c r="O16" s="168"/>
      <c r="P16" s="168">
        <v>1454384507</v>
      </c>
      <c r="Q16" s="168"/>
      <c r="R16" s="168">
        <v>10759806</v>
      </c>
      <c r="S16" s="168"/>
      <c r="T16" s="186">
        <f t="shared" si="1"/>
        <v>3073964465</v>
      </c>
      <c r="U16" s="182"/>
      <c r="V16" s="285">
        <f>T16/درآمدها!$J$5</f>
        <v>5.2338215286950977E-3</v>
      </c>
    </row>
    <row r="17" spans="1:22" s="148" customFormat="1" ht="42.75" customHeight="1">
      <c r="A17" s="55"/>
      <c r="B17" s="299" t="s">
        <v>129</v>
      </c>
      <c r="C17" s="300"/>
      <c r="D17" s="168">
        <v>3867393566</v>
      </c>
      <c r="E17" s="168"/>
      <c r="F17" s="168">
        <v>4459748424</v>
      </c>
      <c r="G17" s="168"/>
      <c r="H17" s="168">
        <v>51346580</v>
      </c>
      <c r="I17" s="168"/>
      <c r="J17" s="186">
        <f t="shared" si="0"/>
        <v>8378488570</v>
      </c>
      <c r="K17" s="186"/>
      <c r="L17" s="285">
        <f t="shared" si="2"/>
        <v>1.4265541745236934E-2</v>
      </c>
      <c r="M17" s="285"/>
      <c r="N17" s="168">
        <v>3867393566</v>
      </c>
      <c r="O17" s="168"/>
      <c r="P17" s="168">
        <v>4459748424</v>
      </c>
      <c r="Q17" s="168"/>
      <c r="R17" s="168">
        <v>51346580</v>
      </c>
      <c r="S17" s="168"/>
      <c r="T17" s="186">
        <f t="shared" si="1"/>
        <v>8378488570</v>
      </c>
      <c r="U17" s="182"/>
      <c r="V17" s="285">
        <f>T17/درآمدها!$J$5</f>
        <v>1.4265458939061549E-2</v>
      </c>
    </row>
    <row r="18" spans="1:22" s="148" customFormat="1" ht="42.75" customHeight="1">
      <c r="A18" s="55"/>
      <c r="B18" s="299" t="s">
        <v>366</v>
      </c>
      <c r="C18" s="300"/>
      <c r="D18" s="168">
        <v>0</v>
      </c>
      <c r="E18" s="168"/>
      <c r="F18" s="168">
        <v>87889270</v>
      </c>
      <c r="G18" s="168"/>
      <c r="H18" s="168">
        <v>58936744</v>
      </c>
      <c r="I18" s="168"/>
      <c r="J18" s="186">
        <f t="shared" si="0"/>
        <v>146826014</v>
      </c>
      <c r="K18" s="186"/>
      <c r="L18" s="285">
        <f t="shared" si="2"/>
        <v>2.499917036950428E-4</v>
      </c>
      <c r="M18" s="285"/>
      <c r="N18" s="168">
        <v>0</v>
      </c>
      <c r="O18" s="168"/>
      <c r="P18" s="168">
        <v>87889270</v>
      </c>
      <c r="Q18" s="168"/>
      <c r="R18" s="168">
        <v>58936744</v>
      </c>
      <c r="S18" s="168"/>
      <c r="T18" s="186">
        <f t="shared" si="1"/>
        <v>146826014</v>
      </c>
      <c r="U18" s="182"/>
      <c r="V18" s="285">
        <f>T18/درآمدها!$J$5</f>
        <v>2.4999025258598355E-4</v>
      </c>
    </row>
    <row r="19" spans="1:22" s="148" customFormat="1" ht="42.75" customHeight="1">
      <c r="A19" s="55"/>
      <c r="B19" s="299" t="s">
        <v>114</v>
      </c>
      <c r="C19" s="300"/>
      <c r="D19" s="168">
        <v>218057877</v>
      </c>
      <c r="E19" s="168"/>
      <c r="F19" s="168">
        <v>-1357060071</v>
      </c>
      <c r="G19" s="168"/>
      <c r="H19" s="168">
        <v>-16459116</v>
      </c>
      <c r="I19" s="168"/>
      <c r="J19" s="186">
        <f t="shared" si="0"/>
        <v>-1155461310</v>
      </c>
      <c r="K19" s="186"/>
      <c r="L19" s="285">
        <f t="shared" si="2"/>
        <v>-1.9673335369616855E-3</v>
      </c>
      <c r="M19" s="285"/>
      <c r="N19" s="168">
        <v>218057877</v>
      </c>
      <c r="O19" s="168"/>
      <c r="P19" s="168">
        <v>-1357060071</v>
      </c>
      <c r="Q19" s="168"/>
      <c r="R19" s="168">
        <v>-16459116</v>
      </c>
      <c r="S19" s="168"/>
      <c r="T19" s="186">
        <f t="shared" si="1"/>
        <v>-1155461310</v>
      </c>
      <c r="U19" s="182"/>
      <c r="V19" s="285">
        <f>T19/درآمدها!$J$5</f>
        <v>-1.9673221173206502E-3</v>
      </c>
    </row>
    <row r="20" spans="1:22" s="148" customFormat="1" ht="42.75" customHeight="1">
      <c r="A20" s="55"/>
      <c r="B20" s="299" t="s">
        <v>196</v>
      </c>
      <c r="C20" s="300"/>
      <c r="D20" s="168">
        <v>0</v>
      </c>
      <c r="E20" s="168"/>
      <c r="F20" s="168">
        <v>2866998013</v>
      </c>
      <c r="G20" s="168"/>
      <c r="H20" s="168">
        <v>11961957612</v>
      </c>
      <c r="I20" s="168"/>
      <c r="J20" s="186">
        <f t="shared" si="0"/>
        <v>14828955625</v>
      </c>
      <c r="K20" s="186"/>
      <c r="L20" s="285">
        <f t="shared" si="2"/>
        <v>2.5248358786828729E-2</v>
      </c>
      <c r="M20" s="285"/>
      <c r="N20" s="168">
        <v>0</v>
      </c>
      <c r="O20" s="168"/>
      <c r="P20" s="168">
        <v>2866998013</v>
      </c>
      <c r="Q20" s="168"/>
      <c r="R20" s="168">
        <v>11961957612</v>
      </c>
      <c r="S20" s="168"/>
      <c r="T20" s="186">
        <f t="shared" si="1"/>
        <v>14828955625</v>
      </c>
      <c r="U20" s="182"/>
      <c r="V20" s="285">
        <f>T20/درآمدها!$J$5</f>
        <v>2.5248212229476524E-2</v>
      </c>
    </row>
    <row r="21" spans="1:22" s="148" customFormat="1" ht="42.75" customHeight="1">
      <c r="A21" s="55"/>
      <c r="B21" s="299" t="s">
        <v>314</v>
      </c>
      <c r="C21" s="300"/>
      <c r="D21" s="168">
        <v>0</v>
      </c>
      <c r="E21" s="168"/>
      <c r="F21" s="168">
        <v>-1383955696</v>
      </c>
      <c r="G21" s="168"/>
      <c r="H21" s="168">
        <v>-23945612</v>
      </c>
      <c r="I21" s="168"/>
      <c r="J21" s="186">
        <f t="shared" si="0"/>
        <v>-1407901308</v>
      </c>
      <c r="K21" s="186"/>
      <c r="L21" s="285">
        <f t="shared" si="2"/>
        <v>-2.3971477331081069E-3</v>
      </c>
      <c r="M21" s="285"/>
      <c r="N21" s="168">
        <v>0</v>
      </c>
      <c r="O21" s="168"/>
      <c r="P21" s="168">
        <v>-1383955696</v>
      </c>
      <c r="Q21" s="168"/>
      <c r="R21" s="168">
        <v>-23945612</v>
      </c>
      <c r="S21" s="168"/>
      <c r="T21" s="186">
        <f t="shared" si="1"/>
        <v>-1407901308</v>
      </c>
      <c r="U21" s="182"/>
      <c r="V21" s="285">
        <f>T21/درآمدها!$J$5</f>
        <v>-2.397133818555182E-3</v>
      </c>
    </row>
    <row r="22" spans="1:22" s="148" customFormat="1" ht="42.75" customHeight="1">
      <c r="A22" s="55"/>
      <c r="B22" s="299" t="s">
        <v>84</v>
      </c>
      <c r="C22" s="300"/>
      <c r="D22" s="168">
        <v>0</v>
      </c>
      <c r="E22" s="168"/>
      <c r="F22" s="168">
        <v>7125584568</v>
      </c>
      <c r="G22" s="168"/>
      <c r="H22" s="168">
        <v>67635167</v>
      </c>
      <c r="I22" s="168"/>
      <c r="J22" s="186">
        <f t="shared" si="0"/>
        <v>7193219735</v>
      </c>
      <c r="K22" s="186"/>
      <c r="L22" s="285">
        <f t="shared" si="2"/>
        <v>1.2247456752489746E-2</v>
      </c>
      <c r="M22" s="285"/>
      <c r="N22" s="168">
        <v>0</v>
      </c>
      <c r="O22" s="168"/>
      <c r="P22" s="168">
        <v>7125584568</v>
      </c>
      <c r="Q22" s="168"/>
      <c r="R22" s="168">
        <v>67635167</v>
      </c>
      <c r="S22" s="168"/>
      <c r="T22" s="186">
        <f t="shared" si="1"/>
        <v>7193219735</v>
      </c>
      <c r="U22" s="182"/>
      <c r="V22" s="285">
        <f>T22/درآمدها!$J$5</f>
        <v>1.2247385660548761E-2</v>
      </c>
    </row>
    <row r="23" spans="1:22" s="148" customFormat="1" ht="42.75" customHeight="1">
      <c r="A23" s="55"/>
      <c r="B23" s="299" t="s">
        <v>335</v>
      </c>
      <c r="C23" s="300"/>
      <c r="D23" s="168">
        <v>0</v>
      </c>
      <c r="E23" s="168"/>
      <c r="F23" s="168">
        <v>1222520655</v>
      </c>
      <c r="G23" s="168"/>
      <c r="H23" s="168">
        <v>0</v>
      </c>
      <c r="I23" s="168"/>
      <c r="J23" s="186">
        <f t="shared" si="0"/>
        <v>1222520655</v>
      </c>
      <c r="K23" s="186"/>
      <c r="L23" s="285">
        <f t="shared" si="2"/>
        <v>2.0815113958336405E-3</v>
      </c>
      <c r="M23" s="285"/>
      <c r="N23" s="168">
        <v>0</v>
      </c>
      <c r="O23" s="168"/>
      <c r="P23" s="168">
        <v>1222520655</v>
      </c>
      <c r="Q23" s="168"/>
      <c r="R23" s="168">
        <v>0</v>
      </c>
      <c r="S23" s="168"/>
      <c r="T23" s="186">
        <f t="shared" si="1"/>
        <v>1222520655</v>
      </c>
      <c r="U23" s="182"/>
      <c r="V23" s="285">
        <f>T23/درآمدها!$J$5</f>
        <v>2.0814993134325097E-3</v>
      </c>
    </row>
    <row r="24" spans="1:22" s="148" customFormat="1" ht="42.6" customHeight="1">
      <c r="A24" s="55"/>
      <c r="B24" s="299" t="s">
        <v>108</v>
      </c>
      <c r="C24" s="300"/>
      <c r="D24" s="168">
        <v>6390206730</v>
      </c>
      <c r="E24" s="168"/>
      <c r="F24" s="168">
        <v>659028249</v>
      </c>
      <c r="G24" s="168"/>
      <c r="H24" s="168">
        <v>6888774</v>
      </c>
      <c r="I24" s="168"/>
      <c r="J24" s="186">
        <f t="shared" si="0"/>
        <v>7056123753</v>
      </c>
      <c r="K24" s="186"/>
      <c r="L24" s="285">
        <f t="shared" si="2"/>
        <v>1.201403178114969E-2</v>
      </c>
      <c r="M24" s="285"/>
      <c r="N24" s="168">
        <v>6390206730</v>
      </c>
      <c r="O24" s="168"/>
      <c r="P24" s="168">
        <v>659028249</v>
      </c>
      <c r="Q24" s="168"/>
      <c r="R24" s="168">
        <v>6888774</v>
      </c>
      <c r="S24" s="168"/>
      <c r="T24" s="186">
        <f t="shared" si="1"/>
        <v>7056123753</v>
      </c>
      <c r="U24" s="182"/>
      <c r="V24" s="285">
        <f>T24/درآمدها!$J$5</f>
        <v>1.2013962044154029E-2</v>
      </c>
    </row>
    <row r="25" spans="1:22" s="148" customFormat="1" ht="42.75" customHeight="1">
      <c r="A25" s="55"/>
      <c r="B25" s="299" t="s">
        <v>143</v>
      </c>
      <c r="C25" s="300"/>
      <c r="D25" s="168">
        <v>0</v>
      </c>
      <c r="E25" s="168"/>
      <c r="F25" s="168">
        <v>-3683315989</v>
      </c>
      <c r="G25" s="168"/>
      <c r="H25" s="168">
        <v>-59123290</v>
      </c>
      <c r="I25" s="168"/>
      <c r="J25" s="186">
        <f t="shared" si="0"/>
        <v>-3742439279</v>
      </c>
      <c r="K25" s="186"/>
      <c r="L25" s="285">
        <f t="shared" si="2"/>
        <v>-6.3720232256148932E-3</v>
      </c>
      <c r="M25" s="285"/>
      <c r="N25" s="168">
        <v>0</v>
      </c>
      <c r="O25" s="168"/>
      <c r="P25" s="168">
        <v>-3683315989</v>
      </c>
      <c r="Q25" s="168"/>
      <c r="R25" s="168">
        <v>-59123290</v>
      </c>
      <c r="S25" s="168"/>
      <c r="T25" s="186">
        <f t="shared" si="1"/>
        <v>-3742439279</v>
      </c>
      <c r="U25" s="182"/>
      <c r="V25" s="285">
        <f>T25/درآمدها!$J$5</f>
        <v>-6.3719862383849512E-3</v>
      </c>
    </row>
    <row r="26" spans="1:22" s="148" customFormat="1" ht="42.75" customHeight="1">
      <c r="A26" s="55"/>
      <c r="B26" s="299" t="s">
        <v>341</v>
      </c>
      <c r="C26" s="300"/>
      <c r="D26" s="168">
        <v>0</v>
      </c>
      <c r="E26" s="168"/>
      <c r="F26" s="168">
        <v>499662244</v>
      </c>
      <c r="G26" s="168"/>
      <c r="H26" s="168">
        <v>0</v>
      </c>
      <c r="I26" s="168"/>
      <c r="J26" s="186">
        <f t="shared" si="0"/>
        <v>499662244</v>
      </c>
      <c r="K26" s="186"/>
      <c r="L26" s="285">
        <f t="shared" si="2"/>
        <v>8.5074444403052552E-4</v>
      </c>
      <c r="M26" s="285"/>
      <c r="N26" s="168">
        <v>0</v>
      </c>
      <c r="O26" s="168"/>
      <c r="P26" s="168">
        <v>499662244</v>
      </c>
      <c r="Q26" s="168"/>
      <c r="R26" s="168">
        <v>0</v>
      </c>
      <c r="S26" s="168"/>
      <c r="T26" s="186">
        <f t="shared" si="1"/>
        <v>499662244</v>
      </c>
      <c r="U26" s="182"/>
      <c r="V26" s="285">
        <f>T26/درآمدها!$J$5</f>
        <v>8.5073950577476917E-4</v>
      </c>
    </row>
    <row r="27" spans="1:22" s="148" customFormat="1" ht="44.4" customHeight="1">
      <c r="A27" s="55"/>
      <c r="B27" s="299" t="s">
        <v>103</v>
      </c>
      <c r="C27" s="300"/>
      <c r="D27" s="168">
        <v>0</v>
      </c>
      <c r="E27" s="168"/>
      <c r="F27" s="168">
        <v>8800140053</v>
      </c>
      <c r="G27" s="168"/>
      <c r="H27" s="168">
        <v>86586240</v>
      </c>
      <c r="I27" s="168"/>
      <c r="J27" s="186">
        <f t="shared" si="0"/>
        <v>8886726293</v>
      </c>
      <c r="K27" s="186"/>
      <c r="L27" s="285">
        <f t="shared" si="2"/>
        <v>1.5130887134609552E-2</v>
      </c>
      <c r="M27" s="285"/>
      <c r="N27" s="168">
        <v>0</v>
      </c>
      <c r="O27" s="168"/>
      <c r="P27" s="168">
        <v>8800140053</v>
      </c>
      <c r="Q27" s="168"/>
      <c r="R27" s="168">
        <v>86586240</v>
      </c>
      <c r="S27" s="168"/>
      <c r="T27" s="186">
        <f t="shared" si="1"/>
        <v>8886726293</v>
      </c>
      <c r="U27" s="182"/>
      <c r="V27" s="285">
        <f>T27/درآمدها!$J$5</f>
        <v>1.513079930542534E-2</v>
      </c>
    </row>
    <row r="28" spans="1:22" s="148" customFormat="1" ht="42.75" customHeight="1">
      <c r="A28" s="55"/>
      <c r="B28" s="299" t="s">
        <v>324</v>
      </c>
      <c r="C28" s="300"/>
      <c r="D28" s="168">
        <v>0</v>
      </c>
      <c r="E28" s="168"/>
      <c r="F28" s="168">
        <v>505616867</v>
      </c>
      <c r="G28" s="168"/>
      <c r="H28" s="168">
        <v>0</v>
      </c>
      <c r="I28" s="168"/>
      <c r="J28" s="186">
        <f t="shared" si="0"/>
        <v>505616867</v>
      </c>
      <c r="K28" s="186"/>
      <c r="L28" s="285">
        <f t="shared" si="2"/>
        <v>8.6088301762574483E-4</v>
      </c>
      <c r="M28" s="285"/>
      <c r="N28" s="168">
        <v>0</v>
      </c>
      <c r="O28" s="168"/>
      <c r="P28" s="168">
        <v>505616867</v>
      </c>
      <c r="Q28" s="168"/>
      <c r="R28" s="168">
        <v>0</v>
      </c>
      <c r="S28" s="168"/>
      <c r="T28" s="186">
        <f t="shared" si="1"/>
        <v>505616867</v>
      </c>
      <c r="U28" s="182"/>
      <c r="V28" s="285">
        <f>T28/درآمدها!$J$5</f>
        <v>8.6087802051933149E-4</v>
      </c>
    </row>
    <row r="29" spans="1:22" s="148" customFormat="1" ht="42.75" customHeight="1">
      <c r="A29" s="55"/>
      <c r="B29" s="299" t="s">
        <v>130</v>
      </c>
      <c r="C29" s="300"/>
      <c r="D29" s="168">
        <v>0</v>
      </c>
      <c r="E29" s="168"/>
      <c r="F29" s="168">
        <v>2017983846</v>
      </c>
      <c r="G29" s="168"/>
      <c r="H29" s="168">
        <v>45040409</v>
      </c>
      <c r="I29" s="168"/>
      <c r="J29" s="186">
        <f t="shared" si="0"/>
        <v>2063024255</v>
      </c>
      <c r="K29" s="186"/>
      <c r="L29" s="285">
        <f t="shared" si="2"/>
        <v>3.5125856394333933E-3</v>
      </c>
      <c r="M29" s="285"/>
      <c r="N29" s="168">
        <v>0</v>
      </c>
      <c r="O29" s="168"/>
      <c r="P29" s="168">
        <v>2017983846</v>
      </c>
      <c r="Q29" s="168"/>
      <c r="R29" s="168">
        <v>45040409</v>
      </c>
      <c r="S29" s="168"/>
      <c r="T29" s="186">
        <f t="shared" si="1"/>
        <v>2063024255</v>
      </c>
      <c r="U29" s="182"/>
      <c r="V29" s="285">
        <f>T29/درآمدها!$J$5</f>
        <v>3.5125652501774005E-3</v>
      </c>
    </row>
    <row r="30" spans="1:22" s="148" customFormat="1" ht="42.75" customHeight="1">
      <c r="A30" s="55"/>
      <c r="B30" s="299" t="s">
        <v>218</v>
      </c>
      <c r="C30" s="300"/>
      <c r="D30" s="168">
        <v>0</v>
      </c>
      <c r="E30" s="168"/>
      <c r="F30" s="168">
        <v>-211253716</v>
      </c>
      <c r="G30" s="168"/>
      <c r="H30" s="168">
        <v>0</v>
      </c>
      <c r="I30" s="168"/>
      <c r="J30" s="186">
        <f t="shared" si="0"/>
        <v>-211253716</v>
      </c>
      <c r="K30" s="186"/>
      <c r="L30" s="285">
        <f t="shared" si="2"/>
        <v>-3.5968882445278885E-4</v>
      </c>
      <c r="M30" s="285"/>
      <c r="N30" s="168">
        <v>0</v>
      </c>
      <c r="O30" s="168"/>
      <c r="P30" s="168">
        <v>-211253716</v>
      </c>
      <c r="Q30" s="168"/>
      <c r="R30" s="168">
        <v>0</v>
      </c>
      <c r="S30" s="168"/>
      <c r="T30" s="186">
        <f t="shared" si="1"/>
        <v>-211253716</v>
      </c>
      <c r="U30" s="182"/>
      <c r="V30" s="285">
        <f>T30/درآمدها!$J$5</f>
        <v>-3.5968673659265608E-4</v>
      </c>
    </row>
    <row r="31" spans="1:22" s="148" customFormat="1" ht="42.75" customHeight="1">
      <c r="A31" s="55"/>
      <c r="B31" s="299" t="s">
        <v>164</v>
      </c>
      <c r="C31" s="300"/>
      <c r="D31" s="168">
        <v>521186308</v>
      </c>
      <c r="E31" s="168"/>
      <c r="F31" s="168">
        <v>690851423</v>
      </c>
      <c r="G31" s="168"/>
      <c r="H31" s="168">
        <v>5566905</v>
      </c>
      <c r="I31" s="168"/>
      <c r="J31" s="186">
        <f t="shared" si="0"/>
        <v>1217604636</v>
      </c>
      <c r="K31" s="186"/>
      <c r="L31" s="285">
        <f t="shared" si="2"/>
        <v>2.0731411899571313E-3</v>
      </c>
      <c r="M31" s="285"/>
      <c r="N31" s="168">
        <v>521186308</v>
      </c>
      <c r="O31" s="168"/>
      <c r="P31" s="168">
        <v>690851423</v>
      </c>
      <c r="Q31" s="168"/>
      <c r="R31" s="168">
        <v>5566905</v>
      </c>
      <c r="S31" s="168"/>
      <c r="T31" s="186">
        <f t="shared" si="1"/>
        <v>1217604636</v>
      </c>
      <c r="U31" s="182"/>
      <c r="V31" s="285">
        <f>T31/درآمدها!$J$5</f>
        <v>2.0731291561419392E-3</v>
      </c>
    </row>
    <row r="32" spans="1:22" s="148" customFormat="1" ht="42.75" customHeight="1">
      <c r="A32" s="55"/>
      <c r="B32" s="299" t="s">
        <v>150</v>
      </c>
      <c r="C32" s="300"/>
      <c r="D32" s="168">
        <v>0</v>
      </c>
      <c r="E32" s="168"/>
      <c r="F32" s="168">
        <v>4931530161</v>
      </c>
      <c r="G32" s="168"/>
      <c r="H32" s="168">
        <v>5910788</v>
      </c>
      <c r="I32" s="168"/>
      <c r="J32" s="186">
        <f t="shared" si="0"/>
        <v>4937440949</v>
      </c>
      <c r="K32" s="186"/>
      <c r="L32" s="285">
        <f t="shared" si="2"/>
        <v>8.4066797232142994E-3</v>
      </c>
      <c r="M32" s="285"/>
      <c r="N32" s="168">
        <v>0</v>
      </c>
      <c r="O32" s="168"/>
      <c r="P32" s="168">
        <v>4931530161</v>
      </c>
      <c r="Q32" s="168"/>
      <c r="R32" s="168">
        <v>5910788</v>
      </c>
      <c r="S32" s="168"/>
      <c r="T32" s="186">
        <f t="shared" si="1"/>
        <v>4937440949</v>
      </c>
      <c r="U32" s="182"/>
      <c r="V32" s="285">
        <f>T32/درآمدها!$J$5</f>
        <v>8.4066309255585205E-3</v>
      </c>
    </row>
    <row r="33" spans="1:22" s="148" customFormat="1" ht="42.75" customHeight="1">
      <c r="A33" s="55"/>
      <c r="B33" s="299" t="s">
        <v>347</v>
      </c>
      <c r="C33" s="300"/>
      <c r="D33" s="168">
        <v>0</v>
      </c>
      <c r="E33" s="168"/>
      <c r="F33" s="168">
        <v>-166152536</v>
      </c>
      <c r="G33" s="168"/>
      <c r="H33" s="168">
        <v>0</v>
      </c>
      <c r="I33" s="168"/>
      <c r="J33" s="186">
        <f t="shared" si="0"/>
        <v>-166152536</v>
      </c>
      <c r="K33" s="186"/>
      <c r="L33" s="285">
        <f t="shared" si="2"/>
        <v>-2.8289779458217756E-4</v>
      </c>
      <c r="M33" s="285"/>
      <c r="N33" s="168">
        <v>0</v>
      </c>
      <c r="O33" s="168"/>
      <c r="P33" s="168">
        <v>-166152536</v>
      </c>
      <c r="Q33" s="168"/>
      <c r="R33" s="168">
        <v>0</v>
      </c>
      <c r="S33" s="168"/>
      <c r="T33" s="186">
        <f t="shared" si="1"/>
        <v>-166152536</v>
      </c>
      <c r="U33" s="182"/>
      <c r="V33" s="285">
        <f>T33/درآمدها!$J$5</f>
        <v>-2.8289615246547333E-4</v>
      </c>
    </row>
    <row r="34" spans="1:22" s="148" customFormat="1" ht="42.75" customHeight="1">
      <c r="A34" s="55"/>
      <c r="B34" s="299" t="s">
        <v>285</v>
      </c>
      <c r="C34" s="300"/>
      <c r="D34" s="168">
        <v>0</v>
      </c>
      <c r="E34" s="168"/>
      <c r="F34" s="168">
        <v>-1830629879</v>
      </c>
      <c r="G34" s="168"/>
      <c r="H34" s="168">
        <v>-41516319</v>
      </c>
      <c r="I34" s="168"/>
      <c r="J34" s="186">
        <f t="shared" si="0"/>
        <v>-1872146198</v>
      </c>
      <c r="K34" s="186"/>
      <c r="L34" s="285">
        <f t="shared" si="2"/>
        <v>-3.1875892074834699E-3</v>
      </c>
      <c r="M34" s="285"/>
      <c r="N34" s="168">
        <v>0</v>
      </c>
      <c r="O34" s="168"/>
      <c r="P34" s="168">
        <v>-1830629879</v>
      </c>
      <c r="Q34" s="168"/>
      <c r="R34" s="168">
        <v>-41516319</v>
      </c>
      <c r="S34" s="168"/>
      <c r="T34" s="186">
        <f t="shared" si="1"/>
        <v>-1872146198</v>
      </c>
      <c r="U34" s="182"/>
      <c r="V34" s="285">
        <f>T34/درآمدها!$J$5</f>
        <v>-3.1875707047111473E-3</v>
      </c>
    </row>
    <row r="35" spans="1:22" s="148" customFormat="1" ht="42.75" customHeight="1">
      <c r="A35" s="55"/>
      <c r="B35" s="299" t="s">
        <v>135</v>
      </c>
      <c r="C35" s="300"/>
      <c r="D35" s="168">
        <v>0</v>
      </c>
      <c r="E35" s="168"/>
      <c r="F35" s="168">
        <v>9146412944</v>
      </c>
      <c r="G35" s="168"/>
      <c r="H35" s="168">
        <v>0</v>
      </c>
      <c r="I35" s="168"/>
      <c r="J35" s="186">
        <f t="shared" si="0"/>
        <v>9146412944</v>
      </c>
      <c r="K35" s="186"/>
      <c r="L35" s="285">
        <f t="shared" si="2"/>
        <v>1.5573039765071548E-2</v>
      </c>
      <c r="M35" s="285"/>
      <c r="N35" s="168">
        <v>0</v>
      </c>
      <c r="O35" s="168"/>
      <c r="P35" s="168">
        <v>9146412944</v>
      </c>
      <c r="Q35" s="168"/>
      <c r="R35" s="168">
        <v>0</v>
      </c>
      <c r="S35" s="168"/>
      <c r="T35" s="186">
        <f t="shared" si="1"/>
        <v>9146412944</v>
      </c>
      <c r="U35" s="182"/>
      <c r="V35" s="285">
        <f>T35/درآمدها!$J$5</f>
        <v>1.5572949369355415E-2</v>
      </c>
    </row>
    <row r="36" spans="1:22" s="148" customFormat="1" ht="42.75" customHeight="1">
      <c r="A36" s="55"/>
      <c r="B36" s="299" t="s">
        <v>268</v>
      </c>
      <c r="C36" s="300"/>
      <c r="D36" s="168">
        <v>5674788009</v>
      </c>
      <c r="E36" s="168"/>
      <c r="F36" s="168">
        <v>-1069277730</v>
      </c>
      <c r="G36" s="168"/>
      <c r="H36" s="168">
        <v>0</v>
      </c>
      <c r="I36" s="168"/>
      <c r="J36" s="186">
        <f t="shared" si="0"/>
        <v>4605510279</v>
      </c>
      <c r="K36" s="186"/>
      <c r="L36" s="285">
        <f t="shared" si="2"/>
        <v>7.8415216055122347E-3</v>
      </c>
      <c r="M36" s="285"/>
      <c r="N36" s="168">
        <v>5674788009</v>
      </c>
      <c r="O36" s="168"/>
      <c r="P36" s="168">
        <v>-1069277730</v>
      </c>
      <c r="Q36" s="168"/>
      <c r="R36" s="168">
        <v>0</v>
      </c>
      <c r="S36" s="168"/>
      <c r="T36" s="186">
        <f t="shared" si="1"/>
        <v>4605510279</v>
      </c>
      <c r="U36" s="182"/>
      <c r="V36" s="285">
        <f>T36/درآمدها!$J$5</f>
        <v>7.8414760883895786E-3</v>
      </c>
    </row>
    <row r="37" spans="1:22" s="148" customFormat="1" ht="42.75" customHeight="1">
      <c r="A37" s="55"/>
      <c r="B37" s="299" t="s">
        <v>79</v>
      </c>
      <c r="C37" s="300"/>
      <c r="D37" s="168">
        <v>0</v>
      </c>
      <c r="E37" s="168"/>
      <c r="F37" s="168">
        <v>1911468116</v>
      </c>
      <c r="G37" s="168"/>
      <c r="H37" s="168">
        <v>35354820</v>
      </c>
      <c r="I37" s="168"/>
      <c r="J37" s="186">
        <f t="shared" si="0"/>
        <v>1946822936</v>
      </c>
      <c r="K37" s="186"/>
      <c r="L37" s="285">
        <f t="shared" si="2"/>
        <v>3.3147367370691219E-3</v>
      </c>
      <c r="M37" s="285"/>
      <c r="N37" s="168">
        <v>0</v>
      </c>
      <c r="O37" s="168"/>
      <c r="P37" s="168">
        <v>1911468116</v>
      </c>
      <c r="Q37" s="168"/>
      <c r="R37" s="168">
        <v>35354820</v>
      </c>
      <c r="S37" s="168"/>
      <c r="T37" s="186">
        <f t="shared" si="1"/>
        <v>1946822936</v>
      </c>
      <c r="U37" s="182"/>
      <c r="V37" s="285">
        <f>T37/درآمدها!$J$5</f>
        <v>3.3147174962525785E-3</v>
      </c>
    </row>
    <row r="38" spans="1:22" s="148" customFormat="1" ht="42.75" customHeight="1">
      <c r="A38" s="55"/>
      <c r="B38" s="299" t="s">
        <v>368</v>
      </c>
      <c r="C38" s="300"/>
      <c r="D38" s="168">
        <v>607420380</v>
      </c>
      <c r="E38" s="168"/>
      <c r="F38" s="168">
        <v>-244003886</v>
      </c>
      <c r="G38" s="168"/>
      <c r="H38" s="168">
        <v>0</v>
      </c>
      <c r="I38" s="168"/>
      <c r="J38" s="186">
        <f t="shared" si="0"/>
        <v>363416494</v>
      </c>
      <c r="K38" s="186"/>
      <c r="L38" s="285">
        <f t="shared" si="2"/>
        <v>6.1876711088771567E-4</v>
      </c>
      <c r="M38" s="285"/>
      <c r="N38" s="168">
        <v>607420380</v>
      </c>
      <c r="O38" s="168"/>
      <c r="P38" s="168">
        <v>-244003886</v>
      </c>
      <c r="Q38" s="168"/>
      <c r="R38" s="168">
        <v>0</v>
      </c>
      <c r="S38" s="168"/>
      <c r="T38" s="186">
        <f t="shared" si="1"/>
        <v>363416494</v>
      </c>
      <c r="U38" s="182"/>
      <c r="V38" s="285">
        <f>T38/درآمدها!$J$5</f>
        <v>6.1876351917428314E-4</v>
      </c>
    </row>
    <row r="39" spans="1:22" s="148" customFormat="1" ht="42.75" customHeight="1">
      <c r="A39" s="55"/>
      <c r="B39" s="299" t="s">
        <v>309</v>
      </c>
      <c r="C39" s="300"/>
      <c r="D39" s="168">
        <v>0</v>
      </c>
      <c r="E39" s="168"/>
      <c r="F39" s="168">
        <v>-1761051323</v>
      </c>
      <c r="G39" s="168"/>
      <c r="H39" s="168">
        <v>-5897036</v>
      </c>
      <c r="I39" s="168"/>
      <c r="J39" s="186">
        <f t="shared" si="0"/>
        <v>-1766948359</v>
      </c>
      <c r="K39" s="186"/>
      <c r="L39" s="285">
        <f t="shared" si="2"/>
        <v>-3.0084752597558774E-3</v>
      </c>
      <c r="M39" s="285"/>
      <c r="N39" s="168">
        <v>0</v>
      </c>
      <c r="O39" s="168"/>
      <c r="P39" s="168">
        <v>-1761051323</v>
      </c>
      <c r="Q39" s="168"/>
      <c r="R39" s="168">
        <v>-5897036</v>
      </c>
      <c r="S39" s="168"/>
      <c r="T39" s="186">
        <f t="shared" si="1"/>
        <v>-1766948359</v>
      </c>
      <c r="U39" s="182"/>
      <c r="V39" s="285">
        <f>T39/درآمدها!$J$5</f>
        <v>-3.0084577966735452E-3</v>
      </c>
    </row>
    <row r="40" spans="1:22" s="148" customFormat="1" ht="42.75" customHeight="1">
      <c r="A40" s="55"/>
      <c r="B40" s="299" t="s">
        <v>326</v>
      </c>
      <c r="C40" s="300"/>
      <c r="D40" s="168">
        <v>0</v>
      </c>
      <c r="E40" s="168"/>
      <c r="F40" s="168">
        <v>731502888</v>
      </c>
      <c r="G40" s="168"/>
      <c r="H40" s="168">
        <v>11651683</v>
      </c>
      <c r="I40" s="168"/>
      <c r="J40" s="186">
        <f t="shared" si="0"/>
        <v>743154571</v>
      </c>
      <c r="K40" s="186"/>
      <c r="L40" s="285">
        <f t="shared" si="2"/>
        <v>1.2653239862048468E-3</v>
      </c>
      <c r="M40" s="285"/>
      <c r="N40" s="168">
        <v>0</v>
      </c>
      <c r="O40" s="168"/>
      <c r="P40" s="168">
        <v>731502888</v>
      </c>
      <c r="Q40" s="168"/>
      <c r="R40" s="168">
        <v>11651683</v>
      </c>
      <c r="S40" s="168"/>
      <c r="T40" s="186">
        <f t="shared" si="1"/>
        <v>743154571</v>
      </c>
      <c r="U40" s="182"/>
      <c r="V40" s="285">
        <f>T40/درآمدها!$J$5</f>
        <v>1.2653166414687131E-3</v>
      </c>
    </row>
    <row r="41" spans="1:22" s="148" customFormat="1" ht="42.75" customHeight="1">
      <c r="A41" s="55"/>
      <c r="B41" s="299" t="s">
        <v>302</v>
      </c>
      <c r="C41" s="300"/>
      <c r="D41" s="168">
        <v>0</v>
      </c>
      <c r="E41" s="168"/>
      <c r="F41" s="168">
        <v>1522048622</v>
      </c>
      <c r="G41" s="168"/>
      <c r="H41" s="168">
        <v>22077602</v>
      </c>
      <c r="I41" s="168"/>
      <c r="J41" s="186">
        <f t="shared" si="0"/>
        <v>1544126224</v>
      </c>
      <c r="K41" s="186"/>
      <c r="L41" s="285">
        <f t="shared" si="2"/>
        <v>2.629089593469133E-3</v>
      </c>
      <c r="M41" s="285"/>
      <c r="N41" s="168">
        <v>0</v>
      </c>
      <c r="O41" s="168"/>
      <c r="P41" s="168">
        <v>1522048622</v>
      </c>
      <c r="Q41" s="168"/>
      <c r="R41" s="168">
        <v>22077602</v>
      </c>
      <c r="S41" s="168"/>
      <c r="T41" s="186">
        <f t="shared" si="1"/>
        <v>1544126224</v>
      </c>
      <c r="U41" s="182"/>
      <c r="V41" s="285">
        <f>T41/درآمدها!$J$5</f>
        <v>2.6290743325797909E-3</v>
      </c>
    </row>
    <row r="42" spans="1:22" s="148" customFormat="1" ht="42.75" customHeight="1">
      <c r="A42" s="55"/>
      <c r="B42" s="299" t="s">
        <v>199</v>
      </c>
      <c r="C42" s="300"/>
      <c r="D42" s="168">
        <v>0</v>
      </c>
      <c r="E42" s="168"/>
      <c r="F42" s="168">
        <v>-773812579</v>
      </c>
      <c r="G42" s="168"/>
      <c r="H42" s="168">
        <v>-9039247</v>
      </c>
      <c r="I42" s="168"/>
      <c r="J42" s="186">
        <f t="shared" si="0"/>
        <v>-782851826</v>
      </c>
      <c r="K42" s="186"/>
      <c r="L42" s="285">
        <f t="shared" si="2"/>
        <v>-1.3329140823949302E-3</v>
      </c>
      <c r="M42" s="285"/>
      <c r="N42" s="168">
        <v>0</v>
      </c>
      <c r="O42" s="168"/>
      <c r="P42" s="168">
        <v>-773812579</v>
      </c>
      <c r="Q42" s="168"/>
      <c r="R42" s="168">
        <v>-9039247</v>
      </c>
      <c r="S42" s="168"/>
      <c r="T42" s="186">
        <f t="shared" si="1"/>
        <v>-782851826</v>
      </c>
      <c r="U42" s="182"/>
      <c r="V42" s="285">
        <f>T42/درآمدها!$J$5</f>
        <v>-1.3329063453233732E-3</v>
      </c>
    </row>
    <row r="43" spans="1:22" s="148" customFormat="1" ht="42.75" customHeight="1">
      <c r="A43" s="55"/>
      <c r="B43" s="299" t="s">
        <v>301</v>
      </c>
      <c r="C43" s="300"/>
      <c r="D43" s="168">
        <v>564714163</v>
      </c>
      <c r="E43" s="168"/>
      <c r="F43" s="168">
        <v>-1196675980</v>
      </c>
      <c r="G43" s="168"/>
      <c r="H43" s="168">
        <v>0</v>
      </c>
      <c r="I43" s="168"/>
      <c r="J43" s="186">
        <f t="shared" si="0"/>
        <v>-631961817</v>
      </c>
      <c r="K43" s="186"/>
      <c r="L43" s="285">
        <f t="shared" si="2"/>
        <v>-1.0760028621497879E-3</v>
      </c>
      <c r="M43" s="285"/>
      <c r="N43" s="168">
        <v>564714163</v>
      </c>
      <c r="O43" s="168"/>
      <c r="P43" s="168">
        <v>-1196675980</v>
      </c>
      <c r="Q43" s="168"/>
      <c r="R43" s="168">
        <v>0</v>
      </c>
      <c r="S43" s="168"/>
      <c r="T43" s="186">
        <f t="shared" si="1"/>
        <v>-631961817</v>
      </c>
      <c r="U43" s="182"/>
      <c r="V43" s="285">
        <f>T43/درآمدها!$J$5</f>
        <v>-1.0759966163525158E-3</v>
      </c>
    </row>
    <row r="44" spans="1:22" s="148" customFormat="1" ht="42.75" customHeight="1">
      <c r="A44" s="55"/>
      <c r="B44" s="299" t="s">
        <v>296</v>
      </c>
      <c r="C44" s="300"/>
      <c r="D44" s="168">
        <v>0</v>
      </c>
      <c r="E44" s="168"/>
      <c r="F44" s="168">
        <v>-1601259476</v>
      </c>
      <c r="G44" s="168"/>
      <c r="H44" s="168">
        <v>0</v>
      </c>
      <c r="I44" s="168"/>
      <c r="J44" s="186">
        <f t="shared" si="0"/>
        <v>-1601259476</v>
      </c>
      <c r="K44" s="186"/>
      <c r="L44" s="285">
        <f t="shared" si="2"/>
        <v>-2.7263668988730528E-3</v>
      </c>
      <c r="M44" s="285"/>
      <c r="N44" s="168">
        <v>0</v>
      </c>
      <c r="O44" s="168"/>
      <c r="P44" s="168">
        <v>-1601259476</v>
      </c>
      <c r="Q44" s="168"/>
      <c r="R44" s="168">
        <v>0</v>
      </c>
      <c r="S44" s="168"/>
      <c r="T44" s="186">
        <f t="shared" si="1"/>
        <v>-1601259476</v>
      </c>
      <c r="U44" s="182"/>
      <c r="V44" s="285">
        <f>T44/درآمدها!$J$5</f>
        <v>-2.7263510733250558E-3</v>
      </c>
    </row>
    <row r="45" spans="1:22" s="148" customFormat="1" ht="42.75" customHeight="1">
      <c r="A45" s="55"/>
      <c r="B45" s="299" t="s">
        <v>323</v>
      </c>
      <c r="C45" s="300"/>
      <c r="D45" s="168">
        <v>0</v>
      </c>
      <c r="E45" s="168"/>
      <c r="F45" s="168">
        <v>1806251659</v>
      </c>
      <c r="G45" s="168"/>
      <c r="H45" s="168">
        <v>217248123</v>
      </c>
      <c r="I45" s="168"/>
      <c r="J45" s="186">
        <f t="shared" si="0"/>
        <v>2023499782</v>
      </c>
      <c r="K45" s="186"/>
      <c r="L45" s="285">
        <f t="shared" si="2"/>
        <v>3.4452897286221204E-3</v>
      </c>
      <c r="M45" s="285"/>
      <c r="N45" s="168">
        <v>0</v>
      </c>
      <c r="O45" s="168"/>
      <c r="P45" s="168">
        <v>1806251659</v>
      </c>
      <c r="Q45" s="168"/>
      <c r="R45" s="168">
        <v>217248123</v>
      </c>
      <c r="S45" s="168"/>
      <c r="T45" s="186">
        <f t="shared" si="1"/>
        <v>2023499782</v>
      </c>
      <c r="U45" s="182"/>
      <c r="V45" s="285">
        <f>T45/درآمدها!$J$5</f>
        <v>3.4452697299939138E-3</v>
      </c>
    </row>
    <row r="46" spans="1:22" s="148" customFormat="1" ht="42.75" customHeight="1">
      <c r="A46" s="55"/>
      <c r="B46" s="299" t="s">
        <v>261</v>
      </c>
      <c r="C46" s="300"/>
      <c r="D46" s="168">
        <v>0</v>
      </c>
      <c r="E46" s="168"/>
      <c r="F46" s="168">
        <v>-5524409195</v>
      </c>
      <c r="G46" s="168"/>
      <c r="H46" s="168">
        <v>-20639080</v>
      </c>
      <c r="I46" s="168"/>
      <c r="J46" s="186">
        <f t="shared" si="0"/>
        <v>-5545048275</v>
      </c>
      <c r="K46" s="186"/>
      <c r="L46" s="285">
        <f t="shared" si="2"/>
        <v>-9.4412156781597846E-3</v>
      </c>
      <c r="M46" s="285"/>
      <c r="N46" s="168">
        <v>0</v>
      </c>
      <c r="O46" s="168"/>
      <c r="P46" s="168">
        <v>-5524409195</v>
      </c>
      <c r="Q46" s="168"/>
      <c r="R46" s="168">
        <v>-20639080</v>
      </c>
      <c r="S46" s="168"/>
      <c r="T46" s="186">
        <f t="shared" si="1"/>
        <v>-5545048275</v>
      </c>
      <c r="U46" s="182"/>
      <c r="V46" s="285">
        <f>T46/درآمدها!$J$5</f>
        <v>-9.4411608754067407E-3</v>
      </c>
    </row>
    <row r="47" spans="1:22" s="148" customFormat="1" ht="42.75" customHeight="1">
      <c r="A47" s="55"/>
      <c r="B47" s="299" t="s">
        <v>134</v>
      </c>
      <c r="C47" s="300"/>
      <c r="D47" s="168">
        <v>230482836</v>
      </c>
      <c r="E47" s="168"/>
      <c r="F47" s="168">
        <v>-1705594243</v>
      </c>
      <c r="G47" s="168"/>
      <c r="H47" s="168">
        <v>-202367298</v>
      </c>
      <c r="I47" s="168"/>
      <c r="J47" s="186">
        <f t="shared" si="0"/>
        <v>-1677478705</v>
      </c>
      <c r="K47" s="186"/>
      <c r="L47" s="285">
        <f t="shared" si="2"/>
        <v>-2.8561407338559505E-3</v>
      </c>
      <c r="M47" s="285"/>
      <c r="N47" s="168">
        <v>230482836</v>
      </c>
      <c r="O47" s="168"/>
      <c r="P47" s="168">
        <v>-1705594243</v>
      </c>
      <c r="Q47" s="168"/>
      <c r="R47" s="168">
        <v>-202367298</v>
      </c>
      <c r="S47" s="168"/>
      <c r="T47" s="186">
        <f t="shared" si="1"/>
        <v>-1677478705</v>
      </c>
      <c r="U47" s="182"/>
      <c r="V47" s="285">
        <f>T47/درآمدها!$J$5</f>
        <v>-2.8561241550190048E-3</v>
      </c>
    </row>
    <row r="48" spans="1:22" s="148" customFormat="1" ht="42.75" customHeight="1">
      <c r="A48" s="55"/>
      <c r="B48" s="299" t="s">
        <v>281</v>
      </c>
      <c r="C48" s="300"/>
      <c r="D48" s="168">
        <v>0</v>
      </c>
      <c r="E48" s="168"/>
      <c r="F48" s="168">
        <v>2841564791</v>
      </c>
      <c r="G48" s="168"/>
      <c r="H48" s="168">
        <v>40837152</v>
      </c>
      <c r="I48" s="168"/>
      <c r="J48" s="186">
        <f t="shared" si="0"/>
        <v>2882401943</v>
      </c>
      <c r="K48" s="186"/>
      <c r="L48" s="285">
        <f t="shared" si="2"/>
        <v>4.9076900804817299E-3</v>
      </c>
      <c r="M48" s="285"/>
      <c r="N48" s="168">
        <v>0</v>
      </c>
      <c r="O48" s="168"/>
      <c r="P48" s="168">
        <v>2841564791</v>
      </c>
      <c r="Q48" s="168"/>
      <c r="R48" s="168">
        <v>40837152</v>
      </c>
      <c r="S48" s="168"/>
      <c r="T48" s="186">
        <f t="shared" si="1"/>
        <v>2882401943</v>
      </c>
      <c r="U48" s="182"/>
      <c r="V48" s="285">
        <f>T48/درآمدها!$J$5</f>
        <v>4.9076615931622292E-3</v>
      </c>
    </row>
    <row r="49" spans="1:22" s="148" customFormat="1" ht="42.75" customHeight="1">
      <c r="A49" s="55"/>
      <c r="B49" s="299" t="s">
        <v>181</v>
      </c>
      <c r="C49" s="300"/>
      <c r="D49" s="168">
        <v>0</v>
      </c>
      <c r="E49" s="168"/>
      <c r="F49" s="168">
        <v>187819853</v>
      </c>
      <c r="G49" s="168"/>
      <c r="H49" s="168">
        <v>0</v>
      </c>
      <c r="I49" s="168"/>
      <c r="J49" s="186">
        <f t="shared" si="0"/>
        <v>187819853</v>
      </c>
      <c r="K49" s="186"/>
      <c r="L49" s="285">
        <f t="shared" si="2"/>
        <v>3.1978941442367627E-4</v>
      </c>
      <c r="M49" s="285"/>
      <c r="N49" s="168">
        <v>0</v>
      </c>
      <c r="O49" s="168"/>
      <c r="P49" s="168">
        <v>187819853</v>
      </c>
      <c r="Q49" s="168"/>
      <c r="R49" s="168">
        <v>0</v>
      </c>
      <c r="S49" s="168"/>
      <c r="T49" s="186">
        <f t="shared" si="1"/>
        <v>187819853</v>
      </c>
      <c r="U49" s="182"/>
      <c r="V49" s="285">
        <f>T49/درآمدها!$J$5</f>
        <v>3.1978755816481063E-4</v>
      </c>
    </row>
    <row r="50" spans="1:22" s="148" customFormat="1" ht="42.75" customHeight="1">
      <c r="A50" s="55"/>
      <c r="B50" s="299" t="s">
        <v>293</v>
      </c>
      <c r="C50" s="300"/>
      <c r="D50" s="168">
        <v>0</v>
      </c>
      <c r="E50" s="168"/>
      <c r="F50" s="168">
        <v>-2905709893</v>
      </c>
      <c r="G50" s="168"/>
      <c r="H50" s="168">
        <v>-51573620</v>
      </c>
      <c r="I50" s="168"/>
      <c r="J50" s="186">
        <f t="shared" si="0"/>
        <v>-2957283513</v>
      </c>
      <c r="K50" s="186"/>
      <c r="L50" s="285">
        <f t="shared" si="2"/>
        <v>-5.0351863650274619E-3</v>
      </c>
      <c r="M50" s="285"/>
      <c r="N50" s="168">
        <v>0</v>
      </c>
      <c r="O50" s="168"/>
      <c r="P50" s="168">
        <v>-2905709893</v>
      </c>
      <c r="Q50" s="168"/>
      <c r="R50" s="168">
        <v>-51573620</v>
      </c>
      <c r="S50" s="168"/>
      <c r="T50" s="186">
        <f t="shared" si="1"/>
        <v>-2957283513</v>
      </c>
      <c r="U50" s="182"/>
      <c r="V50" s="285">
        <f>T50/درآمدها!$J$5</f>
        <v>-5.0351571376393471E-3</v>
      </c>
    </row>
    <row r="51" spans="1:22" s="148" customFormat="1" ht="42.75" customHeight="1">
      <c r="A51" s="55"/>
      <c r="B51" s="299" t="s">
        <v>109</v>
      </c>
      <c r="C51" s="300"/>
      <c r="D51" s="168">
        <v>257073819</v>
      </c>
      <c r="E51" s="168"/>
      <c r="F51" s="168">
        <v>-2498760036</v>
      </c>
      <c r="G51" s="168"/>
      <c r="H51" s="168">
        <v>-46715758</v>
      </c>
      <c r="I51" s="168"/>
      <c r="J51" s="186">
        <f t="shared" si="0"/>
        <v>-2288401975</v>
      </c>
      <c r="K51" s="186"/>
      <c r="L51" s="285">
        <f t="shared" si="2"/>
        <v>-3.8963225445141532E-3</v>
      </c>
      <c r="M51" s="285"/>
      <c r="N51" s="168">
        <v>257073819</v>
      </c>
      <c r="O51" s="168"/>
      <c r="P51" s="168">
        <v>-2498760036</v>
      </c>
      <c r="Q51" s="168"/>
      <c r="R51" s="168">
        <v>-46715758</v>
      </c>
      <c r="S51" s="168"/>
      <c r="T51" s="186">
        <f t="shared" si="1"/>
        <v>-2288401975</v>
      </c>
      <c r="U51" s="182"/>
      <c r="V51" s="285">
        <f>T51/درآمدها!$J$5</f>
        <v>-3.8962999278078446E-3</v>
      </c>
    </row>
    <row r="52" spans="1:22" s="148" customFormat="1" ht="42.75" customHeight="1">
      <c r="A52" s="55"/>
      <c r="B52" s="299" t="s">
        <v>118</v>
      </c>
      <c r="C52" s="300"/>
      <c r="D52" s="168">
        <v>65399637</v>
      </c>
      <c r="E52" s="168"/>
      <c r="F52" s="168">
        <v>-2644349116</v>
      </c>
      <c r="G52" s="168"/>
      <c r="H52" s="168">
        <v>-417147008</v>
      </c>
      <c r="I52" s="168"/>
      <c r="J52" s="186">
        <f t="shared" si="0"/>
        <v>-2996096487</v>
      </c>
      <c r="K52" s="186"/>
      <c r="L52" s="285">
        <f t="shared" si="2"/>
        <v>-5.1012708498635847E-3</v>
      </c>
      <c r="M52" s="285"/>
      <c r="N52" s="168">
        <v>65399637</v>
      </c>
      <c r="O52" s="168"/>
      <c r="P52" s="168">
        <v>-2644349116</v>
      </c>
      <c r="Q52" s="168"/>
      <c r="R52" s="168">
        <v>-417147008</v>
      </c>
      <c r="S52" s="168"/>
      <c r="T52" s="186">
        <f t="shared" si="1"/>
        <v>-2996096487</v>
      </c>
      <c r="U52" s="182"/>
      <c r="V52" s="285">
        <f>T52/درآمدها!$J$5</f>
        <v>-5.1012412388795622E-3</v>
      </c>
    </row>
    <row r="53" spans="1:22" s="148" customFormat="1" ht="42.75" customHeight="1">
      <c r="A53" s="55"/>
      <c r="B53" s="299" t="s">
        <v>263</v>
      </c>
      <c r="C53" s="300"/>
      <c r="D53" s="168">
        <v>349713723</v>
      </c>
      <c r="E53" s="168"/>
      <c r="F53" s="168">
        <v>72988630</v>
      </c>
      <c r="G53" s="168"/>
      <c r="H53" s="168">
        <v>0</v>
      </c>
      <c r="I53" s="168"/>
      <c r="J53" s="186">
        <f t="shared" si="0"/>
        <v>422702353</v>
      </c>
      <c r="K53" s="186"/>
      <c r="L53" s="285">
        <f t="shared" si="2"/>
        <v>7.1970952901012056E-4</v>
      </c>
      <c r="M53" s="285"/>
      <c r="N53" s="168">
        <v>349713723</v>
      </c>
      <c r="O53" s="168"/>
      <c r="P53" s="168">
        <v>72988630</v>
      </c>
      <c r="Q53" s="168"/>
      <c r="R53" s="168">
        <v>0</v>
      </c>
      <c r="S53" s="168"/>
      <c r="T53" s="186">
        <f t="shared" si="1"/>
        <v>422702353</v>
      </c>
      <c r="U53" s="182"/>
      <c r="V53" s="285">
        <f>T53/درآمدها!$J$5</f>
        <v>7.1970535136341423E-4</v>
      </c>
    </row>
    <row r="54" spans="1:22" s="148" customFormat="1" ht="42.75" customHeight="1">
      <c r="A54" s="55"/>
      <c r="B54" s="299" t="s">
        <v>206</v>
      </c>
      <c r="C54" s="300"/>
      <c r="D54" s="168">
        <v>0</v>
      </c>
      <c r="E54" s="168"/>
      <c r="F54" s="168">
        <v>2549537910</v>
      </c>
      <c r="G54" s="168"/>
      <c r="H54" s="168">
        <v>38360398</v>
      </c>
      <c r="I54" s="168"/>
      <c r="J54" s="186">
        <f t="shared" si="0"/>
        <v>2587898308</v>
      </c>
      <c r="K54" s="186"/>
      <c r="L54" s="285">
        <f t="shared" si="2"/>
        <v>4.4062566937657149E-3</v>
      </c>
      <c r="M54" s="285"/>
      <c r="N54" s="168">
        <v>0</v>
      </c>
      <c r="O54" s="168"/>
      <c r="P54" s="168">
        <v>2549537910</v>
      </c>
      <c r="Q54" s="168"/>
      <c r="R54" s="168">
        <v>38360398</v>
      </c>
      <c r="S54" s="168"/>
      <c r="T54" s="186">
        <f t="shared" si="1"/>
        <v>2587898308</v>
      </c>
      <c r="U54" s="182"/>
      <c r="V54" s="285">
        <f>T54/درآمدها!$J$5</f>
        <v>4.406231117080924E-3</v>
      </c>
    </row>
    <row r="55" spans="1:22" s="148" customFormat="1" ht="42.75" customHeight="1">
      <c r="A55" s="55"/>
      <c r="B55" s="299" t="s">
        <v>178</v>
      </c>
      <c r="C55" s="300"/>
      <c r="D55" s="168">
        <v>2182427092</v>
      </c>
      <c r="E55" s="168"/>
      <c r="F55" s="168">
        <v>1761705495</v>
      </c>
      <c r="G55" s="168"/>
      <c r="H55" s="168">
        <v>0</v>
      </c>
      <c r="I55" s="168"/>
      <c r="J55" s="186">
        <f t="shared" si="0"/>
        <v>3944132587</v>
      </c>
      <c r="K55" s="186"/>
      <c r="L55" s="285">
        <f t="shared" si="2"/>
        <v>6.7154341261574163E-3</v>
      </c>
      <c r="M55" s="285"/>
      <c r="N55" s="168">
        <v>2182427092</v>
      </c>
      <c r="O55" s="168"/>
      <c r="P55" s="168">
        <v>1761705495</v>
      </c>
      <c r="Q55" s="168"/>
      <c r="R55" s="168">
        <v>0</v>
      </c>
      <c r="S55" s="168"/>
      <c r="T55" s="186">
        <f t="shared" si="1"/>
        <v>3944132587</v>
      </c>
      <c r="U55" s="182"/>
      <c r="V55" s="285">
        <f>T55/درآمدها!$J$5</f>
        <v>6.7153951455546472E-3</v>
      </c>
    </row>
    <row r="56" spans="1:22" s="148" customFormat="1" ht="42.75" customHeight="1">
      <c r="A56" s="55"/>
      <c r="B56" s="299" t="s">
        <v>300</v>
      </c>
      <c r="C56" s="300"/>
      <c r="D56" s="168">
        <v>0</v>
      </c>
      <c r="E56" s="168"/>
      <c r="F56" s="168">
        <v>-18775238</v>
      </c>
      <c r="G56" s="168"/>
      <c r="H56" s="168">
        <v>-5864886</v>
      </c>
      <c r="I56" s="168"/>
      <c r="J56" s="186">
        <f t="shared" si="0"/>
        <v>-24640124</v>
      </c>
      <c r="K56" s="186"/>
      <c r="L56" s="285">
        <f t="shared" si="2"/>
        <v>-4.1953237101547363E-5</v>
      </c>
      <c r="M56" s="285"/>
      <c r="N56" s="168">
        <v>0</v>
      </c>
      <c r="O56" s="168"/>
      <c r="P56" s="168">
        <v>-18775238</v>
      </c>
      <c r="Q56" s="168"/>
      <c r="R56" s="168">
        <v>-5864886</v>
      </c>
      <c r="S56" s="168"/>
      <c r="T56" s="186">
        <f t="shared" si="1"/>
        <v>-24640124</v>
      </c>
      <c r="U56" s="182"/>
      <c r="V56" s="285">
        <f>T56/درآمدها!$J$5</f>
        <v>-4.1952993578576308E-5</v>
      </c>
    </row>
    <row r="57" spans="1:22" s="148" customFormat="1" ht="42.75" customHeight="1">
      <c r="A57" s="55"/>
      <c r="B57" s="299" t="s">
        <v>367</v>
      </c>
      <c r="C57" s="300"/>
      <c r="D57" s="168">
        <v>0</v>
      </c>
      <c r="E57" s="168"/>
      <c r="F57" s="168">
        <v>-565244724</v>
      </c>
      <c r="G57" s="168"/>
      <c r="H57" s="168">
        <v>0</v>
      </c>
      <c r="I57" s="168"/>
      <c r="J57" s="186">
        <f t="shared" si="0"/>
        <v>-565244724</v>
      </c>
      <c r="K57" s="186"/>
      <c r="L57" s="285">
        <f t="shared" si="2"/>
        <v>-9.624077348949501E-4</v>
      </c>
      <c r="M57" s="285"/>
      <c r="N57" s="168">
        <v>0</v>
      </c>
      <c r="O57" s="168"/>
      <c r="P57" s="168">
        <v>-565244724</v>
      </c>
      <c r="Q57" s="168"/>
      <c r="R57" s="168">
        <v>0</v>
      </c>
      <c r="S57" s="168"/>
      <c r="T57" s="186">
        <f t="shared" si="1"/>
        <v>-565244724</v>
      </c>
      <c r="U57" s="182"/>
      <c r="V57" s="285">
        <f>T57/درآمدها!$J$5</f>
        <v>-9.6240214847523244E-4</v>
      </c>
    </row>
    <row r="58" spans="1:22" s="148" customFormat="1" ht="42.75" customHeight="1">
      <c r="A58" s="55"/>
      <c r="B58" s="299" t="s">
        <v>146</v>
      </c>
      <c r="C58" s="300"/>
      <c r="D58" s="168">
        <v>0</v>
      </c>
      <c r="E58" s="168"/>
      <c r="F58" s="168">
        <v>2266074239</v>
      </c>
      <c r="G58" s="168"/>
      <c r="H58" s="168">
        <v>0</v>
      </c>
      <c r="I58" s="168"/>
      <c r="J58" s="186">
        <f t="shared" si="0"/>
        <v>2266074239</v>
      </c>
      <c r="K58" s="186"/>
      <c r="L58" s="285">
        <f t="shared" si="2"/>
        <v>3.8583064694997274E-3</v>
      </c>
      <c r="M58" s="285"/>
      <c r="N58" s="168">
        <v>0</v>
      </c>
      <c r="O58" s="168"/>
      <c r="P58" s="168">
        <v>2266074239</v>
      </c>
      <c r="Q58" s="168"/>
      <c r="R58" s="168">
        <v>0</v>
      </c>
      <c r="S58" s="168"/>
      <c r="T58" s="186">
        <f t="shared" si="1"/>
        <v>2266074239</v>
      </c>
      <c r="U58" s="182"/>
      <c r="V58" s="285">
        <f>T58/درآمدها!$J$5</f>
        <v>3.8582840734626253E-3</v>
      </c>
    </row>
    <row r="59" spans="1:22" s="148" customFormat="1" ht="42.75" customHeight="1">
      <c r="A59" s="55"/>
      <c r="B59" s="299" t="s">
        <v>265</v>
      </c>
      <c r="C59" s="300"/>
      <c r="D59" s="168">
        <v>1076469388</v>
      </c>
      <c r="E59" s="168"/>
      <c r="F59" s="168">
        <v>673253252</v>
      </c>
      <c r="G59" s="168"/>
      <c r="H59" s="168">
        <v>144836</v>
      </c>
      <c r="I59" s="168"/>
      <c r="J59" s="186">
        <f t="shared" si="0"/>
        <v>1749867476</v>
      </c>
      <c r="K59" s="186"/>
      <c r="L59" s="285">
        <f t="shared" si="2"/>
        <v>2.979392681502505E-3</v>
      </c>
      <c r="M59" s="285"/>
      <c r="N59" s="168">
        <v>1076469388</v>
      </c>
      <c r="O59" s="168"/>
      <c r="P59" s="168">
        <v>673253252</v>
      </c>
      <c r="Q59" s="168"/>
      <c r="R59" s="168">
        <v>144836</v>
      </c>
      <c r="S59" s="168"/>
      <c r="T59" s="186">
        <f t="shared" si="1"/>
        <v>1749867476</v>
      </c>
      <c r="U59" s="182"/>
      <c r="V59" s="285">
        <f>T59/درآمدها!$J$5</f>
        <v>2.9793753872337466E-3</v>
      </c>
    </row>
    <row r="60" spans="1:22" s="148" customFormat="1" ht="42.75" customHeight="1">
      <c r="A60" s="55"/>
      <c r="B60" s="299" t="s">
        <v>245</v>
      </c>
      <c r="C60" s="300"/>
      <c r="D60" s="168">
        <v>0</v>
      </c>
      <c r="E60" s="168"/>
      <c r="F60" s="168">
        <v>4993014013</v>
      </c>
      <c r="G60" s="168"/>
      <c r="H60" s="168">
        <v>56857461</v>
      </c>
      <c r="I60" s="168"/>
      <c r="J60" s="186">
        <f t="shared" si="0"/>
        <v>5049871474</v>
      </c>
      <c r="K60" s="186"/>
      <c r="L60" s="285">
        <f t="shared" si="2"/>
        <v>8.598108324497979E-3</v>
      </c>
      <c r="M60" s="285"/>
      <c r="N60" s="168">
        <v>0</v>
      </c>
      <c r="O60" s="168"/>
      <c r="P60" s="168">
        <v>4993014013</v>
      </c>
      <c r="Q60" s="168"/>
      <c r="R60" s="168">
        <v>56857461</v>
      </c>
      <c r="S60" s="168"/>
      <c r="T60" s="186">
        <f t="shared" si="1"/>
        <v>5049871474</v>
      </c>
      <c r="U60" s="182"/>
      <c r="V60" s="285">
        <f>T60/درآمدها!$J$5</f>
        <v>8.5980584156702157E-3</v>
      </c>
    </row>
    <row r="61" spans="1:22" s="148" customFormat="1" ht="42.75" customHeight="1">
      <c r="A61" s="55"/>
      <c r="B61" s="299" t="s">
        <v>170</v>
      </c>
      <c r="C61" s="300"/>
      <c r="D61" s="168">
        <v>751984453</v>
      </c>
      <c r="E61" s="168"/>
      <c r="F61" s="168">
        <v>1893274143</v>
      </c>
      <c r="G61" s="168"/>
      <c r="H61" s="168">
        <v>16073798</v>
      </c>
      <c r="I61" s="168"/>
      <c r="J61" s="186">
        <f t="shared" si="0"/>
        <v>2661332394</v>
      </c>
      <c r="K61" s="186"/>
      <c r="L61" s="285">
        <f t="shared" si="2"/>
        <v>4.5312884355415851E-3</v>
      </c>
      <c r="M61" s="285"/>
      <c r="N61" s="168">
        <v>751984453</v>
      </c>
      <c r="O61" s="168"/>
      <c r="P61" s="168">
        <v>1893274143</v>
      </c>
      <c r="Q61" s="168"/>
      <c r="R61" s="168">
        <v>16073798</v>
      </c>
      <c r="S61" s="168"/>
      <c r="T61" s="186">
        <f t="shared" si="1"/>
        <v>2661332394</v>
      </c>
      <c r="U61" s="182"/>
      <c r="V61" s="285">
        <f>T61/درآمدها!$J$5</f>
        <v>4.5312621330939372E-3</v>
      </c>
    </row>
    <row r="62" spans="1:22" s="148" customFormat="1" ht="42.75" customHeight="1">
      <c r="A62" s="55"/>
      <c r="B62" s="299" t="s">
        <v>352</v>
      </c>
      <c r="C62" s="300"/>
      <c r="D62" s="168">
        <v>0</v>
      </c>
      <c r="E62" s="168"/>
      <c r="F62" s="168">
        <v>-363710172</v>
      </c>
      <c r="G62" s="168"/>
      <c r="H62" s="168">
        <v>0</v>
      </c>
      <c r="I62" s="168"/>
      <c r="J62" s="186">
        <f t="shared" si="0"/>
        <v>-363710172</v>
      </c>
      <c r="K62" s="186"/>
      <c r="L62" s="285">
        <f t="shared" si="2"/>
        <v>-6.1926713851604689E-4</v>
      </c>
      <c r="M62" s="285"/>
      <c r="N62" s="168">
        <v>0</v>
      </c>
      <c r="O62" s="168"/>
      <c r="P62" s="168">
        <v>-363710172</v>
      </c>
      <c r="Q62" s="168"/>
      <c r="R62" s="168">
        <v>0</v>
      </c>
      <c r="S62" s="168"/>
      <c r="T62" s="186">
        <f t="shared" si="1"/>
        <v>-363710172</v>
      </c>
      <c r="U62" s="182"/>
      <c r="V62" s="285">
        <f>T62/درآمدها!$J$5</f>
        <v>-6.1926354390013966E-4</v>
      </c>
    </row>
    <row r="63" spans="1:22" s="148" customFormat="1" ht="42.75" customHeight="1">
      <c r="A63" s="55"/>
      <c r="B63" s="299" t="s">
        <v>132</v>
      </c>
      <c r="C63" s="300"/>
      <c r="D63" s="168">
        <v>0</v>
      </c>
      <c r="E63" s="168"/>
      <c r="F63" s="168">
        <v>-1540251562</v>
      </c>
      <c r="G63" s="168"/>
      <c r="H63" s="168">
        <v>0</v>
      </c>
      <c r="I63" s="168"/>
      <c r="J63" s="186">
        <f t="shared" si="0"/>
        <v>-1540251562</v>
      </c>
      <c r="K63" s="186"/>
      <c r="L63" s="285">
        <f t="shared" si="2"/>
        <v>-2.6224924426766147E-3</v>
      </c>
      <c r="M63" s="285"/>
      <c r="N63" s="168">
        <v>0</v>
      </c>
      <c r="O63" s="168"/>
      <c r="P63" s="168">
        <v>-1540251562</v>
      </c>
      <c r="Q63" s="168"/>
      <c r="R63" s="168">
        <v>0</v>
      </c>
      <c r="S63" s="168"/>
      <c r="T63" s="186">
        <f t="shared" si="1"/>
        <v>-1540251562</v>
      </c>
      <c r="U63" s="182"/>
      <c r="V63" s="285">
        <f>T63/درآمدها!$J$5</f>
        <v>-2.6224772200812842E-3</v>
      </c>
    </row>
    <row r="64" spans="1:22" s="148" customFormat="1" ht="42.75" customHeight="1">
      <c r="A64" s="55"/>
      <c r="B64" s="299" t="s">
        <v>334</v>
      </c>
      <c r="C64" s="300"/>
      <c r="D64" s="168">
        <v>0</v>
      </c>
      <c r="E64" s="168"/>
      <c r="F64" s="168">
        <v>2834162001</v>
      </c>
      <c r="G64" s="168"/>
      <c r="H64" s="168">
        <v>0</v>
      </c>
      <c r="I64" s="168"/>
      <c r="J64" s="186">
        <f t="shared" si="0"/>
        <v>2834162001</v>
      </c>
      <c r="K64" s="186"/>
      <c r="L64" s="285">
        <f t="shared" si="2"/>
        <v>4.8255548718889934E-3</v>
      </c>
      <c r="M64" s="285"/>
      <c r="N64" s="168">
        <v>0</v>
      </c>
      <c r="O64" s="168"/>
      <c r="P64" s="168">
        <v>2834162001</v>
      </c>
      <c r="Q64" s="168"/>
      <c r="R64" s="168">
        <v>0</v>
      </c>
      <c r="S64" s="168"/>
      <c r="T64" s="186">
        <f t="shared" si="1"/>
        <v>2834162001</v>
      </c>
      <c r="U64" s="182"/>
      <c r="V64" s="285">
        <f>T64/درآمدها!$J$5</f>
        <v>4.825526861333895E-3</v>
      </c>
    </row>
    <row r="65" spans="1:22" s="148" customFormat="1" ht="42.75" customHeight="1">
      <c r="A65" s="55"/>
      <c r="B65" s="299" t="s">
        <v>81</v>
      </c>
      <c r="C65" s="300"/>
      <c r="D65" s="168">
        <v>846158629</v>
      </c>
      <c r="E65" s="168"/>
      <c r="F65" s="168">
        <v>358068256</v>
      </c>
      <c r="G65" s="168"/>
      <c r="H65" s="168">
        <v>0</v>
      </c>
      <c r="I65" s="168"/>
      <c r="J65" s="186">
        <f t="shared" si="0"/>
        <v>1204226885</v>
      </c>
      <c r="K65" s="186"/>
      <c r="L65" s="285">
        <f t="shared" si="2"/>
        <v>2.050363708821547E-3</v>
      </c>
      <c r="M65" s="285"/>
      <c r="N65" s="168">
        <v>846158629</v>
      </c>
      <c r="O65" s="168"/>
      <c r="P65" s="168">
        <v>358068256</v>
      </c>
      <c r="Q65" s="168"/>
      <c r="R65" s="168">
        <v>0</v>
      </c>
      <c r="S65" s="168"/>
      <c r="T65" s="186">
        <f t="shared" si="1"/>
        <v>1204226885</v>
      </c>
      <c r="U65" s="182"/>
      <c r="V65" s="285">
        <f>T65/درآمدها!$J$5</f>
        <v>2.0503518072211794E-3</v>
      </c>
    </row>
    <row r="66" spans="1:22" s="148" customFormat="1" ht="42.75" customHeight="1">
      <c r="A66" s="55"/>
      <c r="B66" s="299" t="s">
        <v>280</v>
      </c>
      <c r="C66" s="300"/>
      <c r="D66" s="168">
        <v>0</v>
      </c>
      <c r="E66" s="168"/>
      <c r="F66" s="168">
        <v>160300259</v>
      </c>
      <c r="G66" s="168"/>
      <c r="H66" s="168">
        <v>0</v>
      </c>
      <c r="I66" s="168"/>
      <c r="J66" s="186">
        <f t="shared" si="0"/>
        <v>160300259</v>
      </c>
      <c r="K66" s="186"/>
      <c r="L66" s="285">
        <f t="shared" si="2"/>
        <v>2.729334792822654E-4</v>
      </c>
      <c r="M66" s="285"/>
      <c r="N66" s="168">
        <v>0</v>
      </c>
      <c r="O66" s="168"/>
      <c r="P66" s="168">
        <v>160300259</v>
      </c>
      <c r="Q66" s="168"/>
      <c r="R66" s="168">
        <v>0</v>
      </c>
      <c r="S66" s="168"/>
      <c r="T66" s="186">
        <f t="shared" si="1"/>
        <v>160300259</v>
      </c>
      <c r="U66" s="182"/>
      <c r="V66" s="285">
        <f>T66/درآمدها!$J$5</f>
        <v>2.7293189500471343E-4</v>
      </c>
    </row>
    <row r="67" spans="1:22" s="148" customFormat="1" ht="42.75" customHeight="1">
      <c r="A67" s="55"/>
      <c r="B67" s="299" t="s">
        <v>157</v>
      </c>
      <c r="C67" s="300"/>
      <c r="D67" s="168">
        <v>5827012480</v>
      </c>
      <c r="E67" s="168"/>
      <c r="F67" s="168">
        <v>-2211125617</v>
      </c>
      <c r="G67" s="168"/>
      <c r="H67" s="168">
        <v>0</v>
      </c>
      <c r="I67" s="168"/>
      <c r="J67" s="186">
        <f t="shared" si="0"/>
        <v>3615886863</v>
      </c>
      <c r="K67" s="186"/>
      <c r="L67" s="285">
        <f t="shared" si="2"/>
        <v>6.1565501413795359E-3</v>
      </c>
      <c r="M67" s="285"/>
      <c r="N67" s="168">
        <v>5827012480</v>
      </c>
      <c r="O67" s="168"/>
      <c r="P67" s="168">
        <v>-2211125617</v>
      </c>
      <c r="Q67" s="168"/>
      <c r="R67" s="168">
        <v>0</v>
      </c>
      <c r="S67" s="168"/>
      <c r="T67" s="186">
        <f t="shared" si="1"/>
        <v>3615886863</v>
      </c>
      <c r="U67" s="182"/>
      <c r="V67" s="285">
        <f>T67/درآمدها!$J$5</f>
        <v>6.1565144048908779E-3</v>
      </c>
    </row>
    <row r="68" spans="1:22" s="148" customFormat="1" ht="42.75" customHeight="1">
      <c r="A68" s="55"/>
      <c r="B68" s="299" t="s">
        <v>186</v>
      </c>
      <c r="C68" s="300"/>
      <c r="D68" s="168">
        <v>0</v>
      </c>
      <c r="E68" s="168"/>
      <c r="F68" s="168">
        <v>625505692</v>
      </c>
      <c r="G68" s="168"/>
      <c r="H68" s="168">
        <v>12972375</v>
      </c>
      <c r="I68" s="168"/>
      <c r="J68" s="186">
        <f t="shared" si="0"/>
        <v>638478067</v>
      </c>
      <c r="K68" s="186"/>
      <c r="L68" s="285">
        <f t="shared" si="2"/>
        <v>1.0870976838017797E-3</v>
      </c>
      <c r="M68" s="285"/>
      <c r="N68" s="168">
        <v>0</v>
      </c>
      <c r="O68" s="168"/>
      <c r="P68" s="168">
        <v>625505692</v>
      </c>
      <c r="Q68" s="168"/>
      <c r="R68" s="168">
        <v>12972375</v>
      </c>
      <c r="S68" s="168"/>
      <c r="T68" s="186">
        <f t="shared" si="1"/>
        <v>638478067</v>
      </c>
      <c r="U68" s="182"/>
      <c r="V68" s="285">
        <f>T68/درآمدها!$J$5</f>
        <v>1.0870913736031854E-3</v>
      </c>
    </row>
    <row r="69" spans="1:22" s="148" customFormat="1" ht="42.75" customHeight="1">
      <c r="A69" s="55"/>
      <c r="B69" s="299" t="s">
        <v>241</v>
      </c>
      <c r="C69" s="300"/>
      <c r="D69" s="168">
        <v>4986666449</v>
      </c>
      <c r="E69" s="168"/>
      <c r="F69" s="168">
        <v>2680512443</v>
      </c>
      <c r="G69" s="168"/>
      <c r="H69" s="168">
        <v>0</v>
      </c>
      <c r="I69" s="168"/>
      <c r="J69" s="186">
        <f t="shared" si="0"/>
        <v>7667178892</v>
      </c>
      <c r="K69" s="186"/>
      <c r="L69" s="285">
        <f t="shared" si="2"/>
        <v>1.305443811711561E-2</v>
      </c>
      <c r="M69" s="285"/>
      <c r="N69" s="168">
        <v>4986666449</v>
      </c>
      <c r="O69" s="168"/>
      <c r="P69" s="168">
        <v>2680512443</v>
      </c>
      <c r="Q69" s="168"/>
      <c r="R69" s="168">
        <v>0</v>
      </c>
      <c r="S69" s="168"/>
      <c r="T69" s="186">
        <f t="shared" si="1"/>
        <v>7667178892</v>
      </c>
      <c r="U69" s="182"/>
      <c r="V69" s="285">
        <f>T69/درآمدها!$J$5</f>
        <v>1.3054362340947303E-2</v>
      </c>
    </row>
    <row r="70" spans="1:22" s="148" customFormat="1" ht="42.75" customHeight="1">
      <c r="A70" s="55"/>
      <c r="B70" s="299" t="s">
        <v>95</v>
      </c>
      <c r="C70" s="300"/>
      <c r="D70" s="168">
        <v>0</v>
      </c>
      <c r="E70" s="168"/>
      <c r="F70" s="168">
        <v>581402707</v>
      </c>
      <c r="G70" s="168"/>
      <c r="H70" s="168">
        <v>1395088</v>
      </c>
      <c r="I70" s="168"/>
      <c r="J70" s="186">
        <f t="shared" si="0"/>
        <v>582797795</v>
      </c>
      <c r="K70" s="186"/>
      <c r="L70" s="285">
        <f t="shared" si="2"/>
        <v>9.9229427887189184E-4</v>
      </c>
      <c r="M70" s="285"/>
      <c r="N70" s="168">
        <v>0</v>
      </c>
      <c r="O70" s="168"/>
      <c r="P70" s="168">
        <v>581402707</v>
      </c>
      <c r="Q70" s="168"/>
      <c r="R70" s="168">
        <v>1395088</v>
      </c>
      <c r="S70" s="168"/>
      <c r="T70" s="186">
        <f t="shared" si="1"/>
        <v>582797795</v>
      </c>
      <c r="U70" s="182"/>
      <c r="V70" s="285">
        <f>T70/درآمدها!$J$5</f>
        <v>9.922885189718783E-4</v>
      </c>
    </row>
    <row r="71" spans="1:22" s="148" customFormat="1" ht="42.75" customHeight="1">
      <c r="A71" s="55"/>
      <c r="B71" s="299" t="s">
        <v>120</v>
      </c>
      <c r="C71" s="300"/>
      <c r="D71" s="168">
        <v>0</v>
      </c>
      <c r="E71" s="168"/>
      <c r="F71" s="168">
        <v>14789884</v>
      </c>
      <c r="G71" s="168"/>
      <c r="H71" s="168">
        <v>-1590480</v>
      </c>
      <c r="I71" s="168"/>
      <c r="J71" s="186">
        <f t="shared" si="0"/>
        <v>13199404</v>
      </c>
      <c r="K71" s="186"/>
      <c r="L71" s="285">
        <f t="shared" si="2"/>
        <v>2.2473820570509815E-5</v>
      </c>
      <c r="M71" s="285"/>
      <c r="N71" s="168">
        <v>0</v>
      </c>
      <c r="O71" s="168"/>
      <c r="P71" s="168">
        <v>14789884</v>
      </c>
      <c r="Q71" s="168"/>
      <c r="R71" s="168">
        <v>-1590480</v>
      </c>
      <c r="S71" s="168"/>
      <c r="T71" s="186">
        <f t="shared" si="1"/>
        <v>13199404</v>
      </c>
      <c r="U71" s="182"/>
      <c r="V71" s="285">
        <f>T71/درآمدها!$J$5</f>
        <v>2.247369011832223E-5</v>
      </c>
    </row>
    <row r="72" spans="1:22" s="148" customFormat="1" ht="42.75" customHeight="1">
      <c r="A72" s="55"/>
      <c r="B72" s="299" t="s">
        <v>198</v>
      </c>
      <c r="C72" s="300"/>
      <c r="D72" s="168">
        <v>281674827</v>
      </c>
      <c r="E72" s="168"/>
      <c r="F72" s="168">
        <v>-79115663</v>
      </c>
      <c r="G72" s="168"/>
      <c r="H72" s="168">
        <v>0</v>
      </c>
      <c r="I72" s="168"/>
      <c r="J72" s="186">
        <f t="shared" si="0"/>
        <v>202559164</v>
      </c>
      <c r="K72" s="186"/>
      <c r="L72" s="285">
        <f t="shared" si="2"/>
        <v>3.4488514077214938E-4</v>
      </c>
      <c r="M72" s="285"/>
      <c r="N72" s="168">
        <v>281674827</v>
      </c>
      <c r="O72" s="168"/>
      <c r="P72" s="168">
        <v>-79115663</v>
      </c>
      <c r="Q72" s="168"/>
      <c r="R72" s="168">
        <v>0</v>
      </c>
      <c r="S72" s="168"/>
      <c r="T72" s="186">
        <f t="shared" si="1"/>
        <v>202559164</v>
      </c>
      <c r="U72" s="182"/>
      <c r="V72" s="285">
        <f>T72/درآمدها!$J$5</f>
        <v>3.4488313884190622E-4</v>
      </c>
    </row>
    <row r="73" spans="1:22" s="148" customFormat="1" ht="42.75" customHeight="1">
      <c r="A73" s="55"/>
      <c r="B73" s="299" t="s">
        <v>138</v>
      </c>
      <c r="C73" s="300"/>
      <c r="D73" s="168">
        <v>1238060087</v>
      </c>
      <c r="E73" s="168"/>
      <c r="F73" s="168">
        <v>-2266105963</v>
      </c>
      <c r="G73" s="168"/>
      <c r="H73" s="168">
        <v>2971754</v>
      </c>
      <c r="I73" s="168"/>
      <c r="J73" s="186">
        <f t="shared" si="0"/>
        <v>-1025074122</v>
      </c>
      <c r="K73" s="186"/>
      <c r="L73" s="285">
        <f t="shared" si="2"/>
        <v>-1.7453312202051615E-3</v>
      </c>
      <c r="M73" s="285"/>
      <c r="N73" s="168">
        <v>1238060087</v>
      </c>
      <c r="O73" s="168"/>
      <c r="P73" s="168">
        <v>-2266105963</v>
      </c>
      <c r="Q73" s="168"/>
      <c r="R73" s="168">
        <v>2971754</v>
      </c>
      <c r="S73" s="168"/>
      <c r="T73" s="186">
        <f t="shared" si="1"/>
        <v>-1025074122</v>
      </c>
      <c r="U73" s="182"/>
      <c r="V73" s="285">
        <f>T73/درآمدها!$J$5</f>
        <v>-1.7453210892051821E-3</v>
      </c>
    </row>
    <row r="74" spans="1:22" s="148" customFormat="1" ht="42.75" customHeight="1">
      <c r="A74" s="55"/>
      <c r="B74" s="299" t="s">
        <v>308</v>
      </c>
      <c r="C74" s="300"/>
      <c r="D74" s="168">
        <v>0</v>
      </c>
      <c r="E74" s="168"/>
      <c r="F74" s="168">
        <v>-390457610</v>
      </c>
      <c r="G74" s="168"/>
      <c r="H74" s="168">
        <v>0</v>
      </c>
      <c r="I74" s="168"/>
      <c r="J74" s="186">
        <f t="shared" si="0"/>
        <v>-390457610</v>
      </c>
      <c r="K74" s="186"/>
      <c r="L74" s="285">
        <f t="shared" si="2"/>
        <v>-6.6480837070598796E-4</v>
      </c>
      <c r="M74" s="285"/>
      <c r="N74" s="168">
        <v>0</v>
      </c>
      <c r="O74" s="168"/>
      <c r="P74" s="168">
        <v>-390457610</v>
      </c>
      <c r="Q74" s="168"/>
      <c r="R74" s="168">
        <v>0</v>
      </c>
      <c r="S74" s="168"/>
      <c r="T74" s="186">
        <f t="shared" si="1"/>
        <v>-390457610</v>
      </c>
      <c r="U74" s="182"/>
      <c r="V74" s="285">
        <f>T74/درآمدها!$J$5</f>
        <v>-6.6480451174012972E-4</v>
      </c>
    </row>
    <row r="75" spans="1:22" s="148" customFormat="1" ht="42.6" customHeight="1">
      <c r="A75" s="55"/>
      <c r="B75" s="299" t="s">
        <v>189</v>
      </c>
      <c r="C75" s="300"/>
      <c r="D75" s="168">
        <v>0</v>
      </c>
      <c r="E75" s="168"/>
      <c r="F75" s="168">
        <v>-2503255836</v>
      </c>
      <c r="G75" s="168"/>
      <c r="H75" s="168">
        <v>-25715091</v>
      </c>
      <c r="I75" s="168"/>
      <c r="J75" s="186">
        <f t="shared" ref="J75:J138" si="3">D75+F75+H75</f>
        <v>-2528970927</v>
      </c>
      <c r="K75" s="186"/>
      <c r="L75" s="285">
        <f t="shared" si="2"/>
        <v>-4.3059246342815084E-3</v>
      </c>
      <c r="M75" s="285"/>
      <c r="N75" s="168">
        <v>0</v>
      </c>
      <c r="O75" s="168"/>
      <c r="P75" s="168">
        <v>-2503255836</v>
      </c>
      <c r="Q75" s="168"/>
      <c r="R75" s="168">
        <v>-25715091</v>
      </c>
      <c r="S75" s="168"/>
      <c r="T75" s="186">
        <f t="shared" ref="T75:T138" si="4">N75+P75+R75</f>
        <v>-2528970927</v>
      </c>
      <c r="U75" s="182"/>
      <c r="V75" s="285">
        <f>T75/درآمدها!$J$5</f>
        <v>-4.3058996399870869E-3</v>
      </c>
    </row>
    <row r="76" spans="1:22" s="148" customFormat="1" ht="42.75" customHeight="1">
      <c r="A76" s="55"/>
      <c r="B76" s="299" t="s">
        <v>342</v>
      </c>
      <c r="C76" s="300"/>
      <c r="D76" s="168">
        <v>2029707732</v>
      </c>
      <c r="E76" s="168"/>
      <c r="F76" s="168">
        <v>-2154403771</v>
      </c>
      <c r="G76" s="168"/>
      <c r="H76" s="168">
        <v>0</v>
      </c>
      <c r="I76" s="168"/>
      <c r="J76" s="186">
        <f t="shared" si="3"/>
        <v>-124696039</v>
      </c>
      <c r="K76" s="186"/>
      <c r="L76" s="285">
        <f t="shared" ref="L76:L139" si="5">J76/587323546461</f>
        <v>-2.1231234428003675E-4</v>
      </c>
      <c r="M76" s="285"/>
      <c r="N76" s="168">
        <v>2029707732</v>
      </c>
      <c r="O76" s="168"/>
      <c r="P76" s="168">
        <v>-2154403771</v>
      </c>
      <c r="Q76" s="168"/>
      <c r="R76" s="168">
        <v>0</v>
      </c>
      <c r="S76" s="168"/>
      <c r="T76" s="186">
        <f t="shared" si="4"/>
        <v>-124696039</v>
      </c>
      <c r="U76" s="182"/>
      <c r="V76" s="285">
        <f>T76/درآمدها!$J$5</f>
        <v>-2.1231111188567479E-4</v>
      </c>
    </row>
    <row r="77" spans="1:22" s="148" customFormat="1" ht="42.75" customHeight="1">
      <c r="A77" s="55"/>
      <c r="B77" s="299" t="s">
        <v>126</v>
      </c>
      <c r="C77" s="300"/>
      <c r="D77" s="168">
        <v>428573609</v>
      </c>
      <c r="E77" s="168"/>
      <c r="F77" s="168">
        <v>-1358666831</v>
      </c>
      <c r="G77" s="168"/>
      <c r="H77" s="168">
        <v>0</v>
      </c>
      <c r="I77" s="168"/>
      <c r="J77" s="186">
        <f t="shared" si="3"/>
        <v>-930093222</v>
      </c>
      <c r="K77" s="186"/>
      <c r="L77" s="285">
        <f t="shared" si="5"/>
        <v>-1.5836130317001703E-3</v>
      </c>
      <c r="M77" s="285"/>
      <c r="N77" s="168">
        <v>428573609</v>
      </c>
      <c r="O77" s="168"/>
      <c r="P77" s="168">
        <v>-1358666831</v>
      </c>
      <c r="Q77" s="168"/>
      <c r="R77" s="168">
        <v>0</v>
      </c>
      <c r="S77" s="168"/>
      <c r="T77" s="186">
        <f t="shared" si="4"/>
        <v>-930093222</v>
      </c>
      <c r="U77" s="182"/>
      <c r="V77" s="285">
        <f>T77/درآمدها!$J$5</f>
        <v>-1.5836038394142558E-3</v>
      </c>
    </row>
    <row r="78" spans="1:22" s="148" customFormat="1" ht="42.75" customHeight="1">
      <c r="A78" s="55"/>
      <c r="B78" s="299" t="s">
        <v>348</v>
      </c>
      <c r="C78" s="300"/>
      <c r="D78" s="168">
        <v>0</v>
      </c>
      <c r="E78" s="168"/>
      <c r="F78" s="168">
        <v>3569170154</v>
      </c>
      <c r="G78" s="168"/>
      <c r="H78" s="168">
        <v>372873917</v>
      </c>
      <c r="I78" s="168"/>
      <c r="J78" s="186">
        <f t="shared" si="3"/>
        <v>3942044071</v>
      </c>
      <c r="K78" s="186"/>
      <c r="L78" s="285">
        <f t="shared" si="5"/>
        <v>6.711878137277718E-3</v>
      </c>
      <c r="M78" s="285"/>
      <c r="N78" s="168">
        <v>0</v>
      </c>
      <c r="O78" s="168"/>
      <c r="P78" s="168">
        <v>3569170154</v>
      </c>
      <c r="Q78" s="168"/>
      <c r="R78" s="168">
        <v>372873917</v>
      </c>
      <c r="S78" s="168"/>
      <c r="T78" s="186">
        <f t="shared" si="4"/>
        <v>3942044071</v>
      </c>
      <c r="U78" s="182"/>
      <c r="V78" s="285">
        <f>T78/درآمدها!$J$5</f>
        <v>6.7118391773161451E-3</v>
      </c>
    </row>
    <row r="79" spans="1:22" s="148" customFormat="1" ht="42.75" customHeight="1">
      <c r="A79" s="55"/>
      <c r="B79" s="299" t="s">
        <v>354</v>
      </c>
      <c r="C79" s="300"/>
      <c r="D79" s="168">
        <v>0</v>
      </c>
      <c r="E79" s="168"/>
      <c r="F79" s="168">
        <v>-301875171</v>
      </c>
      <c r="G79" s="168"/>
      <c r="H79" s="168">
        <v>0</v>
      </c>
      <c r="I79" s="168"/>
      <c r="J79" s="186">
        <f t="shared" si="3"/>
        <v>-301875171</v>
      </c>
      <c r="K79" s="186"/>
      <c r="L79" s="285">
        <f t="shared" si="5"/>
        <v>-5.1398445170296842E-4</v>
      </c>
      <c r="M79" s="285"/>
      <c r="N79" s="168">
        <v>0</v>
      </c>
      <c r="O79" s="168"/>
      <c r="P79" s="168">
        <v>-301875171</v>
      </c>
      <c r="Q79" s="168"/>
      <c r="R79" s="168">
        <v>0</v>
      </c>
      <c r="S79" s="168"/>
      <c r="T79" s="186">
        <f t="shared" si="4"/>
        <v>-301875171</v>
      </c>
      <c r="U79" s="182"/>
      <c r="V79" s="285">
        <f>T79/درآمدها!$J$5</f>
        <v>-5.1398146821398402E-4</v>
      </c>
    </row>
    <row r="80" spans="1:22" s="148" customFormat="1" ht="42.75" customHeight="1">
      <c r="A80" s="55"/>
      <c r="B80" s="299" t="s">
        <v>203</v>
      </c>
      <c r="C80" s="300"/>
      <c r="D80" s="168">
        <v>3815966294</v>
      </c>
      <c r="E80" s="168"/>
      <c r="F80" s="168">
        <v>914210561</v>
      </c>
      <c r="G80" s="168"/>
      <c r="H80" s="168">
        <v>9045856</v>
      </c>
      <c r="I80" s="168"/>
      <c r="J80" s="186">
        <f t="shared" si="3"/>
        <v>4739222711</v>
      </c>
      <c r="K80" s="186"/>
      <c r="L80" s="285">
        <f t="shared" si="5"/>
        <v>8.0691856125245584E-3</v>
      </c>
      <c r="M80" s="285"/>
      <c r="N80" s="168">
        <v>3815966294</v>
      </c>
      <c r="O80" s="168"/>
      <c r="P80" s="168">
        <v>914210561</v>
      </c>
      <c r="Q80" s="168"/>
      <c r="R80" s="168">
        <v>9045856</v>
      </c>
      <c r="S80" s="168"/>
      <c r="T80" s="186">
        <f t="shared" si="4"/>
        <v>4739222711</v>
      </c>
      <c r="U80" s="182"/>
      <c r="V80" s="285">
        <f>T80/درآمدها!$J$5</f>
        <v>8.0691387738968355E-3</v>
      </c>
    </row>
    <row r="81" spans="1:22" s="148" customFormat="1" ht="42.75" customHeight="1">
      <c r="A81" s="55"/>
      <c r="B81" s="299" t="s">
        <v>327</v>
      </c>
      <c r="C81" s="300"/>
      <c r="D81" s="168">
        <v>866267288</v>
      </c>
      <c r="E81" s="168"/>
      <c r="F81" s="168">
        <v>1158144547</v>
      </c>
      <c r="G81" s="168"/>
      <c r="H81" s="168">
        <v>20183408</v>
      </c>
      <c r="I81" s="168"/>
      <c r="J81" s="186">
        <f t="shared" si="3"/>
        <v>2044595243</v>
      </c>
      <c r="K81" s="186"/>
      <c r="L81" s="285">
        <f t="shared" si="5"/>
        <v>3.4812076841120947E-3</v>
      </c>
      <c r="M81" s="285"/>
      <c r="N81" s="168">
        <v>866267288</v>
      </c>
      <c r="O81" s="168"/>
      <c r="P81" s="168">
        <v>1158144547</v>
      </c>
      <c r="Q81" s="168"/>
      <c r="R81" s="168">
        <v>20183408</v>
      </c>
      <c r="S81" s="168"/>
      <c r="T81" s="186">
        <f t="shared" si="4"/>
        <v>2044595243</v>
      </c>
      <c r="U81" s="182"/>
      <c r="V81" s="285">
        <f>T81/درآمدها!$J$5</f>
        <v>3.481187476993487E-3</v>
      </c>
    </row>
    <row r="82" spans="1:22" s="148" customFormat="1" ht="42.75" customHeight="1">
      <c r="A82" s="55"/>
      <c r="B82" s="299" t="s">
        <v>321</v>
      </c>
      <c r="C82" s="300"/>
      <c r="D82" s="168">
        <v>44031942</v>
      </c>
      <c r="E82" s="168"/>
      <c r="F82" s="168">
        <v>423631622</v>
      </c>
      <c r="G82" s="168"/>
      <c r="H82" s="168">
        <v>3521269</v>
      </c>
      <c r="I82" s="168"/>
      <c r="J82" s="186">
        <f t="shared" si="3"/>
        <v>471184833</v>
      </c>
      <c r="K82" s="186"/>
      <c r="L82" s="285">
        <f t="shared" si="5"/>
        <v>8.0225769227062322E-4</v>
      </c>
      <c r="M82" s="285"/>
      <c r="N82" s="168">
        <v>44031942</v>
      </c>
      <c r="O82" s="168"/>
      <c r="P82" s="168">
        <v>423631622</v>
      </c>
      <c r="Q82" s="168"/>
      <c r="R82" s="168">
        <v>3521269</v>
      </c>
      <c r="S82" s="168"/>
      <c r="T82" s="186">
        <f t="shared" si="4"/>
        <v>471184833</v>
      </c>
      <c r="U82" s="182"/>
      <c r="V82" s="285">
        <f>T82/درآمدها!$J$5</f>
        <v>8.022530354624656E-4</v>
      </c>
    </row>
    <row r="83" spans="1:22" s="148" customFormat="1" ht="42.75" customHeight="1">
      <c r="A83" s="55"/>
      <c r="B83" s="299" t="s">
        <v>201</v>
      </c>
      <c r="C83" s="300"/>
      <c r="D83" s="168">
        <v>443030560</v>
      </c>
      <c r="E83" s="168"/>
      <c r="F83" s="168">
        <v>172803298</v>
      </c>
      <c r="G83" s="168"/>
      <c r="H83" s="168">
        <v>12680212</v>
      </c>
      <c r="I83" s="168"/>
      <c r="J83" s="186">
        <f t="shared" si="3"/>
        <v>628514070</v>
      </c>
      <c r="K83" s="186"/>
      <c r="L83" s="285">
        <f t="shared" si="5"/>
        <v>1.0701325935035283E-3</v>
      </c>
      <c r="M83" s="285"/>
      <c r="N83" s="168">
        <v>443030560</v>
      </c>
      <c r="O83" s="168"/>
      <c r="P83" s="168">
        <v>172803298</v>
      </c>
      <c r="Q83" s="168"/>
      <c r="R83" s="168">
        <v>12680212</v>
      </c>
      <c r="S83" s="168"/>
      <c r="T83" s="186">
        <f t="shared" si="4"/>
        <v>628514070</v>
      </c>
      <c r="U83" s="182"/>
      <c r="V83" s="285">
        <f>T83/درآمدها!$J$5</f>
        <v>1.0701263817809871E-3</v>
      </c>
    </row>
    <row r="84" spans="1:22" s="148" customFormat="1" ht="42.75" customHeight="1">
      <c r="A84" s="55"/>
      <c r="B84" s="299" t="s">
        <v>287</v>
      </c>
      <c r="C84" s="300"/>
      <c r="D84" s="168">
        <v>707712496</v>
      </c>
      <c r="E84" s="168"/>
      <c r="F84" s="168">
        <v>-171722183</v>
      </c>
      <c r="G84" s="168"/>
      <c r="H84" s="168">
        <v>-850707791</v>
      </c>
      <c r="I84" s="168"/>
      <c r="J84" s="186">
        <f t="shared" si="3"/>
        <v>-314717478</v>
      </c>
      <c r="K84" s="186"/>
      <c r="L84" s="285">
        <f t="shared" si="5"/>
        <v>-5.3585026497979531E-4</v>
      </c>
      <c r="M84" s="285"/>
      <c r="N84" s="168">
        <v>707712496</v>
      </c>
      <c r="O84" s="168"/>
      <c r="P84" s="168">
        <v>-171722183</v>
      </c>
      <c r="Q84" s="168"/>
      <c r="R84" s="168">
        <v>-850707791</v>
      </c>
      <c r="S84" s="168"/>
      <c r="T84" s="186">
        <f t="shared" si="4"/>
        <v>-314717478</v>
      </c>
      <c r="U84" s="182"/>
      <c r="V84" s="285">
        <f>T84/درآمدها!$J$5</f>
        <v>-5.3584715456788008E-4</v>
      </c>
    </row>
    <row r="85" spans="1:22" s="148" customFormat="1" ht="42.75" customHeight="1">
      <c r="A85" s="55"/>
      <c r="B85" s="299" t="s">
        <v>89</v>
      </c>
      <c r="C85" s="300"/>
      <c r="D85" s="168">
        <v>426424985</v>
      </c>
      <c r="E85" s="168"/>
      <c r="F85" s="168">
        <v>1186758098</v>
      </c>
      <c r="G85" s="168"/>
      <c r="H85" s="168">
        <v>37233146</v>
      </c>
      <c r="I85" s="168"/>
      <c r="J85" s="186">
        <f t="shared" si="3"/>
        <v>1650416229</v>
      </c>
      <c r="K85" s="186"/>
      <c r="L85" s="285">
        <f t="shared" si="5"/>
        <v>2.8100631056677591E-3</v>
      </c>
      <c r="M85" s="285"/>
      <c r="N85" s="168">
        <v>426424985</v>
      </c>
      <c r="O85" s="168"/>
      <c r="P85" s="168">
        <v>1186758098</v>
      </c>
      <c r="Q85" s="168"/>
      <c r="R85" s="168">
        <v>37233146</v>
      </c>
      <c r="S85" s="168"/>
      <c r="T85" s="186">
        <f t="shared" si="4"/>
        <v>1650416229</v>
      </c>
      <c r="U85" s="182"/>
      <c r="V85" s="285">
        <f>T85/درآمدها!$J$5</f>
        <v>2.8100467942943439E-3</v>
      </c>
    </row>
    <row r="86" spans="1:22" s="148" customFormat="1" ht="42.75" customHeight="1">
      <c r="A86" s="55"/>
      <c r="B86" s="299" t="s">
        <v>340</v>
      </c>
      <c r="C86" s="300"/>
      <c r="D86" s="168">
        <v>0</v>
      </c>
      <c r="E86" s="168"/>
      <c r="F86" s="168">
        <v>746696482</v>
      </c>
      <c r="G86" s="168"/>
      <c r="H86" s="168">
        <v>667614</v>
      </c>
      <c r="I86" s="168"/>
      <c r="J86" s="186">
        <f t="shared" si="3"/>
        <v>747364096</v>
      </c>
      <c r="K86" s="186"/>
      <c r="L86" s="285">
        <f t="shared" si="5"/>
        <v>1.2724912878146069E-3</v>
      </c>
      <c r="M86" s="285"/>
      <c r="N86" s="168">
        <v>0</v>
      </c>
      <c r="O86" s="168"/>
      <c r="P86" s="168">
        <v>746696482</v>
      </c>
      <c r="Q86" s="168"/>
      <c r="R86" s="168">
        <v>667614</v>
      </c>
      <c r="S86" s="168"/>
      <c r="T86" s="186">
        <f t="shared" si="4"/>
        <v>747364096</v>
      </c>
      <c r="U86" s="182"/>
      <c r="V86" s="285">
        <f>T86/درآمدها!$J$5</f>
        <v>1.2724839014749475E-3</v>
      </c>
    </row>
    <row r="87" spans="1:22" s="148" customFormat="1" ht="42.75" customHeight="1">
      <c r="A87" s="55"/>
      <c r="B87" s="299" t="s">
        <v>232</v>
      </c>
      <c r="C87" s="300"/>
      <c r="D87" s="168">
        <v>73926493</v>
      </c>
      <c r="E87" s="168"/>
      <c r="F87" s="168">
        <v>-1022023721</v>
      </c>
      <c r="G87" s="168"/>
      <c r="H87" s="168">
        <v>-1838972</v>
      </c>
      <c r="I87" s="168"/>
      <c r="J87" s="186">
        <f t="shared" si="3"/>
        <v>-949936200</v>
      </c>
      <c r="K87" s="186"/>
      <c r="L87" s="285">
        <f t="shared" si="5"/>
        <v>-1.6173984607359489E-3</v>
      </c>
      <c r="M87" s="285"/>
      <c r="N87" s="168">
        <v>73926493</v>
      </c>
      <c r="O87" s="168"/>
      <c r="P87" s="168">
        <v>-1022023721</v>
      </c>
      <c r="Q87" s="168"/>
      <c r="R87" s="168">
        <v>-1838972</v>
      </c>
      <c r="S87" s="168"/>
      <c r="T87" s="186">
        <f t="shared" si="4"/>
        <v>-949936200</v>
      </c>
      <c r="U87" s="182"/>
      <c r="V87" s="285">
        <f>T87/درآمدها!$J$5</f>
        <v>-1.6173890723381579E-3</v>
      </c>
    </row>
    <row r="88" spans="1:22" s="148" customFormat="1" ht="42.75" customHeight="1">
      <c r="A88" s="55"/>
      <c r="B88" s="299" t="s">
        <v>320</v>
      </c>
      <c r="C88" s="300"/>
      <c r="D88" s="168">
        <v>272092336</v>
      </c>
      <c r="E88" s="168"/>
      <c r="F88" s="168">
        <v>-1674139513</v>
      </c>
      <c r="G88" s="168"/>
      <c r="H88" s="168">
        <v>-34136257</v>
      </c>
      <c r="I88" s="168"/>
      <c r="J88" s="186">
        <f t="shared" si="3"/>
        <v>-1436183434</v>
      </c>
      <c r="K88" s="186"/>
      <c r="L88" s="285">
        <f t="shared" si="5"/>
        <v>-2.4453019850028553E-3</v>
      </c>
      <c r="M88" s="285"/>
      <c r="N88" s="168">
        <v>272092336</v>
      </c>
      <c r="O88" s="168"/>
      <c r="P88" s="168">
        <v>-1674139513</v>
      </c>
      <c r="Q88" s="168"/>
      <c r="R88" s="168">
        <v>-34136257</v>
      </c>
      <c r="S88" s="168"/>
      <c r="T88" s="186">
        <f t="shared" si="4"/>
        <v>-1436183434</v>
      </c>
      <c r="U88" s="182"/>
      <c r="V88" s="285">
        <f>T88/درآمدها!$J$5</f>
        <v>-2.4452877909323699E-3</v>
      </c>
    </row>
    <row r="89" spans="1:22" s="148" customFormat="1" ht="42.75" customHeight="1">
      <c r="A89" s="55"/>
      <c r="B89" s="299" t="s">
        <v>179</v>
      </c>
      <c r="C89" s="300"/>
      <c r="D89" s="168">
        <v>0</v>
      </c>
      <c r="E89" s="168"/>
      <c r="F89" s="168">
        <v>3418798231</v>
      </c>
      <c r="G89" s="168"/>
      <c r="H89" s="168">
        <v>45659716</v>
      </c>
      <c r="I89" s="168"/>
      <c r="J89" s="186">
        <f t="shared" si="3"/>
        <v>3464457947</v>
      </c>
      <c r="K89" s="186"/>
      <c r="L89" s="285">
        <f t="shared" si="5"/>
        <v>5.8987213570366364E-3</v>
      </c>
      <c r="M89" s="285"/>
      <c r="N89" s="168">
        <v>0</v>
      </c>
      <c r="O89" s="168"/>
      <c r="P89" s="168">
        <v>3418798231</v>
      </c>
      <c r="Q89" s="168"/>
      <c r="R89" s="168">
        <v>45659716</v>
      </c>
      <c r="S89" s="168"/>
      <c r="T89" s="186">
        <f t="shared" si="4"/>
        <v>3464457947</v>
      </c>
      <c r="U89" s="182"/>
      <c r="V89" s="285">
        <f>T89/درآمدها!$J$5</f>
        <v>5.8986871171483818E-3</v>
      </c>
    </row>
    <row r="90" spans="1:22" s="148" customFormat="1" ht="42.75" customHeight="1">
      <c r="A90" s="55"/>
      <c r="B90" s="299" t="s">
        <v>270</v>
      </c>
      <c r="C90" s="300"/>
      <c r="D90" s="168">
        <v>0</v>
      </c>
      <c r="E90" s="168"/>
      <c r="F90" s="168">
        <v>-187746527</v>
      </c>
      <c r="G90" s="168"/>
      <c r="H90" s="168">
        <v>-4051724</v>
      </c>
      <c r="I90" s="168"/>
      <c r="J90" s="186">
        <f t="shared" si="3"/>
        <v>-191798251</v>
      </c>
      <c r="K90" s="186"/>
      <c r="L90" s="285">
        <f t="shared" si="5"/>
        <v>-3.2656319017976911E-4</v>
      </c>
      <c r="M90" s="285"/>
      <c r="N90" s="168">
        <v>0</v>
      </c>
      <c r="O90" s="168"/>
      <c r="P90" s="168">
        <v>-187746527</v>
      </c>
      <c r="Q90" s="168"/>
      <c r="R90" s="168">
        <v>-4051724</v>
      </c>
      <c r="S90" s="168"/>
      <c r="T90" s="186">
        <f t="shared" si="4"/>
        <v>-191798251</v>
      </c>
      <c r="U90" s="182"/>
      <c r="V90" s="285">
        <f>T90/درآمدها!$J$5</f>
        <v>-3.2656129460164918E-4</v>
      </c>
    </row>
    <row r="91" spans="1:22" s="148" customFormat="1" ht="42.75" customHeight="1">
      <c r="A91" s="55"/>
      <c r="B91" s="299" t="s">
        <v>344</v>
      </c>
      <c r="C91" s="300"/>
      <c r="D91" s="168">
        <v>2343100849</v>
      </c>
      <c r="E91" s="168"/>
      <c r="F91" s="168">
        <v>800189575</v>
      </c>
      <c r="G91" s="168"/>
      <c r="H91" s="168">
        <v>0</v>
      </c>
      <c r="I91" s="168"/>
      <c r="J91" s="186">
        <f t="shared" si="3"/>
        <v>3143290424</v>
      </c>
      <c r="K91" s="186"/>
      <c r="L91" s="285">
        <f t="shared" si="5"/>
        <v>5.3518889936225696E-3</v>
      </c>
      <c r="M91" s="285"/>
      <c r="N91" s="168">
        <v>2343100849</v>
      </c>
      <c r="O91" s="168"/>
      <c r="P91" s="168">
        <v>800189575</v>
      </c>
      <c r="Q91" s="168"/>
      <c r="R91" s="168">
        <v>0</v>
      </c>
      <c r="S91" s="168"/>
      <c r="T91" s="186">
        <f t="shared" si="4"/>
        <v>3143290424</v>
      </c>
      <c r="U91" s="182"/>
      <c r="V91" s="285">
        <f>T91/درآمدها!$J$5</f>
        <v>5.351857927893236E-3</v>
      </c>
    </row>
    <row r="92" spans="1:22" s="148" customFormat="1" ht="52.5" customHeight="1">
      <c r="A92" s="55"/>
      <c r="B92" s="299" t="s">
        <v>222</v>
      </c>
      <c r="C92" s="300"/>
      <c r="D92" s="168">
        <v>0</v>
      </c>
      <c r="E92" s="168"/>
      <c r="F92" s="168">
        <v>252875414</v>
      </c>
      <c r="G92" s="168"/>
      <c r="H92" s="168">
        <v>-4473225</v>
      </c>
      <c r="I92" s="168"/>
      <c r="J92" s="186">
        <f t="shared" si="3"/>
        <v>248402189</v>
      </c>
      <c r="K92" s="186"/>
      <c r="L92" s="285">
        <f t="shared" si="5"/>
        <v>4.2293926490225372E-4</v>
      </c>
      <c r="M92" s="285"/>
      <c r="N92" s="168">
        <v>0</v>
      </c>
      <c r="O92" s="168"/>
      <c r="P92" s="168">
        <v>252875414</v>
      </c>
      <c r="Q92" s="168"/>
      <c r="R92" s="168">
        <v>-4473225</v>
      </c>
      <c r="S92" s="168"/>
      <c r="T92" s="186">
        <f t="shared" si="4"/>
        <v>248402189</v>
      </c>
      <c r="U92" s="182"/>
      <c r="V92" s="285">
        <f>T92/درآمدها!$J$5</f>
        <v>4.2293680989678858E-4</v>
      </c>
    </row>
    <row r="93" spans="1:22" s="148" customFormat="1" ht="42.75" customHeight="1">
      <c r="A93" s="55"/>
      <c r="B93" s="272" t="s">
        <v>288</v>
      </c>
      <c r="C93" s="301"/>
      <c r="D93" s="168">
        <v>321594957</v>
      </c>
      <c r="E93" s="168"/>
      <c r="F93" s="168">
        <v>-1296109827</v>
      </c>
      <c r="G93" s="168"/>
      <c r="H93" s="168">
        <v>0</v>
      </c>
      <c r="I93" s="168"/>
      <c r="J93" s="186">
        <f t="shared" si="3"/>
        <v>-974514870</v>
      </c>
      <c r="K93" s="186"/>
      <c r="L93" s="285">
        <f t="shared" si="5"/>
        <v>-1.6592470638578606E-3</v>
      </c>
      <c r="M93" s="285"/>
      <c r="N93" s="168">
        <v>321594957</v>
      </c>
      <c r="O93" s="168"/>
      <c r="P93" s="168">
        <v>-1296109827</v>
      </c>
      <c r="Q93" s="168"/>
      <c r="R93" s="168">
        <v>0</v>
      </c>
      <c r="S93" s="168"/>
      <c r="T93" s="186">
        <f t="shared" si="4"/>
        <v>-974514870</v>
      </c>
      <c r="U93" s="302"/>
      <c r="V93" s="285">
        <f>T93/درآمدها!$J$5</f>
        <v>-1.6592374325444599E-3</v>
      </c>
    </row>
    <row r="94" spans="1:22" s="148" customFormat="1" ht="42.75" customHeight="1">
      <c r="A94" s="55"/>
      <c r="B94" s="299" t="s">
        <v>161</v>
      </c>
      <c r="C94" s="300"/>
      <c r="D94" s="168">
        <v>0</v>
      </c>
      <c r="E94" s="168"/>
      <c r="F94" s="168">
        <v>-576455559</v>
      </c>
      <c r="G94" s="168"/>
      <c r="H94" s="168">
        <v>0</v>
      </c>
      <c r="I94" s="168"/>
      <c r="J94" s="186">
        <f t="shared" si="3"/>
        <v>-576455559</v>
      </c>
      <c r="K94" s="186"/>
      <c r="L94" s="285">
        <f t="shared" si="5"/>
        <v>-9.8149574025000949E-4</v>
      </c>
      <c r="M94" s="285"/>
      <c r="N94" s="168">
        <v>0</v>
      </c>
      <c r="O94" s="168"/>
      <c r="P94" s="168">
        <v>-576455559</v>
      </c>
      <c r="Q94" s="168"/>
      <c r="R94" s="168">
        <v>0</v>
      </c>
      <c r="S94" s="168"/>
      <c r="T94" s="186">
        <f t="shared" si="4"/>
        <v>-576455559</v>
      </c>
      <c r="U94" s="182"/>
      <c r="V94" s="285">
        <f>T94/درآمدها!$J$5</f>
        <v>-9.814900430315048E-4</v>
      </c>
    </row>
    <row r="95" spans="1:22" s="148" customFormat="1" ht="42.75" customHeight="1">
      <c r="A95" s="55"/>
      <c r="B95" s="299" t="s">
        <v>197</v>
      </c>
      <c r="C95" s="300"/>
      <c r="D95" s="168">
        <v>1900089013</v>
      </c>
      <c r="E95" s="168"/>
      <c r="F95" s="168">
        <v>-939828876</v>
      </c>
      <c r="G95" s="168"/>
      <c r="H95" s="168">
        <v>-22843238</v>
      </c>
      <c r="I95" s="168"/>
      <c r="J95" s="186">
        <f t="shared" si="3"/>
        <v>937416899</v>
      </c>
      <c r="K95" s="186"/>
      <c r="L95" s="285">
        <f t="shared" si="5"/>
        <v>1.5960826100852527E-3</v>
      </c>
      <c r="M95" s="285"/>
      <c r="N95" s="168">
        <v>1900089013</v>
      </c>
      <c r="O95" s="168"/>
      <c r="P95" s="168">
        <v>-939828876</v>
      </c>
      <c r="Q95" s="168"/>
      <c r="R95" s="168">
        <v>-22843238</v>
      </c>
      <c r="S95" s="168"/>
      <c r="T95" s="186">
        <f t="shared" si="4"/>
        <v>937416899</v>
      </c>
      <c r="U95" s="182"/>
      <c r="V95" s="285">
        <f>T95/درآمدها!$J$5</f>
        <v>1.5960733454180634E-3</v>
      </c>
    </row>
    <row r="96" spans="1:22" s="148" customFormat="1" ht="42.75" customHeight="1">
      <c r="A96" s="55"/>
      <c r="B96" s="272" t="s">
        <v>91</v>
      </c>
      <c r="C96" s="301"/>
      <c r="D96" s="168">
        <v>0</v>
      </c>
      <c r="E96" s="168"/>
      <c r="F96" s="168">
        <v>10328573623</v>
      </c>
      <c r="G96" s="168"/>
      <c r="H96" s="168">
        <v>264879926</v>
      </c>
      <c r="I96" s="168"/>
      <c r="J96" s="186">
        <f t="shared" si="3"/>
        <v>10593453549</v>
      </c>
      <c r="K96" s="186"/>
      <c r="L96" s="285">
        <f t="shared" si="5"/>
        <v>1.8036827593295609E-2</v>
      </c>
      <c r="M96" s="285"/>
      <c r="N96" s="168">
        <v>0</v>
      </c>
      <c r="O96" s="168"/>
      <c r="P96" s="168">
        <v>10328573623</v>
      </c>
      <c r="Q96" s="168"/>
      <c r="R96" s="168">
        <v>264879926</v>
      </c>
      <c r="S96" s="168"/>
      <c r="T96" s="186">
        <f t="shared" si="4"/>
        <v>10593453549</v>
      </c>
      <c r="U96" s="302"/>
      <c r="V96" s="285">
        <f>T96/درآمدها!$J$5</f>
        <v>1.8036722896205531E-2</v>
      </c>
    </row>
    <row r="97" spans="1:22" s="148" customFormat="1" ht="42.75" customHeight="1">
      <c r="A97" s="55"/>
      <c r="B97" s="299" t="s">
        <v>94</v>
      </c>
      <c r="C97" s="300"/>
      <c r="D97" s="168">
        <v>3775300551</v>
      </c>
      <c r="E97" s="168"/>
      <c r="F97" s="168">
        <v>-2259113568</v>
      </c>
      <c r="G97" s="168"/>
      <c r="H97" s="168">
        <v>-26653006</v>
      </c>
      <c r="I97" s="168"/>
      <c r="J97" s="186">
        <f t="shared" si="3"/>
        <v>1489533977</v>
      </c>
      <c r="K97" s="186"/>
      <c r="L97" s="285">
        <f t="shared" si="5"/>
        <v>2.5361387023820087E-3</v>
      </c>
      <c r="M97" s="285"/>
      <c r="N97" s="168">
        <v>3775300551</v>
      </c>
      <c r="O97" s="168"/>
      <c r="P97" s="168">
        <v>-2259113568</v>
      </c>
      <c r="Q97" s="168"/>
      <c r="R97" s="168">
        <v>-26653006</v>
      </c>
      <c r="S97" s="168"/>
      <c r="T97" s="186">
        <f t="shared" si="4"/>
        <v>1489533977</v>
      </c>
      <c r="U97" s="182"/>
      <c r="V97" s="285">
        <f>T97/درآمدها!$J$5</f>
        <v>2.5361239810380918E-3</v>
      </c>
    </row>
    <row r="98" spans="1:22" s="148" customFormat="1" ht="42.75" customHeight="1">
      <c r="A98" s="55"/>
      <c r="B98" s="299" t="s">
        <v>346</v>
      </c>
      <c r="C98" s="300"/>
      <c r="D98" s="168">
        <v>0</v>
      </c>
      <c r="E98" s="168"/>
      <c r="F98" s="168">
        <v>-490865731</v>
      </c>
      <c r="G98" s="168"/>
      <c r="H98" s="168">
        <v>0</v>
      </c>
      <c r="I98" s="168"/>
      <c r="J98" s="186">
        <f t="shared" si="3"/>
        <v>-490865731</v>
      </c>
      <c r="K98" s="186"/>
      <c r="L98" s="285">
        <f t="shared" si="5"/>
        <v>-8.3576715757060984E-4</v>
      </c>
      <c r="M98" s="285"/>
      <c r="N98" s="168">
        <v>0</v>
      </c>
      <c r="O98" s="168"/>
      <c r="P98" s="168">
        <v>-490865731</v>
      </c>
      <c r="Q98" s="168"/>
      <c r="R98" s="168">
        <v>0</v>
      </c>
      <c r="S98" s="168"/>
      <c r="T98" s="186">
        <f t="shared" si="4"/>
        <v>-490865731</v>
      </c>
      <c r="U98" s="182"/>
      <c r="V98" s="285">
        <f>T98/درآمدها!$J$5</f>
        <v>-8.3576230625244277E-4</v>
      </c>
    </row>
    <row r="99" spans="1:22" s="148" customFormat="1" ht="42.75" customHeight="1">
      <c r="A99" s="55"/>
      <c r="B99" s="299" t="s">
        <v>137</v>
      </c>
      <c r="C99" s="300"/>
      <c r="D99" s="168">
        <v>0</v>
      </c>
      <c r="E99" s="168"/>
      <c r="F99" s="168">
        <v>4215299898</v>
      </c>
      <c r="G99" s="168"/>
      <c r="H99" s="168">
        <v>363229</v>
      </c>
      <c r="I99" s="168"/>
      <c r="J99" s="186">
        <f t="shared" si="3"/>
        <v>4215663127</v>
      </c>
      <c r="K99" s="186"/>
      <c r="L99" s="285">
        <f t="shared" si="5"/>
        <v>7.177752624430038E-3</v>
      </c>
      <c r="M99" s="285"/>
      <c r="N99" s="168">
        <v>0</v>
      </c>
      <c r="O99" s="168"/>
      <c r="P99" s="168">
        <v>4215299898</v>
      </c>
      <c r="Q99" s="168"/>
      <c r="R99" s="168">
        <v>363229</v>
      </c>
      <c r="S99" s="168"/>
      <c r="T99" s="186">
        <f t="shared" si="4"/>
        <v>4215663127</v>
      </c>
      <c r="U99" s="182"/>
      <c r="V99" s="285">
        <f>T99/درآمدها!$J$5</f>
        <v>7.1777109602399695E-3</v>
      </c>
    </row>
    <row r="100" spans="1:22" s="148" customFormat="1" ht="42.75" customHeight="1">
      <c r="A100" s="55"/>
      <c r="B100" s="299" t="s">
        <v>115</v>
      </c>
      <c r="C100" s="300"/>
      <c r="D100" s="168">
        <v>0</v>
      </c>
      <c r="E100" s="168"/>
      <c r="F100" s="168">
        <v>-717788317</v>
      </c>
      <c r="G100" s="168"/>
      <c r="H100" s="168">
        <v>-13368693</v>
      </c>
      <c r="I100" s="168"/>
      <c r="J100" s="186">
        <f t="shared" si="3"/>
        <v>-731157010</v>
      </c>
      <c r="K100" s="186"/>
      <c r="L100" s="285">
        <f t="shared" si="5"/>
        <v>-1.2448964704474877E-3</v>
      </c>
      <c r="M100" s="285"/>
      <c r="N100" s="168">
        <v>0</v>
      </c>
      <c r="O100" s="168"/>
      <c r="P100" s="168">
        <v>-717788317</v>
      </c>
      <c r="Q100" s="168"/>
      <c r="R100" s="168">
        <v>-13368693</v>
      </c>
      <c r="S100" s="168"/>
      <c r="T100" s="186">
        <f t="shared" si="4"/>
        <v>-731157010</v>
      </c>
      <c r="U100" s="182"/>
      <c r="V100" s="285">
        <f>T100/درآمدها!$J$5</f>
        <v>-1.2448892442855017E-3</v>
      </c>
    </row>
    <row r="101" spans="1:22" s="148" customFormat="1" ht="42.75" customHeight="1">
      <c r="A101" s="55"/>
      <c r="B101" s="299" t="s">
        <v>117</v>
      </c>
      <c r="C101" s="300"/>
      <c r="D101" s="168">
        <v>0</v>
      </c>
      <c r="E101" s="168"/>
      <c r="F101" s="168">
        <v>780359203</v>
      </c>
      <c r="G101" s="168"/>
      <c r="H101" s="168">
        <v>5964300</v>
      </c>
      <c r="I101" s="168"/>
      <c r="J101" s="186">
        <f t="shared" si="3"/>
        <v>786323503</v>
      </c>
      <c r="K101" s="186"/>
      <c r="L101" s="285">
        <f t="shared" si="5"/>
        <v>1.338825095193445E-3</v>
      </c>
      <c r="M101" s="285"/>
      <c r="N101" s="168">
        <v>0</v>
      </c>
      <c r="O101" s="168"/>
      <c r="P101" s="168">
        <v>780359203</v>
      </c>
      <c r="Q101" s="168"/>
      <c r="R101" s="168">
        <v>5964300</v>
      </c>
      <c r="S101" s="168"/>
      <c r="T101" s="186">
        <f t="shared" si="4"/>
        <v>786323503</v>
      </c>
      <c r="U101" s="182"/>
      <c r="V101" s="285">
        <f>T101/درآمدها!$J$5</f>
        <v>1.3388173238106525E-3</v>
      </c>
    </row>
    <row r="102" spans="1:22" s="148" customFormat="1" ht="42.75" customHeight="1">
      <c r="A102" s="55"/>
      <c r="B102" s="299" t="s">
        <v>290</v>
      </c>
      <c r="C102" s="300"/>
      <c r="D102" s="168">
        <v>0</v>
      </c>
      <c r="E102" s="168"/>
      <c r="F102" s="168">
        <v>0</v>
      </c>
      <c r="G102" s="168"/>
      <c r="H102" s="168">
        <v>944096680</v>
      </c>
      <c r="I102" s="168"/>
      <c r="J102" s="186">
        <f t="shared" si="3"/>
        <v>944096680</v>
      </c>
      <c r="K102" s="186"/>
      <c r="L102" s="285">
        <f t="shared" si="5"/>
        <v>1.6074558660022849E-3</v>
      </c>
      <c r="M102" s="285"/>
      <c r="N102" s="168">
        <v>0</v>
      </c>
      <c r="O102" s="168"/>
      <c r="P102" s="168">
        <v>0</v>
      </c>
      <c r="Q102" s="168"/>
      <c r="R102" s="168">
        <v>944096680</v>
      </c>
      <c r="S102" s="168"/>
      <c r="T102" s="186">
        <f t="shared" si="4"/>
        <v>944096680</v>
      </c>
      <c r="U102" s="182"/>
      <c r="V102" s="285">
        <f>T102/درآمدها!$J$5</f>
        <v>1.6074465353175663E-3</v>
      </c>
    </row>
    <row r="103" spans="1:22" s="148" customFormat="1" ht="42.75" customHeight="1">
      <c r="A103" s="55"/>
      <c r="B103" s="299" t="s">
        <v>119</v>
      </c>
      <c r="C103" s="300"/>
      <c r="D103" s="168">
        <v>0</v>
      </c>
      <c r="E103" s="168"/>
      <c r="F103" s="168">
        <v>7923403216</v>
      </c>
      <c r="G103" s="168"/>
      <c r="H103" s="168">
        <v>52128856</v>
      </c>
      <c r="I103" s="168"/>
      <c r="J103" s="186">
        <f t="shared" si="3"/>
        <v>7975532072</v>
      </c>
      <c r="K103" s="186"/>
      <c r="L103" s="285">
        <f t="shared" si="5"/>
        <v>1.3579452279850999E-2</v>
      </c>
      <c r="M103" s="285"/>
      <c r="N103" s="168">
        <v>0</v>
      </c>
      <c r="O103" s="168"/>
      <c r="P103" s="168">
        <v>7923403216</v>
      </c>
      <c r="Q103" s="168"/>
      <c r="R103" s="168">
        <v>52128856</v>
      </c>
      <c r="S103" s="168"/>
      <c r="T103" s="186">
        <f t="shared" si="4"/>
        <v>7975532072</v>
      </c>
      <c r="U103" s="182"/>
      <c r="V103" s="285">
        <f>T103/درآمدها!$J$5</f>
        <v>1.3579373456170326E-2</v>
      </c>
    </row>
    <row r="104" spans="1:22" s="148" customFormat="1" ht="42.75" customHeight="1">
      <c r="A104" s="55"/>
      <c r="B104" s="299" t="s">
        <v>307</v>
      </c>
      <c r="C104" s="300"/>
      <c r="D104" s="168">
        <v>0</v>
      </c>
      <c r="E104" s="168"/>
      <c r="F104" s="168">
        <v>-728380503</v>
      </c>
      <c r="G104" s="168"/>
      <c r="H104" s="168">
        <v>-16093585</v>
      </c>
      <c r="I104" s="168"/>
      <c r="J104" s="186">
        <f t="shared" si="3"/>
        <v>-744474088</v>
      </c>
      <c r="K104" s="186"/>
      <c r="L104" s="285">
        <f t="shared" si="5"/>
        <v>-1.2675706473645276E-3</v>
      </c>
      <c r="M104" s="285"/>
      <c r="N104" s="168">
        <v>0</v>
      </c>
      <c r="O104" s="168"/>
      <c r="P104" s="168">
        <v>-728380503</v>
      </c>
      <c r="Q104" s="168"/>
      <c r="R104" s="168">
        <v>-16093585</v>
      </c>
      <c r="S104" s="168"/>
      <c r="T104" s="186">
        <f t="shared" si="4"/>
        <v>-744474088</v>
      </c>
      <c r="U104" s="182"/>
      <c r="V104" s="285">
        <f>T104/درآمدها!$J$5</f>
        <v>-1.2675632895873597E-3</v>
      </c>
    </row>
    <row r="105" spans="1:22" s="148" customFormat="1" ht="42.75" customHeight="1">
      <c r="A105" s="55"/>
      <c r="B105" s="299" t="s">
        <v>145</v>
      </c>
      <c r="C105" s="300"/>
      <c r="D105" s="168">
        <v>2722878567</v>
      </c>
      <c r="E105" s="168"/>
      <c r="F105" s="168">
        <v>-935809278</v>
      </c>
      <c r="G105" s="168"/>
      <c r="H105" s="168">
        <v>0</v>
      </c>
      <c r="I105" s="168"/>
      <c r="J105" s="186">
        <f t="shared" si="3"/>
        <v>1787069289</v>
      </c>
      <c r="K105" s="186"/>
      <c r="L105" s="285">
        <f t="shared" si="5"/>
        <v>3.0427339407184261E-3</v>
      </c>
      <c r="M105" s="285"/>
      <c r="N105" s="168">
        <v>2722878567</v>
      </c>
      <c r="O105" s="168"/>
      <c r="P105" s="168">
        <v>-935809278</v>
      </c>
      <c r="Q105" s="168"/>
      <c r="R105" s="168">
        <v>0</v>
      </c>
      <c r="S105" s="168"/>
      <c r="T105" s="186">
        <f t="shared" si="4"/>
        <v>1787069289</v>
      </c>
      <c r="U105" s="182"/>
      <c r="V105" s="285">
        <f>T105/درآمدها!$J$5</f>
        <v>3.0427162787771654E-3</v>
      </c>
    </row>
    <row r="106" spans="1:22" s="148" customFormat="1" ht="42.75" customHeight="1">
      <c r="A106" s="55"/>
      <c r="B106" s="299" t="s">
        <v>139</v>
      </c>
      <c r="C106" s="300"/>
      <c r="D106" s="168">
        <v>0</v>
      </c>
      <c r="E106" s="168"/>
      <c r="F106" s="168">
        <v>32229588</v>
      </c>
      <c r="G106" s="168"/>
      <c r="H106" s="168">
        <v>-3141552</v>
      </c>
      <c r="I106" s="168"/>
      <c r="J106" s="186">
        <f t="shared" si="3"/>
        <v>29088036</v>
      </c>
      <c r="K106" s="186"/>
      <c r="L106" s="285">
        <f t="shared" si="5"/>
        <v>4.9526425724413777E-5</v>
      </c>
      <c r="M106" s="285"/>
      <c r="N106" s="168">
        <v>0</v>
      </c>
      <c r="O106" s="168"/>
      <c r="P106" s="168">
        <v>32229588</v>
      </c>
      <c r="Q106" s="168"/>
      <c r="R106" s="168">
        <v>-3141552</v>
      </c>
      <c r="S106" s="168"/>
      <c r="T106" s="186">
        <f t="shared" si="4"/>
        <v>29088036</v>
      </c>
      <c r="U106" s="182"/>
      <c r="V106" s="285">
        <f>T106/درآمدها!$J$5</f>
        <v>4.9526138241893444E-5</v>
      </c>
    </row>
    <row r="107" spans="1:22" s="148" customFormat="1" ht="42.75" customHeight="1">
      <c r="A107" s="55"/>
      <c r="B107" s="299" t="s">
        <v>253</v>
      </c>
      <c r="C107" s="300"/>
      <c r="D107" s="168">
        <v>465048568</v>
      </c>
      <c r="E107" s="168"/>
      <c r="F107" s="168">
        <v>2633573484</v>
      </c>
      <c r="G107" s="168"/>
      <c r="H107" s="168">
        <v>31125519</v>
      </c>
      <c r="I107" s="168"/>
      <c r="J107" s="186">
        <f t="shared" si="3"/>
        <v>3129747571</v>
      </c>
      <c r="K107" s="186"/>
      <c r="L107" s="285">
        <f t="shared" si="5"/>
        <v>5.3288304033760111E-3</v>
      </c>
      <c r="M107" s="285"/>
      <c r="N107" s="168">
        <v>465048568</v>
      </c>
      <c r="O107" s="168"/>
      <c r="P107" s="168">
        <v>2633573484</v>
      </c>
      <c r="Q107" s="168"/>
      <c r="R107" s="168">
        <v>31125519</v>
      </c>
      <c r="S107" s="168"/>
      <c r="T107" s="186">
        <f t="shared" si="4"/>
        <v>3129747571</v>
      </c>
      <c r="U107" s="182"/>
      <c r="V107" s="285">
        <f>T107/درآمدها!$J$5</f>
        <v>5.3287994714932363E-3</v>
      </c>
    </row>
    <row r="108" spans="1:22" s="148" customFormat="1" ht="42.75" customHeight="1">
      <c r="A108" s="55"/>
      <c r="B108" s="299" t="s">
        <v>282</v>
      </c>
      <c r="C108" s="300"/>
      <c r="D108" s="168">
        <v>0</v>
      </c>
      <c r="E108" s="168"/>
      <c r="F108" s="168">
        <v>-1362940215</v>
      </c>
      <c r="G108" s="168"/>
      <c r="H108" s="168">
        <v>-54318940</v>
      </c>
      <c r="I108" s="168"/>
      <c r="J108" s="186">
        <f t="shared" si="3"/>
        <v>-1417259155</v>
      </c>
      <c r="K108" s="186"/>
      <c r="L108" s="285">
        <f t="shared" si="5"/>
        <v>-2.4130807687515556E-3</v>
      </c>
      <c r="M108" s="285"/>
      <c r="N108" s="168">
        <v>0</v>
      </c>
      <c r="O108" s="168"/>
      <c r="P108" s="168">
        <v>-1362940215</v>
      </c>
      <c r="Q108" s="168"/>
      <c r="R108" s="168">
        <v>-54318940</v>
      </c>
      <c r="S108" s="168"/>
      <c r="T108" s="186">
        <f t="shared" si="4"/>
        <v>-1417259155</v>
      </c>
      <c r="U108" s="182"/>
      <c r="V108" s="285">
        <f>T108/درآمدها!$J$5</f>
        <v>-2.4130667617132725E-3</v>
      </c>
    </row>
    <row r="109" spans="1:22" s="148" customFormat="1" ht="42.6" customHeight="1">
      <c r="A109" s="55"/>
      <c r="B109" s="299" t="s">
        <v>149</v>
      </c>
      <c r="C109" s="300"/>
      <c r="D109" s="168">
        <v>0</v>
      </c>
      <c r="E109" s="168"/>
      <c r="F109" s="168">
        <v>1672676544</v>
      </c>
      <c r="G109" s="168"/>
      <c r="H109" s="168">
        <v>53171410</v>
      </c>
      <c r="I109" s="168"/>
      <c r="J109" s="186">
        <f t="shared" si="3"/>
        <v>1725847954</v>
      </c>
      <c r="K109" s="186"/>
      <c r="L109" s="285">
        <f t="shared" si="5"/>
        <v>2.9384961055951828E-3</v>
      </c>
      <c r="M109" s="285"/>
      <c r="N109" s="168">
        <v>0</v>
      </c>
      <c r="O109" s="168"/>
      <c r="P109" s="168">
        <v>1672676544</v>
      </c>
      <c r="Q109" s="168"/>
      <c r="R109" s="168">
        <v>53171410</v>
      </c>
      <c r="S109" s="168"/>
      <c r="T109" s="186">
        <f t="shared" si="4"/>
        <v>1725847954</v>
      </c>
      <c r="U109" s="182"/>
      <c r="V109" s="285">
        <f>T109/درآمدها!$J$5</f>
        <v>2.9384790487158694E-3</v>
      </c>
    </row>
    <row r="110" spans="1:22" s="148" customFormat="1" ht="42.75" customHeight="1">
      <c r="A110" s="55"/>
      <c r="B110" s="299" t="s">
        <v>370</v>
      </c>
      <c r="C110" s="300"/>
      <c r="D110" s="168">
        <v>0</v>
      </c>
      <c r="E110" s="168"/>
      <c r="F110" s="168">
        <v>-2608651921</v>
      </c>
      <c r="G110" s="168"/>
      <c r="H110" s="168">
        <v>-51978536</v>
      </c>
      <c r="I110" s="168"/>
      <c r="J110" s="186">
        <f t="shared" si="3"/>
        <v>-2660630457</v>
      </c>
      <c r="K110" s="186"/>
      <c r="L110" s="285">
        <f t="shared" si="5"/>
        <v>-4.5300932902009464E-3</v>
      </c>
      <c r="M110" s="285"/>
      <c r="N110" s="168">
        <v>0</v>
      </c>
      <c r="O110" s="168"/>
      <c r="P110" s="168">
        <v>-2608651921</v>
      </c>
      <c r="Q110" s="168"/>
      <c r="R110" s="168">
        <v>-51978536</v>
      </c>
      <c r="S110" s="168"/>
      <c r="T110" s="186">
        <f t="shared" si="4"/>
        <v>-2660630457</v>
      </c>
      <c r="U110" s="182"/>
      <c r="V110" s="285">
        <f>T110/درآمدها!$J$5</f>
        <v>-4.5300669946906737E-3</v>
      </c>
    </row>
    <row r="111" spans="1:22" s="148" customFormat="1" ht="42.6" customHeight="1">
      <c r="A111" s="55"/>
      <c r="B111" s="299" t="s">
        <v>141</v>
      </c>
      <c r="C111" s="300"/>
      <c r="D111" s="168">
        <v>2131180162</v>
      </c>
      <c r="E111" s="168"/>
      <c r="F111" s="168">
        <v>-1050394101</v>
      </c>
      <c r="G111" s="168"/>
      <c r="H111" s="168">
        <v>-47803459</v>
      </c>
      <c r="I111" s="168"/>
      <c r="J111" s="186">
        <f t="shared" si="3"/>
        <v>1032982602</v>
      </c>
      <c r="K111" s="186"/>
      <c r="L111" s="285">
        <f t="shared" si="5"/>
        <v>1.7587965070094344E-3</v>
      </c>
      <c r="M111" s="285"/>
      <c r="N111" s="168">
        <v>2131180162</v>
      </c>
      <c r="O111" s="168"/>
      <c r="P111" s="168">
        <v>-1050394101</v>
      </c>
      <c r="Q111" s="168"/>
      <c r="R111" s="168">
        <v>-47803459</v>
      </c>
      <c r="S111" s="168"/>
      <c r="T111" s="186">
        <f t="shared" si="4"/>
        <v>1032982602</v>
      </c>
      <c r="U111" s="182"/>
      <c r="V111" s="285">
        <f>T111/درآمدها!$J$5</f>
        <v>1.7587862978484623E-3</v>
      </c>
    </row>
    <row r="112" spans="1:22" s="148" customFormat="1" ht="42.75" customHeight="1">
      <c r="A112" s="55"/>
      <c r="B112" s="299" t="s">
        <v>284</v>
      </c>
      <c r="C112" s="300"/>
      <c r="D112" s="168">
        <v>0</v>
      </c>
      <c r="E112" s="168"/>
      <c r="F112" s="168">
        <v>-642694198</v>
      </c>
      <c r="G112" s="168"/>
      <c r="H112" s="168">
        <v>-19085759</v>
      </c>
      <c r="I112" s="168"/>
      <c r="J112" s="186">
        <f t="shared" si="3"/>
        <v>-661779957</v>
      </c>
      <c r="K112" s="186"/>
      <c r="L112" s="285">
        <f t="shared" si="5"/>
        <v>-1.1267723914487125E-3</v>
      </c>
      <c r="M112" s="285"/>
      <c r="N112" s="168">
        <v>0</v>
      </c>
      <c r="O112" s="168"/>
      <c r="P112" s="168">
        <v>-642694198</v>
      </c>
      <c r="Q112" s="168"/>
      <c r="R112" s="168">
        <v>-19085759</v>
      </c>
      <c r="S112" s="168"/>
      <c r="T112" s="186">
        <f t="shared" si="4"/>
        <v>-661779957</v>
      </c>
      <c r="U112" s="182"/>
      <c r="V112" s="285">
        <f>T112/درآمدها!$J$5</f>
        <v>-1.126765850953165E-3</v>
      </c>
    </row>
    <row r="113" spans="1:22" s="148" customFormat="1" ht="42.75" customHeight="1">
      <c r="A113" s="55"/>
      <c r="B113" s="299" t="s">
        <v>319</v>
      </c>
      <c r="C113" s="300"/>
      <c r="D113" s="168">
        <v>0</v>
      </c>
      <c r="E113" s="168"/>
      <c r="F113" s="168">
        <v>-880456131</v>
      </c>
      <c r="G113" s="168"/>
      <c r="H113" s="168">
        <v>-24431388</v>
      </c>
      <c r="I113" s="168"/>
      <c r="J113" s="186">
        <f t="shared" si="3"/>
        <v>-904887519</v>
      </c>
      <c r="K113" s="186"/>
      <c r="L113" s="285">
        <f t="shared" si="5"/>
        <v>-1.5406968177123599E-3</v>
      </c>
      <c r="M113" s="285"/>
      <c r="N113" s="168">
        <v>0</v>
      </c>
      <c r="O113" s="168"/>
      <c r="P113" s="168">
        <v>-880456131</v>
      </c>
      <c r="Q113" s="168"/>
      <c r="R113" s="168">
        <v>-24431388</v>
      </c>
      <c r="S113" s="168"/>
      <c r="T113" s="186">
        <f t="shared" si="4"/>
        <v>-904887519</v>
      </c>
      <c r="U113" s="182"/>
      <c r="V113" s="285">
        <f>T113/درآمدها!$J$5</f>
        <v>-1.5406878745391397E-3</v>
      </c>
    </row>
    <row r="114" spans="1:22" s="148" customFormat="1" ht="42.75" customHeight="1">
      <c r="A114" s="55"/>
      <c r="B114" s="299" t="s">
        <v>205</v>
      </c>
      <c r="C114" s="300"/>
      <c r="D114" s="168">
        <v>0</v>
      </c>
      <c r="E114" s="168"/>
      <c r="F114" s="168">
        <v>8445737425</v>
      </c>
      <c r="G114" s="168"/>
      <c r="H114" s="168">
        <v>2216397002</v>
      </c>
      <c r="I114" s="168"/>
      <c r="J114" s="186">
        <f t="shared" si="3"/>
        <v>10662134427</v>
      </c>
      <c r="K114" s="186"/>
      <c r="L114" s="285">
        <f t="shared" si="5"/>
        <v>1.8153766337559902E-2</v>
      </c>
      <c r="M114" s="285"/>
      <c r="N114" s="168">
        <v>0</v>
      </c>
      <c r="O114" s="168"/>
      <c r="P114" s="168">
        <v>8445737425</v>
      </c>
      <c r="Q114" s="168"/>
      <c r="R114" s="168">
        <v>2216397002</v>
      </c>
      <c r="S114" s="168"/>
      <c r="T114" s="186">
        <f t="shared" si="4"/>
        <v>10662134427</v>
      </c>
      <c r="U114" s="182"/>
      <c r="V114" s="285">
        <f>T114/درآمدها!$J$5</f>
        <v>1.8153660961683811E-2</v>
      </c>
    </row>
    <row r="115" spans="1:22" s="148" customFormat="1" ht="42.75" customHeight="1">
      <c r="A115" s="55"/>
      <c r="B115" s="299" t="s">
        <v>195</v>
      </c>
      <c r="C115" s="300"/>
      <c r="D115" s="168">
        <v>0</v>
      </c>
      <c r="E115" s="168"/>
      <c r="F115" s="168">
        <v>209799887</v>
      </c>
      <c r="G115" s="168"/>
      <c r="H115" s="168">
        <v>0</v>
      </c>
      <c r="I115" s="168"/>
      <c r="J115" s="186">
        <f t="shared" si="3"/>
        <v>209799887</v>
      </c>
      <c r="K115" s="186"/>
      <c r="L115" s="285">
        <f t="shared" si="5"/>
        <v>3.5721347843821092E-4</v>
      </c>
      <c r="M115" s="285"/>
      <c r="N115" s="168">
        <v>0</v>
      </c>
      <c r="O115" s="168"/>
      <c r="P115" s="168">
        <v>209799887</v>
      </c>
      <c r="Q115" s="168"/>
      <c r="R115" s="168">
        <v>0</v>
      </c>
      <c r="S115" s="168"/>
      <c r="T115" s="186">
        <f t="shared" si="4"/>
        <v>209799887</v>
      </c>
      <c r="U115" s="182"/>
      <c r="V115" s="285">
        <f>T115/درآمدها!$J$5</f>
        <v>3.5721140494654311E-4</v>
      </c>
    </row>
    <row r="116" spans="1:22" s="148" customFormat="1" ht="42.6" customHeight="1">
      <c r="A116" s="55"/>
      <c r="B116" s="299" t="s">
        <v>236</v>
      </c>
      <c r="C116" s="300"/>
      <c r="D116" s="168">
        <v>0</v>
      </c>
      <c r="E116" s="168"/>
      <c r="F116" s="168">
        <v>3202614963</v>
      </c>
      <c r="G116" s="168"/>
      <c r="H116" s="168">
        <v>21004202</v>
      </c>
      <c r="I116" s="168"/>
      <c r="J116" s="186">
        <f t="shared" si="3"/>
        <v>3223619165</v>
      </c>
      <c r="K116" s="186"/>
      <c r="L116" s="285">
        <f t="shared" si="5"/>
        <v>5.4886598441768039E-3</v>
      </c>
      <c r="M116" s="285"/>
      <c r="N116" s="168">
        <v>0</v>
      </c>
      <c r="O116" s="168"/>
      <c r="P116" s="168">
        <v>3202614963</v>
      </c>
      <c r="Q116" s="168"/>
      <c r="R116" s="168">
        <v>21004202</v>
      </c>
      <c r="S116" s="168"/>
      <c r="T116" s="186">
        <f t="shared" si="4"/>
        <v>3223619165</v>
      </c>
      <c r="U116" s="182"/>
      <c r="V116" s="285">
        <f>T116/درآمدها!$J$5</f>
        <v>5.4886279845434427E-3</v>
      </c>
    </row>
    <row r="117" spans="1:22" s="148" customFormat="1" ht="42.75" customHeight="1">
      <c r="A117" s="55"/>
      <c r="B117" s="299" t="s">
        <v>148</v>
      </c>
      <c r="C117" s="300"/>
      <c r="D117" s="168">
        <v>722733367</v>
      </c>
      <c r="E117" s="168"/>
      <c r="F117" s="168">
        <v>-1190853372</v>
      </c>
      <c r="G117" s="168"/>
      <c r="H117" s="168">
        <v>0</v>
      </c>
      <c r="I117" s="168"/>
      <c r="J117" s="186">
        <f t="shared" si="3"/>
        <v>-468120005</v>
      </c>
      <c r="K117" s="186"/>
      <c r="L117" s="285">
        <f t="shared" si="5"/>
        <v>-7.9703939646336749E-4</v>
      </c>
      <c r="M117" s="285"/>
      <c r="N117" s="168">
        <v>722733367</v>
      </c>
      <c r="O117" s="168"/>
      <c r="P117" s="168">
        <v>-1190853372</v>
      </c>
      <c r="Q117" s="168"/>
      <c r="R117" s="168">
        <v>0</v>
      </c>
      <c r="S117" s="168"/>
      <c r="T117" s="186">
        <f t="shared" si="4"/>
        <v>-468120005</v>
      </c>
      <c r="U117" s="182"/>
      <c r="V117" s="285">
        <f>T117/درآمدها!$J$5</f>
        <v>-7.9703476994548038E-4</v>
      </c>
    </row>
    <row r="118" spans="1:22" s="148" customFormat="1" ht="42.75" customHeight="1">
      <c r="A118" s="55"/>
      <c r="B118" s="299" t="s">
        <v>140</v>
      </c>
      <c r="C118" s="300"/>
      <c r="D118" s="168">
        <v>0</v>
      </c>
      <c r="E118" s="168"/>
      <c r="F118" s="168">
        <v>112686038</v>
      </c>
      <c r="G118" s="168"/>
      <c r="H118" s="168">
        <v>0</v>
      </c>
      <c r="I118" s="168"/>
      <c r="J118" s="186">
        <f t="shared" si="3"/>
        <v>112686038</v>
      </c>
      <c r="K118" s="186"/>
      <c r="L118" s="285">
        <f t="shared" si="5"/>
        <v>1.9186364769300574E-4</v>
      </c>
      <c r="M118" s="285"/>
      <c r="N118" s="168">
        <v>0</v>
      </c>
      <c r="O118" s="168"/>
      <c r="P118" s="168">
        <v>112686038</v>
      </c>
      <c r="Q118" s="168"/>
      <c r="R118" s="168">
        <v>0</v>
      </c>
      <c r="S118" s="168"/>
      <c r="T118" s="186">
        <f t="shared" si="4"/>
        <v>112686038</v>
      </c>
      <c r="U118" s="182"/>
      <c r="V118" s="285">
        <f>T118/درآمدها!$J$5</f>
        <v>1.9186253399573825E-4</v>
      </c>
    </row>
    <row r="119" spans="1:22" s="148" customFormat="1" ht="42.75" customHeight="1">
      <c r="A119" s="55"/>
      <c r="B119" s="299" t="s">
        <v>248</v>
      </c>
      <c r="C119" s="300"/>
      <c r="D119" s="168">
        <v>0</v>
      </c>
      <c r="E119" s="168"/>
      <c r="F119" s="168">
        <v>-68709772</v>
      </c>
      <c r="G119" s="168"/>
      <c r="H119" s="168">
        <v>0</v>
      </c>
      <c r="I119" s="168"/>
      <c r="J119" s="186">
        <f t="shared" si="3"/>
        <v>-68709772</v>
      </c>
      <c r="K119" s="186"/>
      <c r="L119" s="285">
        <f t="shared" si="5"/>
        <v>-1.169879403167476E-4</v>
      </c>
      <c r="M119" s="285"/>
      <c r="N119" s="168">
        <v>0</v>
      </c>
      <c r="O119" s="168"/>
      <c r="P119" s="168">
        <v>-68709772</v>
      </c>
      <c r="Q119" s="168"/>
      <c r="R119" s="168">
        <v>0</v>
      </c>
      <c r="S119" s="168"/>
      <c r="T119" s="186">
        <f t="shared" si="4"/>
        <v>-68709772</v>
      </c>
      <c r="U119" s="182"/>
      <c r="V119" s="285">
        <f>T119/درآمدها!$J$5</f>
        <v>-1.169872612451724E-4</v>
      </c>
    </row>
    <row r="120" spans="1:22" s="148" customFormat="1" ht="42.75" customHeight="1">
      <c r="A120" s="55"/>
      <c r="B120" s="299" t="s">
        <v>329</v>
      </c>
      <c r="C120" s="300"/>
      <c r="D120" s="168">
        <v>0</v>
      </c>
      <c r="E120" s="168"/>
      <c r="F120" s="168">
        <v>1879623779</v>
      </c>
      <c r="G120" s="168"/>
      <c r="H120" s="168">
        <v>0</v>
      </c>
      <c r="I120" s="168"/>
      <c r="J120" s="186">
        <f t="shared" si="3"/>
        <v>1879623779</v>
      </c>
      <c r="K120" s="186"/>
      <c r="L120" s="285">
        <f t="shared" si="5"/>
        <v>3.2003208288275439E-3</v>
      </c>
      <c r="M120" s="285"/>
      <c r="N120" s="168">
        <v>0</v>
      </c>
      <c r="O120" s="168"/>
      <c r="P120" s="168">
        <v>1879623779</v>
      </c>
      <c r="Q120" s="168"/>
      <c r="R120" s="168">
        <v>0</v>
      </c>
      <c r="S120" s="168"/>
      <c r="T120" s="186">
        <f t="shared" si="4"/>
        <v>1879623779</v>
      </c>
      <c r="U120" s="182"/>
      <c r="V120" s="285">
        <f>T120/درآمدها!$J$5</f>
        <v>3.200302252152884E-3</v>
      </c>
    </row>
    <row r="121" spans="1:22" s="148" customFormat="1" ht="42.75" customHeight="1">
      <c r="A121" s="55"/>
      <c r="B121" s="299" t="s">
        <v>383</v>
      </c>
      <c r="C121" s="300"/>
      <c r="D121" s="168">
        <v>0</v>
      </c>
      <c r="E121" s="168"/>
      <c r="F121" s="168">
        <v>-1768969534</v>
      </c>
      <c r="G121" s="168"/>
      <c r="H121" s="168">
        <v>-40386831</v>
      </c>
      <c r="I121" s="168"/>
      <c r="J121" s="186">
        <f t="shared" si="3"/>
        <v>-1809356365</v>
      </c>
      <c r="K121" s="186"/>
      <c r="L121" s="285">
        <f t="shared" si="5"/>
        <v>-3.0806807864294378E-3</v>
      </c>
      <c r="M121" s="285"/>
      <c r="N121" s="168">
        <v>0</v>
      </c>
      <c r="O121" s="168"/>
      <c r="P121" s="168">
        <v>-1768969534</v>
      </c>
      <c r="Q121" s="168"/>
      <c r="R121" s="168">
        <v>-40386831</v>
      </c>
      <c r="S121" s="168"/>
      <c r="T121" s="186">
        <f t="shared" si="4"/>
        <v>-1809356365</v>
      </c>
      <c r="U121" s="182"/>
      <c r="V121" s="285">
        <f>T121/درآمدها!$J$5</f>
        <v>-3.0806629042208216E-3</v>
      </c>
    </row>
    <row r="122" spans="1:22" s="148" customFormat="1" ht="42.75" customHeight="1">
      <c r="A122" s="55"/>
      <c r="B122" s="299" t="s">
        <v>110</v>
      </c>
      <c r="C122" s="300"/>
      <c r="D122" s="168">
        <v>0</v>
      </c>
      <c r="E122" s="168"/>
      <c r="F122" s="168">
        <v>-66103369</v>
      </c>
      <c r="G122" s="168"/>
      <c r="H122" s="168">
        <v>2705170</v>
      </c>
      <c r="I122" s="168"/>
      <c r="J122" s="186">
        <f t="shared" si="3"/>
        <v>-63398199</v>
      </c>
      <c r="K122" s="186"/>
      <c r="L122" s="285">
        <f t="shared" si="5"/>
        <v>-1.0794424875694955E-4</v>
      </c>
      <c r="M122" s="285"/>
      <c r="N122" s="168">
        <v>0</v>
      </c>
      <c r="O122" s="168"/>
      <c r="P122" s="168">
        <v>-66103369</v>
      </c>
      <c r="Q122" s="168"/>
      <c r="R122" s="168">
        <v>2705170</v>
      </c>
      <c r="S122" s="168"/>
      <c r="T122" s="186">
        <f t="shared" si="4"/>
        <v>-63398199</v>
      </c>
      <c r="U122" s="182"/>
      <c r="V122" s="285">
        <f>T122/درآمدها!$J$5</f>
        <v>-1.0794362218064742E-4</v>
      </c>
    </row>
    <row r="123" spans="1:22" s="148" customFormat="1" ht="42.75" customHeight="1">
      <c r="A123" s="55"/>
      <c r="B123" s="299" t="s">
        <v>191</v>
      </c>
      <c r="C123" s="300"/>
      <c r="D123" s="168">
        <v>1576552155</v>
      </c>
      <c r="E123" s="168"/>
      <c r="F123" s="168">
        <v>-2469621661</v>
      </c>
      <c r="G123" s="168"/>
      <c r="H123" s="168">
        <v>-42239686</v>
      </c>
      <c r="I123" s="168"/>
      <c r="J123" s="186">
        <f t="shared" si="3"/>
        <v>-935309192</v>
      </c>
      <c r="K123" s="186"/>
      <c r="L123" s="285">
        <f t="shared" si="5"/>
        <v>-1.5924939458597158E-3</v>
      </c>
      <c r="M123" s="285"/>
      <c r="N123" s="168">
        <v>1576552155</v>
      </c>
      <c r="O123" s="168"/>
      <c r="P123" s="168">
        <v>-2469621661</v>
      </c>
      <c r="Q123" s="168"/>
      <c r="R123" s="168">
        <v>-42239686</v>
      </c>
      <c r="S123" s="168"/>
      <c r="T123" s="186">
        <f t="shared" si="4"/>
        <v>-935309192</v>
      </c>
      <c r="U123" s="182"/>
      <c r="V123" s="285">
        <f>T123/درآمدها!$J$5</f>
        <v>-1.5924847020233905E-3</v>
      </c>
    </row>
    <row r="124" spans="1:22" s="148" customFormat="1" ht="42.75" customHeight="1">
      <c r="A124" s="55"/>
      <c r="B124" s="299" t="s">
        <v>190</v>
      </c>
      <c r="C124" s="300"/>
      <c r="D124" s="168">
        <v>0</v>
      </c>
      <c r="E124" s="168"/>
      <c r="F124" s="168">
        <v>-2049586428</v>
      </c>
      <c r="G124" s="168"/>
      <c r="H124" s="168">
        <v>0</v>
      </c>
      <c r="I124" s="168"/>
      <c r="J124" s="186">
        <f t="shared" si="3"/>
        <v>-2049586428</v>
      </c>
      <c r="K124" s="186"/>
      <c r="L124" s="285">
        <f t="shared" si="5"/>
        <v>-3.489705870554772E-3</v>
      </c>
      <c r="M124" s="285"/>
      <c r="N124" s="168">
        <v>0</v>
      </c>
      <c r="O124" s="168"/>
      <c r="P124" s="168">
        <v>-2049586428</v>
      </c>
      <c r="Q124" s="168"/>
      <c r="R124" s="168">
        <v>0</v>
      </c>
      <c r="S124" s="168"/>
      <c r="T124" s="186">
        <f t="shared" si="4"/>
        <v>-2049586428</v>
      </c>
      <c r="U124" s="182"/>
      <c r="V124" s="285">
        <f>T124/درآمدها!$J$5</f>
        <v>-3.4896856141073459E-3</v>
      </c>
    </row>
    <row r="125" spans="1:22" s="148" customFormat="1" ht="42.75" customHeight="1">
      <c r="A125" s="55"/>
      <c r="B125" s="299" t="s">
        <v>168</v>
      </c>
      <c r="C125" s="300"/>
      <c r="D125" s="168">
        <v>2086569031</v>
      </c>
      <c r="E125" s="168"/>
      <c r="F125" s="168">
        <v>1462789968</v>
      </c>
      <c r="G125" s="168"/>
      <c r="H125" s="168">
        <v>0</v>
      </c>
      <c r="I125" s="168"/>
      <c r="J125" s="186">
        <f t="shared" si="3"/>
        <v>3549358999</v>
      </c>
      <c r="K125" s="186"/>
      <c r="L125" s="285">
        <f t="shared" si="5"/>
        <v>6.0432772028078188E-3</v>
      </c>
      <c r="M125" s="285"/>
      <c r="N125" s="168">
        <v>2086569031</v>
      </c>
      <c r="O125" s="168"/>
      <c r="P125" s="168">
        <v>1462789968</v>
      </c>
      <c r="Q125" s="168"/>
      <c r="R125" s="168">
        <v>0</v>
      </c>
      <c r="S125" s="168"/>
      <c r="T125" s="186">
        <f t="shared" si="4"/>
        <v>3549358999</v>
      </c>
      <c r="U125" s="182"/>
      <c r="V125" s="285">
        <f>T125/درآمدها!$J$5</f>
        <v>6.0432421238265288E-3</v>
      </c>
    </row>
    <row r="126" spans="1:22" s="148" customFormat="1" ht="42.75" customHeight="1">
      <c r="A126" s="55"/>
      <c r="B126" s="299" t="s">
        <v>104</v>
      </c>
      <c r="C126" s="300"/>
      <c r="D126" s="168">
        <v>0</v>
      </c>
      <c r="E126" s="168"/>
      <c r="F126" s="168">
        <v>-356067675</v>
      </c>
      <c r="G126" s="168"/>
      <c r="H126" s="168">
        <v>-9873314</v>
      </c>
      <c r="I126" s="168"/>
      <c r="J126" s="186">
        <f t="shared" si="3"/>
        <v>-365940989</v>
      </c>
      <c r="K126" s="186"/>
      <c r="L126" s="285">
        <f t="shared" si="5"/>
        <v>-6.2306541463394156E-4</v>
      </c>
      <c r="M126" s="285"/>
      <c r="N126" s="168">
        <v>0</v>
      </c>
      <c r="O126" s="168"/>
      <c r="P126" s="168">
        <v>-356067675</v>
      </c>
      <c r="Q126" s="168"/>
      <c r="R126" s="168">
        <v>-9873314</v>
      </c>
      <c r="S126" s="168"/>
      <c r="T126" s="186">
        <f t="shared" si="4"/>
        <v>-365940989</v>
      </c>
      <c r="U126" s="182"/>
      <c r="V126" s="285">
        <f>T126/درآمدها!$J$5</f>
        <v>-6.2306179797045106E-4</v>
      </c>
    </row>
    <row r="127" spans="1:22" s="148" customFormat="1" ht="42.75" customHeight="1">
      <c r="A127" s="55"/>
      <c r="B127" s="299" t="s">
        <v>105</v>
      </c>
      <c r="C127" s="300"/>
      <c r="D127" s="168">
        <v>3123379805</v>
      </c>
      <c r="E127" s="168"/>
      <c r="F127" s="168">
        <v>3680149861</v>
      </c>
      <c r="G127" s="168"/>
      <c r="H127" s="168">
        <v>78281476</v>
      </c>
      <c r="I127" s="168"/>
      <c r="J127" s="186">
        <f t="shared" si="3"/>
        <v>6881811142</v>
      </c>
      <c r="K127" s="186"/>
      <c r="L127" s="285">
        <f t="shared" si="5"/>
        <v>1.1717240324293677E-2</v>
      </c>
      <c r="M127" s="285"/>
      <c r="N127" s="168">
        <v>3123379805</v>
      </c>
      <c r="O127" s="168"/>
      <c r="P127" s="168">
        <v>3680149861</v>
      </c>
      <c r="Q127" s="168"/>
      <c r="R127" s="168">
        <v>78281476</v>
      </c>
      <c r="S127" s="168"/>
      <c r="T127" s="186">
        <f t="shared" si="4"/>
        <v>6881811142</v>
      </c>
      <c r="U127" s="182"/>
      <c r="V127" s="285">
        <f>T127/درآمدها!$J$5</f>
        <v>1.1717172310062274E-2</v>
      </c>
    </row>
    <row r="128" spans="1:22" s="148" customFormat="1" ht="42.75" customHeight="1">
      <c r="A128" s="55"/>
      <c r="B128" s="299" t="s">
        <v>152</v>
      </c>
      <c r="C128" s="300"/>
      <c r="D128" s="168">
        <v>0</v>
      </c>
      <c r="E128" s="168"/>
      <c r="F128" s="168">
        <v>8813260621</v>
      </c>
      <c r="G128" s="168"/>
      <c r="H128" s="168">
        <v>53082279</v>
      </c>
      <c r="I128" s="168"/>
      <c r="J128" s="186">
        <f t="shared" si="3"/>
        <v>8866342900</v>
      </c>
      <c r="K128" s="186"/>
      <c r="L128" s="285">
        <f t="shared" si="5"/>
        <v>1.5096181573896342E-2</v>
      </c>
      <c r="M128" s="285"/>
      <c r="N128" s="168">
        <v>0</v>
      </c>
      <c r="O128" s="168"/>
      <c r="P128" s="168">
        <v>8813260621</v>
      </c>
      <c r="Q128" s="168"/>
      <c r="R128" s="168">
        <v>53082279</v>
      </c>
      <c r="S128" s="168"/>
      <c r="T128" s="186">
        <f t="shared" si="4"/>
        <v>8866342900</v>
      </c>
      <c r="U128" s="182"/>
      <c r="V128" s="285">
        <f>T128/درآمدها!$J$5</f>
        <v>1.509609394616503E-2</v>
      </c>
    </row>
    <row r="129" spans="1:22" s="148" customFormat="1" ht="42.75" customHeight="1">
      <c r="A129" s="55"/>
      <c r="B129" s="299" t="s">
        <v>369</v>
      </c>
      <c r="C129" s="300"/>
      <c r="D129" s="168">
        <v>157103972</v>
      </c>
      <c r="E129" s="168"/>
      <c r="F129" s="168">
        <v>267036716</v>
      </c>
      <c r="G129" s="168"/>
      <c r="H129" s="168">
        <v>0</v>
      </c>
      <c r="I129" s="168"/>
      <c r="J129" s="186">
        <f t="shared" si="3"/>
        <v>424140688</v>
      </c>
      <c r="K129" s="186"/>
      <c r="L129" s="285">
        <f t="shared" si="5"/>
        <v>7.2215849433539476E-4</v>
      </c>
      <c r="M129" s="285"/>
      <c r="N129" s="168">
        <v>157103972</v>
      </c>
      <c r="O129" s="168"/>
      <c r="P129" s="168">
        <v>267036716</v>
      </c>
      <c r="Q129" s="168"/>
      <c r="R129" s="168">
        <v>0</v>
      </c>
      <c r="S129" s="168"/>
      <c r="T129" s="186">
        <f t="shared" si="4"/>
        <v>424140688</v>
      </c>
      <c r="U129" s="182"/>
      <c r="V129" s="285">
        <f>T129/درآمدها!$J$5</f>
        <v>7.2215430247335357E-4</v>
      </c>
    </row>
    <row r="130" spans="1:22" s="148" customFormat="1" ht="42.75" customHeight="1">
      <c r="A130" s="55"/>
      <c r="B130" s="299" t="s">
        <v>332</v>
      </c>
      <c r="C130" s="300"/>
      <c r="D130" s="168">
        <v>0</v>
      </c>
      <c r="E130" s="168"/>
      <c r="F130" s="168">
        <v>-3737247576</v>
      </c>
      <c r="G130" s="168"/>
      <c r="H130" s="168">
        <v>-1740528</v>
      </c>
      <c r="I130" s="168"/>
      <c r="J130" s="186">
        <f t="shared" si="3"/>
        <v>-3738988104</v>
      </c>
      <c r="K130" s="186"/>
      <c r="L130" s="285">
        <f t="shared" si="5"/>
        <v>-6.3661471203220006E-3</v>
      </c>
      <c r="M130" s="285"/>
      <c r="N130" s="168">
        <v>0</v>
      </c>
      <c r="O130" s="168"/>
      <c r="P130" s="168">
        <v>-3737247576</v>
      </c>
      <c r="Q130" s="168"/>
      <c r="R130" s="168">
        <v>-1740528</v>
      </c>
      <c r="S130" s="168"/>
      <c r="T130" s="186">
        <f t="shared" si="4"/>
        <v>-3738988104</v>
      </c>
      <c r="U130" s="182"/>
      <c r="V130" s="285">
        <f>T130/درآمدها!$J$5</f>
        <v>-6.3661101672006686E-3</v>
      </c>
    </row>
    <row r="131" spans="1:22" s="148" customFormat="1" ht="42.75" customHeight="1">
      <c r="A131" s="55"/>
      <c r="B131" s="299" t="s">
        <v>269</v>
      </c>
      <c r="C131" s="300"/>
      <c r="D131" s="168">
        <v>0</v>
      </c>
      <c r="E131" s="168"/>
      <c r="F131" s="168">
        <v>13052917490</v>
      </c>
      <c r="G131" s="168"/>
      <c r="H131" s="168">
        <v>1551708783</v>
      </c>
      <c r="I131" s="168"/>
      <c r="J131" s="186">
        <f t="shared" si="3"/>
        <v>14604626273</v>
      </c>
      <c r="K131" s="186"/>
      <c r="L131" s="285">
        <f t="shared" si="5"/>
        <v>2.4866406874034276E-2</v>
      </c>
      <c r="M131" s="285"/>
      <c r="N131" s="168">
        <v>0</v>
      </c>
      <c r="O131" s="168"/>
      <c r="P131" s="168">
        <v>13052917490</v>
      </c>
      <c r="Q131" s="168"/>
      <c r="R131" s="168">
        <v>1551708783</v>
      </c>
      <c r="S131" s="168"/>
      <c r="T131" s="186">
        <f t="shared" si="4"/>
        <v>14604626273</v>
      </c>
      <c r="U131" s="182"/>
      <c r="V131" s="285">
        <f>T131/درآمدها!$J$5</f>
        <v>2.486626253377117E-2</v>
      </c>
    </row>
    <row r="132" spans="1:22" s="148" customFormat="1" ht="42.75" customHeight="1">
      <c r="A132" s="55"/>
      <c r="B132" s="299" t="s">
        <v>88</v>
      </c>
      <c r="C132" s="300"/>
      <c r="D132" s="168">
        <v>0</v>
      </c>
      <c r="E132" s="168"/>
      <c r="F132" s="168">
        <v>557087175</v>
      </c>
      <c r="G132" s="168"/>
      <c r="H132" s="168">
        <v>5419383</v>
      </c>
      <c r="I132" s="168"/>
      <c r="J132" s="186">
        <f t="shared" si="3"/>
        <v>562506558</v>
      </c>
      <c r="K132" s="186"/>
      <c r="L132" s="285">
        <f t="shared" si="5"/>
        <v>9.5774562656215944E-4</v>
      </c>
      <c r="M132" s="285"/>
      <c r="N132" s="168">
        <v>0</v>
      </c>
      <c r="O132" s="168"/>
      <c r="P132" s="168">
        <v>557087175</v>
      </c>
      <c r="Q132" s="168"/>
      <c r="R132" s="168">
        <v>5419383</v>
      </c>
      <c r="S132" s="168"/>
      <c r="T132" s="186">
        <f t="shared" si="4"/>
        <v>562506558</v>
      </c>
      <c r="U132" s="182"/>
      <c r="V132" s="285">
        <f>T132/درآمدها!$J$5</f>
        <v>9.577400672042503E-4</v>
      </c>
    </row>
    <row r="133" spans="1:22" s="148" customFormat="1" ht="42.75" customHeight="1">
      <c r="A133" s="55"/>
      <c r="B133" s="299" t="s">
        <v>322</v>
      </c>
      <c r="C133" s="300"/>
      <c r="D133" s="168">
        <v>0</v>
      </c>
      <c r="E133" s="168"/>
      <c r="F133" s="168">
        <v>1757489244</v>
      </c>
      <c r="G133" s="168"/>
      <c r="H133" s="168">
        <v>0</v>
      </c>
      <c r="I133" s="168"/>
      <c r="J133" s="186">
        <f t="shared" si="3"/>
        <v>1757489244</v>
      </c>
      <c r="K133" s="186"/>
      <c r="L133" s="285">
        <f t="shared" si="5"/>
        <v>2.9923698012620076E-3</v>
      </c>
      <c r="M133" s="285"/>
      <c r="N133" s="168">
        <v>0</v>
      </c>
      <c r="O133" s="168"/>
      <c r="P133" s="168">
        <v>1757489244</v>
      </c>
      <c r="Q133" s="168"/>
      <c r="R133" s="168">
        <v>0</v>
      </c>
      <c r="S133" s="168"/>
      <c r="T133" s="186">
        <f t="shared" si="4"/>
        <v>1757489244</v>
      </c>
      <c r="U133" s="182"/>
      <c r="V133" s="285">
        <f>T133/درآمدها!$J$5</f>
        <v>2.9923524316658851E-3</v>
      </c>
    </row>
    <row r="134" spans="1:22" s="148" customFormat="1" ht="42.75" customHeight="1">
      <c r="A134" s="55"/>
      <c r="B134" s="299" t="s">
        <v>330</v>
      </c>
      <c r="C134" s="300"/>
      <c r="D134" s="168">
        <v>0</v>
      </c>
      <c r="E134" s="168"/>
      <c r="F134" s="168">
        <v>-395028949</v>
      </c>
      <c r="G134" s="168"/>
      <c r="H134" s="168">
        <v>0</v>
      </c>
      <c r="I134" s="168"/>
      <c r="J134" s="186">
        <f t="shared" si="3"/>
        <v>-395028949</v>
      </c>
      <c r="K134" s="186"/>
      <c r="L134" s="285">
        <f t="shared" si="5"/>
        <v>-6.7259171095778825E-4</v>
      </c>
      <c r="M134" s="285"/>
      <c r="N134" s="168">
        <v>0</v>
      </c>
      <c r="O134" s="168"/>
      <c r="P134" s="168">
        <v>-395028949</v>
      </c>
      <c r="Q134" s="168"/>
      <c r="R134" s="168">
        <v>0</v>
      </c>
      <c r="S134" s="168"/>
      <c r="T134" s="186">
        <f t="shared" si="4"/>
        <v>-395028949</v>
      </c>
      <c r="U134" s="182"/>
      <c r="V134" s="285">
        <f>T134/درآمدها!$J$5</f>
        <v>-6.7258780681252856E-4</v>
      </c>
    </row>
    <row r="135" spans="1:22" s="148" customFormat="1" ht="42.75" customHeight="1">
      <c r="A135" s="55"/>
      <c r="B135" s="299" t="s">
        <v>237</v>
      </c>
      <c r="C135" s="300"/>
      <c r="D135" s="168">
        <v>0</v>
      </c>
      <c r="E135" s="168"/>
      <c r="F135" s="168">
        <v>422954388</v>
      </c>
      <c r="G135" s="168"/>
      <c r="H135" s="168">
        <v>0</v>
      </c>
      <c r="I135" s="168"/>
      <c r="J135" s="186">
        <f t="shared" si="3"/>
        <v>422954388</v>
      </c>
      <c r="K135" s="186"/>
      <c r="L135" s="285">
        <f t="shared" si="5"/>
        <v>7.2013865364086067E-4</v>
      </c>
      <c r="M135" s="285"/>
      <c r="N135" s="168">
        <v>0</v>
      </c>
      <c r="O135" s="168"/>
      <c r="P135" s="168">
        <v>422954388</v>
      </c>
      <c r="Q135" s="168"/>
      <c r="R135" s="168">
        <v>0</v>
      </c>
      <c r="S135" s="168"/>
      <c r="T135" s="186">
        <f t="shared" si="4"/>
        <v>422954388</v>
      </c>
      <c r="U135" s="182"/>
      <c r="V135" s="285">
        <f>T135/درآمدها!$J$5</f>
        <v>7.2013447350324506E-4</v>
      </c>
    </row>
    <row r="136" spans="1:22" s="148" customFormat="1" ht="42.75" customHeight="1">
      <c r="A136" s="55"/>
      <c r="B136" s="299" t="s">
        <v>279</v>
      </c>
      <c r="C136" s="300"/>
      <c r="D136" s="168">
        <v>0</v>
      </c>
      <c r="E136" s="168"/>
      <c r="F136" s="168">
        <v>2511807069</v>
      </c>
      <c r="G136" s="168"/>
      <c r="H136" s="168">
        <v>0</v>
      </c>
      <c r="I136" s="168"/>
      <c r="J136" s="186">
        <f t="shared" si="3"/>
        <v>2511807069</v>
      </c>
      <c r="K136" s="186"/>
      <c r="L136" s="285">
        <f t="shared" si="5"/>
        <v>4.2767007795536955E-3</v>
      </c>
      <c r="M136" s="285"/>
      <c r="N136" s="168">
        <v>0</v>
      </c>
      <c r="O136" s="168"/>
      <c r="P136" s="168">
        <v>2511807069</v>
      </c>
      <c r="Q136" s="168"/>
      <c r="R136" s="168">
        <v>0</v>
      </c>
      <c r="S136" s="168"/>
      <c r="T136" s="186">
        <f t="shared" si="4"/>
        <v>2511807069</v>
      </c>
      <c r="U136" s="182"/>
      <c r="V136" s="285">
        <f>T136/درآمدها!$J$5</f>
        <v>4.2766759548929049E-3</v>
      </c>
    </row>
    <row r="137" spans="1:22" s="148" customFormat="1" ht="42.75" customHeight="1">
      <c r="A137" s="55"/>
      <c r="B137" s="299" t="s">
        <v>185</v>
      </c>
      <c r="C137" s="300"/>
      <c r="D137" s="168">
        <v>0</v>
      </c>
      <c r="E137" s="168"/>
      <c r="F137" s="168">
        <v>3986022863</v>
      </c>
      <c r="G137" s="168"/>
      <c r="H137" s="168">
        <v>53571263</v>
      </c>
      <c r="I137" s="168"/>
      <c r="J137" s="186">
        <f t="shared" si="3"/>
        <v>4039594126</v>
      </c>
      <c r="K137" s="186"/>
      <c r="L137" s="285">
        <f t="shared" si="5"/>
        <v>6.877970669388514E-3</v>
      </c>
      <c r="M137" s="285"/>
      <c r="N137" s="168">
        <v>0</v>
      </c>
      <c r="O137" s="168"/>
      <c r="P137" s="168">
        <v>3986022863</v>
      </c>
      <c r="Q137" s="168"/>
      <c r="R137" s="168">
        <v>53571263</v>
      </c>
      <c r="S137" s="168"/>
      <c r="T137" s="186">
        <f t="shared" si="4"/>
        <v>4039594126</v>
      </c>
      <c r="U137" s="182"/>
      <c r="V137" s="285">
        <f>T137/درآمدها!$J$5</f>
        <v>6.8779307453214348E-3</v>
      </c>
    </row>
    <row r="138" spans="1:22" s="148" customFormat="1" ht="42.75" customHeight="1">
      <c r="A138" s="55"/>
      <c r="B138" s="299" t="s">
        <v>272</v>
      </c>
      <c r="C138" s="300"/>
      <c r="D138" s="168">
        <v>0</v>
      </c>
      <c r="E138" s="168"/>
      <c r="F138" s="168">
        <v>-743278323</v>
      </c>
      <c r="G138" s="168"/>
      <c r="H138" s="168">
        <v>-10312347</v>
      </c>
      <c r="I138" s="168"/>
      <c r="J138" s="186">
        <f t="shared" si="3"/>
        <v>-753590670</v>
      </c>
      <c r="K138" s="186"/>
      <c r="L138" s="285">
        <f t="shared" si="5"/>
        <v>-1.28309289579971E-3</v>
      </c>
      <c r="M138" s="285"/>
      <c r="N138" s="168">
        <v>0</v>
      </c>
      <c r="O138" s="168"/>
      <c r="P138" s="168">
        <v>-743278323</v>
      </c>
      <c r="Q138" s="168"/>
      <c r="R138" s="168">
        <v>-10312347</v>
      </c>
      <c r="S138" s="168"/>
      <c r="T138" s="186">
        <f t="shared" si="4"/>
        <v>-753590670</v>
      </c>
      <c r="U138" s="182"/>
      <c r="V138" s="285">
        <f>T138/درآمدها!$J$5</f>
        <v>-1.2830854479216507E-3</v>
      </c>
    </row>
    <row r="139" spans="1:22" s="148" customFormat="1" ht="42.75" customHeight="1">
      <c r="A139" s="55"/>
      <c r="B139" s="299" t="s">
        <v>127</v>
      </c>
      <c r="C139" s="300"/>
      <c r="D139" s="168">
        <v>0</v>
      </c>
      <c r="E139" s="168"/>
      <c r="F139" s="168">
        <v>28051703293</v>
      </c>
      <c r="G139" s="168"/>
      <c r="H139" s="168">
        <v>0</v>
      </c>
      <c r="I139" s="168"/>
      <c r="J139" s="186">
        <f t="shared" ref="J139:J202" si="6">D139+F139+H139</f>
        <v>28051703293</v>
      </c>
      <c r="K139" s="186"/>
      <c r="L139" s="285">
        <f t="shared" si="5"/>
        <v>4.7761925197839339E-2</v>
      </c>
      <c r="M139" s="285"/>
      <c r="N139" s="168">
        <v>0</v>
      </c>
      <c r="O139" s="168"/>
      <c r="P139" s="168">
        <v>28051703293</v>
      </c>
      <c r="Q139" s="168"/>
      <c r="R139" s="168">
        <v>0</v>
      </c>
      <c r="S139" s="168"/>
      <c r="T139" s="186">
        <f t="shared" ref="T139:T202" si="7">N139+P139+R139</f>
        <v>28051703293</v>
      </c>
      <c r="U139" s="182"/>
      <c r="V139" s="285">
        <f>T139/درآمدها!$J$5</f>
        <v>4.7761647957589699E-2</v>
      </c>
    </row>
    <row r="140" spans="1:22" s="148" customFormat="1" ht="42.75" customHeight="1">
      <c r="A140" s="55"/>
      <c r="B140" s="299" t="s">
        <v>111</v>
      </c>
      <c r="C140" s="300"/>
      <c r="D140" s="168">
        <v>0</v>
      </c>
      <c r="E140" s="168"/>
      <c r="F140" s="168">
        <v>3050455889</v>
      </c>
      <c r="G140" s="168"/>
      <c r="H140" s="168">
        <v>51542641</v>
      </c>
      <c r="I140" s="168"/>
      <c r="J140" s="186">
        <f t="shared" si="6"/>
        <v>3101998530</v>
      </c>
      <c r="K140" s="186"/>
      <c r="L140" s="285">
        <f t="shared" ref="L140:L203" si="8">J140/587323546461</f>
        <v>5.2815838028145217E-3</v>
      </c>
      <c r="M140" s="285"/>
      <c r="N140" s="168">
        <v>0</v>
      </c>
      <c r="O140" s="168"/>
      <c r="P140" s="168">
        <v>3050455889</v>
      </c>
      <c r="Q140" s="168"/>
      <c r="R140" s="168">
        <v>51542641</v>
      </c>
      <c r="S140" s="168"/>
      <c r="T140" s="186">
        <f t="shared" si="7"/>
        <v>3101998530</v>
      </c>
      <c r="U140" s="182"/>
      <c r="V140" s="285">
        <f>T140/درآمدها!$J$5</f>
        <v>5.2815531451807281E-3</v>
      </c>
    </row>
    <row r="141" spans="1:22" s="148" customFormat="1" ht="42.75" customHeight="1">
      <c r="A141" s="55"/>
      <c r="B141" s="288" t="s">
        <v>276</v>
      </c>
      <c r="C141" s="300"/>
      <c r="D141" s="168">
        <v>1694507894</v>
      </c>
      <c r="E141" s="168"/>
      <c r="F141" s="168">
        <v>-183147548</v>
      </c>
      <c r="G141" s="168"/>
      <c r="H141" s="168">
        <v>0</v>
      </c>
      <c r="I141" s="168"/>
      <c r="J141" s="186">
        <f t="shared" si="6"/>
        <v>1511360346</v>
      </c>
      <c r="K141" s="186"/>
      <c r="L141" s="285">
        <f t="shared" si="8"/>
        <v>2.5733011303682831E-3</v>
      </c>
      <c r="M141" s="285"/>
      <c r="N141" s="168">
        <v>1694507894</v>
      </c>
      <c r="O141" s="168"/>
      <c r="P141" s="168">
        <v>-183147548</v>
      </c>
      <c r="Q141" s="168"/>
      <c r="R141" s="168">
        <v>0</v>
      </c>
      <c r="S141" s="168"/>
      <c r="T141" s="186">
        <f t="shared" si="7"/>
        <v>1511360346</v>
      </c>
      <c r="U141" s="182"/>
      <c r="V141" s="285">
        <f>T141/درآمدها!$J$5</f>
        <v>2.5732861933102638E-3</v>
      </c>
    </row>
    <row r="142" spans="1:22" s="148" customFormat="1" ht="42.75" customHeight="1">
      <c r="A142" s="55"/>
      <c r="B142" s="299" t="s">
        <v>153</v>
      </c>
      <c r="C142" s="300"/>
      <c r="D142" s="168">
        <v>3177806995</v>
      </c>
      <c r="E142" s="168"/>
      <c r="F142" s="168">
        <v>-1282317262</v>
      </c>
      <c r="G142" s="168"/>
      <c r="H142" s="168">
        <v>0</v>
      </c>
      <c r="I142" s="168"/>
      <c r="J142" s="186">
        <f t="shared" si="6"/>
        <v>1895489733</v>
      </c>
      <c r="K142" s="186"/>
      <c r="L142" s="285">
        <f t="shared" si="8"/>
        <v>3.2273348215332725E-3</v>
      </c>
      <c r="M142" s="285"/>
      <c r="N142" s="168">
        <v>3177806995</v>
      </c>
      <c r="O142" s="168"/>
      <c r="P142" s="168">
        <v>-1282317262</v>
      </c>
      <c r="Q142" s="168"/>
      <c r="R142" s="168">
        <v>0</v>
      </c>
      <c r="S142" s="168"/>
      <c r="T142" s="186">
        <f t="shared" si="7"/>
        <v>1895489733</v>
      </c>
      <c r="U142" s="182"/>
      <c r="V142" s="285">
        <f>T142/درآمدها!$J$5</f>
        <v>3.2273160880524109E-3</v>
      </c>
    </row>
    <row r="143" spans="1:22" s="148" customFormat="1" ht="42.75" customHeight="1">
      <c r="A143" s="55"/>
      <c r="B143" s="299" t="s">
        <v>171</v>
      </c>
      <c r="C143" s="300"/>
      <c r="D143" s="168">
        <v>0</v>
      </c>
      <c r="E143" s="168"/>
      <c r="F143" s="168">
        <v>1405023004</v>
      </c>
      <c r="G143" s="168"/>
      <c r="H143" s="168">
        <v>0</v>
      </c>
      <c r="I143" s="168"/>
      <c r="J143" s="186">
        <f t="shared" si="6"/>
        <v>1405023004</v>
      </c>
      <c r="K143" s="186"/>
      <c r="L143" s="285">
        <f t="shared" si="8"/>
        <v>2.3922470203453653E-3</v>
      </c>
      <c r="M143" s="285"/>
      <c r="N143" s="168">
        <v>0</v>
      </c>
      <c r="O143" s="168"/>
      <c r="P143" s="168">
        <v>1405023004</v>
      </c>
      <c r="Q143" s="168"/>
      <c r="R143" s="168">
        <v>0</v>
      </c>
      <c r="S143" s="168"/>
      <c r="T143" s="186">
        <f t="shared" si="7"/>
        <v>1405023004</v>
      </c>
      <c r="U143" s="182"/>
      <c r="V143" s="285">
        <f>T143/درآمدها!$J$5</f>
        <v>2.3922331342392592E-3</v>
      </c>
    </row>
    <row r="144" spans="1:22" s="148" customFormat="1" ht="42.75" customHeight="1">
      <c r="A144" s="55"/>
      <c r="B144" s="299" t="s">
        <v>131</v>
      </c>
      <c r="C144" s="300"/>
      <c r="D144" s="168">
        <v>21006668917</v>
      </c>
      <c r="E144" s="168"/>
      <c r="F144" s="168">
        <v>-4671242225</v>
      </c>
      <c r="G144" s="168"/>
      <c r="H144" s="168">
        <v>0</v>
      </c>
      <c r="I144" s="168"/>
      <c r="J144" s="186">
        <f t="shared" si="6"/>
        <v>16335426692</v>
      </c>
      <c r="K144" s="186"/>
      <c r="L144" s="285">
        <f t="shared" si="8"/>
        <v>2.7813335239888461E-2</v>
      </c>
      <c r="M144" s="285"/>
      <c r="N144" s="168">
        <v>21006668917</v>
      </c>
      <c r="O144" s="168"/>
      <c r="P144" s="168">
        <v>-4671242225</v>
      </c>
      <c r="Q144" s="168"/>
      <c r="R144" s="168">
        <v>0</v>
      </c>
      <c r="S144" s="168"/>
      <c r="T144" s="186">
        <f t="shared" si="7"/>
        <v>16335426692</v>
      </c>
      <c r="U144" s="182"/>
      <c r="V144" s="285">
        <f>T144/درآمدها!$J$5</f>
        <v>2.7813173793799901E-2</v>
      </c>
    </row>
    <row r="145" spans="1:22" s="148" customFormat="1" ht="42.75" customHeight="1">
      <c r="A145" s="55"/>
      <c r="B145" s="299" t="s">
        <v>200</v>
      </c>
      <c r="C145" s="300"/>
      <c r="D145" s="168">
        <v>0</v>
      </c>
      <c r="E145" s="168"/>
      <c r="F145" s="168">
        <v>13191699796</v>
      </c>
      <c r="G145" s="168"/>
      <c r="H145" s="168">
        <v>2276922748</v>
      </c>
      <c r="I145" s="168"/>
      <c r="J145" s="186">
        <f t="shared" si="6"/>
        <v>15468622544</v>
      </c>
      <c r="K145" s="186"/>
      <c r="L145" s="285">
        <f t="shared" si="8"/>
        <v>2.6337480656459876E-2</v>
      </c>
      <c r="M145" s="285"/>
      <c r="N145" s="168">
        <v>0</v>
      </c>
      <c r="O145" s="168"/>
      <c r="P145" s="168">
        <v>13191699796</v>
      </c>
      <c r="Q145" s="168"/>
      <c r="R145" s="168">
        <v>2276922748</v>
      </c>
      <c r="S145" s="168"/>
      <c r="T145" s="186">
        <f t="shared" si="7"/>
        <v>15468622544</v>
      </c>
      <c r="U145" s="182"/>
      <c r="V145" s="285">
        <f>T145/درآمدها!$J$5</f>
        <v>2.6337327777159431E-2</v>
      </c>
    </row>
    <row r="146" spans="1:22" s="148" customFormat="1" ht="42.75" customHeight="1">
      <c r="A146" s="55"/>
      <c r="B146" s="299" t="s">
        <v>226</v>
      </c>
      <c r="C146" s="300"/>
      <c r="D146" s="168">
        <v>0</v>
      </c>
      <c r="E146" s="168"/>
      <c r="F146" s="168">
        <v>-222845332</v>
      </c>
      <c r="G146" s="168"/>
      <c r="H146" s="168">
        <v>-3176702</v>
      </c>
      <c r="I146" s="168"/>
      <c r="J146" s="186">
        <f t="shared" si="6"/>
        <v>-226022034</v>
      </c>
      <c r="K146" s="186"/>
      <c r="L146" s="285">
        <f t="shared" si="8"/>
        <v>-3.8483393925192906E-4</v>
      </c>
      <c r="M146" s="285"/>
      <c r="N146" s="168">
        <v>0</v>
      </c>
      <c r="O146" s="168"/>
      <c r="P146" s="168">
        <v>-222845332</v>
      </c>
      <c r="Q146" s="168"/>
      <c r="R146" s="168">
        <v>-3176702</v>
      </c>
      <c r="S146" s="168"/>
      <c r="T146" s="186">
        <f t="shared" si="7"/>
        <v>-226022034</v>
      </c>
      <c r="U146" s="182"/>
      <c r="V146" s="285">
        <f>T146/درآمدها!$J$5</f>
        <v>-3.8483170543373712E-4</v>
      </c>
    </row>
    <row r="147" spans="1:22" s="148" customFormat="1" ht="42.75" customHeight="1">
      <c r="A147" s="55"/>
      <c r="B147" s="299" t="s">
        <v>228</v>
      </c>
      <c r="C147" s="300"/>
      <c r="D147" s="168">
        <v>0</v>
      </c>
      <c r="E147" s="168"/>
      <c r="F147" s="168">
        <v>-11250209483</v>
      </c>
      <c r="G147" s="168"/>
      <c r="H147" s="168">
        <v>-541245665</v>
      </c>
      <c r="I147" s="168"/>
      <c r="J147" s="186">
        <f t="shared" si="6"/>
        <v>-11791455148</v>
      </c>
      <c r="K147" s="186"/>
      <c r="L147" s="285">
        <f t="shared" si="8"/>
        <v>-2.0076591887131137E-2</v>
      </c>
      <c r="M147" s="285"/>
      <c r="N147" s="168">
        <v>0</v>
      </c>
      <c r="O147" s="168"/>
      <c r="P147" s="168">
        <v>-11250209483</v>
      </c>
      <c r="Q147" s="168"/>
      <c r="R147" s="168">
        <v>-541245665</v>
      </c>
      <c r="S147" s="168"/>
      <c r="T147" s="186">
        <f t="shared" si="7"/>
        <v>-11791455148</v>
      </c>
      <c r="U147" s="182"/>
      <c r="V147" s="285">
        <f>T147/درآمدها!$J$5</f>
        <v>-2.0076475349966361E-2</v>
      </c>
    </row>
    <row r="148" spans="1:22" s="148" customFormat="1" ht="42.75" customHeight="1">
      <c r="A148" s="55"/>
      <c r="B148" s="299" t="s">
        <v>267</v>
      </c>
      <c r="C148" s="300"/>
      <c r="D148" s="168">
        <v>737408392</v>
      </c>
      <c r="E148" s="168"/>
      <c r="F148" s="168">
        <v>-199410975</v>
      </c>
      <c r="G148" s="168"/>
      <c r="H148" s="168">
        <v>-9843582</v>
      </c>
      <c r="I148" s="168"/>
      <c r="J148" s="186">
        <f t="shared" si="6"/>
        <v>528153835</v>
      </c>
      <c r="K148" s="186"/>
      <c r="L148" s="285">
        <f t="shared" si="8"/>
        <v>8.9925533921203168E-4</v>
      </c>
      <c r="M148" s="285"/>
      <c r="N148" s="168">
        <v>737408392</v>
      </c>
      <c r="O148" s="168"/>
      <c r="P148" s="168">
        <v>-199410975</v>
      </c>
      <c r="Q148" s="168"/>
      <c r="R148" s="168">
        <v>-9843582</v>
      </c>
      <c r="S148" s="168"/>
      <c r="T148" s="186">
        <f t="shared" si="7"/>
        <v>528153835</v>
      </c>
      <c r="U148" s="182"/>
      <c r="V148" s="285">
        <f>T148/درآمدها!$J$5</f>
        <v>8.9925011936853284E-4</v>
      </c>
    </row>
    <row r="149" spans="1:22" s="148" customFormat="1" ht="42.75" customHeight="1">
      <c r="A149" s="55"/>
      <c r="B149" s="299" t="s">
        <v>254</v>
      </c>
      <c r="C149" s="300"/>
      <c r="D149" s="168">
        <v>14582573565</v>
      </c>
      <c r="E149" s="168"/>
      <c r="F149" s="168">
        <v>-11832615364</v>
      </c>
      <c r="G149" s="168"/>
      <c r="H149" s="168">
        <v>0</v>
      </c>
      <c r="I149" s="168"/>
      <c r="J149" s="186">
        <f t="shared" si="6"/>
        <v>2749958201</v>
      </c>
      <c r="K149" s="186"/>
      <c r="L149" s="285">
        <f t="shared" si="8"/>
        <v>4.6821861945945415E-3</v>
      </c>
      <c r="M149" s="285"/>
      <c r="N149" s="168">
        <v>14582573565</v>
      </c>
      <c r="O149" s="168"/>
      <c r="P149" s="168">
        <v>-11832615364</v>
      </c>
      <c r="Q149" s="168"/>
      <c r="R149" s="168">
        <v>0</v>
      </c>
      <c r="S149" s="168"/>
      <c r="T149" s="186">
        <f t="shared" si="7"/>
        <v>2749958201</v>
      </c>
      <c r="U149" s="182"/>
      <c r="V149" s="285">
        <f>T149/درآمدها!$J$5</f>
        <v>4.6821590162414058E-3</v>
      </c>
    </row>
    <row r="150" spans="1:22" s="148" customFormat="1" ht="42.75" customHeight="1">
      <c r="A150" s="55"/>
      <c r="B150" s="299" t="s">
        <v>243</v>
      </c>
      <c r="C150" s="300"/>
      <c r="D150" s="168">
        <v>576113257</v>
      </c>
      <c r="E150" s="168"/>
      <c r="F150" s="168">
        <v>-17813392</v>
      </c>
      <c r="G150" s="168"/>
      <c r="H150" s="168">
        <v>0</v>
      </c>
      <c r="I150" s="168"/>
      <c r="J150" s="186">
        <f t="shared" si="6"/>
        <v>558299865</v>
      </c>
      <c r="K150" s="186"/>
      <c r="L150" s="285">
        <f t="shared" si="8"/>
        <v>9.5058314682616382E-4</v>
      </c>
      <c r="M150" s="285"/>
      <c r="N150" s="168">
        <v>576113257</v>
      </c>
      <c r="O150" s="168"/>
      <c r="P150" s="168">
        <v>-17813392</v>
      </c>
      <c r="Q150" s="168"/>
      <c r="R150" s="168">
        <v>0</v>
      </c>
      <c r="S150" s="168"/>
      <c r="T150" s="186">
        <f t="shared" si="7"/>
        <v>558299865</v>
      </c>
      <c r="U150" s="182"/>
      <c r="V150" s="285">
        <f>T150/درآمدها!$J$5</f>
        <v>9.5057762904379132E-4</v>
      </c>
    </row>
    <row r="151" spans="1:22" s="148" customFormat="1" ht="42.75" customHeight="1">
      <c r="A151" s="55"/>
      <c r="B151" s="299" t="s">
        <v>165</v>
      </c>
      <c r="C151" s="300"/>
      <c r="D151" s="168">
        <v>0</v>
      </c>
      <c r="E151" s="168"/>
      <c r="F151" s="168">
        <v>3260580200</v>
      </c>
      <c r="G151" s="168"/>
      <c r="H151" s="168">
        <v>0</v>
      </c>
      <c r="I151" s="168"/>
      <c r="J151" s="186">
        <f t="shared" si="6"/>
        <v>3260580200</v>
      </c>
      <c r="K151" s="186"/>
      <c r="L151" s="285">
        <f t="shared" si="8"/>
        <v>5.551591145369671E-3</v>
      </c>
      <c r="M151" s="285"/>
      <c r="N151" s="168">
        <v>0</v>
      </c>
      <c r="O151" s="168"/>
      <c r="P151" s="168">
        <v>3260580200</v>
      </c>
      <c r="Q151" s="168"/>
      <c r="R151" s="168">
        <v>0</v>
      </c>
      <c r="S151" s="168"/>
      <c r="T151" s="186">
        <f t="shared" si="7"/>
        <v>3260580200</v>
      </c>
      <c r="U151" s="182"/>
      <c r="V151" s="285">
        <f>T151/درآمدها!$J$5</f>
        <v>5.5515589204434626E-3</v>
      </c>
    </row>
    <row r="152" spans="1:22" s="148" customFormat="1" ht="42.75" customHeight="1">
      <c r="A152" s="55"/>
      <c r="B152" s="299" t="s">
        <v>99</v>
      </c>
      <c r="C152" s="300"/>
      <c r="D152" s="168">
        <v>0</v>
      </c>
      <c r="E152" s="168"/>
      <c r="F152" s="168">
        <v>772958328</v>
      </c>
      <c r="G152" s="168"/>
      <c r="H152" s="168">
        <v>14838991</v>
      </c>
      <c r="I152" s="168"/>
      <c r="J152" s="186">
        <f t="shared" si="6"/>
        <v>787797319</v>
      </c>
      <c r="K152" s="186"/>
      <c r="L152" s="285">
        <f t="shared" si="8"/>
        <v>1.3413344718545385E-3</v>
      </c>
      <c r="M152" s="285"/>
      <c r="N152" s="168">
        <v>0</v>
      </c>
      <c r="O152" s="168"/>
      <c r="P152" s="168">
        <v>772958328</v>
      </c>
      <c r="Q152" s="168"/>
      <c r="R152" s="168">
        <v>14838991</v>
      </c>
      <c r="S152" s="168"/>
      <c r="T152" s="186">
        <f t="shared" si="7"/>
        <v>787797319</v>
      </c>
      <c r="U152" s="182"/>
      <c r="V152" s="285">
        <f>T152/درآمدها!$J$5</f>
        <v>1.3413266859057459E-3</v>
      </c>
    </row>
    <row r="153" spans="1:22" s="148" customFormat="1" ht="42.75" customHeight="1">
      <c r="A153" s="55"/>
      <c r="B153" s="299" t="s">
        <v>107</v>
      </c>
      <c r="C153" s="300"/>
      <c r="D153" s="168">
        <v>0</v>
      </c>
      <c r="E153" s="168"/>
      <c r="F153" s="168">
        <v>8309811671</v>
      </c>
      <c r="G153" s="168"/>
      <c r="H153" s="168">
        <v>89762719</v>
      </c>
      <c r="I153" s="168"/>
      <c r="J153" s="186">
        <f t="shared" si="6"/>
        <v>8399574390</v>
      </c>
      <c r="K153" s="186"/>
      <c r="L153" s="285">
        <f t="shared" si="8"/>
        <v>1.4301443285583913E-2</v>
      </c>
      <c r="M153" s="285"/>
      <c r="N153" s="168">
        <v>0</v>
      </c>
      <c r="O153" s="168"/>
      <c r="P153" s="168">
        <v>8309811671</v>
      </c>
      <c r="Q153" s="168"/>
      <c r="R153" s="168">
        <v>89762719</v>
      </c>
      <c r="S153" s="168"/>
      <c r="T153" s="186">
        <f t="shared" si="7"/>
        <v>8399574390</v>
      </c>
      <c r="U153" s="182"/>
      <c r="V153" s="285">
        <f>T153/درآمدها!$J$5</f>
        <v>1.4301360271013409E-2</v>
      </c>
    </row>
    <row r="154" spans="1:22" s="148" customFormat="1" ht="42.75" customHeight="1">
      <c r="A154" s="55"/>
      <c r="B154" s="299" t="s">
        <v>113</v>
      </c>
      <c r="C154" s="300"/>
      <c r="D154" s="168">
        <v>0</v>
      </c>
      <c r="E154" s="168"/>
      <c r="F154" s="168">
        <v>-953751615</v>
      </c>
      <c r="G154" s="168"/>
      <c r="H154" s="168">
        <v>0</v>
      </c>
      <c r="I154" s="168"/>
      <c r="J154" s="186">
        <f t="shared" si="6"/>
        <v>-953751615</v>
      </c>
      <c r="K154" s="186"/>
      <c r="L154" s="285">
        <f t="shared" si="8"/>
        <v>-1.6238947352731957E-3</v>
      </c>
      <c r="M154" s="285"/>
      <c r="N154" s="168">
        <v>0</v>
      </c>
      <c r="O154" s="168"/>
      <c r="P154" s="168">
        <v>-953751615</v>
      </c>
      <c r="Q154" s="168"/>
      <c r="R154" s="168">
        <v>0</v>
      </c>
      <c r="S154" s="168"/>
      <c r="T154" s="186">
        <f t="shared" si="7"/>
        <v>-953751615</v>
      </c>
      <c r="U154" s="182"/>
      <c r="V154" s="285">
        <f>T154/درآمدها!$J$5</f>
        <v>-1.6238853091669419E-3</v>
      </c>
    </row>
    <row r="155" spans="1:22" s="148" customFormat="1" ht="42.75" customHeight="1">
      <c r="A155" s="55"/>
      <c r="B155" s="299" t="s">
        <v>92</v>
      </c>
      <c r="C155" s="300"/>
      <c r="D155" s="168">
        <v>0</v>
      </c>
      <c r="E155" s="168"/>
      <c r="F155" s="168">
        <v>3892381845</v>
      </c>
      <c r="G155" s="168"/>
      <c r="H155" s="168">
        <v>0</v>
      </c>
      <c r="I155" s="168"/>
      <c r="J155" s="186">
        <f t="shared" si="6"/>
        <v>3892381845</v>
      </c>
      <c r="K155" s="186"/>
      <c r="L155" s="285">
        <f t="shared" si="8"/>
        <v>6.6273212924189574E-3</v>
      </c>
      <c r="M155" s="285"/>
      <c r="N155" s="168">
        <v>0</v>
      </c>
      <c r="O155" s="168"/>
      <c r="P155" s="168">
        <v>3892381845</v>
      </c>
      <c r="Q155" s="168"/>
      <c r="R155" s="168">
        <v>0</v>
      </c>
      <c r="S155" s="168"/>
      <c r="T155" s="186">
        <f t="shared" si="7"/>
        <v>3892381845</v>
      </c>
      <c r="U155" s="182"/>
      <c r="V155" s="285">
        <f>T155/درآمدها!$J$5</f>
        <v>6.627282823278487E-3</v>
      </c>
    </row>
    <row r="156" spans="1:22" s="148" customFormat="1" ht="42.75" customHeight="1">
      <c r="A156" s="55"/>
      <c r="B156" s="299" t="s">
        <v>298</v>
      </c>
      <c r="C156" s="300"/>
      <c r="D156" s="168">
        <v>11293393956</v>
      </c>
      <c r="E156" s="168"/>
      <c r="F156" s="168">
        <v>-1318414238</v>
      </c>
      <c r="G156" s="168"/>
      <c r="H156" s="168">
        <v>-1190289998</v>
      </c>
      <c r="I156" s="168"/>
      <c r="J156" s="186">
        <f t="shared" si="6"/>
        <v>8784689720</v>
      </c>
      <c r="K156" s="186"/>
      <c r="L156" s="285">
        <f t="shared" si="8"/>
        <v>1.4957155681793066E-2</v>
      </c>
      <c r="M156" s="285"/>
      <c r="N156" s="168">
        <v>11293393956</v>
      </c>
      <c r="O156" s="168"/>
      <c r="P156" s="168">
        <v>-1318414238</v>
      </c>
      <c r="Q156" s="168"/>
      <c r="R156" s="168">
        <v>-1190289998</v>
      </c>
      <c r="S156" s="168"/>
      <c r="T156" s="186">
        <f t="shared" si="7"/>
        <v>8784689720</v>
      </c>
      <c r="U156" s="182"/>
      <c r="V156" s="285">
        <f>T156/درآمدها!$J$5</f>
        <v>1.495706886105546E-2</v>
      </c>
    </row>
    <row r="157" spans="1:22" s="148" customFormat="1" ht="42.75" customHeight="1">
      <c r="A157" s="55"/>
      <c r="B157" s="299" t="s">
        <v>147</v>
      </c>
      <c r="C157" s="300"/>
      <c r="D157" s="168">
        <v>329273637</v>
      </c>
      <c r="E157" s="168"/>
      <c r="F157" s="168">
        <v>-95448036</v>
      </c>
      <c r="G157" s="168"/>
      <c r="H157" s="168">
        <v>66800754</v>
      </c>
      <c r="I157" s="168"/>
      <c r="J157" s="186">
        <f t="shared" si="6"/>
        <v>300626355</v>
      </c>
      <c r="K157" s="186"/>
      <c r="L157" s="285">
        <f t="shared" si="8"/>
        <v>5.118581688261369E-4</v>
      </c>
      <c r="M157" s="285"/>
      <c r="N157" s="168">
        <v>329273637</v>
      </c>
      <c r="O157" s="168"/>
      <c r="P157" s="168">
        <v>-95448036</v>
      </c>
      <c r="Q157" s="168"/>
      <c r="R157" s="168">
        <v>66800754</v>
      </c>
      <c r="S157" s="168"/>
      <c r="T157" s="186">
        <f t="shared" si="7"/>
        <v>300626355</v>
      </c>
      <c r="U157" s="182"/>
      <c r="V157" s="285">
        <f>T157/درآمدها!$J$5</f>
        <v>5.118551976794354E-4</v>
      </c>
    </row>
    <row r="158" spans="1:22" s="148" customFormat="1" ht="42.75" customHeight="1">
      <c r="A158" s="55"/>
      <c r="B158" s="299" t="s">
        <v>256</v>
      </c>
      <c r="C158" s="300"/>
      <c r="D158" s="168">
        <v>0</v>
      </c>
      <c r="E158" s="168"/>
      <c r="F158" s="168">
        <v>1704753501</v>
      </c>
      <c r="G158" s="168"/>
      <c r="H158" s="168">
        <v>20412934</v>
      </c>
      <c r="I158" s="168"/>
      <c r="J158" s="186">
        <f t="shared" si="6"/>
        <v>1725166435</v>
      </c>
      <c r="K158" s="186"/>
      <c r="L158" s="285">
        <f t="shared" si="8"/>
        <v>2.9373357247384872E-3</v>
      </c>
      <c r="M158" s="285"/>
      <c r="N158" s="168">
        <v>0</v>
      </c>
      <c r="O158" s="168"/>
      <c r="P158" s="168">
        <v>1704753501</v>
      </c>
      <c r="Q158" s="168"/>
      <c r="R158" s="168">
        <v>20412934</v>
      </c>
      <c r="S158" s="168"/>
      <c r="T158" s="186">
        <f t="shared" si="7"/>
        <v>1725166435</v>
      </c>
      <c r="U158" s="182"/>
      <c r="V158" s="285">
        <f>T158/درآمدها!$J$5</f>
        <v>2.9373186745947537E-3</v>
      </c>
    </row>
    <row r="159" spans="1:22" s="148" customFormat="1" ht="42.75" customHeight="1">
      <c r="A159" s="55"/>
      <c r="B159" s="299" t="s">
        <v>315</v>
      </c>
      <c r="C159" s="300"/>
      <c r="D159" s="168">
        <v>0</v>
      </c>
      <c r="E159" s="168"/>
      <c r="F159" s="168">
        <v>162468726</v>
      </c>
      <c r="G159" s="168"/>
      <c r="H159" s="168">
        <v>0</v>
      </c>
      <c r="I159" s="168"/>
      <c r="J159" s="186">
        <f t="shared" si="6"/>
        <v>162468726</v>
      </c>
      <c r="K159" s="186"/>
      <c r="L159" s="285">
        <f t="shared" si="8"/>
        <v>2.7662559585594343E-4</v>
      </c>
      <c r="M159" s="285"/>
      <c r="N159" s="168">
        <v>0</v>
      </c>
      <c r="O159" s="168"/>
      <c r="P159" s="168">
        <v>162468726</v>
      </c>
      <c r="Q159" s="168"/>
      <c r="R159" s="168">
        <v>0</v>
      </c>
      <c r="S159" s="168"/>
      <c r="T159" s="186">
        <f t="shared" si="7"/>
        <v>162468726</v>
      </c>
      <c r="U159" s="182"/>
      <c r="V159" s="285">
        <f>T159/درآمدها!$J$5</f>
        <v>2.7662399014702496E-4</v>
      </c>
    </row>
    <row r="160" spans="1:22" s="148" customFormat="1" ht="49.5" customHeight="1">
      <c r="A160" s="55"/>
      <c r="B160" s="299" t="s">
        <v>318</v>
      </c>
      <c r="C160" s="300"/>
      <c r="D160" s="168">
        <v>0</v>
      </c>
      <c r="E160" s="168"/>
      <c r="F160" s="168">
        <v>1727818346</v>
      </c>
      <c r="G160" s="168"/>
      <c r="H160" s="168">
        <v>46094406</v>
      </c>
      <c r="I160" s="168"/>
      <c r="J160" s="186">
        <f t="shared" si="6"/>
        <v>1773912752</v>
      </c>
      <c r="K160" s="186"/>
      <c r="L160" s="285">
        <f t="shared" si="8"/>
        <v>3.0203331071756937E-3</v>
      </c>
      <c r="M160" s="285"/>
      <c r="N160" s="168">
        <v>0</v>
      </c>
      <c r="O160" s="168"/>
      <c r="P160" s="168">
        <v>1727818346</v>
      </c>
      <c r="Q160" s="168"/>
      <c r="R160" s="168">
        <v>46094406</v>
      </c>
      <c r="S160" s="168"/>
      <c r="T160" s="186">
        <f t="shared" si="7"/>
        <v>1773912752</v>
      </c>
      <c r="U160" s="182"/>
      <c r="V160" s="285">
        <f>T160/درآمدها!$J$5</f>
        <v>3.0203155752629583E-3</v>
      </c>
    </row>
    <row r="161" spans="1:22" s="148" customFormat="1" ht="42.75" customHeight="1">
      <c r="A161" s="55"/>
      <c r="B161" s="299" t="s">
        <v>177</v>
      </c>
      <c r="C161" s="300"/>
      <c r="D161" s="168">
        <v>1364576155</v>
      </c>
      <c r="E161" s="168"/>
      <c r="F161" s="168">
        <v>3630420260</v>
      </c>
      <c r="G161" s="168"/>
      <c r="H161" s="168">
        <v>0</v>
      </c>
      <c r="I161" s="168"/>
      <c r="J161" s="186">
        <f t="shared" si="6"/>
        <v>4994996415</v>
      </c>
      <c r="K161" s="186"/>
      <c r="L161" s="285">
        <f t="shared" si="8"/>
        <v>8.5046759066583454E-3</v>
      </c>
      <c r="M161" s="285"/>
      <c r="N161" s="168">
        <v>1364576155</v>
      </c>
      <c r="O161" s="168"/>
      <c r="P161" s="168">
        <v>3630420260</v>
      </c>
      <c r="Q161" s="168"/>
      <c r="R161" s="168">
        <v>0</v>
      </c>
      <c r="S161" s="168"/>
      <c r="T161" s="186">
        <f t="shared" si="7"/>
        <v>4994996415</v>
      </c>
      <c r="U161" s="182"/>
      <c r="V161" s="285">
        <f>T161/درآمدها!$J$5</f>
        <v>8.5046265401710914E-3</v>
      </c>
    </row>
    <row r="162" spans="1:22" s="148" customFormat="1" ht="42.75" customHeight="1">
      <c r="A162" s="55"/>
      <c r="B162" s="299" t="s">
        <v>155</v>
      </c>
      <c r="C162" s="300"/>
      <c r="D162" s="168">
        <v>0</v>
      </c>
      <c r="E162" s="168"/>
      <c r="F162" s="168">
        <v>-3044759247</v>
      </c>
      <c r="G162" s="168"/>
      <c r="H162" s="168">
        <v>-19337446</v>
      </c>
      <c r="I162" s="168"/>
      <c r="J162" s="186">
        <f t="shared" si="6"/>
        <v>-3064096693</v>
      </c>
      <c r="K162" s="186"/>
      <c r="L162" s="285">
        <f t="shared" si="8"/>
        <v>-5.2170506554064487E-3</v>
      </c>
      <c r="M162" s="285"/>
      <c r="N162" s="168">
        <v>0</v>
      </c>
      <c r="O162" s="168"/>
      <c r="P162" s="168">
        <v>-3044759247</v>
      </c>
      <c r="Q162" s="168"/>
      <c r="R162" s="168">
        <v>-19337446</v>
      </c>
      <c r="S162" s="168"/>
      <c r="T162" s="186">
        <f t="shared" si="7"/>
        <v>-3064096693</v>
      </c>
      <c r="U162" s="182"/>
      <c r="V162" s="285">
        <f>T162/درآمدها!$J$5</f>
        <v>-5.2170203723636253E-3</v>
      </c>
    </row>
    <row r="163" spans="1:22" s="148" customFormat="1" ht="42.75" customHeight="1">
      <c r="A163" s="55"/>
      <c r="B163" s="299" t="s">
        <v>82</v>
      </c>
      <c r="C163" s="300"/>
      <c r="D163" s="168">
        <v>4508340483</v>
      </c>
      <c r="E163" s="168"/>
      <c r="F163" s="168">
        <v>2587645524</v>
      </c>
      <c r="G163" s="168"/>
      <c r="H163" s="168">
        <v>269139086</v>
      </c>
      <c r="I163" s="168"/>
      <c r="J163" s="186">
        <f t="shared" si="6"/>
        <v>7365125093</v>
      </c>
      <c r="K163" s="186"/>
      <c r="L163" s="285">
        <f t="shared" si="8"/>
        <v>1.2540149526405997E-2</v>
      </c>
      <c r="M163" s="285"/>
      <c r="N163" s="168">
        <v>4508340483</v>
      </c>
      <c r="O163" s="168"/>
      <c r="P163" s="168">
        <v>2587645524</v>
      </c>
      <c r="Q163" s="168"/>
      <c r="R163" s="168">
        <v>269139086</v>
      </c>
      <c r="S163" s="168"/>
      <c r="T163" s="186">
        <f t="shared" si="7"/>
        <v>7365125093</v>
      </c>
      <c r="U163" s="182"/>
      <c r="V163" s="285">
        <f>T163/درآمدها!$J$5</f>
        <v>1.2540076735492088E-2</v>
      </c>
    </row>
    <row r="164" spans="1:22" s="148" customFormat="1" ht="42.75" customHeight="1">
      <c r="A164" s="55"/>
      <c r="B164" s="299" t="s">
        <v>371</v>
      </c>
      <c r="C164" s="300"/>
      <c r="D164" s="168">
        <v>0</v>
      </c>
      <c r="E164" s="168"/>
      <c r="F164" s="168">
        <v>-1369419171</v>
      </c>
      <c r="G164" s="168"/>
      <c r="H164" s="168">
        <v>0</v>
      </c>
      <c r="I164" s="168"/>
      <c r="J164" s="186">
        <f t="shared" si="6"/>
        <v>-1369419171</v>
      </c>
      <c r="K164" s="186"/>
      <c r="L164" s="285">
        <f t="shared" si="8"/>
        <v>-2.3316265442644454E-3</v>
      </c>
      <c r="M164" s="285"/>
      <c r="N164" s="168">
        <v>0</v>
      </c>
      <c r="O164" s="168"/>
      <c r="P164" s="168">
        <v>-1369419171</v>
      </c>
      <c r="Q164" s="168"/>
      <c r="R164" s="168">
        <v>0</v>
      </c>
      <c r="S164" s="168"/>
      <c r="T164" s="186">
        <f t="shared" si="7"/>
        <v>-1369419171</v>
      </c>
      <c r="U164" s="182"/>
      <c r="V164" s="285">
        <f>T164/درآمدها!$J$5</f>
        <v>-2.3316130100377048E-3</v>
      </c>
    </row>
    <row r="165" spans="1:22" s="148" customFormat="1" ht="42.75" customHeight="1">
      <c r="A165" s="55"/>
      <c r="B165" s="299" t="s">
        <v>231</v>
      </c>
      <c r="C165" s="300"/>
      <c r="D165" s="168">
        <v>0</v>
      </c>
      <c r="E165" s="168"/>
      <c r="F165" s="168">
        <v>5234234938</v>
      </c>
      <c r="G165" s="168"/>
      <c r="H165" s="168">
        <v>0</v>
      </c>
      <c r="I165" s="168"/>
      <c r="J165" s="186">
        <f t="shared" si="6"/>
        <v>5234234938</v>
      </c>
      <c r="K165" s="186"/>
      <c r="L165" s="285">
        <f t="shared" si="8"/>
        <v>8.9120127560688017E-3</v>
      </c>
      <c r="M165" s="285"/>
      <c r="N165" s="168">
        <v>0</v>
      </c>
      <c r="O165" s="168"/>
      <c r="P165" s="168">
        <v>5234234938</v>
      </c>
      <c r="Q165" s="168"/>
      <c r="R165" s="168">
        <v>0</v>
      </c>
      <c r="S165" s="168"/>
      <c r="T165" s="186">
        <f t="shared" si="7"/>
        <v>5234234938</v>
      </c>
      <c r="U165" s="182"/>
      <c r="V165" s="285">
        <f>T165/درآمدها!$J$5</f>
        <v>8.9119610251423148E-3</v>
      </c>
    </row>
    <row r="166" spans="1:22" s="148" customFormat="1" ht="42.75" customHeight="1">
      <c r="A166" s="55"/>
      <c r="B166" s="299" t="s">
        <v>183</v>
      </c>
      <c r="C166" s="300"/>
      <c r="D166" s="168">
        <v>1279598920</v>
      </c>
      <c r="E166" s="168"/>
      <c r="F166" s="168">
        <v>4859865935</v>
      </c>
      <c r="G166" s="168"/>
      <c r="H166" s="168">
        <v>25693617</v>
      </c>
      <c r="I166" s="168"/>
      <c r="J166" s="186">
        <f t="shared" si="6"/>
        <v>6165158472</v>
      </c>
      <c r="K166" s="186"/>
      <c r="L166" s="285">
        <f t="shared" si="8"/>
        <v>1.0497039509396521E-2</v>
      </c>
      <c r="M166" s="285"/>
      <c r="N166" s="168">
        <v>1279598920</v>
      </c>
      <c r="O166" s="168"/>
      <c r="P166" s="168">
        <v>4859865935</v>
      </c>
      <c r="Q166" s="168"/>
      <c r="R166" s="168">
        <v>25693617</v>
      </c>
      <c r="S166" s="168"/>
      <c r="T166" s="186">
        <f t="shared" si="7"/>
        <v>6165158472</v>
      </c>
      <c r="U166" s="182"/>
      <c r="V166" s="285">
        <f>T166/درآمدها!$J$5</f>
        <v>1.0496978577977989E-2</v>
      </c>
    </row>
    <row r="167" spans="1:22" s="148" customFormat="1" ht="42.75" customHeight="1">
      <c r="A167" s="55"/>
      <c r="B167" s="299" t="s">
        <v>176</v>
      </c>
      <c r="C167" s="300"/>
      <c r="D167" s="168">
        <v>0</v>
      </c>
      <c r="E167" s="168"/>
      <c r="F167" s="168">
        <v>15398901863</v>
      </c>
      <c r="G167" s="168"/>
      <c r="H167" s="168">
        <v>49419623</v>
      </c>
      <c r="I167" s="168"/>
      <c r="J167" s="186">
        <f t="shared" si="6"/>
        <v>15448321486</v>
      </c>
      <c r="K167" s="186"/>
      <c r="L167" s="285">
        <f t="shared" si="8"/>
        <v>2.6302915282532119E-2</v>
      </c>
      <c r="M167" s="285"/>
      <c r="N167" s="168">
        <v>0</v>
      </c>
      <c r="O167" s="168"/>
      <c r="P167" s="168">
        <v>15398901863</v>
      </c>
      <c r="Q167" s="168"/>
      <c r="R167" s="168">
        <v>49419623</v>
      </c>
      <c r="S167" s="168"/>
      <c r="T167" s="186">
        <f t="shared" si="7"/>
        <v>15448321486</v>
      </c>
      <c r="U167" s="182"/>
      <c r="V167" s="285">
        <f>T167/درآمدها!$J$5</f>
        <v>2.6302762603870843E-2</v>
      </c>
    </row>
    <row r="168" spans="1:22" s="148" customFormat="1" ht="42.75" customHeight="1">
      <c r="A168" s="55"/>
      <c r="B168" s="299" t="s">
        <v>93</v>
      </c>
      <c r="C168" s="300"/>
      <c r="D168" s="168">
        <v>17849562392</v>
      </c>
      <c r="E168" s="168"/>
      <c r="F168" s="168">
        <v>-1113904198</v>
      </c>
      <c r="G168" s="168"/>
      <c r="H168" s="168">
        <v>-99799880</v>
      </c>
      <c r="I168" s="168"/>
      <c r="J168" s="186">
        <f t="shared" si="6"/>
        <v>16635858314</v>
      </c>
      <c r="K168" s="186"/>
      <c r="L168" s="285">
        <f t="shared" si="8"/>
        <v>2.8324861848706195E-2</v>
      </c>
      <c r="M168" s="285"/>
      <c r="N168" s="168">
        <v>17849562392</v>
      </c>
      <c r="O168" s="168"/>
      <c r="P168" s="168">
        <v>-1113904198</v>
      </c>
      <c r="Q168" s="168"/>
      <c r="R168" s="168">
        <v>-99799880</v>
      </c>
      <c r="S168" s="168"/>
      <c r="T168" s="186">
        <f t="shared" si="7"/>
        <v>16635858314</v>
      </c>
      <c r="U168" s="182"/>
      <c r="V168" s="285">
        <f>T168/درآمدها!$J$5</f>
        <v>2.8324697433395517E-2</v>
      </c>
    </row>
    <row r="169" spans="1:22" s="148" customFormat="1" ht="42.75" customHeight="1">
      <c r="A169" s="55"/>
      <c r="B169" s="299" t="s">
        <v>125</v>
      </c>
      <c r="C169" s="300"/>
      <c r="D169" s="168">
        <v>0</v>
      </c>
      <c r="E169" s="168"/>
      <c r="F169" s="168">
        <v>-2939643032</v>
      </c>
      <c r="G169" s="168"/>
      <c r="H169" s="168">
        <v>-57840968</v>
      </c>
      <c r="I169" s="168"/>
      <c r="J169" s="186">
        <f t="shared" si="6"/>
        <v>-2997484000</v>
      </c>
      <c r="K169" s="186"/>
      <c r="L169" s="285">
        <f t="shared" si="8"/>
        <v>-5.1036332836675085E-3</v>
      </c>
      <c r="M169" s="285"/>
      <c r="N169" s="168">
        <v>0</v>
      </c>
      <c r="O169" s="168"/>
      <c r="P169" s="168">
        <v>-2939643032</v>
      </c>
      <c r="Q169" s="168"/>
      <c r="R169" s="168">
        <v>-57840968</v>
      </c>
      <c r="S169" s="168"/>
      <c r="T169" s="186">
        <f t="shared" si="7"/>
        <v>-2997484000</v>
      </c>
      <c r="U169" s="182"/>
      <c r="V169" s="285">
        <f>T169/درآمدها!$J$5</f>
        <v>-5.1036036589704346E-3</v>
      </c>
    </row>
    <row r="170" spans="1:22" s="148" customFormat="1" ht="42.75" customHeight="1">
      <c r="A170" s="55"/>
      <c r="B170" s="299" t="s">
        <v>215</v>
      </c>
      <c r="C170" s="300"/>
      <c r="D170" s="168">
        <v>43573990</v>
      </c>
      <c r="E170" s="168"/>
      <c r="F170" s="168">
        <v>-1535170748</v>
      </c>
      <c r="G170" s="168"/>
      <c r="H170" s="168">
        <v>0</v>
      </c>
      <c r="I170" s="168"/>
      <c r="J170" s="186">
        <f t="shared" si="6"/>
        <v>-1491596758</v>
      </c>
      <c r="K170" s="186"/>
      <c r="L170" s="285">
        <f t="shared" si="8"/>
        <v>-2.5396508738459822E-3</v>
      </c>
      <c r="M170" s="285"/>
      <c r="N170" s="168">
        <v>43573990</v>
      </c>
      <c r="O170" s="168"/>
      <c r="P170" s="168">
        <v>-1535170748</v>
      </c>
      <c r="Q170" s="168"/>
      <c r="R170" s="168">
        <v>0</v>
      </c>
      <c r="S170" s="168"/>
      <c r="T170" s="186">
        <f t="shared" si="7"/>
        <v>-1491596758</v>
      </c>
      <c r="U170" s="182"/>
      <c r="V170" s="285">
        <f>T170/درآمدها!$J$5</f>
        <v>-2.5396361321152134E-3</v>
      </c>
    </row>
    <row r="171" spans="1:22" s="148" customFormat="1" ht="42.75" customHeight="1">
      <c r="A171" s="55"/>
      <c r="B171" s="299" t="s">
        <v>373</v>
      </c>
      <c r="C171" s="300"/>
      <c r="D171" s="168">
        <v>0</v>
      </c>
      <c r="E171" s="168"/>
      <c r="F171" s="168">
        <v>-1881018013</v>
      </c>
      <c r="G171" s="168"/>
      <c r="H171" s="168">
        <v>-24254392</v>
      </c>
      <c r="I171" s="168"/>
      <c r="J171" s="186">
        <f t="shared" si="6"/>
        <v>-1905272405</v>
      </c>
      <c r="K171" s="186"/>
      <c r="L171" s="285">
        <f t="shared" si="8"/>
        <v>-3.2439911808073841E-3</v>
      </c>
      <c r="M171" s="285"/>
      <c r="N171" s="168">
        <v>0</v>
      </c>
      <c r="O171" s="168"/>
      <c r="P171" s="168">
        <v>-1881018013</v>
      </c>
      <c r="Q171" s="168"/>
      <c r="R171" s="168">
        <v>-24254392</v>
      </c>
      <c r="S171" s="168"/>
      <c r="T171" s="186">
        <f t="shared" si="7"/>
        <v>-1905272405</v>
      </c>
      <c r="U171" s="182"/>
      <c r="V171" s="285">
        <f>T171/درآمدها!$J$5</f>
        <v>-3.2439723506425388E-3</v>
      </c>
    </row>
    <row r="172" spans="1:22" s="148" customFormat="1" ht="42.75" customHeight="1">
      <c r="A172" s="55"/>
      <c r="B172" s="299" t="s">
        <v>167</v>
      </c>
      <c r="C172" s="300"/>
      <c r="D172" s="168">
        <v>0</v>
      </c>
      <c r="E172" s="168"/>
      <c r="F172" s="168">
        <v>2786443507</v>
      </c>
      <c r="G172" s="168"/>
      <c r="H172" s="168">
        <v>39762000</v>
      </c>
      <c r="I172" s="168"/>
      <c r="J172" s="186">
        <f t="shared" si="6"/>
        <v>2826205507</v>
      </c>
      <c r="K172" s="186"/>
      <c r="L172" s="285">
        <f t="shared" si="8"/>
        <v>4.8120078345737982E-3</v>
      </c>
      <c r="M172" s="285"/>
      <c r="N172" s="168">
        <v>0</v>
      </c>
      <c r="O172" s="168"/>
      <c r="P172" s="168">
        <v>2786443507</v>
      </c>
      <c r="Q172" s="168"/>
      <c r="R172" s="168">
        <v>39762000</v>
      </c>
      <c r="S172" s="168"/>
      <c r="T172" s="186">
        <f t="shared" si="7"/>
        <v>2826205507</v>
      </c>
      <c r="U172" s="182"/>
      <c r="V172" s="285">
        <f>T172/درآمدها!$J$5</f>
        <v>4.811979902654224E-3</v>
      </c>
    </row>
    <row r="173" spans="1:22" s="148" customFormat="1" ht="42.75" customHeight="1">
      <c r="A173" s="55"/>
      <c r="B173" s="299" t="s">
        <v>193</v>
      </c>
      <c r="C173" s="300"/>
      <c r="D173" s="168">
        <v>1000749905</v>
      </c>
      <c r="E173" s="168"/>
      <c r="F173" s="168">
        <v>-1330247203</v>
      </c>
      <c r="G173" s="168"/>
      <c r="H173" s="168">
        <v>-25609169</v>
      </c>
      <c r="I173" s="168"/>
      <c r="J173" s="186">
        <f t="shared" si="6"/>
        <v>-355106467</v>
      </c>
      <c r="K173" s="186"/>
      <c r="L173" s="285">
        <f t="shared" si="8"/>
        <v>-6.0461813448438014E-4</v>
      </c>
      <c r="M173" s="285"/>
      <c r="N173" s="168">
        <v>1000749905</v>
      </c>
      <c r="O173" s="168"/>
      <c r="P173" s="168">
        <v>-1330247203</v>
      </c>
      <c r="Q173" s="168"/>
      <c r="R173" s="168">
        <v>-25609169</v>
      </c>
      <c r="S173" s="168"/>
      <c r="T173" s="186">
        <f t="shared" si="7"/>
        <v>-355106467</v>
      </c>
      <c r="U173" s="182"/>
      <c r="V173" s="285">
        <f>T173/درآمدها!$J$5</f>
        <v>-6.0461462490050456E-4</v>
      </c>
    </row>
    <row r="174" spans="1:22" s="148" customFormat="1" ht="42.75" customHeight="1">
      <c r="A174" s="55"/>
      <c r="B174" s="299" t="s">
        <v>297</v>
      </c>
      <c r="C174" s="300"/>
      <c r="D174" s="168">
        <v>0</v>
      </c>
      <c r="E174" s="168"/>
      <c r="F174" s="168">
        <v>1674676126</v>
      </c>
      <c r="G174" s="168"/>
      <c r="H174" s="168">
        <v>35497208</v>
      </c>
      <c r="I174" s="168"/>
      <c r="J174" s="186">
        <f t="shared" si="6"/>
        <v>1710173334</v>
      </c>
      <c r="K174" s="186"/>
      <c r="L174" s="285">
        <f t="shared" si="8"/>
        <v>2.9118078856277567E-3</v>
      </c>
      <c r="M174" s="285"/>
      <c r="N174" s="168">
        <v>0</v>
      </c>
      <c r="O174" s="168"/>
      <c r="P174" s="168">
        <v>1674676126</v>
      </c>
      <c r="Q174" s="168"/>
      <c r="R174" s="168">
        <v>35497208</v>
      </c>
      <c r="S174" s="168"/>
      <c r="T174" s="186">
        <f t="shared" si="7"/>
        <v>1710173334</v>
      </c>
      <c r="U174" s="182"/>
      <c r="V174" s="285">
        <f>T174/درآمدها!$J$5</f>
        <v>2.9117909836636549E-3</v>
      </c>
    </row>
    <row r="175" spans="1:22" s="148" customFormat="1" ht="42.75" customHeight="1">
      <c r="A175" s="55"/>
      <c r="B175" s="299" t="s">
        <v>97</v>
      </c>
      <c r="C175" s="300"/>
      <c r="D175" s="168">
        <v>0</v>
      </c>
      <c r="E175" s="168"/>
      <c r="F175" s="168">
        <v>-694137828</v>
      </c>
      <c r="G175" s="168"/>
      <c r="H175" s="168">
        <v>-5474409</v>
      </c>
      <c r="I175" s="168"/>
      <c r="J175" s="186">
        <f t="shared" si="6"/>
        <v>-699612237</v>
      </c>
      <c r="K175" s="186"/>
      <c r="L175" s="285">
        <f t="shared" si="8"/>
        <v>-1.1911871083929995E-3</v>
      </c>
      <c r="M175" s="285"/>
      <c r="N175" s="168">
        <v>0</v>
      </c>
      <c r="O175" s="168"/>
      <c r="P175" s="168">
        <v>-694137828</v>
      </c>
      <c r="Q175" s="168"/>
      <c r="R175" s="168">
        <v>-5474409</v>
      </c>
      <c r="S175" s="168"/>
      <c r="T175" s="186">
        <f t="shared" si="7"/>
        <v>-699612237</v>
      </c>
      <c r="U175" s="182"/>
      <c r="V175" s="285">
        <f>T175/درآمدها!$J$5</f>
        <v>-1.1911801939939266E-3</v>
      </c>
    </row>
    <row r="176" spans="1:22" s="148" customFormat="1" ht="42.75" customHeight="1">
      <c r="A176" s="55"/>
      <c r="B176" s="299" t="s">
        <v>247</v>
      </c>
      <c r="C176" s="300"/>
      <c r="D176" s="168">
        <v>539381504</v>
      </c>
      <c r="E176" s="168"/>
      <c r="F176" s="168">
        <v>1680807997</v>
      </c>
      <c r="G176" s="168"/>
      <c r="H176" s="168">
        <v>21907512</v>
      </c>
      <c r="I176" s="168"/>
      <c r="J176" s="186">
        <f t="shared" si="6"/>
        <v>2242097013</v>
      </c>
      <c r="K176" s="186"/>
      <c r="L176" s="285">
        <f t="shared" si="8"/>
        <v>3.8174819084132901E-3</v>
      </c>
      <c r="M176" s="285"/>
      <c r="N176" s="168">
        <v>539381504</v>
      </c>
      <c r="O176" s="168"/>
      <c r="P176" s="168">
        <v>1680807997</v>
      </c>
      <c r="Q176" s="168"/>
      <c r="R176" s="168">
        <v>21907512</v>
      </c>
      <c r="S176" s="168"/>
      <c r="T176" s="186">
        <f t="shared" si="7"/>
        <v>2242097013</v>
      </c>
      <c r="U176" s="182"/>
      <c r="V176" s="285">
        <f>T176/درآمدها!$J$5</f>
        <v>3.8174597493476135E-3</v>
      </c>
    </row>
    <row r="177" spans="1:22" s="148" customFormat="1" ht="42.75" customHeight="1">
      <c r="A177" s="55"/>
      <c r="B177" s="299" t="s">
        <v>385</v>
      </c>
      <c r="C177" s="300"/>
      <c r="D177" s="168">
        <v>0</v>
      </c>
      <c r="E177" s="168"/>
      <c r="F177" s="168">
        <v>3092870660</v>
      </c>
      <c r="G177" s="168"/>
      <c r="H177" s="168">
        <v>25679816</v>
      </c>
      <c r="I177" s="168"/>
      <c r="J177" s="186">
        <f t="shared" si="6"/>
        <v>3118550476</v>
      </c>
      <c r="K177" s="186"/>
      <c r="L177" s="285">
        <f t="shared" si="8"/>
        <v>5.3097657922813769E-3</v>
      </c>
      <c r="M177" s="285"/>
      <c r="N177" s="168">
        <v>0</v>
      </c>
      <c r="O177" s="168"/>
      <c r="P177" s="168">
        <v>3092870660</v>
      </c>
      <c r="Q177" s="168"/>
      <c r="R177" s="168">
        <v>25679816</v>
      </c>
      <c r="S177" s="168"/>
      <c r="T177" s="186">
        <f t="shared" si="7"/>
        <v>3118550476</v>
      </c>
      <c r="U177" s="182"/>
      <c r="V177" s="285">
        <f>T177/درآمدها!$J$5</f>
        <v>5.309734971061594E-3</v>
      </c>
    </row>
    <row r="178" spans="1:22" s="148" customFormat="1" ht="42.75" customHeight="1">
      <c r="A178" s="55"/>
      <c r="B178" s="299" t="s">
        <v>271</v>
      </c>
      <c r="C178" s="300"/>
      <c r="D178" s="168">
        <v>0</v>
      </c>
      <c r="E178" s="168"/>
      <c r="F178" s="168">
        <v>14697059670</v>
      </c>
      <c r="G178" s="168"/>
      <c r="H178" s="168">
        <v>65482360</v>
      </c>
      <c r="I178" s="168"/>
      <c r="J178" s="186">
        <f t="shared" si="6"/>
        <v>14762542030</v>
      </c>
      <c r="K178" s="186"/>
      <c r="L178" s="285">
        <f t="shared" si="8"/>
        <v>2.5135280407117606E-2</v>
      </c>
      <c r="M178" s="285"/>
      <c r="N178" s="168">
        <v>0</v>
      </c>
      <c r="O178" s="168"/>
      <c r="P178" s="168">
        <v>14697059670</v>
      </c>
      <c r="Q178" s="168"/>
      <c r="R178" s="168">
        <v>65482360</v>
      </c>
      <c r="S178" s="168"/>
      <c r="T178" s="186">
        <f t="shared" si="7"/>
        <v>14762542030</v>
      </c>
      <c r="U178" s="182"/>
      <c r="V178" s="285">
        <f>T178/درآمدها!$J$5</f>
        <v>2.5135134506143429E-2</v>
      </c>
    </row>
    <row r="179" spans="1:22" s="148" customFormat="1" ht="42.75" customHeight="1">
      <c r="A179" s="55"/>
      <c r="B179" s="299" t="s">
        <v>87</v>
      </c>
      <c r="C179" s="300"/>
      <c r="D179" s="168">
        <v>3517771460</v>
      </c>
      <c r="E179" s="168"/>
      <c r="F179" s="168">
        <v>-4407296693</v>
      </c>
      <c r="G179" s="168"/>
      <c r="H179" s="168">
        <v>0</v>
      </c>
      <c r="I179" s="168"/>
      <c r="J179" s="186">
        <f t="shared" si="6"/>
        <v>-889525233</v>
      </c>
      <c r="K179" s="186"/>
      <c r="L179" s="285">
        <f t="shared" si="8"/>
        <v>-1.5145403898072169E-3</v>
      </c>
      <c r="M179" s="285"/>
      <c r="N179" s="168">
        <v>3517771460</v>
      </c>
      <c r="O179" s="168"/>
      <c r="P179" s="168">
        <v>-4407296693</v>
      </c>
      <c r="Q179" s="168"/>
      <c r="R179" s="168">
        <v>0</v>
      </c>
      <c r="S179" s="168"/>
      <c r="T179" s="186">
        <f t="shared" si="7"/>
        <v>-889525233</v>
      </c>
      <c r="U179" s="182"/>
      <c r="V179" s="285">
        <f>T179/درآمدها!$J$5</f>
        <v>-1.5145315984623532E-3</v>
      </c>
    </row>
    <row r="180" spans="1:22" s="148" customFormat="1" ht="42.75" customHeight="1">
      <c r="A180" s="55"/>
      <c r="B180" s="299" t="s">
        <v>101</v>
      </c>
      <c r="C180" s="300"/>
      <c r="D180" s="168">
        <v>3561613161</v>
      </c>
      <c r="E180" s="168"/>
      <c r="F180" s="168">
        <v>-2140319899</v>
      </c>
      <c r="G180" s="168"/>
      <c r="H180" s="168">
        <v>0</v>
      </c>
      <c r="I180" s="168"/>
      <c r="J180" s="186">
        <f t="shared" si="6"/>
        <v>1421293262</v>
      </c>
      <c r="K180" s="186"/>
      <c r="L180" s="285">
        <f t="shared" si="8"/>
        <v>2.4199493968259929E-3</v>
      </c>
      <c r="M180" s="285"/>
      <c r="N180" s="168">
        <v>3561613161</v>
      </c>
      <c r="O180" s="168"/>
      <c r="P180" s="168">
        <v>-2140319899</v>
      </c>
      <c r="Q180" s="168"/>
      <c r="R180" s="168">
        <v>0</v>
      </c>
      <c r="S180" s="168"/>
      <c r="T180" s="186">
        <f t="shared" si="7"/>
        <v>1421293262</v>
      </c>
      <c r="U180" s="182"/>
      <c r="V180" s="285">
        <f>T180/درآمدها!$J$5</f>
        <v>2.4199353499178727E-3</v>
      </c>
    </row>
    <row r="181" spans="1:22" s="148" customFormat="1" ht="42.75" customHeight="1">
      <c r="A181" s="55"/>
      <c r="B181" s="299" t="s">
        <v>202</v>
      </c>
      <c r="C181" s="300"/>
      <c r="D181" s="168">
        <v>0</v>
      </c>
      <c r="E181" s="168"/>
      <c r="F181" s="168">
        <v>11102789224</v>
      </c>
      <c r="G181" s="168"/>
      <c r="H181" s="168">
        <v>84994920</v>
      </c>
      <c r="I181" s="168"/>
      <c r="J181" s="186">
        <f t="shared" si="6"/>
        <v>11187784144</v>
      </c>
      <c r="K181" s="186"/>
      <c r="L181" s="285">
        <f t="shared" si="8"/>
        <v>1.9048758067701448E-2</v>
      </c>
      <c r="M181" s="285"/>
      <c r="N181" s="168">
        <v>0</v>
      </c>
      <c r="O181" s="168"/>
      <c r="P181" s="168">
        <v>11102789224</v>
      </c>
      <c r="Q181" s="168"/>
      <c r="R181" s="168">
        <v>84994920</v>
      </c>
      <c r="S181" s="168"/>
      <c r="T181" s="186">
        <f t="shared" si="7"/>
        <v>11187784144</v>
      </c>
      <c r="U181" s="182"/>
      <c r="V181" s="285">
        <f>T181/درآمدها!$J$5</f>
        <v>1.904864749673053E-2</v>
      </c>
    </row>
    <row r="182" spans="1:22" s="148" customFormat="1" ht="42.75" customHeight="1">
      <c r="A182" s="55"/>
      <c r="B182" s="299" t="s">
        <v>275</v>
      </c>
      <c r="C182" s="300"/>
      <c r="D182" s="168">
        <v>1765985487</v>
      </c>
      <c r="E182" s="168"/>
      <c r="F182" s="168">
        <v>-2626667967</v>
      </c>
      <c r="G182" s="168"/>
      <c r="H182" s="168">
        <v>-66203720</v>
      </c>
      <c r="I182" s="168"/>
      <c r="J182" s="186">
        <f t="shared" si="6"/>
        <v>-926886200</v>
      </c>
      <c r="K182" s="186"/>
      <c r="L182" s="285">
        <f t="shared" si="8"/>
        <v>-1.578152630837095E-3</v>
      </c>
      <c r="M182" s="285"/>
      <c r="N182" s="168">
        <v>1765985487</v>
      </c>
      <c r="O182" s="168"/>
      <c r="P182" s="168">
        <v>-2626667967</v>
      </c>
      <c r="Q182" s="168"/>
      <c r="R182" s="168">
        <v>-66203720</v>
      </c>
      <c r="S182" s="168"/>
      <c r="T182" s="186">
        <f t="shared" si="7"/>
        <v>-926886200</v>
      </c>
      <c r="U182" s="182"/>
      <c r="V182" s="285">
        <f>T182/درآمدها!$J$5</f>
        <v>-1.5781434702467811E-3</v>
      </c>
    </row>
    <row r="183" spans="1:22" s="148" customFormat="1" ht="42.75" customHeight="1">
      <c r="A183" s="55"/>
      <c r="B183" s="299" t="s">
        <v>90</v>
      </c>
      <c r="C183" s="300"/>
      <c r="D183" s="168">
        <v>13416684948</v>
      </c>
      <c r="E183" s="168"/>
      <c r="F183" s="168">
        <v>18991926075</v>
      </c>
      <c r="G183" s="168"/>
      <c r="H183" s="168">
        <v>0</v>
      </c>
      <c r="I183" s="168"/>
      <c r="J183" s="186">
        <f t="shared" si="6"/>
        <v>32408611023</v>
      </c>
      <c r="K183" s="186"/>
      <c r="L183" s="285">
        <f t="shared" si="8"/>
        <v>5.5180166397691036E-2</v>
      </c>
      <c r="M183" s="285"/>
      <c r="N183" s="168">
        <v>13416684948</v>
      </c>
      <c r="O183" s="168"/>
      <c r="P183" s="168">
        <v>18991926075</v>
      </c>
      <c r="Q183" s="168"/>
      <c r="R183" s="168">
        <v>0</v>
      </c>
      <c r="S183" s="168"/>
      <c r="T183" s="186">
        <f t="shared" si="7"/>
        <v>32408611023</v>
      </c>
      <c r="U183" s="182"/>
      <c r="V183" s="285">
        <f>T183/درآمدها!$J$5</f>
        <v>5.5179846097304398E-2</v>
      </c>
    </row>
    <row r="184" spans="1:22" s="148" customFormat="1" ht="42.75" customHeight="1">
      <c r="A184" s="55"/>
      <c r="B184" s="299" t="s">
        <v>260</v>
      </c>
      <c r="C184" s="300"/>
      <c r="D184" s="168">
        <v>0</v>
      </c>
      <c r="E184" s="168"/>
      <c r="F184" s="168">
        <v>796596914</v>
      </c>
      <c r="G184" s="168"/>
      <c r="H184" s="168">
        <v>11013924</v>
      </c>
      <c r="I184" s="168"/>
      <c r="J184" s="186">
        <f t="shared" si="6"/>
        <v>807610838</v>
      </c>
      <c r="K184" s="186"/>
      <c r="L184" s="285">
        <f t="shared" si="8"/>
        <v>1.3750697428468036E-3</v>
      </c>
      <c r="M184" s="285"/>
      <c r="N184" s="168">
        <v>0</v>
      </c>
      <c r="O184" s="168"/>
      <c r="P184" s="168">
        <v>796596914</v>
      </c>
      <c r="Q184" s="168"/>
      <c r="R184" s="168">
        <v>11013924</v>
      </c>
      <c r="S184" s="168"/>
      <c r="T184" s="186">
        <f t="shared" si="7"/>
        <v>807610838</v>
      </c>
      <c r="U184" s="182"/>
      <c r="V184" s="285">
        <f>T184/درآمدها!$J$5</f>
        <v>1.3750617610772831E-3</v>
      </c>
    </row>
    <row r="185" spans="1:22" s="148" customFormat="1" ht="42.75" customHeight="1">
      <c r="A185" s="55"/>
      <c r="B185" s="299" t="s">
        <v>116</v>
      </c>
      <c r="C185" s="300"/>
      <c r="D185" s="168">
        <v>5953841421</v>
      </c>
      <c r="E185" s="168"/>
      <c r="F185" s="168">
        <v>3959341659</v>
      </c>
      <c r="G185" s="168"/>
      <c r="H185" s="168">
        <v>0</v>
      </c>
      <c r="I185" s="168"/>
      <c r="J185" s="186">
        <f t="shared" si="6"/>
        <v>9913183080</v>
      </c>
      <c r="K185" s="186"/>
      <c r="L185" s="285">
        <f t="shared" si="8"/>
        <v>1.6878572534224565E-2</v>
      </c>
      <c r="M185" s="285"/>
      <c r="N185" s="168">
        <v>5953841421</v>
      </c>
      <c r="O185" s="168"/>
      <c r="P185" s="168">
        <v>3959341659</v>
      </c>
      <c r="Q185" s="168"/>
      <c r="R185" s="168">
        <v>0</v>
      </c>
      <c r="S185" s="168"/>
      <c r="T185" s="186">
        <f t="shared" si="7"/>
        <v>9913183080</v>
      </c>
      <c r="U185" s="182"/>
      <c r="V185" s="285">
        <f>T185/درآمدها!$J$5</f>
        <v>1.6878474560375237E-2</v>
      </c>
    </row>
    <row r="186" spans="1:22" s="148" customFormat="1" ht="42.75" customHeight="1">
      <c r="A186" s="55"/>
      <c r="B186" s="299" t="s">
        <v>317</v>
      </c>
      <c r="C186" s="300"/>
      <c r="D186" s="168">
        <v>1007636217</v>
      </c>
      <c r="E186" s="168"/>
      <c r="F186" s="168">
        <v>1472703316</v>
      </c>
      <c r="G186" s="168"/>
      <c r="H186" s="168">
        <v>39640391</v>
      </c>
      <c r="I186" s="168"/>
      <c r="J186" s="186">
        <f t="shared" si="6"/>
        <v>2519979924</v>
      </c>
      <c r="K186" s="186"/>
      <c r="L186" s="285">
        <f t="shared" si="8"/>
        <v>4.2906162015544768E-3</v>
      </c>
      <c r="M186" s="285"/>
      <c r="N186" s="168">
        <v>1007636217</v>
      </c>
      <c r="O186" s="168"/>
      <c r="P186" s="168">
        <v>1472703316</v>
      </c>
      <c r="Q186" s="168"/>
      <c r="R186" s="168">
        <v>39640391</v>
      </c>
      <c r="S186" s="168"/>
      <c r="T186" s="186">
        <f t="shared" si="7"/>
        <v>2519979924</v>
      </c>
      <c r="U186" s="182"/>
      <c r="V186" s="285">
        <f>T186/درآمدها!$J$5</f>
        <v>4.2905912961198256E-3</v>
      </c>
    </row>
    <row r="187" spans="1:22" s="148" customFormat="1" ht="42.75" customHeight="1">
      <c r="A187" s="55"/>
      <c r="B187" s="299" t="s">
        <v>234</v>
      </c>
      <c r="C187" s="300"/>
      <c r="D187" s="168">
        <v>854577793</v>
      </c>
      <c r="E187" s="168"/>
      <c r="F187" s="168">
        <v>-710971317</v>
      </c>
      <c r="G187" s="168"/>
      <c r="H187" s="168">
        <v>0</v>
      </c>
      <c r="I187" s="168"/>
      <c r="J187" s="186">
        <f t="shared" si="6"/>
        <v>143606476</v>
      </c>
      <c r="K187" s="186"/>
      <c r="L187" s="285">
        <f t="shared" si="8"/>
        <v>2.4450999260172842E-4</v>
      </c>
      <c r="M187" s="285"/>
      <c r="N187" s="168">
        <v>854577793</v>
      </c>
      <c r="O187" s="168"/>
      <c r="P187" s="168">
        <v>-710971317</v>
      </c>
      <c r="Q187" s="168"/>
      <c r="R187" s="168">
        <v>0</v>
      </c>
      <c r="S187" s="168"/>
      <c r="T187" s="186">
        <f t="shared" si="7"/>
        <v>143606476</v>
      </c>
      <c r="U187" s="182"/>
      <c r="V187" s="285">
        <f>T187/درآمدها!$J$5</f>
        <v>2.4450857331196761E-4</v>
      </c>
    </row>
    <row r="188" spans="1:22" s="148" customFormat="1" ht="42.75" customHeight="1">
      <c r="A188" s="55"/>
      <c r="B188" s="299" t="s">
        <v>283</v>
      </c>
      <c r="C188" s="300"/>
      <c r="D188" s="168">
        <v>0</v>
      </c>
      <c r="E188" s="168"/>
      <c r="F188" s="168">
        <v>2313271727</v>
      </c>
      <c r="G188" s="168"/>
      <c r="H188" s="168">
        <v>8814600</v>
      </c>
      <c r="I188" s="168"/>
      <c r="J188" s="186">
        <f t="shared" si="6"/>
        <v>2322086327</v>
      </c>
      <c r="K188" s="186"/>
      <c r="L188" s="285">
        <f t="shared" si="8"/>
        <v>3.9536748373056986E-3</v>
      </c>
      <c r="M188" s="285"/>
      <c r="N188" s="168">
        <v>0</v>
      </c>
      <c r="O188" s="168"/>
      <c r="P188" s="168">
        <v>2313271727</v>
      </c>
      <c r="Q188" s="168"/>
      <c r="R188" s="168">
        <v>8814600</v>
      </c>
      <c r="S188" s="168"/>
      <c r="T188" s="186">
        <f t="shared" si="7"/>
        <v>2322086327</v>
      </c>
      <c r="U188" s="182"/>
      <c r="V188" s="285">
        <f>T188/درآمدها!$J$5</f>
        <v>3.9536518876906153E-3</v>
      </c>
    </row>
    <row r="189" spans="1:22" s="148" customFormat="1" ht="42.75" customHeight="1">
      <c r="A189" s="55"/>
      <c r="B189" s="299" t="s">
        <v>194</v>
      </c>
      <c r="C189" s="300"/>
      <c r="D189" s="168">
        <v>0</v>
      </c>
      <c r="E189" s="168"/>
      <c r="F189" s="168">
        <v>1315500324</v>
      </c>
      <c r="G189" s="168"/>
      <c r="H189" s="168">
        <v>19415045</v>
      </c>
      <c r="I189" s="168"/>
      <c r="J189" s="186">
        <f t="shared" si="6"/>
        <v>1334915369</v>
      </c>
      <c r="K189" s="186"/>
      <c r="L189" s="285">
        <f t="shared" si="8"/>
        <v>2.2728790239106176E-3</v>
      </c>
      <c r="M189" s="285"/>
      <c r="N189" s="168">
        <v>0</v>
      </c>
      <c r="O189" s="168"/>
      <c r="P189" s="168">
        <v>1315500324</v>
      </c>
      <c r="Q189" s="168"/>
      <c r="R189" s="168">
        <v>19415045</v>
      </c>
      <c r="S189" s="168"/>
      <c r="T189" s="186">
        <f t="shared" si="7"/>
        <v>1334915369</v>
      </c>
      <c r="U189" s="182"/>
      <c r="V189" s="285">
        <f>T189/درآمدها!$J$5</f>
        <v>2.2728658306914295E-3</v>
      </c>
    </row>
    <row r="190" spans="1:22" s="148" customFormat="1" ht="42.75" customHeight="1">
      <c r="A190" s="55"/>
      <c r="B190" s="299" t="s">
        <v>240</v>
      </c>
      <c r="C190" s="300"/>
      <c r="D190" s="168">
        <v>6545545523</v>
      </c>
      <c r="E190" s="168"/>
      <c r="F190" s="168">
        <v>-12989313518</v>
      </c>
      <c r="G190" s="168"/>
      <c r="H190" s="168">
        <v>0</v>
      </c>
      <c r="I190" s="168"/>
      <c r="J190" s="186">
        <f t="shared" si="6"/>
        <v>-6443767995</v>
      </c>
      <c r="K190" s="186"/>
      <c r="L190" s="285">
        <f t="shared" si="8"/>
        <v>-1.0971410960496687E-2</v>
      </c>
      <c r="M190" s="285"/>
      <c r="N190" s="168">
        <v>6545545523</v>
      </c>
      <c r="O190" s="168"/>
      <c r="P190" s="168">
        <v>-12989313518</v>
      </c>
      <c r="Q190" s="168"/>
      <c r="R190" s="168">
        <v>0</v>
      </c>
      <c r="S190" s="168"/>
      <c r="T190" s="186">
        <f t="shared" si="7"/>
        <v>-6443767995</v>
      </c>
      <c r="U190" s="182"/>
      <c r="V190" s="285">
        <f>T190/درآمدها!$J$5</f>
        <v>-1.0971347275527937E-2</v>
      </c>
    </row>
    <row r="191" spans="1:22" s="148" customFormat="1" ht="42.75" customHeight="1">
      <c r="A191" s="55"/>
      <c r="B191" s="299" t="s">
        <v>142</v>
      </c>
      <c r="C191" s="300"/>
      <c r="D191" s="168">
        <v>0</v>
      </c>
      <c r="E191" s="168"/>
      <c r="F191" s="168">
        <v>13815434618</v>
      </c>
      <c r="G191" s="168"/>
      <c r="H191" s="168">
        <v>79772930</v>
      </c>
      <c r="I191" s="168"/>
      <c r="J191" s="186">
        <f t="shared" si="6"/>
        <v>13895207548</v>
      </c>
      <c r="K191" s="186"/>
      <c r="L191" s="285">
        <f t="shared" si="8"/>
        <v>2.3658522856315759E-2</v>
      </c>
      <c r="M191" s="285"/>
      <c r="N191" s="168">
        <v>0</v>
      </c>
      <c r="O191" s="168"/>
      <c r="P191" s="168">
        <v>13815434618</v>
      </c>
      <c r="Q191" s="168"/>
      <c r="R191" s="168">
        <v>79772930</v>
      </c>
      <c r="S191" s="168"/>
      <c r="T191" s="186">
        <f t="shared" si="7"/>
        <v>13895207548</v>
      </c>
      <c r="U191" s="182"/>
      <c r="V191" s="285">
        <f>T191/درآمدها!$J$5</f>
        <v>2.3658385527371088E-2</v>
      </c>
    </row>
    <row r="192" spans="1:22" s="148" customFormat="1" ht="42.75" customHeight="1">
      <c r="A192" s="55"/>
      <c r="B192" s="299" t="s">
        <v>244</v>
      </c>
      <c r="C192" s="300"/>
      <c r="D192" s="168">
        <v>0</v>
      </c>
      <c r="E192" s="168"/>
      <c r="F192" s="168">
        <v>1101310063</v>
      </c>
      <c r="G192" s="168"/>
      <c r="H192" s="168">
        <v>16344324</v>
      </c>
      <c r="I192" s="168"/>
      <c r="J192" s="186">
        <f t="shared" si="6"/>
        <v>1117654387</v>
      </c>
      <c r="K192" s="186"/>
      <c r="L192" s="285">
        <f t="shared" si="8"/>
        <v>1.9029619938355656E-3</v>
      </c>
      <c r="M192" s="285"/>
      <c r="N192" s="168">
        <v>0</v>
      </c>
      <c r="O192" s="168"/>
      <c r="P192" s="168">
        <v>1101310063</v>
      </c>
      <c r="Q192" s="168"/>
      <c r="R192" s="168">
        <v>16344324</v>
      </c>
      <c r="S192" s="168"/>
      <c r="T192" s="186">
        <f t="shared" si="7"/>
        <v>1117654387</v>
      </c>
      <c r="U192" s="182"/>
      <c r="V192" s="285">
        <f>T192/درآمدها!$J$5</f>
        <v>1.9029509478474475E-3</v>
      </c>
    </row>
    <row r="193" spans="1:22 16329:16329" s="148" customFormat="1" ht="42.75" customHeight="1">
      <c r="A193" s="55"/>
      <c r="B193" s="299" t="s">
        <v>310</v>
      </c>
      <c r="C193" s="300"/>
      <c r="D193" s="168">
        <v>0</v>
      </c>
      <c r="E193" s="168"/>
      <c r="F193" s="168">
        <v>2641632208</v>
      </c>
      <c r="G193" s="168"/>
      <c r="H193" s="168">
        <v>0</v>
      </c>
      <c r="I193" s="168"/>
      <c r="J193" s="186">
        <f t="shared" si="6"/>
        <v>2641632208</v>
      </c>
      <c r="K193" s="186"/>
      <c r="L193" s="285">
        <f t="shared" si="8"/>
        <v>4.4977461297397723E-3</v>
      </c>
      <c r="M193" s="285"/>
      <c r="N193" s="168">
        <v>0</v>
      </c>
      <c r="O193" s="168"/>
      <c r="P193" s="168">
        <v>2641632208</v>
      </c>
      <c r="Q193" s="168"/>
      <c r="R193" s="168">
        <v>0</v>
      </c>
      <c r="S193" s="168"/>
      <c r="T193" s="186">
        <f t="shared" si="7"/>
        <v>2641632208</v>
      </c>
      <c r="U193" s="182"/>
      <c r="V193" s="285">
        <f>T193/درآمدها!$J$5</f>
        <v>4.4977200219927611E-3</v>
      </c>
    </row>
    <row r="194" spans="1:22 16329:16329" s="148" customFormat="1" ht="42.75" customHeight="1">
      <c r="A194" s="55"/>
      <c r="B194" s="299" t="s">
        <v>249</v>
      </c>
      <c r="C194" s="300"/>
      <c r="D194" s="168">
        <v>1420964420</v>
      </c>
      <c r="E194" s="168"/>
      <c r="F194" s="168">
        <v>-2008254445</v>
      </c>
      <c r="G194" s="168"/>
      <c r="H194" s="168">
        <v>0</v>
      </c>
      <c r="I194" s="168"/>
      <c r="J194" s="186">
        <f t="shared" si="6"/>
        <v>-587290025</v>
      </c>
      <c r="K194" s="186"/>
      <c r="L194" s="285">
        <f t="shared" si="8"/>
        <v>-9.999429250517845E-4</v>
      </c>
      <c r="M194" s="285"/>
      <c r="N194" s="168">
        <v>1420964420</v>
      </c>
      <c r="O194" s="168"/>
      <c r="P194" s="168">
        <v>-2008254445</v>
      </c>
      <c r="Q194" s="168"/>
      <c r="R194" s="168">
        <v>0</v>
      </c>
      <c r="S194" s="168"/>
      <c r="T194" s="186">
        <f t="shared" si="7"/>
        <v>-587290025</v>
      </c>
      <c r="U194" s="182"/>
      <c r="V194" s="285">
        <f>T194/درآمدها!$J$5</f>
        <v>-9.9993712075421869E-4</v>
      </c>
    </row>
    <row r="195" spans="1:22 16329:16329" s="148" customFormat="1" ht="42.75" customHeight="1">
      <c r="A195" s="55"/>
      <c r="B195" s="299" t="s">
        <v>386</v>
      </c>
      <c r="C195" s="300"/>
      <c r="D195" s="168">
        <v>572659644</v>
      </c>
      <c r="E195" s="168"/>
      <c r="F195" s="168">
        <v>-257231217</v>
      </c>
      <c r="G195" s="168"/>
      <c r="H195" s="168">
        <v>-4681062</v>
      </c>
      <c r="I195" s="168"/>
      <c r="J195" s="186">
        <f t="shared" si="6"/>
        <v>310747365</v>
      </c>
      <c r="K195" s="186"/>
      <c r="L195" s="285">
        <f t="shared" si="8"/>
        <v>5.2909059558815851E-4</v>
      </c>
      <c r="M195" s="285"/>
      <c r="N195" s="168">
        <v>572659644</v>
      </c>
      <c r="O195" s="168"/>
      <c r="P195" s="168">
        <v>-257231217</v>
      </c>
      <c r="Q195" s="168"/>
      <c r="R195" s="168">
        <v>-4681062</v>
      </c>
      <c r="S195" s="168"/>
      <c r="T195" s="186">
        <f t="shared" si="7"/>
        <v>310747365</v>
      </c>
      <c r="U195" s="182"/>
      <c r="V195" s="285">
        <f>T195/درآمدها!$J$5</f>
        <v>5.2908752441361531E-4</v>
      </c>
    </row>
    <row r="196" spans="1:22 16329:16329" s="148" customFormat="1" ht="42.75" customHeight="1">
      <c r="A196" s="55"/>
      <c r="B196" s="299" t="s">
        <v>112</v>
      </c>
      <c r="C196" s="300"/>
      <c r="D196" s="168">
        <v>0</v>
      </c>
      <c r="E196" s="168"/>
      <c r="F196" s="168">
        <v>-54490843</v>
      </c>
      <c r="G196" s="168"/>
      <c r="H196" s="168">
        <v>0</v>
      </c>
      <c r="I196" s="168"/>
      <c r="J196" s="186">
        <f t="shared" si="6"/>
        <v>-54490843</v>
      </c>
      <c r="K196" s="186"/>
      <c r="L196" s="285">
        <f t="shared" si="8"/>
        <v>-9.2778236677794007E-5</v>
      </c>
      <c r="M196" s="285"/>
      <c r="N196" s="168">
        <v>0</v>
      </c>
      <c r="O196" s="168"/>
      <c r="P196" s="168">
        <v>-54490843</v>
      </c>
      <c r="Q196" s="168"/>
      <c r="R196" s="168">
        <v>0</v>
      </c>
      <c r="S196" s="168"/>
      <c r="T196" s="186">
        <f t="shared" si="7"/>
        <v>-54490843</v>
      </c>
      <c r="U196" s="182"/>
      <c r="V196" s="285">
        <f>T196/درآمدها!$J$5</f>
        <v>-9.2777698134563353E-5</v>
      </c>
    </row>
    <row r="197" spans="1:22 16329:16329" s="148" customFormat="1" ht="42.75" customHeight="1">
      <c r="A197" s="55"/>
      <c r="B197" s="299" t="s">
        <v>156</v>
      </c>
      <c r="C197" s="300"/>
      <c r="D197" s="168">
        <v>0</v>
      </c>
      <c r="E197" s="168"/>
      <c r="F197" s="168">
        <v>3163104341</v>
      </c>
      <c r="G197" s="168"/>
      <c r="H197" s="168">
        <v>37259119</v>
      </c>
      <c r="I197" s="168"/>
      <c r="J197" s="186">
        <f t="shared" si="6"/>
        <v>3200363460</v>
      </c>
      <c r="K197" s="186"/>
      <c r="L197" s="285">
        <f t="shared" si="8"/>
        <v>5.4490637729139868E-3</v>
      </c>
      <c r="M197" s="285"/>
      <c r="N197" s="168">
        <v>0</v>
      </c>
      <c r="O197" s="168"/>
      <c r="P197" s="168">
        <v>3163104341</v>
      </c>
      <c r="Q197" s="168"/>
      <c r="R197" s="168">
        <v>37259119</v>
      </c>
      <c r="S197" s="168"/>
      <c r="T197" s="186">
        <f t="shared" si="7"/>
        <v>3200363460</v>
      </c>
      <c r="U197" s="182"/>
      <c r="V197" s="285">
        <f>T197/درآمدها!$J$5</f>
        <v>5.4490321431211247E-3</v>
      </c>
    </row>
    <row r="198" spans="1:22 16329:16329" s="148" customFormat="1" ht="42.75" customHeight="1">
      <c r="A198" s="55"/>
      <c r="B198" s="299" t="s">
        <v>294</v>
      </c>
      <c r="C198" s="300"/>
      <c r="D198" s="168">
        <v>179179294</v>
      </c>
      <c r="E198" s="168"/>
      <c r="F198" s="168">
        <v>-2502644675</v>
      </c>
      <c r="G198" s="168"/>
      <c r="H198" s="168">
        <v>0</v>
      </c>
      <c r="I198" s="168"/>
      <c r="J198" s="186">
        <f t="shared" si="6"/>
        <v>-2323465381</v>
      </c>
      <c r="K198" s="186"/>
      <c r="L198" s="285">
        <f t="shared" si="8"/>
        <v>-3.9560228684859733E-3</v>
      </c>
      <c r="M198" s="285"/>
      <c r="N198" s="168">
        <v>179179294</v>
      </c>
      <c r="O198" s="168"/>
      <c r="P198" s="168">
        <v>-2502644675</v>
      </c>
      <c r="Q198" s="168"/>
      <c r="R198" s="168">
        <v>0</v>
      </c>
      <c r="S198" s="168"/>
      <c r="T198" s="186">
        <f t="shared" si="7"/>
        <v>-2323465381</v>
      </c>
      <c r="U198" s="182"/>
      <c r="V198" s="285">
        <f>T198/درآمدها!$J$5</f>
        <v>-3.9559999052414408E-3</v>
      </c>
      <c r="XDA198" s="149">
        <f>SUM(B198:XCZ198)</f>
        <v>-9293861524.0079117</v>
      </c>
    </row>
    <row r="199" spans="1:22 16329:16329" s="148" customFormat="1" ht="42.75" customHeight="1">
      <c r="A199" s="55"/>
      <c r="B199" s="299" t="s">
        <v>251</v>
      </c>
      <c r="C199" s="300"/>
      <c r="D199" s="168">
        <v>0</v>
      </c>
      <c r="E199" s="168"/>
      <c r="F199" s="168">
        <v>-813428612</v>
      </c>
      <c r="G199" s="168"/>
      <c r="H199" s="168">
        <v>-20025120</v>
      </c>
      <c r="I199" s="168"/>
      <c r="J199" s="186">
        <f t="shared" si="6"/>
        <v>-833453732</v>
      </c>
      <c r="K199" s="186"/>
      <c r="L199" s="285">
        <f t="shared" si="8"/>
        <v>-1.419070863107893E-3</v>
      </c>
      <c r="M199" s="285"/>
      <c r="N199" s="168">
        <v>0</v>
      </c>
      <c r="O199" s="168"/>
      <c r="P199" s="168">
        <v>-813428612</v>
      </c>
      <c r="Q199" s="168"/>
      <c r="R199" s="168">
        <v>-20025120</v>
      </c>
      <c r="S199" s="168"/>
      <c r="T199" s="186">
        <f t="shared" si="7"/>
        <v>-833453732</v>
      </c>
      <c r="U199" s="182"/>
      <c r="V199" s="285">
        <f>T199/درآمدها!$J$5</f>
        <v>-1.4190626259281999E-3</v>
      </c>
    </row>
    <row r="200" spans="1:22 16329:16329" s="148" customFormat="1" ht="42.75" customHeight="1">
      <c r="A200" s="55"/>
      <c r="B200" s="299" t="s">
        <v>162</v>
      </c>
      <c r="C200" s="300"/>
      <c r="D200" s="168">
        <v>0</v>
      </c>
      <c r="E200" s="168"/>
      <c r="F200" s="168">
        <v>1112687746</v>
      </c>
      <c r="G200" s="168"/>
      <c r="H200" s="168">
        <v>8718562</v>
      </c>
      <c r="I200" s="168"/>
      <c r="J200" s="186">
        <f t="shared" si="6"/>
        <v>1121406308</v>
      </c>
      <c r="K200" s="186"/>
      <c r="L200" s="285">
        <f t="shared" si="8"/>
        <v>1.9093501610095325E-3</v>
      </c>
      <c r="M200" s="285"/>
      <c r="N200" s="168">
        <v>0</v>
      </c>
      <c r="O200" s="168"/>
      <c r="P200" s="168">
        <v>1112687746</v>
      </c>
      <c r="Q200" s="168"/>
      <c r="R200" s="168">
        <v>8718562</v>
      </c>
      <c r="S200" s="168"/>
      <c r="T200" s="186">
        <f t="shared" si="7"/>
        <v>1121406308</v>
      </c>
      <c r="U200" s="182"/>
      <c r="V200" s="285">
        <f>T200/درآمدها!$J$5</f>
        <v>1.909339077940475E-3</v>
      </c>
    </row>
    <row r="201" spans="1:22 16329:16329" s="148" customFormat="1" ht="42.75" customHeight="1">
      <c r="A201" s="55"/>
      <c r="B201" s="299" t="s">
        <v>343</v>
      </c>
      <c r="C201" s="300"/>
      <c r="D201" s="168">
        <v>0</v>
      </c>
      <c r="E201" s="168"/>
      <c r="F201" s="168">
        <v>-254538470</v>
      </c>
      <c r="G201" s="168"/>
      <c r="H201" s="168">
        <v>0</v>
      </c>
      <c r="I201" s="168"/>
      <c r="J201" s="186">
        <f t="shared" si="6"/>
        <v>-254538470</v>
      </c>
      <c r="K201" s="186"/>
      <c r="L201" s="285">
        <f t="shared" si="8"/>
        <v>-4.3338713650041289E-4</v>
      </c>
      <c r="M201" s="285"/>
      <c r="N201" s="168">
        <v>0</v>
      </c>
      <c r="O201" s="168"/>
      <c r="P201" s="168">
        <v>-254538470</v>
      </c>
      <c r="Q201" s="168"/>
      <c r="R201" s="168">
        <v>0</v>
      </c>
      <c r="S201" s="168"/>
      <c r="T201" s="186">
        <f t="shared" si="7"/>
        <v>-254538470</v>
      </c>
      <c r="U201" s="182"/>
      <c r="V201" s="285">
        <f>T201/درآمدها!$J$5</f>
        <v>-4.3338462084893073E-4</v>
      </c>
    </row>
    <row r="202" spans="1:22 16329:16329" s="148" customFormat="1" ht="42.75" customHeight="1">
      <c r="A202" s="55"/>
      <c r="B202" s="299" t="s">
        <v>123</v>
      </c>
      <c r="C202" s="300"/>
      <c r="D202" s="168">
        <v>8908434315</v>
      </c>
      <c r="E202" s="168"/>
      <c r="F202" s="168">
        <v>-5515574026</v>
      </c>
      <c r="G202" s="168"/>
      <c r="H202" s="168">
        <v>-62326821</v>
      </c>
      <c r="I202" s="168"/>
      <c r="J202" s="186">
        <f t="shared" si="6"/>
        <v>3330533468</v>
      </c>
      <c r="K202" s="186"/>
      <c r="L202" s="285">
        <f t="shared" si="8"/>
        <v>5.6706963105235507E-3</v>
      </c>
      <c r="M202" s="285"/>
      <c r="N202" s="168">
        <v>8908434315</v>
      </c>
      <c r="O202" s="168"/>
      <c r="P202" s="168">
        <v>-5515574026</v>
      </c>
      <c r="Q202" s="168"/>
      <c r="R202" s="168">
        <v>-62326821</v>
      </c>
      <c r="S202" s="168"/>
      <c r="T202" s="186">
        <f t="shared" si="7"/>
        <v>3330533468</v>
      </c>
      <c r="U202" s="182"/>
      <c r="V202" s="285">
        <f>T202/درآمدها!$J$5</f>
        <v>5.6706633942360633E-3</v>
      </c>
    </row>
    <row r="203" spans="1:22 16329:16329" s="148" customFormat="1" ht="42.75" customHeight="1">
      <c r="A203" s="55"/>
      <c r="B203" s="299" t="s">
        <v>133</v>
      </c>
      <c r="C203" s="300"/>
      <c r="D203" s="168">
        <v>319649913</v>
      </c>
      <c r="E203" s="168"/>
      <c r="F203" s="168">
        <v>-1109466042</v>
      </c>
      <c r="G203" s="168"/>
      <c r="H203" s="168">
        <v>-45328677</v>
      </c>
      <c r="I203" s="168"/>
      <c r="J203" s="186">
        <f t="shared" ref="J203:J266" si="9">D203+F203+H203</f>
        <v>-835144806</v>
      </c>
      <c r="K203" s="186"/>
      <c r="L203" s="285">
        <f t="shared" si="8"/>
        <v>-1.4219501517217922E-3</v>
      </c>
      <c r="M203" s="285"/>
      <c r="N203" s="168">
        <v>319649913</v>
      </c>
      <c r="O203" s="168"/>
      <c r="P203" s="168">
        <v>-1109466042</v>
      </c>
      <c r="Q203" s="168"/>
      <c r="R203" s="168">
        <v>-45328677</v>
      </c>
      <c r="S203" s="168"/>
      <c r="T203" s="186">
        <f t="shared" ref="T203:T266" si="10">N203+P203+R203</f>
        <v>-835144806</v>
      </c>
      <c r="U203" s="182"/>
      <c r="V203" s="285">
        <f>T203/درآمدها!$J$5</f>
        <v>-1.4219418978288971E-3</v>
      </c>
    </row>
    <row r="204" spans="1:22 16329:16329" s="148" customFormat="1" ht="42.75" customHeight="1">
      <c r="A204" s="55"/>
      <c r="B204" s="299" t="s">
        <v>188</v>
      </c>
      <c r="C204" s="300"/>
      <c r="D204" s="168">
        <v>3264439364</v>
      </c>
      <c r="E204" s="168"/>
      <c r="F204" s="168">
        <v>2427015730</v>
      </c>
      <c r="G204" s="168"/>
      <c r="H204" s="168">
        <v>6983846</v>
      </c>
      <c r="I204" s="168"/>
      <c r="J204" s="186">
        <f t="shared" si="9"/>
        <v>5698438940</v>
      </c>
      <c r="K204" s="186"/>
      <c r="L204" s="285">
        <f t="shared" ref="L204:L267" si="11">J204/587323546461</f>
        <v>9.7023846129390499E-3</v>
      </c>
      <c r="M204" s="285"/>
      <c r="N204" s="168">
        <v>3264439364</v>
      </c>
      <c r="O204" s="168"/>
      <c r="P204" s="168">
        <v>2427015730</v>
      </c>
      <c r="Q204" s="168"/>
      <c r="R204" s="168">
        <v>6983846</v>
      </c>
      <c r="S204" s="168"/>
      <c r="T204" s="186">
        <f t="shared" si="10"/>
        <v>5698438940</v>
      </c>
      <c r="U204" s="182"/>
      <c r="V204" s="285">
        <f>T204/درآمدها!$J$5</f>
        <v>9.7023282941972686E-3</v>
      </c>
    </row>
    <row r="205" spans="1:22 16329:16329" s="148" customFormat="1" ht="42.75" customHeight="1">
      <c r="A205" s="55"/>
      <c r="B205" s="299" t="s">
        <v>264</v>
      </c>
      <c r="C205" s="300"/>
      <c r="D205" s="168">
        <v>1651993412</v>
      </c>
      <c r="E205" s="168"/>
      <c r="F205" s="168">
        <v>2522046853</v>
      </c>
      <c r="G205" s="168"/>
      <c r="H205" s="168">
        <v>0</v>
      </c>
      <c r="I205" s="168"/>
      <c r="J205" s="186">
        <f t="shared" si="9"/>
        <v>4174040265</v>
      </c>
      <c r="K205" s="186"/>
      <c r="L205" s="285">
        <f t="shared" si="11"/>
        <v>7.1068839145838137E-3</v>
      </c>
      <c r="M205" s="285"/>
      <c r="N205" s="168">
        <v>1651993412</v>
      </c>
      <c r="O205" s="168"/>
      <c r="P205" s="168">
        <v>2522046853</v>
      </c>
      <c r="Q205" s="168"/>
      <c r="R205" s="168">
        <v>0</v>
      </c>
      <c r="S205" s="168"/>
      <c r="T205" s="186">
        <f t="shared" si="10"/>
        <v>4174040265</v>
      </c>
      <c r="U205" s="182"/>
      <c r="V205" s="285">
        <f>T205/درآمدها!$J$5</f>
        <v>7.106842661760304E-3</v>
      </c>
    </row>
    <row r="206" spans="1:22 16329:16329" s="148" customFormat="1" ht="42.75" customHeight="1">
      <c r="A206" s="55"/>
      <c r="B206" s="299" t="s">
        <v>350</v>
      </c>
      <c r="C206" s="300"/>
      <c r="D206" s="168">
        <v>4590056598</v>
      </c>
      <c r="E206" s="168"/>
      <c r="F206" s="168">
        <v>-7336002800</v>
      </c>
      <c r="G206" s="168"/>
      <c r="H206" s="168">
        <v>0</v>
      </c>
      <c r="I206" s="168"/>
      <c r="J206" s="186">
        <f t="shared" si="9"/>
        <v>-2745946202</v>
      </c>
      <c r="K206" s="186"/>
      <c r="L206" s="285">
        <f t="shared" si="11"/>
        <v>-4.6753552084640264E-3</v>
      </c>
      <c r="M206" s="285"/>
      <c r="N206" s="168">
        <v>4590056598</v>
      </c>
      <c r="O206" s="168"/>
      <c r="P206" s="168">
        <v>-7336002800</v>
      </c>
      <c r="Q206" s="168"/>
      <c r="R206" s="168">
        <v>0</v>
      </c>
      <c r="S206" s="168"/>
      <c r="T206" s="186">
        <f t="shared" si="10"/>
        <v>-2745946202</v>
      </c>
      <c r="U206" s="182"/>
      <c r="V206" s="285">
        <f>T206/درآمدها!$J$5</f>
        <v>-4.6753280697622301E-3</v>
      </c>
    </row>
    <row r="207" spans="1:22 16329:16329" s="148" customFormat="1" ht="42.75" customHeight="1">
      <c r="A207" s="55"/>
      <c r="B207" s="299" t="s">
        <v>158</v>
      </c>
      <c r="C207" s="300"/>
      <c r="D207" s="168">
        <v>0</v>
      </c>
      <c r="E207" s="168"/>
      <c r="F207" s="168">
        <v>-2431090469</v>
      </c>
      <c r="G207" s="168"/>
      <c r="H207" s="168">
        <v>-3092488</v>
      </c>
      <c r="I207" s="168"/>
      <c r="J207" s="186">
        <f t="shared" si="9"/>
        <v>-2434182957</v>
      </c>
      <c r="K207" s="186"/>
      <c r="L207" s="285">
        <f t="shared" si="11"/>
        <v>-4.1445349359267294E-3</v>
      </c>
      <c r="M207" s="285"/>
      <c r="N207" s="168">
        <v>0</v>
      </c>
      <c r="O207" s="168"/>
      <c r="P207" s="168">
        <v>-2431090469</v>
      </c>
      <c r="Q207" s="168"/>
      <c r="R207" s="168">
        <v>-3092488</v>
      </c>
      <c r="S207" s="168"/>
      <c r="T207" s="186">
        <f t="shared" si="10"/>
        <v>-2434182957</v>
      </c>
      <c r="U207" s="182"/>
      <c r="V207" s="285">
        <f>T207/درآمدها!$J$5</f>
        <v>-4.1445108784396089E-3</v>
      </c>
    </row>
    <row r="208" spans="1:22 16329:16329" s="148" customFormat="1" ht="42.6" customHeight="1">
      <c r="A208" s="55"/>
      <c r="B208" s="299" t="s">
        <v>273</v>
      </c>
      <c r="C208" s="300"/>
      <c r="D208" s="168">
        <v>2040117707</v>
      </c>
      <c r="E208" s="168"/>
      <c r="F208" s="168">
        <v>-2857996393</v>
      </c>
      <c r="G208" s="168"/>
      <c r="H208" s="168">
        <v>0</v>
      </c>
      <c r="I208" s="168"/>
      <c r="J208" s="186">
        <f t="shared" si="9"/>
        <v>-817878686</v>
      </c>
      <c r="K208" s="186"/>
      <c r="L208" s="285">
        <f t="shared" si="11"/>
        <v>-1.3925521817203519E-3</v>
      </c>
      <c r="M208" s="285"/>
      <c r="N208" s="168">
        <v>2040117707</v>
      </c>
      <c r="O208" s="168"/>
      <c r="P208" s="168">
        <v>-2857996393</v>
      </c>
      <c r="Q208" s="168"/>
      <c r="R208" s="168">
        <v>0</v>
      </c>
      <c r="S208" s="168"/>
      <c r="T208" s="186">
        <f t="shared" si="10"/>
        <v>-817878686</v>
      </c>
      <c r="U208" s="182"/>
      <c r="V208" s="285">
        <f>T208/درآمدها!$J$5</f>
        <v>-1.3925440984717621E-3</v>
      </c>
    </row>
    <row r="209" spans="1:22" s="148" customFormat="1" ht="42.75" customHeight="1">
      <c r="A209" s="55"/>
      <c r="B209" s="299" t="s">
        <v>154</v>
      </c>
      <c r="C209" s="300"/>
      <c r="D209" s="168">
        <v>0</v>
      </c>
      <c r="E209" s="168"/>
      <c r="F209" s="168">
        <v>2848148163</v>
      </c>
      <c r="G209" s="168"/>
      <c r="H209" s="168">
        <v>0</v>
      </c>
      <c r="I209" s="168"/>
      <c r="J209" s="186">
        <f t="shared" si="9"/>
        <v>2848148163</v>
      </c>
      <c r="K209" s="186"/>
      <c r="L209" s="285">
        <f t="shared" si="11"/>
        <v>4.8493682573462517E-3</v>
      </c>
      <c r="M209" s="285"/>
      <c r="N209" s="168">
        <v>0</v>
      </c>
      <c r="O209" s="168"/>
      <c r="P209" s="168">
        <v>2848148163</v>
      </c>
      <c r="Q209" s="168"/>
      <c r="R209" s="168">
        <v>0</v>
      </c>
      <c r="S209" s="168"/>
      <c r="T209" s="186">
        <f t="shared" si="10"/>
        <v>2848148163</v>
      </c>
      <c r="U209" s="182"/>
      <c r="V209" s="285">
        <f>T209/درآمدها!$J$5</f>
        <v>4.8493401085632892E-3</v>
      </c>
    </row>
    <row r="210" spans="1:22" s="148" customFormat="1" ht="42.75" customHeight="1">
      <c r="A210" s="55"/>
      <c r="B210" s="299" t="s">
        <v>83</v>
      </c>
      <c r="C210" s="300"/>
      <c r="D210" s="168">
        <v>5028807019</v>
      </c>
      <c r="E210" s="168"/>
      <c r="F210" s="168">
        <v>1052145462</v>
      </c>
      <c r="G210" s="168"/>
      <c r="H210" s="168">
        <v>0</v>
      </c>
      <c r="I210" s="168"/>
      <c r="J210" s="186">
        <f t="shared" si="9"/>
        <v>6080952481</v>
      </c>
      <c r="K210" s="186"/>
      <c r="L210" s="285">
        <f t="shared" si="11"/>
        <v>1.035366710161993E-2</v>
      </c>
      <c r="M210" s="285"/>
      <c r="N210" s="168">
        <v>5028807019</v>
      </c>
      <c r="O210" s="168"/>
      <c r="P210" s="168">
        <v>1052145462</v>
      </c>
      <c r="Q210" s="168"/>
      <c r="R210" s="168">
        <v>0</v>
      </c>
      <c r="S210" s="168"/>
      <c r="T210" s="186">
        <f t="shared" si="10"/>
        <v>6080952481</v>
      </c>
      <c r="U210" s="182"/>
      <c r="V210" s="285">
        <f>T210/درآمدها!$J$5</f>
        <v>1.0353607002425016E-2</v>
      </c>
    </row>
    <row r="211" spans="1:22" s="148" customFormat="1" ht="42.75" customHeight="1">
      <c r="A211" s="55"/>
      <c r="B211" s="299" t="s">
        <v>224</v>
      </c>
      <c r="C211" s="300"/>
      <c r="D211" s="168">
        <v>0</v>
      </c>
      <c r="E211" s="168"/>
      <c r="F211" s="168">
        <v>3205453917</v>
      </c>
      <c r="G211" s="168"/>
      <c r="H211" s="168">
        <v>47163551</v>
      </c>
      <c r="I211" s="168"/>
      <c r="J211" s="186">
        <f t="shared" si="9"/>
        <v>3252617468</v>
      </c>
      <c r="K211" s="186"/>
      <c r="L211" s="285">
        <f t="shared" si="11"/>
        <v>5.5380334869921362E-3</v>
      </c>
      <c r="M211" s="285"/>
      <c r="N211" s="168">
        <v>0</v>
      </c>
      <c r="O211" s="168"/>
      <c r="P211" s="168">
        <v>3205453917</v>
      </c>
      <c r="Q211" s="168"/>
      <c r="R211" s="168">
        <v>47163551</v>
      </c>
      <c r="S211" s="168"/>
      <c r="T211" s="186">
        <f t="shared" si="10"/>
        <v>3252617468</v>
      </c>
      <c r="U211" s="182"/>
      <c r="V211" s="285">
        <f>T211/درآمدها!$J$5</f>
        <v>5.5380013407631034E-3</v>
      </c>
    </row>
    <row r="212" spans="1:22" s="148" customFormat="1" ht="42.6" customHeight="1">
      <c r="A212" s="55"/>
      <c r="B212" s="299" t="s">
        <v>169</v>
      </c>
      <c r="C212" s="300"/>
      <c r="D212" s="168">
        <v>0</v>
      </c>
      <c r="E212" s="168"/>
      <c r="F212" s="168">
        <v>390172749</v>
      </c>
      <c r="G212" s="168"/>
      <c r="H212" s="168">
        <v>0</v>
      </c>
      <c r="I212" s="168"/>
      <c r="J212" s="186">
        <f t="shared" si="9"/>
        <v>390172749</v>
      </c>
      <c r="K212" s="186"/>
      <c r="L212" s="285">
        <f t="shared" si="11"/>
        <v>6.6432335524608263E-4</v>
      </c>
      <c r="M212" s="285"/>
      <c r="N212" s="168">
        <v>0</v>
      </c>
      <c r="O212" s="168"/>
      <c r="P212" s="168">
        <v>390172749</v>
      </c>
      <c r="Q212" s="168"/>
      <c r="R212" s="168">
        <v>0</v>
      </c>
      <c r="S212" s="168"/>
      <c r="T212" s="186">
        <f t="shared" si="10"/>
        <v>390172749</v>
      </c>
      <c r="U212" s="182"/>
      <c r="V212" s="285">
        <f>T212/درآمدها!$J$5</f>
        <v>6.6431949909555917E-4</v>
      </c>
    </row>
    <row r="213" spans="1:22" s="148" customFormat="1" ht="42.75" customHeight="1">
      <c r="A213" s="55"/>
      <c r="B213" s="299" t="s">
        <v>316</v>
      </c>
      <c r="C213" s="300"/>
      <c r="D213" s="168">
        <v>0</v>
      </c>
      <c r="E213" s="168"/>
      <c r="F213" s="168">
        <v>-504456802</v>
      </c>
      <c r="G213" s="168"/>
      <c r="H213" s="168">
        <v>0</v>
      </c>
      <c r="I213" s="168"/>
      <c r="J213" s="186">
        <f t="shared" si="9"/>
        <v>-504456802</v>
      </c>
      <c r="K213" s="186"/>
      <c r="L213" s="285">
        <f t="shared" si="11"/>
        <v>-8.5890784566645571E-4</v>
      </c>
      <c r="M213" s="285"/>
      <c r="N213" s="168">
        <v>0</v>
      </c>
      <c r="O213" s="168"/>
      <c r="P213" s="168">
        <v>-504456802</v>
      </c>
      <c r="Q213" s="168"/>
      <c r="R213" s="168">
        <v>0</v>
      </c>
      <c r="S213" s="168"/>
      <c r="T213" s="186">
        <f t="shared" si="10"/>
        <v>-504456802</v>
      </c>
      <c r="U213" s="182"/>
      <c r="V213" s="285">
        <f>T213/درآمدها!$J$5</f>
        <v>-8.5890286002518251E-4</v>
      </c>
    </row>
    <row r="214" spans="1:22" s="148" customFormat="1" ht="42.75" customHeight="1">
      <c r="A214" s="55"/>
      <c r="B214" s="299" t="s">
        <v>227</v>
      </c>
      <c r="C214" s="300"/>
      <c r="D214" s="168">
        <v>818091343</v>
      </c>
      <c r="E214" s="168"/>
      <c r="F214" s="168">
        <v>-1521875600</v>
      </c>
      <c r="G214" s="168"/>
      <c r="H214" s="168">
        <v>0</v>
      </c>
      <c r="I214" s="168"/>
      <c r="J214" s="186">
        <f t="shared" si="9"/>
        <v>-703784257</v>
      </c>
      <c r="K214" s="186"/>
      <c r="L214" s="285">
        <f t="shared" si="11"/>
        <v>-1.1982905525255206E-3</v>
      </c>
      <c r="M214" s="285"/>
      <c r="N214" s="168">
        <v>818091343</v>
      </c>
      <c r="O214" s="168"/>
      <c r="P214" s="168">
        <v>-1521875600</v>
      </c>
      <c r="Q214" s="168"/>
      <c r="R214" s="168">
        <v>0</v>
      </c>
      <c r="S214" s="168"/>
      <c r="T214" s="186">
        <f t="shared" si="10"/>
        <v>-703784257</v>
      </c>
      <c r="U214" s="182"/>
      <c r="V214" s="285">
        <f>T214/درآمدها!$J$5</f>
        <v>-1.1982835968935911E-3</v>
      </c>
    </row>
    <row r="215" spans="1:22" s="148" customFormat="1" ht="42.75" customHeight="1">
      <c r="A215" s="55"/>
      <c r="B215" s="299" t="s">
        <v>159</v>
      </c>
      <c r="C215" s="300"/>
      <c r="D215" s="168">
        <v>13905202118</v>
      </c>
      <c r="E215" s="168"/>
      <c r="F215" s="168">
        <v>510965556</v>
      </c>
      <c r="G215" s="168"/>
      <c r="H215" s="168">
        <v>810392</v>
      </c>
      <c r="I215" s="168"/>
      <c r="J215" s="186">
        <f t="shared" si="9"/>
        <v>14416978066</v>
      </c>
      <c r="K215" s="186"/>
      <c r="L215" s="285">
        <f t="shared" si="11"/>
        <v>2.4546909710791459E-2</v>
      </c>
      <c r="M215" s="285"/>
      <c r="N215" s="168">
        <v>13905202118</v>
      </c>
      <c r="O215" s="168"/>
      <c r="P215" s="168">
        <v>510965556</v>
      </c>
      <c r="Q215" s="168"/>
      <c r="R215" s="168">
        <v>810392</v>
      </c>
      <c r="S215" s="168"/>
      <c r="T215" s="186">
        <f t="shared" si="10"/>
        <v>14416978066</v>
      </c>
      <c r="U215" s="182"/>
      <c r="V215" s="285">
        <f>T215/درآمدها!$J$5</f>
        <v>2.4546767225090811E-2</v>
      </c>
    </row>
    <row r="216" spans="1:22" s="148" customFormat="1" ht="42.75" customHeight="1">
      <c r="A216" s="55"/>
      <c r="B216" s="299" t="s">
        <v>180</v>
      </c>
      <c r="C216" s="300"/>
      <c r="D216" s="168">
        <v>0</v>
      </c>
      <c r="E216" s="168"/>
      <c r="F216" s="168">
        <v>620150669</v>
      </c>
      <c r="G216" s="168"/>
      <c r="H216" s="168">
        <v>3783317</v>
      </c>
      <c r="I216" s="168"/>
      <c r="J216" s="186">
        <f t="shared" si="9"/>
        <v>623933986</v>
      </c>
      <c r="K216" s="186"/>
      <c r="L216" s="285">
        <f t="shared" si="11"/>
        <v>1.0623343636733131E-3</v>
      </c>
      <c r="M216" s="285"/>
      <c r="N216" s="168">
        <v>0</v>
      </c>
      <c r="O216" s="168"/>
      <c r="P216" s="168">
        <v>620150669</v>
      </c>
      <c r="Q216" s="168"/>
      <c r="R216" s="168">
        <v>3783317</v>
      </c>
      <c r="S216" s="168"/>
      <c r="T216" s="186">
        <f t="shared" si="10"/>
        <v>623933986</v>
      </c>
      <c r="U216" s="182"/>
      <c r="V216" s="285">
        <f>T216/درآمدها!$J$5</f>
        <v>1.0623281972166017E-3</v>
      </c>
    </row>
    <row r="217" spans="1:22" s="148" customFormat="1" ht="42.75" customHeight="1">
      <c r="A217" s="55"/>
      <c r="B217" s="299" t="s">
        <v>80</v>
      </c>
      <c r="C217" s="300"/>
      <c r="D217" s="168">
        <v>1555325498</v>
      </c>
      <c r="E217" s="168"/>
      <c r="F217" s="168">
        <v>2130274477</v>
      </c>
      <c r="G217" s="168"/>
      <c r="H217" s="168">
        <v>0</v>
      </c>
      <c r="I217" s="168"/>
      <c r="J217" s="186">
        <f t="shared" si="9"/>
        <v>3685599975</v>
      </c>
      <c r="K217" s="186"/>
      <c r="L217" s="285">
        <f t="shared" si="11"/>
        <v>6.2752464075518464E-3</v>
      </c>
      <c r="M217" s="285"/>
      <c r="N217" s="168">
        <v>1555325498</v>
      </c>
      <c r="O217" s="168"/>
      <c r="P217" s="168">
        <v>2130274477</v>
      </c>
      <c r="Q217" s="168"/>
      <c r="R217" s="168">
        <v>0</v>
      </c>
      <c r="S217" s="168"/>
      <c r="T217" s="186">
        <f t="shared" si="10"/>
        <v>3685599975</v>
      </c>
      <c r="U217" s="182"/>
      <c r="V217" s="285">
        <f>T217/درآمدها!$J$5</f>
        <v>6.2752099820754153E-3</v>
      </c>
    </row>
    <row r="218" spans="1:22" s="148" customFormat="1" ht="42.75" customHeight="1">
      <c r="A218" s="55"/>
      <c r="B218" s="299" t="s">
        <v>333</v>
      </c>
      <c r="C218" s="300"/>
      <c r="D218" s="168">
        <v>0</v>
      </c>
      <c r="E218" s="168"/>
      <c r="F218" s="168">
        <v>-1122513944</v>
      </c>
      <c r="G218" s="168"/>
      <c r="H218" s="168">
        <v>0</v>
      </c>
      <c r="I218" s="168"/>
      <c r="J218" s="186">
        <f t="shared" si="9"/>
        <v>-1122513944</v>
      </c>
      <c r="K218" s="186"/>
      <c r="L218" s="285">
        <f t="shared" si="11"/>
        <v>-1.9112360653065323E-3</v>
      </c>
      <c r="M218" s="285"/>
      <c r="N218" s="168">
        <v>0</v>
      </c>
      <c r="O218" s="168"/>
      <c r="P218" s="168">
        <v>-1122513944</v>
      </c>
      <c r="Q218" s="168"/>
      <c r="R218" s="168">
        <v>0</v>
      </c>
      <c r="S218" s="168"/>
      <c r="T218" s="186">
        <f t="shared" si="10"/>
        <v>-1122513944</v>
      </c>
      <c r="U218" s="182"/>
      <c r="V218" s="285">
        <f>T218/درآمدها!$J$5</f>
        <v>-1.9112249712905003E-3</v>
      </c>
    </row>
    <row r="219" spans="1:22" s="148" customFormat="1" ht="42.75" customHeight="1">
      <c r="A219" s="55"/>
      <c r="B219" s="299" t="s">
        <v>96</v>
      </c>
      <c r="C219" s="300"/>
      <c r="D219" s="168">
        <v>0</v>
      </c>
      <c r="E219" s="168"/>
      <c r="F219" s="168">
        <v>-747968875</v>
      </c>
      <c r="G219" s="168"/>
      <c r="H219" s="168">
        <v>-2124732</v>
      </c>
      <c r="I219" s="168"/>
      <c r="J219" s="186">
        <f t="shared" si="9"/>
        <v>-750093607</v>
      </c>
      <c r="K219" s="186"/>
      <c r="L219" s="285">
        <f t="shared" si="11"/>
        <v>-1.2771386598064963E-3</v>
      </c>
      <c r="M219" s="285"/>
      <c r="N219" s="168">
        <v>0</v>
      </c>
      <c r="O219" s="168"/>
      <c r="P219" s="168">
        <v>-747968875</v>
      </c>
      <c r="Q219" s="168"/>
      <c r="R219" s="168">
        <v>-2124732</v>
      </c>
      <c r="S219" s="168"/>
      <c r="T219" s="186">
        <f t="shared" si="10"/>
        <v>-750093607</v>
      </c>
      <c r="U219" s="182"/>
      <c r="V219" s="285">
        <f>T219/درآمدها!$J$5</f>
        <v>-1.2771312464905672E-3</v>
      </c>
    </row>
    <row r="220" spans="1:22" s="148" customFormat="1" ht="42.75" customHeight="1">
      <c r="A220" s="55"/>
      <c r="B220" s="299" t="s">
        <v>124</v>
      </c>
      <c r="C220" s="300"/>
      <c r="D220" s="168">
        <v>1653318600</v>
      </c>
      <c r="E220" s="168"/>
      <c r="F220" s="168">
        <v>-940246277</v>
      </c>
      <c r="G220" s="168"/>
      <c r="H220" s="168">
        <v>-10354616</v>
      </c>
      <c r="I220" s="168"/>
      <c r="J220" s="186">
        <f t="shared" si="9"/>
        <v>702717707</v>
      </c>
      <c r="K220" s="186"/>
      <c r="L220" s="285">
        <f t="shared" si="11"/>
        <v>1.1964746028561661E-3</v>
      </c>
      <c r="M220" s="285"/>
      <c r="N220" s="168">
        <v>1653318600</v>
      </c>
      <c r="O220" s="168"/>
      <c r="P220" s="168">
        <v>-940246277</v>
      </c>
      <c r="Q220" s="168"/>
      <c r="R220" s="168">
        <v>-10354616</v>
      </c>
      <c r="S220" s="168"/>
      <c r="T220" s="186">
        <f t="shared" si="10"/>
        <v>702717707</v>
      </c>
      <c r="U220" s="182"/>
      <c r="V220" s="285">
        <f>T220/درآمدها!$J$5</f>
        <v>1.1964676577651504E-3</v>
      </c>
    </row>
    <row r="221" spans="1:22" s="148" customFormat="1" ht="42.75" customHeight="1">
      <c r="A221" s="55"/>
      <c r="B221" s="299" t="s">
        <v>136</v>
      </c>
      <c r="C221" s="300"/>
      <c r="D221" s="168">
        <v>5493489463</v>
      </c>
      <c r="E221" s="168"/>
      <c r="F221" s="168">
        <v>-1785746412</v>
      </c>
      <c r="G221" s="168"/>
      <c r="H221" s="168">
        <v>-40163144</v>
      </c>
      <c r="I221" s="168"/>
      <c r="J221" s="186">
        <f t="shared" si="9"/>
        <v>3667579907</v>
      </c>
      <c r="K221" s="186"/>
      <c r="L221" s="285">
        <f t="shared" si="11"/>
        <v>6.2445647362505971E-3</v>
      </c>
      <c r="M221" s="285"/>
      <c r="N221" s="168">
        <v>5493489463</v>
      </c>
      <c r="O221" s="168"/>
      <c r="P221" s="168">
        <v>-1785746412</v>
      </c>
      <c r="Q221" s="168"/>
      <c r="R221" s="168">
        <v>-40163144</v>
      </c>
      <c r="S221" s="168"/>
      <c r="T221" s="186">
        <f t="shared" si="10"/>
        <v>3667579907</v>
      </c>
      <c r="U221" s="182"/>
      <c r="V221" s="285">
        <f>T221/درآمدها!$J$5</f>
        <v>6.2445284888698813E-3</v>
      </c>
    </row>
    <row r="222" spans="1:22" s="148" customFormat="1" ht="42.75" customHeight="1">
      <c r="A222" s="55"/>
      <c r="B222" s="299" t="s">
        <v>286</v>
      </c>
      <c r="C222" s="300"/>
      <c r="D222" s="168">
        <v>0</v>
      </c>
      <c r="E222" s="168"/>
      <c r="F222" s="168">
        <v>-1392751337</v>
      </c>
      <c r="G222" s="168"/>
      <c r="H222" s="168">
        <v>-31116319</v>
      </c>
      <c r="I222" s="168"/>
      <c r="J222" s="186">
        <f t="shared" si="9"/>
        <v>-1423867656</v>
      </c>
      <c r="K222" s="186"/>
      <c r="L222" s="285">
        <f t="shared" si="11"/>
        <v>-2.4243326605577339E-3</v>
      </c>
      <c r="M222" s="285"/>
      <c r="N222" s="168">
        <v>0</v>
      </c>
      <c r="O222" s="168"/>
      <c r="P222" s="168">
        <v>-1392751337</v>
      </c>
      <c r="Q222" s="168"/>
      <c r="R222" s="168">
        <v>-31116319</v>
      </c>
      <c r="S222" s="168"/>
      <c r="T222" s="186">
        <f t="shared" si="10"/>
        <v>-1423867656</v>
      </c>
      <c r="U222" s="182"/>
      <c r="V222" s="285">
        <f>T222/درآمدها!$J$5</f>
        <v>-2.4243185882063946E-3</v>
      </c>
    </row>
    <row r="223" spans="1:22" s="148" customFormat="1" ht="42.75" customHeight="1">
      <c r="A223" s="55"/>
      <c r="B223" s="299" t="s">
        <v>299</v>
      </c>
      <c r="C223" s="300"/>
      <c r="D223" s="168">
        <v>0</v>
      </c>
      <c r="E223" s="168"/>
      <c r="F223" s="168">
        <v>-4280802112</v>
      </c>
      <c r="G223" s="168"/>
      <c r="H223" s="168">
        <v>-456004289</v>
      </c>
      <c r="I223" s="168"/>
      <c r="J223" s="186">
        <f t="shared" si="9"/>
        <v>-4736806401</v>
      </c>
      <c r="K223" s="186"/>
      <c r="L223" s="285">
        <f t="shared" si="11"/>
        <v>-8.0650715087830002E-3</v>
      </c>
      <c r="M223" s="285"/>
      <c r="N223" s="168">
        <v>0</v>
      </c>
      <c r="O223" s="168"/>
      <c r="P223" s="168">
        <v>-4280802112</v>
      </c>
      <c r="Q223" s="168"/>
      <c r="R223" s="168">
        <v>-456004289</v>
      </c>
      <c r="S223" s="168"/>
      <c r="T223" s="186">
        <f t="shared" si="10"/>
        <v>-4736806401</v>
      </c>
      <c r="U223" s="182"/>
      <c r="V223" s="285">
        <f>T223/درآمدها!$J$5</f>
        <v>-8.0650246940361242E-3</v>
      </c>
    </row>
    <row r="224" spans="1:22" s="148" customFormat="1" ht="42.75" customHeight="1">
      <c r="A224" s="55"/>
      <c r="B224" s="299" t="s">
        <v>192</v>
      </c>
      <c r="C224" s="300"/>
      <c r="D224" s="168">
        <v>0</v>
      </c>
      <c r="E224" s="168"/>
      <c r="F224" s="168">
        <v>6214141320</v>
      </c>
      <c r="G224" s="168"/>
      <c r="H224" s="168">
        <v>-63429159</v>
      </c>
      <c r="I224" s="168"/>
      <c r="J224" s="186">
        <f t="shared" si="9"/>
        <v>6150712161</v>
      </c>
      <c r="K224" s="186"/>
      <c r="L224" s="285">
        <f t="shared" si="11"/>
        <v>1.0472442656287108E-2</v>
      </c>
      <c r="M224" s="285"/>
      <c r="N224" s="168">
        <v>0</v>
      </c>
      <c r="O224" s="168"/>
      <c r="P224" s="168">
        <v>6214141320</v>
      </c>
      <c r="Q224" s="168"/>
      <c r="R224" s="168">
        <v>-63429159</v>
      </c>
      <c r="S224" s="168"/>
      <c r="T224" s="186">
        <f t="shared" si="10"/>
        <v>6150712161</v>
      </c>
      <c r="U224" s="182"/>
      <c r="V224" s="285">
        <f>T224/درآمدها!$J$5</f>
        <v>1.0472381867644182E-2</v>
      </c>
    </row>
    <row r="225" spans="1:22" s="148" customFormat="1" ht="42.6" customHeight="1">
      <c r="A225" s="55"/>
      <c r="B225" s="299" t="s">
        <v>102</v>
      </c>
      <c r="C225" s="300"/>
      <c r="D225" s="168">
        <v>0</v>
      </c>
      <c r="E225" s="168"/>
      <c r="F225" s="168">
        <v>-1139084955</v>
      </c>
      <c r="G225" s="168"/>
      <c r="H225" s="168">
        <v>-23788937</v>
      </c>
      <c r="I225" s="168"/>
      <c r="J225" s="186">
        <f t="shared" si="9"/>
        <v>-1162873892</v>
      </c>
      <c r="K225" s="186"/>
      <c r="L225" s="285">
        <f t="shared" si="11"/>
        <v>-1.9799544884707226E-3</v>
      </c>
      <c r="M225" s="285"/>
      <c r="N225" s="168">
        <v>0</v>
      </c>
      <c r="O225" s="168"/>
      <c r="P225" s="168">
        <v>-1139084955</v>
      </c>
      <c r="Q225" s="168"/>
      <c r="R225" s="168">
        <v>-23788937</v>
      </c>
      <c r="S225" s="168"/>
      <c r="T225" s="186">
        <f t="shared" si="10"/>
        <v>-1162873892</v>
      </c>
      <c r="U225" s="182"/>
      <c r="V225" s="285">
        <f>T225/درآمدها!$J$5</f>
        <v>-1.9799429955697479E-3</v>
      </c>
    </row>
    <row r="226" spans="1:22" s="148" customFormat="1" ht="42.75" customHeight="1">
      <c r="A226" s="55"/>
      <c r="B226" s="299" t="s">
        <v>225</v>
      </c>
      <c r="C226" s="300"/>
      <c r="D226" s="168">
        <v>0</v>
      </c>
      <c r="E226" s="168"/>
      <c r="F226" s="168">
        <v>-520000613</v>
      </c>
      <c r="G226" s="168"/>
      <c r="H226" s="168">
        <v>-15243175</v>
      </c>
      <c r="I226" s="168"/>
      <c r="J226" s="186">
        <f t="shared" si="9"/>
        <v>-535243788</v>
      </c>
      <c r="K226" s="186"/>
      <c r="L226" s="285">
        <f t="shared" si="11"/>
        <v>-9.1132696998985673E-4</v>
      </c>
      <c r="M226" s="285"/>
      <c r="N226" s="168">
        <v>0</v>
      </c>
      <c r="O226" s="168"/>
      <c r="P226" s="168">
        <v>-520000613</v>
      </c>
      <c r="Q226" s="168"/>
      <c r="R226" s="168">
        <v>-15243175</v>
      </c>
      <c r="S226" s="168"/>
      <c r="T226" s="186">
        <f t="shared" si="10"/>
        <v>-535243788</v>
      </c>
      <c r="U226" s="182"/>
      <c r="V226" s="285">
        <f>T226/درآمدها!$J$5</f>
        <v>-9.1132168007502146E-4</v>
      </c>
    </row>
    <row r="227" spans="1:22" s="148" customFormat="1" ht="42.75" customHeight="1">
      <c r="A227" s="55"/>
      <c r="B227" s="299" t="s">
        <v>122</v>
      </c>
      <c r="C227" s="300"/>
      <c r="D227" s="168">
        <v>0</v>
      </c>
      <c r="E227" s="168"/>
      <c r="F227" s="168">
        <v>-2000719870</v>
      </c>
      <c r="G227" s="168"/>
      <c r="H227" s="168">
        <v>-21755769</v>
      </c>
      <c r="I227" s="168"/>
      <c r="J227" s="186">
        <f t="shared" si="9"/>
        <v>-2022475639</v>
      </c>
      <c r="K227" s="186"/>
      <c r="L227" s="285">
        <f t="shared" si="11"/>
        <v>-3.4435459827665844E-3</v>
      </c>
      <c r="M227" s="285"/>
      <c r="N227" s="168">
        <v>0</v>
      </c>
      <c r="O227" s="168"/>
      <c r="P227" s="168">
        <v>-2000719870</v>
      </c>
      <c r="Q227" s="168"/>
      <c r="R227" s="168">
        <v>-21755769</v>
      </c>
      <c r="S227" s="168"/>
      <c r="T227" s="186">
        <f t="shared" si="10"/>
        <v>-2022475639</v>
      </c>
      <c r="U227" s="182"/>
      <c r="V227" s="285">
        <f>T227/درآمدها!$J$5</f>
        <v>-3.4435259942601757E-3</v>
      </c>
    </row>
    <row r="228" spans="1:22" s="148" customFormat="1" ht="42.75" customHeight="1">
      <c r="A228" s="55"/>
      <c r="B228" s="299" t="s">
        <v>295</v>
      </c>
      <c r="C228" s="300"/>
      <c r="D228" s="168">
        <v>53804616</v>
      </c>
      <c r="E228" s="168"/>
      <c r="F228" s="168">
        <v>-3255108710</v>
      </c>
      <c r="G228" s="168"/>
      <c r="H228" s="168">
        <v>0</v>
      </c>
      <c r="I228" s="168"/>
      <c r="J228" s="186">
        <f t="shared" si="9"/>
        <v>-3201304094</v>
      </c>
      <c r="K228" s="186"/>
      <c r="L228" s="285">
        <f t="shared" si="11"/>
        <v>-5.4506653330858345E-3</v>
      </c>
      <c r="M228" s="285"/>
      <c r="N228" s="168">
        <v>53804616</v>
      </c>
      <c r="O228" s="168"/>
      <c r="P228" s="168">
        <v>-3255108710</v>
      </c>
      <c r="Q228" s="168"/>
      <c r="R228" s="168">
        <v>0</v>
      </c>
      <c r="S228" s="168"/>
      <c r="T228" s="186">
        <f t="shared" si="10"/>
        <v>-3201304094</v>
      </c>
      <c r="U228" s="182"/>
      <c r="V228" s="285">
        <f>T228/درآمدها!$J$5</f>
        <v>-5.4506336939965094E-3</v>
      </c>
    </row>
    <row r="229" spans="1:22" s="148" customFormat="1" ht="42.75" customHeight="1">
      <c r="A229" s="55"/>
      <c r="B229" s="299" t="s">
        <v>303</v>
      </c>
      <c r="C229" s="300"/>
      <c r="D229" s="168">
        <v>0</v>
      </c>
      <c r="E229" s="168"/>
      <c r="F229" s="168">
        <v>66164881</v>
      </c>
      <c r="G229" s="168"/>
      <c r="H229" s="168">
        <v>-5695478</v>
      </c>
      <c r="I229" s="168"/>
      <c r="J229" s="186">
        <f t="shared" si="9"/>
        <v>60469403</v>
      </c>
      <c r="K229" s="186"/>
      <c r="L229" s="285">
        <f t="shared" si="11"/>
        <v>1.0295756634374158E-4</v>
      </c>
      <c r="M229" s="285"/>
      <c r="N229" s="168">
        <v>0</v>
      </c>
      <c r="O229" s="168"/>
      <c r="P229" s="168">
        <v>66164881</v>
      </c>
      <c r="Q229" s="168"/>
      <c r="R229" s="168">
        <v>-5695478</v>
      </c>
      <c r="S229" s="168"/>
      <c r="T229" s="186">
        <f t="shared" si="10"/>
        <v>60469403</v>
      </c>
      <c r="U229" s="182"/>
      <c r="V229" s="285">
        <f>T229/درآمدها!$J$5</f>
        <v>1.0295696871328013E-4</v>
      </c>
    </row>
    <row r="230" spans="1:22" s="148" customFormat="1" ht="42.75" customHeight="1">
      <c r="A230" s="55"/>
      <c r="B230" s="299" t="s">
        <v>166</v>
      </c>
      <c r="C230" s="300"/>
      <c r="D230" s="168">
        <v>3112901222</v>
      </c>
      <c r="E230" s="168"/>
      <c r="F230" s="168">
        <v>-163920594</v>
      </c>
      <c r="G230" s="168"/>
      <c r="H230" s="168">
        <v>0</v>
      </c>
      <c r="I230" s="168"/>
      <c r="J230" s="186">
        <f t="shared" si="9"/>
        <v>2948980628</v>
      </c>
      <c r="K230" s="186"/>
      <c r="L230" s="285">
        <f t="shared" si="11"/>
        <v>5.0210495488721583E-3</v>
      </c>
      <c r="M230" s="285"/>
      <c r="N230" s="168">
        <v>3112901222</v>
      </c>
      <c r="O230" s="168"/>
      <c r="P230" s="168">
        <v>-163920594</v>
      </c>
      <c r="Q230" s="168"/>
      <c r="R230" s="168">
        <v>0</v>
      </c>
      <c r="S230" s="168"/>
      <c r="T230" s="186">
        <f t="shared" si="10"/>
        <v>2948980628</v>
      </c>
      <c r="U230" s="182"/>
      <c r="V230" s="285">
        <f>T230/درآمدها!$J$5</f>
        <v>5.0210204035430151E-3</v>
      </c>
    </row>
    <row r="231" spans="1:22" s="148" customFormat="1" ht="42.75" customHeight="1">
      <c r="A231" s="55"/>
      <c r="B231" s="299" t="s">
        <v>372</v>
      </c>
      <c r="C231" s="300"/>
      <c r="D231" s="168">
        <v>0</v>
      </c>
      <c r="E231" s="168"/>
      <c r="F231" s="168">
        <v>-2103794380</v>
      </c>
      <c r="G231" s="168"/>
      <c r="H231" s="168">
        <v>-40992537</v>
      </c>
      <c r="I231" s="168"/>
      <c r="J231" s="186">
        <f t="shared" si="9"/>
        <v>-2144786917</v>
      </c>
      <c r="K231" s="186"/>
      <c r="L231" s="285">
        <f t="shared" si="11"/>
        <v>-3.6517979398641735E-3</v>
      </c>
      <c r="M231" s="285"/>
      <c r="N231" s="168">
        <v>0</v>
      </c>
      <c r="O231" s="168"/>
      <c r="P231" s="168">
        <v>-2103794380</v>
      </c>
      <c r="Q231" s="168"/>
      <c r="R231" s="168">
        <v>-40992537</v>
      </c>
      <c r="S231" s="168"/>
      <c r="T231" s="186">
        <f t="shared" si="10"/>
        <v>-2144786917</v>
      </c>
      <c r="U231" s="182"/>
      <c r="V231" s="285">
        <f>T231/درآمدها!$J$5</f>
        <v>-3.6517767425324433E-3</v>
      </c>
    </row>
    <row r="232" spans="1:22" s="148" customFormat="1" ht="42.75" customHeight="1">
      <c r="A232" s="55"/>
      <c r="B232" s="299" t="s">
        <v>144</v>
      </c>
      <c r="C232" s="300"/>
      <c r="D232" s="168">
        <v>0</v>
      </c>
      <c r="E232" s="168"/>
      <c r="F232" s="168">
        <v>-1110786886</v>
      </c>
      <c r="G232" s="168"/>
      <c r="H232" s="168">
        <v>-26619144</v>
      </c>
      <c r="I232" s="168"/>
      <c r="J232" s="186">
        <f t="shared" si="9"/>
        <v>-1137406030</v>
      </c>
      <c r="K232" s="186"/>
      <c r="L232" s="285">
        <f t="shared" si="11"/>
        <v>-1.9365919123345194E-3</v>
      </c>
      <c r="M232" s="285"/>
      <c r="N232" s="168">
        <v>0</v>
      </c>
      <c r="O232" s="168"/>
      <c r="P232" s="168">
        <v>-1110786886</v>
      </c>
      <c r="Q232" s="168"/>
      <c r="R232" s="168">
        <v>-26619144</v>
      </c>
      <c r="S232" s="168"/>
      <c r="T232" s="186">
        <f t="shared" si="10"/>
        <v>-1137406030</v>
      </c>
      <c r="U232" s="182"/>
      <c r="V232" s="285">
        <f>T232/درآمدها!$J$5</f>
        <v>-1.9365806711372057E-3</v>
      </c>
    </row>
    <row r="233" spans="1:22" s="148" customFormat="1" ht="42.75" customHeight="1">
      <c r="A233" s="55"/>
      <c r="B233" s="299" t="s">
        <v>86</v>
      </c>
      <c r="C233" s="300"/>
      <c r="D233" s="168">
        <v>0</v>
      </c>
      <c r="E233" s="168"/>
      <c r="F233" s="168">
        <v>-2184086242</v>
      </c>
      <c r="G233" s="168"/>
      <c r="H233" s="168">
        <v>-26298119</v>
      </c>
      <c r="I233" s="168"/>
      <c r="J233" s="186">
        <f t="shared" si="9"/>
        <v>-2210384361</v>
      </c>
      <c r="K233" s="186"/>
      <c r="L233" s="285">
        <f t="shared" si="11"/>
        <v>-3.76348670901921E-3</v>
      </c>
      <c r="M233" s="285"/>
      <c r="N233" s="168">
        <v>0</v>
      </c>
      <c r="O233" s="168"/>
      <c r="P233" s="168">
        <v>-2184086242</v>
      </c>
      <c r="Q233" s="168"/>
      <c r="R233" s="168">
        <v>-26298119</v>
      </c>
      <c r="S233" s="168"/>
      <c r="T233" s="186">
        <f t="shared" si="10"/>
        <v>-2210384361</v>
      </c>
      <c r="U233" s="182"/>
      <c r="V233" s="285">
        <f>T233/درآمدها!$J$5</f>
        <v>-3.7634648633756264E-3</v>
      </c>
    </row>
    <row r="234" spans="1:22" s="148" customFormat="1" ht="42.75" customHeight="1">
      <c r="A234" s="55"/>
      <c r="B234" s="299" t="s">
        <v>100</v>
      </c>
      <c r="C234" s="300"/>
      <c r="D234" s="168">
        <v>0</v>
      </c>
      <c r="E234" s="168"/>
      <c r="F234" s="168">
        <v>2647716112</v>
      </c>
      <c r="G234" s="168"/>
      <c r="H234" s="168">
        <v>28719248</v>
      </c>
      <c r="I234" s="168"/>
      <c r="J234" s="186">
        <f t="shared" si="9"/>
        <v>2676435360</v>
      </c>
      <c r="K234" s="186"/>
      <c r="L234" s="285">
        <f t="shared" si="11"/>
        <v>4.5570033350905729E-3</v>
      </c>
      <c r="M234" s="285"/>
      <c r="N234" s="168">
        <v>0</v>
      </c>
      <c r="O234" s="168"/>
      <c r="P234" s="168">
        <v>2647716112</v>
      </c>
      <c r="Q234" s="168"/>
      <c r="R234" s="168">
        <v>28719248</v>
      </c>
      <c r="S234" s="168"/>
      <c r="T234" s="186">
        <f t="shared" si="10"/>
        <v>2676435360</v>
      </c>
      <c r="U234" s="182"/>
      <c r="V234" s="285">
        <f>T234/درآمدها!$J$5</f>
        <v>4.556976883377477E-3</v>
      </c>
    </row>
    <row r="235" spans="1:22" s="148" customFormat="1" ht="42.75" customHeight="1">
      <c r="A235" s="55"/>
      <c r="B235" s="299" t="s">
        <v>235</v>
      </c>
      <c r="C235" s="300"/>
      <c r="D235" s="168">
        <v>30056360721</v>
      </c>
      <c r="E235" s="168"/>
      <c r="F235" s="168">
        <v>-21810666608</v>
      </c>
      <c r="G235" s="168"/>
      <c r="H235" s="168">
        <v>0</v>
      </c>
      <c r="I235" s="168"/>
      <c r="J235" s="186">
        <f t="shared" si="9"/>
        <v>8245694113</v>
      </c>
      <c r="K235" s="186"/>
      <c r="L235" s="285">
        <f t="shared" si="11"/>
        <v>1.4039440718298424E-2</v>
      </c>
      <c r="M235" s="285"/>
      <c r="N235" s="168">
        <v>30056360721</v>
      </c>
      <c r="O235" s="168"/>
      <c r="P235" s="168">
        <v>-21810666608</v>
      </c>
      <c r="Q235" s="168"/>
      <c r="R235" s="168">
        <v>0</v>
      </c>
      <c r="S235" s="168"/>
      <c r="T235" s="186">
        <f t="shared" si="10"/>
        <v>8245694113</v>
      </c>
      <c r="U235" s="182"/>
      <c r="V235" s="285">
        <f>T235/درآمدها!$J$5</f>
        <v>1.4039359224555585E-2</v>
      </c>
    </row>
    <row r="236" spans="1:22" s="148" customFormat="1" ht="42.75" customHeight="1">
      <c r="A236" s="55"/>
      <c r="B236" s="299" t="s">
        <v>312</v>
      </c>
      <c r="C236" s="300"/>
      <c r="D236" s="168">
        <v>1304009761</v>
      </c>
      <c r="E236" s="168"/>
      <c r="F236" s="168">
        <v>-5259227292</v>
      </c>
      <c r="G236" s="168"/>
      <c r="H236" s="168">
        <v>0</v>
      </c>
      <c r="I236" s="168"/>
      <c r="J236" s="186">
        <f t="shared" si="9"/>
        <v>-3955217531</v>
      </c>
      <c r="K236" s="186"/>
      <c r="L236" s="285">
        <f t="shared" si="11"/>
        <v>-6.7343077845809438E-3</v>
      </c>
      <c r="M236" s="285"/>
      <c r="N236" s="168">
        <v>1304009761</v>
      </c>
      <c r="O236" s="168"/>
      <c r="P236" s="168">
        <v>-5259227292</v>
      </c>
      <c r="Q236" s="168"/>
      <c r="R236" s="168">
        <v>0</v>
      </c>
      <c r="S236" s="168"/>
      <c r="T236" s="186">
        <f t="shared" si="10"/>
        <v>-3955217531</v>
      </c>
      <c r="U236" s="182"/>
      <c r="V236" s="285">
        <f>T236/درآمدها!$J$5</f>
        <v>-6.7342686944235931E-3</v>
      </c>
    </row>
    <row r="237" spans="1:22" s="148" customFormat="1" ht="42.75" customHeight="1">
      <c r="A237" s="55"/>
      <c r="B237" s="299" t="s">
        <v>259</v>
      </c>
      <c r="C237" s="300"/>
      <c r="D237" s="168">
        <v>0</v>
      </c>
      <c r="E237" s="168"/>
      <c r="F237" s="168">
        <v>-4048897477</v>
      </c>
      <c r="G237" s="168"/>
      <c r="H237" s="168">
        <v>-91144895</v>
      </c>
      <c r="I237" s="168"/>
      <c r="J237" s="186">
        <f t="shared" si="9"/>
        <v>-4140042372</v>
      </c>
      <c r="K237" s="186"/>
      <c r="L237" s="285">
        <f t="shared" si="11"/>
        <v>-7.0489977746446622E-3</v>
      </c>
      <c r="M237" s="285"/>
      <c r="N237" s="168">
        <v>0</v>
      </c>
      <c r="O237" s="168"/>
      <c r="P237" s="168">
        <v>-4048897477</v>
      </c>
      <c r="Q237" s="168"/>
      <c r="R237" s="168">
        <v>-91144895</v>
      </c>
      <c r="S237" s="168"/>
      <c r="T237" s="186">
        <f t="shared" si="10"/>
        <v>-4140042372</v>
      </c>
      <c r="U237" s="182"/>
      <c r="V237" s="285">
        <f>T237/درآمدها!$J$5</f>
        <v>-7.048956857828712E-3</v>
      </c>
    </row>
    <row r="238" spans="1:22" s="148" customFormat="1" ht="42.75" customHeight="1">
      <c r="A238" s="55"/>
      <c r="B238" s="299" t="s">
        <v>174</v>
      </c>
      <c r="C238" s="300"/>
      <c r="D238" s="168">
        <v>9750118804</v>
      </c>
      <c r="E238" s="168"/>
      <c r="F238" s="168">
        <v>4894513326</v>
      </c>
      <c r="G238" s="168"/>
      <c r="H238" s="168">
        <v>0</v>
      </c>
      <c r="I238" s="168"/>
      <c r="J238" s="186">
        <f t="shared" si="9"/>
        <v>14644632130</v>
      </c>
      <c r="K238" s="186"/>
      <c r="L238" s="285">
        <f t="shared" si="11"/>
        <v>2.4934522408037743E-2</v>
      </c>
      <c r="M238" s="285"/>
      <c r="N238" s="168">
        <v>9750118804</v>
      </c>
      <c r="O238" s="168"/>
      <c r="P238" s="168">
        <v>4894513326</v>
      </c>
      <c r="Q238" s="168"/>
      <c r="R238" s="168">
        <v>0</v>
      </c>
      <c r="S238" s="168"/>
      <c r="T238" s="186">
        <f t="shared" si="10"/>
        <v>14644632130</v>
      </c>
      <c r="U238" s="182"/>
      <c r="V238" s="285">
        <f>T238/درآمدها!$J$5</f>
        <v>2.4934377672389242E-2</v>
      </c>
    </row>
    <row r="239" spans="1:22" s="148" customFormat="1" ht="42.75" customHeight="1">
      <c r="A239" s="55"/>
      <c r="B239" s="299" t="s">
        <v>173</v>
      </c>
      <c r="C239" s="300"/>
      <c r="D239" s="168">
        <v>170639293</v>
      </c>
      <c r="E239" s="168"/>
      <c r="F239" s="168">
        <v>-1303521399</v>
      </c>
      <c r="G239" s="168"/>
      <c r="H239" s="168">
        <v>0</v>
      </c>
      <c r="I239" s="168"/>
      <c r="J239" s="186">
        <f t="shared" si="9"/>
        <v>-1132882106</v>
      </c>
      <c r="K239" s="186"/>
      <c r="L239" s="285">
        <f t="shared" si="11"/>
        <v>-1.9288893027128561E-3</v>
      </c>
      <c r="M239" s="285"/>
      <c r="N239" s="168">
        <v>170639293</v>
      </c>
      <c r="O239" s="168"/>
      <c r="P239" s="168">
        <v>-1303521399</v>
      </c>
      <c r="Q239" s="168"/>
      <c r="R239" s="168">
        <v>0</v>
      </c>
      <c r="S239" s="168"/>
      <c r="T239" s="186">
        <f t="shared" si="10"/>
        <v>-1132882106</v>
      </c>
      <c r="U239" s="182"/>
      <c r="V239" s="285">
        <f>T239/درآمدها!$J$5</f>
        <v>-1.9288781062263324E-3</v>
      </c>
    </row>
    <row r="240" spans="1:22" s="148" customFormat="1" ht="42.75" customHeight="1">
      <c r="A240" s="55"/>
      <c r="B240" s="299" t="s">
        <v>216</v>
      </c>
      <c r="C240" s="300"/>
      <c r="D240" s="168">
        <v>289769724</v>
      </c>
      <c r="E240" s="168"/>
      <c r="F240" s="168">
        <v>1298926283</v>
      </c>
      <c r="G240" s="168"/>
      <c r="H240" s="168">
        <v>13614511</v>
      </c>
      <c r="I240" s="168"/>
      <c r="J240" s="186">
        <f t="shared" si="9"/>
        <v>1602310518</v>
      </c>
      <c r="K240" s="186"/>
      <c r="L240" s="285">
        <f t="shared" si="11"/>
        <v>2.728156444016157E-3</v>
      </c>
      <c r="M240" s="285"/>
      <c r="N240" s="168">
        <v>289769724</v>
      </c>
      <c r="O240" s="168"/>
      <c r="P240" s="168">
        <v>1298926283</v>
      </c>
      <c r="Q240" s="168"/>
      <c r="R240" s="168">
        <v>13614511</v>
      </c>
      <c r="S240" s="168"/>
      <c r="T240" s="186">
        <f t="shared" si="10"/>
        <v>1602310518</v>
      </c>
      <c r="U240" s="182"/>
      <c r="V240" s="285">
        <f>T240/درآمدها!$J$5</f>
        <v>2.7281406080805143E-3</v>
      </c>
    </row>
    <row r="241" spans="1:22" s="148" customFormat="1" ht="42.75" customHeight="1">
      <c r="A241" s="55"/>
      <c r="B241" s="299" t="s">
        <v>220</v>
      </c>
      <c r="C241" s="300"/>
      <c r="D241" s="168">
        <v>573432902</v>
      </c>
      <c r="E241" s="168"/>
      <c r="F241" s="168">
        <v>-466014242</v>
      </c>
      <c r="G241" s="168"/>
      <c r="H241" s="168">
        <v>-1834998</v>
      </c>
      <c r="I241" s="168"/>
      <c r="J241" s="186">
        <f t="shared" si="9"/>
        <v>105583662</v>
      </c>
      <c r="K241" s="186"/>
      <c r="L241" s="285">
        <f t="shared" si="11"/>
        <v>1.7977086503037225E-4</v>
      </c>
      <c r="M241" s="285"/>
      <c r="N241" s="168">
        <v>573432902</v>
      </c>
      <c r="O241" s="168"/>
      <c r="P241" s="168">
        <v>-466014242</v>
      </c>
      <c r="Q241" s="168"/>
      <c r="R241" s="168">
        <v>-1834998</v>
      </c>
      <c r="S241" s="168"/>
      <c r="T241" s="186">
        <f t="shared" si="10"/>
        <v>105583662</v>
      </c>
      <c r="U241" s="182"/>
      <c r="V241" s="285">
        <f>T241/درآمدها!$J$5</f>
        <v>1.7976982152722004E-4</v>
      </c>
    </row>
    <row r="242" spans="1:22" s="148" customFormat="1" ht="42.75" customHeight="1">
      <c r="A242" s="55"/>
      <c r="B242" s="299" t="s">
        <v>182</v>
      </c>
      <c r="C242" s="300"/>
      <c r="D242" s="168">
        <v>0</v>
      </c>
      <c r="E242" s="168"/>
      <c r="F242" s="168">
        <v>-3337629081</v>
      </c>
      <c r="G242" s="168"/>
      <c r="H242" s="168">
        <v>-83500162</v>
      </c>
      <c r="I242" s="168"/>
      <c r="J242" s="186">
        <f t="shared" si="9"/>
        <v>-3421129243</v>
      </c>
      <c r="K242" s="186"/>
      <c r="L242" s="285">
        <f t="shared" si="11"/>
        <v>-5.8249482140031537E-3</v>
      </c>
      <c r="M242" s="285"/>
      <c r="N242" s="168">
        <v>0</v>
      </c>
      <c r="O242" s="168"/>
      <c r="P242" s="168">
        <v>-3337629081</v>
      </c>
      <c r="Q242" s="168"/>
      <c r="R242" s="168">
        <v>-83500162</v>
      </c>
      <c r="S242" s="168"/>
      <c r="T242" s="186">
        <f t="shared" si="10"/>
        <v>-3421129243</v>
      </c>
      <c r="U242" s="182"/>
      <c r="V242" s="285">
        <f>T242/درآمدها!$J$5</f>
        <v>-5.8249144023406144E-3</v>
      </c>
    </row>
    <row r="243" spans="1:22" s="148" customFormat="1" ht="42.75" customHeight="1">
      <c r="A243" s="55"/>
      <c r="B243" s="299" t="s">
        <v>304</v>
      </c>
      <c r="C243" s="300"/>
      <c r="D243" s="168">
        <v>0</v>
      </c>
      <c r="E243" s="168"/>
      <c r="F243" s="168">
        <v>-2595851891</v>
      </c>
      <c r="G243" s="168"/>
      <c r="H243" s="168">
        <v>-27109308</v>
      </c>
      <c r="I243" s="168"/>
      <c r="J243" s="186">
        <f t="shared" si="9"/>
        <v>-2622961199</v>
      </c>
      <c r="K243" s="186"/>
      <c r="L243" s="285">
        <f t="shared" si="11"/>
        <v>-4.4659561408784288E-3</v>
      </c>
      <c r="M243" s="285"/>
      <c r="N243" s="168">
        <v>0</v>
      </c>
      <c r="O243" s="168"/>
      <c r="P243" s="168">
        <v>-2595851891</v>
      </c>
      <c r="Q243" s="168"/>
      <c r="R243" s="168">
        <v>-27109308</v>
      </c>
      <c r="S243" s="168"/>
      <c r="T243" s="186">
        <f t="shared" si="10"/>
        <v>-2622961199</v>
      </c>
      <c r="U243" s="182"/>
      <c r="V243" s="285">
        <f>T243/درآمدها!$J$5</f>
        <v>-4.4659302176605041E-3</v>
      </c>
    </row>
    <row r="244" spans="1:22" s="148" customFormat="1" ht="42.75" customHeight="1">
      <c r="A244" s="55"/>
      <c r="B244" s="299" t="s">
        <v>291</v>
      </c>
      <c r="C244" s="300"/>
      <c r="D244" s="168">
        <v>0</v>
      </c>
      <c r="E244" s="168"/>
      <c r="F244" s="168">
        <v>6470742181</v>
      </c>
      <c r="G244" s="168"/>
      <c r="H244" s="168">
        <v>28242358</v>
      </c>
      <c r="I244" s="168"/>
      <c r="J244" s="186">
        <f t="shared" si="9"/>
        <v>6498984539</v>
      </c>
      <c r="K244" s="186"/>
      <c r="L244" s="285">
        <f t="shared" si="11"/>
        <v>1.1065424804029292E-2</v>
      </c>
      <c r="M244" s="285"/>
      <c r="N244" s="168">
        <v>0</v>
      </c>
      <c r="O244" s="168"/>
      <c r="P244" s="168">
        <v>6470742181</v>
      </c>
      <c r="Q244" s="168"/>
      <c r="R244" s="168">
        <v>28242358</v>
      </c>
      <c r="S244" s="168"/>
      <c r="T244" s="186">
        <f t="shared" si="10"/>
        <v>6498984539</v>
      </c>
      <c r="U244" s="182"/>
      <c r="V244" s="285">
        <f>T244/درآمدها!$J$5</f>
        <v>1.1065360573345074E-2</v>
      </c>
    </row>
    <row r="245" spans="1:22" s="148" customFormat="1" ht="42.75" customHeight="1">
      <c r="A245" s="55"/>
      <c r="B245" s="299" t="s">
        <v>217</v>
      </c>
      <c r="C245" s="300"/>
      <c r="D245" s="168">
        <v>483850950</v>
      </c>
      <c r="E245" s="168"/>
      <c r="F245" s="168">
        <v>5941602915</v>
      </c>
      <c r="G245" s="168"/>
      <c r="H245" s="168">
        <v>78948377</v>
      </c>
      <c r="I245" s="168"/>
      <c r="J245" s="186">
        <f t="shared" si="9"/>
        <v>6504402242</v>
      </c>
      <c r="K245" s="186"/>
      <c r="L245" s="285">
        <f t="shared" si="11"/>
        <v>1.1074649196670529E-2</v>
      </c>
      <c r="M245" s="285"/>
      <c r="N245" s="168">
        <v>483850950</v>
      </c>
      <c r="O245" s="168"/>
      <c r="P245" s="168">
        <v>5941602915</v>
      </c>
      <c r="Q245" s="168"/>
      <c r="R245" s="168">
        <v>78948377</v>
      </c>
      <c r="S245" s="168"/>
      <c r="T245" s="186">
        <f t="shared" si="10"/>
        <v>6504402242</v>
      </c>
      <c r="U245" s="182"/>
      <c r="V245" s="285">
        <f>T245/درآمدها!$J$5</f>
        <v>1.1074584912442134E-2</v>
      </c>
    </row>
    <row r="246" spans="1:22" s="148" customFormat="1" ht="42.75" customHeight="1">
      <c r="A246" s="55"/>
      <c r="B246" s="299" t="s">
        <v>289</v>
      </c>
      <c r="C246" s="300"/>
      <c r="D246" s="168">
        <v>0</v>
      </c>
      <c r="E246" s="168"/>
      <c r="F246" s="168">
        <v>-1613210213</v>
      </c>
      <c r="G246" s="168"/>
      <c r="H246" s="168">
        <v>-1994685</v>
      </c>
      <c r="I246" s="168"/>
      <c r="J246" s="186">
        <f t="shared" si="9"/>
        <v>-1615204898</v>
      </c>
      <c r="K246" s="186"/>
      <c r="L246" s="285">
        <f t="shared" si="11"/>
        <v>-2.7501109188157748E-3</v>
      </c>
      <c r="M246" s="285"/>
      <c r="N246" s="168">
        <v>0</v>
      </c>
      <c r="O246" s="168"/>
      <c r="P246" s="168">
        <v>-1613210213</v>
      </c>
      <c r="Q246" s="168"/>
      <c r="R246" s="168">
        <v>-1994685</v>
      </c>
      <c r="S246" s="168"/>
      <c r="T246" s="186">
        <f t="shared" si="10"/>
        <v>-1615204898</v>
      </c>
      <c r="U246" s="182"/>
      <c r="V246" s="285">
        <f>T246/درآمدها!$J$5</f>
        <v>-2.7500949554425539E-3</v>
      </c>
    </row>
    <row r="247" spans="1:22" s="148" customFormat="1" ht="42.75" customHeight="1">
      <c r="A247" s="55"/>
      <c r="B247" s="299" t="s">
        <v>223</v>
      </c>
      <c r="C247" s="300"/>
      <c r="D247" s="168">
        <v>0</v>
      </c>
      <c r="E247" s="168"/>
      <c r="F247" s="168">
        <v>5481322278</v>
      </c>
      <c r="G247" s="168"/>
      <c r="H247" s="168">
        <v>0</v>
      </c>
      <c r="I247" s="168"/>
      <c r="J247" s="186">
        <f t="shared" si="9"/>
        <v>5481322278</v>
      </c>
      <c r="K247" s="186"/>
      <c r="L247" s="285">
        <f t="shared" si="11"/>
        <v>9.3327133077304187E-3</v>
      </c>
      <c r="M247" s="285"/>
      <c r="N247" s="168">
        <v>0</v>
      </c>
      <c r="O247" s="168"/>
      <c r="P247" s="168">
        <v>5481322278</v>
      </c>
      <c r="Q247" s="168"/>
      <c r="R247" s="168">
        <v>0</v>
      </c>
      <c r="S247" s="168"/>
      <c r="T247" s="186">
        <f t="shared" si="10"/>
        <v>5481322278</v>
      </c>
      <c r="U247" s="182"/>
      <c r="V247" s="285">
        <f>T247/درآمدها!$J$5</f>
        <v>9.3326591347933658E-3</v>
      </c>
    </row>
    <row r="248" spans="1:22" s="148" customFormat="1" ht="42.75" customHeight="1">
      <c r="A248" s="55"/>
      <c r="B248" s="299" t="s">
        <v>355</v>
      </c>
      <c r="C248" s="300"/>
      <c r="D248" s="168">
        <v>0</v>
      </c>
      <c r="E248" s="168"/>
      <c r="F248" s="168">
        <v>6683426137</v>
      </c>
      <c r="G248" s="168"/>
      <c r="H248" s="168">
        <v>32803662</v>
      </c>
      <c r="I248" s="168"/>
      <c r="J248" s="186">
        <f t="shared" si="9"/>
        <v>6716229799</v>
      </c>
      <c r="K248" s="186"/>
      <c r="L248" s="285">
        <f t="shared" si="11"/>
        <v>1.143531506521334E-2</v>
      </c>
      <c r="M248" s="285"/>
      <c r="N248" s="168">
        <v>0</v>
      </c>
      <c r="O248" s="168"/>
      <c r="P248" s="168">
        <v>6683426137</v>
      </c>
      <c r="Q248" s="168"/>
      <c r="R248" s="168">
        <v>32803662</v>
      </c>
      <c r="S248" s="168"/>
      <c r="T248" s="186">
        <f t="shared" si="10"/>
        <v>6716229799</v>
      </c>
      <c r="U248" s="182"/>
      <c r="V248" s="285">
        <f>T248/درآمدها!$J$5</f>
        <v>1.1435248687453433E-2</v>
      </c>
    </row>
    <row r="249" spans="1:22" s="148" customFormat="1" ht="42.75" customHeight="1">
      <c r="A249" s="55"/>
      <c r="B249" s="299" t="s">
        <v>219</v>
      </c>
      <c r="C249" s="300"/>
      <c r="D249" s="168">
        <v>1579767819</v>
      </c>
      <c r="E249" s="168"/>
      <c r="F249" s="168">
        <v>-437076853</v>
      </c>
      <c r="G249" s="168"/>
      <c r="H249" s="168">
        <v>0</v>
      </c>
      <c r="I249" s="168"/>
      <c r="J249" s="186">
        <f t="shared" si="9"/>
        <v>1142690966</v>
      </c>
      <c r="K249" s="186"/>
      <c r="L249" s="285">
        <f t="shared" si="11"/>
        <v>1.945590250698178E-3</v>
      </c>
      <c r="M249" s="285"/>
      <c r="N249" s="168">
        <v>1579767819</v>
      </c>
      <c r="O249" s="168"/>
      <c r="P249" s="168">
        <v>-437076853</v>
      </c>
      <c r="Q249" s="168"/>
      <c r="R249" s="168">
        <v>0</v>
      </c>
      <c r="S249" s="168"/>
      <c r="T249" s="186">
        <f t="shared" si="10"/>
        <v>1142690966</v>
      </c>
      <c r="U249" s="182"/>
      <c r="V249" s="285">
        <f>T249/درآمدها!$J$5</f>
        <v>1.9455789572688498E-3</v>
      </c>
    </row>
    <row r="250" spans="1:22" s="148" customFormat="1" ht="42.75" customHeight="1">
      <c r="A250" s="55"/>
      <c r="B250" s="299" t="s">
        <v>262</v>
      </c>
      <c r="C250" s="300"/>
      <c r="D250" s="168">
        <v>368780112</v>
      </c>
      <c r="E250" s="168"/>
      <c r="F250" s="168">
        <v>233236266</v>
      </c>
      <c r="G250" s="168"/>
      <c r="H250" s="168">
        <v>0</v>
      </c>
      <c r="I250" s="168"/>
      <c r="J250" s="186">
        <f t="shared" si="9"/>
        <v>602016378</v>
      </c>
      <c r="K250" s="186"/>
      <c r="L250" s="285">
        <f t="shared" si="11"/>
        <v>1.0250165886035623E-3</v>
      </c>
      <c r="M250" s="285"/>
      <c r="N250" s="168">
        <v>368780112</v>
      </c>
      <c r="O250" s="168"/>
      <c r="P250" s="168">
        <v>233236266</v>
      </c>
      <c r="Q250" s="168"/>
      <c r="R250" s="168">
        <v>0</v>
      </c>
      <c r="S250" s="168"/>
      <c r="T250" s="186">
        <f t="shared" si="10"/>
        <v>602016378</v>
      </c>
      <c r="U250" s="182"/>
      <c r="V250" s="285">
        <f>T250/درآمدها!$J$5</f>
        <v>1.0250106387626851E-3</v>
      </c>
    </row>
    <row r="251" spans="1:22" s="148" customFormat="1" ht="42.75" customHeight="1">
      <c r="A251" s="55"/>
      <c r="B251" s="299" t="s">
        <v>160</v>
      </c>
      <c r="C251" s="300"/>
      <c r="D251" s="168">
        <v>0</v>
      </c>
      <c r="E251" s="168"/>
      <c r="F251" s="168">
        <v>-1123824061</v>
      </c>
      <c r="G251" s="168"/>
      <c r="H251" s="168">
        <v>20824064</v>
      </c>
      <c r="I251" s="168"/>
      <c r="J251" s="186">
        <f t="shared" si="9"/>
        <v>-1102999997</v>
      </c>
      <c r="K251" s="186"/>
      <c r="L251" s="285">
        <f t="shared" si="11"/>
        <v>-1.8780108572971073E-3</v>
      </c>
      <c r="M251" s="285"/>
      <c r="N251" s="168">
        <v>0</v>
      </c>
      <c r="O251" s="168"/>
      <c r="P251" s="168">
        <v>-1123824061</v>
      </c>
      <c r="Q251" s="168"/>
      <c r="R251" s="168">
        <v>20824064</v>
      </c>
      <c r="S251" s="168"/>
      <c r="T251" s="186">
        <f t="shared" si="10"/>
        <v>-1102999997</v>
      </c>
      <c r="U251" s="182"/>
      <c r="V251" s="285">
        <f>T251/درآمدها!$J$5</f>
        <v>-1.8779999561410765E-3</v>
      </c>
    </row>
    <row r="252" spans="1:22" s="148" customFormat="1" ht="42.75" customHeight="1">
      <c r="A252" s="55"/>
      <c r="B252" s="299" t="s">
        <v>277</v>
      </c>
      <c r="C252" s="300"/>
      <c r="D252" s="168">
        <v>4222319071</v>
      </c>
      <c r="E252" s="168"/>
      <c r="F252" s="168">
        <v>-2054169533</v>
      </c>
      <c r="G252" s="168"/>
      <c r="H252" s="168">
        <v>0</v>
      </c>
      <c r="I252" s="168"/>
      <c r="J252" s="186">
        <f t="shared" si="9"/>
        <v>2168149538</v>
      </c>
      <c r="K252" s="186"/>
      <c r="L252" s="285">
        <f t="shared" si="11"/>
        <v>3.6915760504827155E-3</v>
      </c>
      <c r="M252" s="285"/>
      <c r="N252" s="168">
        <v>4222319071</v>
      </c>
      <c r="O252" s="168"/>
      <c r="P252" s="168">
        <v>-2054169533</v>
      </c>
      <c r="Q252" s="168"/>
      <c r="R252" s="168">
        <v>0</v>
      </c>
      <c r="S252" s="168"/>
      <c r="T252" s="186">
        <f t="shared" si="10"/>
        <v>2168149538</v>
      </c>
      <c r="U252" s="182"/>
      <c r="V252" s="285">
        <f>T252/درآمدها!$J$5</f>
        <v>3.6915546222538163E-3</v>
      </c>
    </row>
    <row r="253" spans="1:22" s="148" customFormat="1" ht="42.75" customHeight="1">
      <c r="A253" s="55"/>
      <c r="B253" s="299" t="s">
        <v>233</v>
      </c>
      <c r="C253" s="300"/>
      <c r="D253" s="168">
        <v>807342323</v>
      </c>
      <c r="E253" s="168"/>
      <c r="F253" s="168">
        <v>941924971</v>
      </c>
      <c r="G253" s="168"/>
      <c r="H253" s="168">
        <v>18290531</v>
      </c>
      <c r="I253" s="168"/>
      <c r="J253" s="186">
        <f t="shared" si="9"/>
        <v>1767557825</v>
      </c>
      <c r="K253" s="186"/>
      <c r="L253" s="285">
        <f t="shared" si="11"/>
        <v>3.00951296036174E-3</v>
      </c>
      <c r="M253" s="285"/>
      <c r="N253" s="168">
        <v>807342323</v>
      </c>
      <c r="O253" s="168"/>
      <c r="P253" s="168">
        <v>941924971</v>
      </c>
      <c r="Q253" s="168"/>
      <c r="R253" s="168">
        <v>18290531</v>
      </c>
      <c r="S253" s="168"/>
      <c r="T253" s="186">
        <f t="shared" si="10"/>
        <v>1767557825</v>
      </c>
      <c r="U253" s="182"/>
      <c r="V253" s="285">
        <f>T253/درآمدها!$J$5</f>
        <v>3.0094954912559414E-3</v>
      </c>
    </row>
    <row r="254" spans="1:22" s="148" customFormat="1" ht="42.75" customHeight="1">
      <c r="A254" s="55"/>
      <c r="B254" s="299" t="s">
        <v>85</v>
      </c>
      <c r="C254" s="300"/>
      <c r="D254" s="168">
        <v>0</v>
      </c>
      <c r="E254" s="168"/>
      <c r="F254" s="168">
        <v>72601636</v>
      </c>
      <c r="G254" s="168"/>
      <c r="H254" s="168">
        <v>-2401785</v>
      </c>
      <c r="I254" s="168"/>
      <c r="J254" s="186">
        <f t="shared" si="9"/>
        <v>70199851</v>
      </c>
      <c r="K254" s="186"/>
      <c r="L254" s="285">
        <f t="shared" si="11"/>
        <v>1.1952500699656773E-4</v>
      </c>
      <c r="M254" s="285"/>
      <c r="N254" s="168">
        <v>0</v>
      </c>
      <c r="O254" s="168"/>
      <c r="P254" s="168">
        <v>72601636</v>
      </c>
      <c r="Q254" s="168"/>
      <c r="R254" s="168">
        <v>-2401785</v>
      </c>
      <c r="S254" s="168"/>
      <c r="T254" s="186">
        <f t="shared" si="10"/>
        <v>70199851</v>
      </c>
      <c r="U254" s="182"/>
      <c r="V254" s="285">
        <f>T254/درآمدها!$J$5</f>
        <v>1.1952431319826206E-4</v>
      </c>
    </row>
    <row r="255" spans="1:22" s="148" customFormat="1" ht="42.75" customHeight="1">
      <c r="A255" s="55"/>
      <c r="B255" s="299" t="s">
        <v>311</v>
      </c>
      <c r="C255" s="300"/>
      <c r="D255" s="168">
        <v>187148353</v>
      </c>
      <c r="E255" s="168"/>
      <c r="F255" s="168">
        <v>1975509107</v>
      </c>
      <c r="G255" s="168"/>
      <c r="H255" s="168">
        <v>0</v>
      </c>
      <c r="I255" s="168"/>
      <c r="J255" s="186">
        <f t="shared" si="9"/>
        <v>2162657460</v>
      </c>
      <c r="K255" s="186"/>
      <c r="L255" s="285">
        <f t="shared" si="11"/>
        <v>3.682225024062792E-3</v>
      </c>
      <c r="M255" s="285"/>
      <c r="N255" s="168">
        <v>187148353</v>
      </c>
      <c r="O255" s="168"/>
      <c r="P255" s="168">
        <v>1975509107</v>
      </c>
      <c r="Q255" s="168"/>
      <c r="R255" s="168">
        <v>0</v>
      </c>
      <c r="S255" s="168"/>
      <c r="T255" s="186">
        <f t="shared" si="10"/>
        <v>2162657460</v>
      </c>
      <c r="U255" s="182"/>
      <c r="V255" s="285">
        <f>T255/درآمدها!$J$5</f>
        <v>3.6822036501131306E-3</v>
      </c>
    </row>
    <row r="256" spans="1:22" s="148" customFormat="1" ht="42.75" customHeight="1">
      <c r="A256" s="55"/>
      <c r="B256" s="299" t="s">
        <v>351</v>
      </c>
      <c r="C256" s="300"/>
      <c r="D256" s="168">
        <v>3130332375</v>
      </c>
      <c r="E256" s="168"/>
      <c r="F256" s="168">
        <v>-2992000539</v>
      </c>
      <c r="G256" s="168"/>
      <c r="H256" s="168">
        <v>-64815559</v>
      </c>
      <c r="I256" s="168"/>
      <c r="J256" s="186">
        <f t="shared" si="9"/>
        <v>73516277</v>
      </c>
      <c r="K256" s="186"/>
      <c r="L256" s="285">
        <f t="shared" si="11"/>
        <v>1.2517168338130249E-4</v>
      </c>
      <c r="M256" s="285"/>
      <c r="N256" s="168">
        <v>3130332375</v>
      </c>
      <c r="O256" s="168"/>
      <c r="P256" s="168">
        <v>-2992000539</v>
      </c>
      <c r="Q256" s="168"/>
      <c r="R256" s="168">
        <v>-64815559</v>
      </c>
      <c r="S256" s="168"/>
      <c r="T256" s="186">
        <f t="shared" si="10"/>
        <v>73516277</v>
      </c>
      <c r="U256" s="182"/>
      <c r="V256" s="285">
        <f>T256/درآمدها!$J$5</f>
        <v>1.2517095680613608E-4</v>
      </c>
    </row>
    <row r="257" spans="1:22" s="148" customFormat="1" ht="42.75" customHeight="1">
      <c r="A257" s="55"/>
      <c r="B257" s="299" t="s">
        <v>163</v>
      </c>
      <c r="C257" s="300"/>
      <c r="D257" s="168">
        <v>0</v>
      </c>
      <c r="E257" s="168"/>
      <c r="F257" s="168">
        <v>-557842409</v>
      </c>
      <c r="G257" s="168"/>
      <c r="H257" s="168">
        <v>1590490</v>
      </c>
      <c r="I257" s="168"/>
      <c r="J257" s="186">
        <f t="shared" si="9"/>
        <v>-556251919</v>
      </c>
      <c r="K257" s="186"/>
      <c r="L257" s="285">
        <f t="shared" si="11"/>
        <v>-9.4709623401236604E-4</v>
      </c>
      <c r="M257" s="285"/>
      <c r="N257" s="168">
        <v>0</v>
      </c>
      <c r="O257" s="168"/>
      <c r="P257" s="168">
        <v>-557842409</v>
      </c>
      <c r="Q257" s="168"/>
      <c r="R257" s="168">
        <v>1590490</v>
      </c>
      <c r="S257" s="168"/>
      <c r="T257" s="186">
        <f t="shared" si="10"/>
        <v>-556251919</v>
      </c>
      <c r="U257" s="182"/>
      <c r="V257" s="285">
        <f>T257/درآمدها!$J$5</f>
        <v>-9.4709073647022838E-4</v>
      </c>
    </row>
    <row r="258" spans="1:22" s="148" customFormat="1" ht="42.75" customHeight="1">
      <c r="A258" s="55"/>
      <c r="B258" s="299" t="s">
        <v>250</v>
      </c>
      <c r="C258" s="300"/>
      <c r="D258" s="168">
        <v>0</v>
      </c>
      <c r="E258" s="168"/>
      <c r="F258" s="168">
        <v>2794945321</v>
      </c>
      <c r="G258" s="168"/>
      <c r="H258" s="168">
        <v>14999903</v>
      </c>
      <c r="I258" s="168"/>
      <c r="J258" s="186">
        <f t="shared" si="9"/>
        <v>2809945224</v>
      </c>
      <c r="K258" s="186"/>
      <c r="L258" s="285">
        <f t="shared" si="11"/>
        <v>4.7843224419176055E-3</v>
      </c>
      <c r="M258" s="285"/>
      <c r="N258" s="168">
        <v>0</v>
      </c>
      <c r="O258" s="168"/>
      <c r="P258" s="168">
        <v>2794945321</v>
      </c>
      <c r="Q258" s="168"/>
      <c r="R258" s="168">
        <v>14999903</v>
      </c>
      <c r="S258" s="168"/>
      <c r="T258" s="186">
        <f t="shared" si="10"/>
        <v>2809945224</v>
      </c>
      <c r="U258" s="182"/>
      <c r="V258" s="285">
        <f>T258/درآمدها!$J$5</f>
        <v>4.7842946707014611E-3</v>
      </c>
    </row>
    <row r="259" spans="1:22" s="148" customFormat="1" ht="42.75" customHeight="1">
      <c r="A259" s="55"/>
      <c r="B259" s="299" t="s">
        <v>274</v>
      </c>
      <c r="C259" s="300"/>
      <c r="D259" s="168">
        <v>3910201579</v>
      </c>
      <c r="E259" s="168"/>
      <c r="F259" s="168">
        <v>458731249</v>
      </c>
      <c r="G259" s="168"/>
      <c r="H259" s="168">
        <v>6482852</v>
      </c>
      <c r="I259" s="168"/>
      <c r="J259" s="186">
        <f t="shared" si="9"/>
        <v>4375415680</v>
      </c>
      <c r="K259" s="186"/>
      <c r="L259" s="285">
        <f t="shared" si="11"/>
        <v>7.4497535580936233E-3</v>
      </c>
      <c r="M259" s="285"/>
      <c r="N259" s="168">
        <v>3910201579</v>
      </c>
      <c r="O259" s="168"/>
      <c r="P259" s="168">
        <v>458731249</v>
      </c>
      <c r="Q259" s="168"/>
      <c r="R259" s="168">
        <v>6482852</v>
      </c>
      <c r="S259" s="168"/>
      <c r="T259" s="186">
        <f t="shared" si="10"/>
        <v>4375415680</v>
      </c>
      <c r="U259" s="182"/>
      <c r="V259" s="285">
        <f>T259/درآمدها!$J$5</f>
        <v>7.4497103150390842E-3</v>
      </c>
    </row>
    <row r="260" spans="1:22" s="148" customFormat="1" ht="42.75" customHeight="1">
      <c r="A260" s="55"/>
      <c r="B260" s="299" t="s">
        <v>305</v>
      </c>
      <c r="C260" s="300"/>
      <c r="D260" s="168">
        <v>0</v>
      </c>
      <c r="E260" s="168"/>
      <c r="F260" s="168">
        <v>-1299740486</v>
      </c>
      <c r="G260" s="168"/>
      <c r="H260" s="168">
        <v>0</v>
      </c>
      <c r="I260" s="168"/>
      <c r="J260" s="186">
        <f t="shared" si="9"/>
        <v>-1299740486</v>
      </c>
      <c r="K260" s="186"/>
      <c r="L260" s="285">
        <f t="shared" si="11"/>
        <v>-2.2129888948464057E-3</v>
      </c>
      <c r="M260" s="285"/>
      <c r="N260" s="168">
        <v>0</v>
      </c>
      <c r="O260" s="168"/>
      <c r="P260" s="168">
        <v>-1299740486</v>
      </c>
      <c r="Q260" s="168"/>
      <c r="R260" s="168">
        <v>0</v>
      </c>
      <c r="S260" s="168"/>
      <c r="T260" s="186">
        <f t="shared" si="10"/>
        <v>-1299740486</v>
      </c>
      <c r="U260" s="182"/>
      <c r="V260" s="285">
        <f>T260/درآمدها!$J$5</f>
        <v>-2.212976049267189E-3</v>
      </c>
    </row>
    <row r="261" spans="1:22" s="148" customFormat="1" ht="42.75" customHeight="1">
      <c r="A261" s="55"/>
      <c r="B261" s="299" t="s">
        <v>106</v>
      </c>
      <c r="C261" s="300"/>
      <c r="D261" s="168">
        <v>0</v>
      </c>
      <c r="E261" s="168"/>
      <c r="F261" s="168">
        <v>4910607824</v>
      </c>
      <c r="G261" s="168"/>
      <c r="H261" s="168">
        <v>60686760</v>
      </c>
      <c r="I261" s="168"/>
      <c r="J261" s="186">
        <f t="shared" si="9"/>
        <v>4971294584</v>
      </c>
      <c r="K261" s="186"/>
      <c r="L261" s="285">
        <f t="shared" si="11"/>
        <v>8.4643202438506506E-3</v>
      </c>
      <c r="M261" s="285"/>
      <c r="N261" s="168">
        <v>0</v>
      </c>
      <c r="O261" s="168"/>
      <c r="P261" s="168">
        <v>4910607824</v>
      </c>
      <c r="Q261" s="168"/>
      <c r="R261" s="168">
        <v>60686760</v>
      </c>
      <c r="S261" s="168"/>
      <c r="T261" s="186">
        <f t="shared" si="10"/>
        <v>4971294584</v>
      </c>
      <c r="U261" s="182"/>
      <c r="V261" s="285">
        <f>T261/درآمدها!$J$5</f>
        <v>8.4642711116130406E-3</v>
      </c>
    </row>
    <row r="262" spans="1:22" s="148" customFormat="1" ht="42.75" customHeight="1">
      <c r="A262" s="55"/>
      <c r="B262" s="299" t="s">
        <v>339</v>
      </c>
      <c r="C262" s="300"/>
      <c r="D262" s="168">
        <v>556956260</v>
      </c>
      <c r="E262" s="168"/>
      <c r="F262" s="168">
        <v>-413165945</v>
      </c>
      <c r="G262" s="168"/>
      <c r="H262" s="168">
        <v>0</v>
      </c>
      <c r="I262" s="168"/>
      <c r="J262" s="186">
        <f t="shared" si="9"/>
        <v>143790315</v>
      </c>
      <c r="K262" s="186"/>
      <c r="L262" s="285">
        <f t="shared" si="11"/>
        <v>2.4482300406041712E-4</v>
      </c>
      <c r="M262" s="285"/>
      <c r="N262" s="168">
        <v>556956260</v>
      </c>
      <c r="O262" s="168"/>
      <c r="P262" s="168">
        <v>-413165945</v>
      </c>
      <c r="Q262" s="168"/>
      <c r="R262" s="168">
        <v>0</v>
      </c>
      <c r="S262" s="168"/>
      <c r="T262" s="186">
        <f t="shared" si="10"/>
        <v>143790315</v>
      </c>
      <c r="U262" s="182"/>
      <c r="V262" s="285">
        <f>T262/درآمدها!$J$5</f>
        <v>2.4482158295374099E-4</v>
      </c>
    </row>
    <row r="263" spans="1:22" s="148" customFormat="1" ht="42.75" customHeight="1">
      <c r="A263" s="55"/>
      <c r="B263" s="299" t="s">
        <v>151</v>
      </c>
      <c r="C263" s="300"/>
      <c r="D263" s="168">
        <v>4437234090</v>
      </c>
      <c r="E263" s="168"/>
      <c r="F263" s="168">
        <v>2056086384</v>
      </c>
      <c r="G263" s="168"/>
      <c r="H263" s="168">
        <v>1865497750</v>
      </c>
      <c r="I263" s="168"/>
      <c r="J263" s="186">
        <f t="shared" si="9"/>
        <v>8358818224</v>
      </c>
      <c r="K263" s="186"/>
      <c r="L263" s="285">
        <f t="shared" si="11"/>
        <v>1.4232050246184111E-2</v>
      </c>
      <c r="M263" s="285"/>
      <c r="N263" s="168">
        <v>4437234090</v>
      </c>
      <c r="O263" s="168"/>
      <c r="P263" s="168">
        <v>2056086384</v>
      </c>
      <c r="Q263" s="168"/>
      <c r="R263" s="168">
        <v>1865497750</v>
      </c>
      <c r="S263" s="168"/>
      <c r="T263" s="186">
        <f t="shared" si="10"/>
        <v>8358818224</v>
      </c>
      <c r="U263" s="182"/>
      <c r="V263" s="285">
        <f>T263/درآمدها!$J$5</f>
        <v>1.4231967634414446E-2</v>
      </c>
    </row>
    <row r="264" spans="1:22" s="148" customFormat="1" ht="42.75" customHeight="1">
      <c r="A264" s="55"/>
      <c r="B264" s="299" t="s">
        <v>349</v>
      </c>
      <c r="C264" s="300"/>
      <c r="D264" s="168">
        <v>0</v>
      </c>
      <c r="E264" s="168"/>
      <c r="F264" s="168">
        <v>1359549463</v>
      </c>
      <c r="G264" s="168"/>
      <c r="H264" s="168">
        <v>11752076</v>
      </c>
      <c r="I264" s="168"/>
      <c r="J264" s="186">
        <f t="shared" si="9"/>
        <v>1371301539</v>
      </c>
      <c r="K264" s="186"/>
      <c r="L264" s="285">
        <f t="shared" si="11"/>
        <v>2.3348315375110854E-3</v>
      </c>
      <c r="M264" s="285"/>
      <c r="N264" s="168">
        <v>0</v>
      </c>
      <c r="O264" s="168"/>
      <c r="P264" s="168">
        <v>1359549463</v>
      </c>
      <c r="Q264" s="168"/>
      <c r="R264" s="168">
        <v>11752076</v>
      </c>
      <c r="S264" s="168"/>
      <c r="T264" s="186">
        <f t="shared" si="10"/>
        <v>1371301539</v>
      </c>
      <c r="U264" s="182"/>
      <c r="V264" s="285">
        <f>T264/درآمدها!$J$5</f>
        <v>2.3348179846805484E-3</v>
      </c>
    </row>
    <row r="265" spans="1:22" s="148" customFormat="1" ht="42.75" customHeight="1">
      <c r="A265" s="55"/>
      <c r="B265" s="299" t="s">
        <v>121</v>
      </c>
      <c r="C265" s="300"/>
      <c r="D265" s="168">
        <v>0</v>
      </c>
      <c r="E265" s="168"/>
      <c r="F265" s="168">
        <v>251558571</v>
      </c>
      <c r="G265" s="168"/>
      <c r="H265" s="168">
        <v>-10092895</v>
      </c>
      <c r="I265" s="168"/>
      <c r="J265" s="186">
        <f t="shared" si="9"/>
        <v>241465676</v>
      </c>
      <c r="K265" s="186"/>
      <c r="L265" s="285">
        <f t="shared" si="11"/>
        <v>4.1112888705890498E-4</v>
      </c>
      <c r="M265" s="285"/>
      <c r="N265" s="168">
        <v>0</v>
      </c>
      <c r="O265" s="168"/>
      <c r="P265" s="168">
        <v>251558571</v>
      </c>
      <c r="Q265" s="168"/>
      <c r="R265" s="168">
        <v>-10092895</v>
      </c>
      <c r="S265" s="168"/>
      <c r="T265" s="186">
        <f t="shared" si="10"/>
        <v>241465676</v>
      </c>
      <c r="U265" s="182"/>
      <c r="V265" s="285">
        <f>T265/درآمدها!$J$5</f>
        <v>4.1112650060829998E-4</v>
      </c>
    </row>
    <row r="266" spans="1:22" s="148" customFormat="1" ht="42.75" customHeight="1">
      <c r="A266" s="55"/>
      <c r="B266" s="299" t="s">
        <v>313</v>
      </c>
      <c r="C266" s="300"/>
      <c r="D266" s="168">
        <v>0</v>
      </c>
      <c r="E266" s="168"/>
      <c r="F266" s="168">
        <v>7536251863</v>
      </c>
      <c r="G266" s="168"/>
      <c r="H266" s="168">
        <v>23661713</v>
      </c>
      <c r="I266" s="168"/>
      <c r="J266" s="186">
        <f t="shared" si="9"/>
        <v>7559913576</v>
      </c>
      <c r="K266" s="186"/>
      <c r="L266" s="285">
        <f t="shared" si="11"/>
        <v>1.2871804002331108E-2</v>
      </c>
      <c r="M266" s="285"/>
      <c r="N266" s="168">
        <v>0</v>
      </c>
      <c r="O266" s="168"/>
      <c r="P266" s="168">
        <v>7536251863</v>
      </c>
      <c r="Q266" s="168"/>
      <c r="R266" s="168">
        <v>23661713</v>
      </c>
      <c r="S266" s="168"/>
      <c r="T266" s="186">
        <f t="shared" si="10"/>
        <v>7559913576</v>
      </c>
      <c r="U266" s="182"/>
      <c r="V266" s="285">
        <f>T266/درآمدها!$J$5</f>
        <v>1.2871729286286054E-2</v>
      </c>
    </row>
    <row r="267" spans="1:22" s="148" customFormat="1" ht="42.75" customHeight="1">
      <c r="A267" s="55"/>
      <c r="B267" s="299" t="s">
        <v>238</v>
      </c>
      <c r="C267" s="300"/>
      <c r="D267" s="168">
        <v>0</v>
      </c>
      <c r="E267" s="168"/>
      <c r="F267" s="168">
        <v>2011110232</v>
      </c>
      <c r="G267" s="168"/>
      <c r="H267" s="168">
        <v>3025510299</v>
      </c>
      <c r="I267" s="168"/>
      <c r="J267" s="186">
        <f t="shared" ref="J267:J291" si="12">D267+F267+H267</f>
        <v>5036620531</v>
      </c>
      <c r="K267" s="186"/>
      <c r="L267" s="285">
        <f t="shared" si="11"/>
        <v>8.5755467516139272E-3</v>
      </c>
      <c r="M267" s="285"/>
      <c r="N267" s="168">
        <v>0</v>
      </c>
      <c r="O267" s="168"/>
      <c r="P267" s="168">
        <v>2011110232</v>
      </c>
      <c r="Q267" s="168"/>
      <c r="R267" s="168">
        <v>3025510299</v>
      </c>
      <c r="S267" s="168"/>
      <c r="T267" s="186">
        <f t="shared" ref="T267:T291" si="13">N267+P267+R267</f>
        <v>5036620531</v>
      </c>
      <c r="U267" s="182"/>
      <c r="V267" s="285">
        <f>T267/درآمدها!$J$5</f>
        <v>8.5754969737477215E-3</v>
      </c>
    </row>
    <row r="268" spans="1:22" s="148" customFormat="1" ht="42.75" customHeight="1">
      <c r="A268" s="55"/>
      <c r="B268" s="299" t="s">
        <v>230</v>
      </c>
      <c r="C268" s="300"/>
      <c r="D268" s="168">
        <v>554199426</v>
      </c>
      <c r="E268" s="168"/>
      <c r="F268" s="168">
        <v>-595426889</v>
      </c>
      <c r="G268" s="168"/>
      <c r="H268" s="168">
        <v>0</v>
      </c>
      <c r="I268" s="168"/>
      <c r="J268" s="186">
        <f t="shared" si="12"/>
        <v>-41227463</v>
      </c>
      <c r="K268" s="186"/>
      <c r="L268" s="285">
        <f t="shared" ref="L268:L291" si="14">J268/587323546461</f>
        <v>-7.0195488071986609E-5</v>
      </c>
      <c r="M268" s="285"/>
      <c r="N268" s="168">
        <v>554199426</v>
      </c>
      <c r="O268" s="168"/>
      <c r="P268" s="168">
        <v>-595426889</v>
      </c>
      <c r="Q268" s="168"/>
      <c r="R268" s="168">
        <v>0</v>
      </c>
      <c r="S268" s="168"/>
      <c r="T268" s="186">
        <f t="shared" si="13"/>
        <v>-41227463</v>
      </c>
      <c r="U268" s="182"/>
      <c r="V268" s="285">
        <f>T268/درآمدها!$J$5</f>
        <v>-7.0195080613230366E-5</v>
      </c>
    </row>
    <row r="269" spans="1:22" s="148" customFormat="1" ht="42.75" customHeight="1">
      <c r="A269" s="55"/>
      <c r="B269" s="299" t="s">
        <v>384</v>
      </c>
      <c r="C269" s="300"/>
      <c r="D269" s="168">
        <v>0</v>
      </c>
      <c r="E269" s="168"/>
      <c r="F269" s="168">
        <v>-64073943</v>
      </c>
      <c r="G269" s="168"/>
      <c r="H269" s="168">
        <v>0</v>
      </c>
      <c r="I269" s="168"/>
      <c r="J269" s="186">
        <f t="shared" si="12"/>
        <v>-64073943</v>
      </c>
      <c r="K269" s="186"/>
      <c r="L269" s="285">
        <f t="shared" si="14"/>
        <v>-1.0909479687318256E-4</v>
      </c>
      <c r="M269" s="285"/>
      <c r="N269" s="168">
        <v>0</v>
      </c>
      <c r="O269" s="168"/>
      <c r="P269" s="168">
        <v>-64073943</v>
      </c>
      <c r="Q269" s="168"/>
      <c r="R269" s="168">
        <v>0</v>
      </c>
      <c r="S269" s="168"/>
      <c r="T269" s="186">
        <f t="shared" si="13"/>
        <v>-64073943</v>
      </c>
      <c r="U269" s="182"/>
      <c r="V269" s="285">
        <f>T269/درآمدها!$J$5</f>
        <v>-1.0909416361837564E-4</v>
      </c>
    </row>
    <row r="270" spans="1:22" s="148" customFormat="1" ht="42.75" customHeight="1">
      <c r="A270" s="55"/>
      <c r="B270" s="299" t="s">
        <v>98</v>
      </c>
      <c r="C270" s="300"/>
      <c r="D270" s="168">
        <v>0</v>
      </c>
      <c r="E270" s="168"/>
      <c r="F270" s="168">
        <v>438244876</v>
      </c>
      <c r="G270" s="168"/>
      <c r="H270" s="168">
        <v>887628</v>
      </c>
      <c r="I270" s="168"/>
      <c r="J270" s="186">
        <f t="shared" si="12"/>
        <v>439132504</v>
      </c>
      <c r="K270" s="186"/>
      <c r="L270" s="285">
        <f t="shared" si="14"/>
        <v>7.4768414555495717E-4</v>
      </c>
      <c r="M270" s="285"/>
      <c r="N270" s="168">
        <v>0</v>
      </c>
      <c r="O270" s="168"/>
      <c r="P270" s="168">
        <v>438244876</v>
      </c>
      <c r="Q270" s="168"/>
      <c r="R270" s="168">
        <v>887628</v>
      </c>
      <c r="S270" s="168"/>
      <c r="T270" s="186">
        <f t="shared" si="13"/>
        <v>439132504</v>
      </c>
      <c r="U270" s="182"/>
      <c r="V270" s="285">
        <f>T270/درآمدها!$J$5</f>
        <v>7.4767980552598414E-4</v>
      </c>
    </row>
    <row r="271" spans="1:22" s="148" customFormat="1" ht="42.75" customHeight="1">
      <c r="A271" s="55"/>
      <c r="B271" s="299" t="s">
        <v>172</v>
      </c>
      <c r="C271" s="300"/>
      <c r="D271" s="168">
        <v>1971909059</v>
      </c>
      <c r="E271" s="168"/>
      <c r="F271" s="168">
        <v>1991443547</v>
      </c>
      <c r="G271" s="168"/>
      <c r="H271" s="168">
        <v>0</v>
      </c>
      <c r="I271" s="168"/>
      <c r="J271" s="186">
        <f t="shared" si="12"/>
        <v>3963352606</v>
      </c>
      <c r="K271" s="186"/>
      <c r="L271" s="285">
        <f t="shared" si="14"/>
        <v>6.7481588808787499E-3</v>
      </c>
      <c r="M271" s="285"/>
      <c r="N271" s="168">
        <v>1971909059</v>
      </c>
      <c r="O271" s="168"/>
      <c r="P271" s="168">
        <v>1991443547</v>
      </c>
      <c r="Q271" s="168"/>
      <c r="R271" s="168">
        <v>0</v>
      </c>
      <c r="S271" s="168"/>
      <c r="T271" s="186">
        <f t="shared" si="13"/>
        <v>3963352606</v>
      </c>
      <c r="U271" s="182"/>
      <c r="V271" s="285">
        <f>T271/درآمدها!$J$5</f>
        <v>6.7481197103209248E-3</v>
      </c>
    </row>
    <row r="272" spans="1:22" s="148" customFormat="1" ht="42.75" customHeight="1">
      <c r="A272" s="55"/>
      <c r="B272" s="299" t="s">
        <v>184</v>
      </c>
      <c r="C272" s="300"/>
      <c r="D272" s="168">
        <v>0</v>
      </c>
      <c r="E272" s="168"/>
      <c r="F272" s="168">
        <v>4124204964</v>
      </c>
      <c r="G272" s="168"/>
      <c r="H272" s="168">
        <v>25203412</v>
      </c>
      <c r="I272" s="168"/>
      <c r="J272" s="186">
        <f t="shared" si="12"/>
        <v>4149408376</v>
      </c>
      <c r="K272" s="186"/>
      <c r="L272" s="285">
        <f t="shared" si="14"/>
        <v>7.0649446987147702E-3</v>
      </c>
      <c r="M272" s="285"/>
      <c r="N272" s="168">
        <v>0</v>
      </c>
      <c r="O272" s="168"/>
      <c r="P272" s="168">
        <v>4124204964</v>
      </c>
      <c r="Q272" s="168"/>
      <c r="R272" s="168">
        <v>25203412</v>
      </c>
      <c r="S272" s="168"/>
      <c r="T272" s="186">
        <f t="shared" si="13"/>
        <v>4149408376</v>
      </c>
      <c r="U272" s="182"/>
      <c r="V272" s="285">
        <f>T272/درآمدها!$J$5</f>
        <v>7.0649036893328434E-3</v>
      </c>
    </row>
    <row r="273" spans="1:22" s="148" customFormat="1" ht="42.75" customHeight="1">
      <c r="A273" s="55"/>
      <c r="B273" s="299" t="s">
        <v>175</v>
      </c>
      <c r="C273" s="300"/>
      <c r="D273" s="168">
        <v>0</v>
      </c>
      <c r="E273" s="168"/>
      <c r="F273" s="168">
        <v>5303902236</v>
      </c>
      <c r="G273" s="168"/>
      <c r="H273" s="168">
        <v>47360528</v>
      </c>
      <c r="I273" s="168"/>
      <c r="J273" s="186">
        <f t="shared" si="12"/>
        <v>5351262764</v>
      </c>
      <c r="K273" s="186"/>
      <c r="L273" s="285">
        <f t="shared" si="14"/>
        <v>9.11126890151907E-3</v>
      </c>
      <c r="M273" s="285"/>
      <c r="N273" s="168">
        <v>0</v>
      </c>
      <c r="O273" s="168"/>
      <c r="P273" s="168">
        <v>5303902236</v>
      </c>
      <c r="Q273" s="168"/>
      <c r="R273" s="168">
        <v>47360528</v>
      </c>
      <c r="S273" s="168"/>
      <c r="T273" s="186">
        <f t="shared" si="13"/>
        <v>5351262764</v>
      </c>
      <c r="U273" s="182"/>
      <c r="V273" s="285">
        <f>T273/درآمدها!$J$5</f>
        <v>9.1112160139846087E-3</v>
      </c>
    </row>
    <row r="274" spans="1:22" s="148" customFormat="1" ht="42.75" customHeight="1">
      <c r="A274" s="55"/>
      <c r="B274" s="299" t="s">
        <v>128</v>
      </c>
      <c r="C274" s="300"/>
      <c r="D274" s="168">
        <v>0</v>
      </c>
      <c r="E274" s="168"/>
      <c r="F274" s="168">
        <v>-1612979055</v>
      </c>
      <c r="G274" s="168"/>
      <c r="H274" s="168">
        <v>-62388413</v>
      </c>
      <c r="I274" s="168"/>
      <c r="J274" s="186">
        <f t="shared" si="12"/>
        <v>-1675367468</v>
      </c>
      <c r="K274" s="186"/>
      <c r="L274" s="285">
        <f t="shared" si="14"/>
        <v>-2.8525460593145984E-3</v>
      </c>
      <c r="M274" s="285"/>
      <c r="N274" s="168">
        <v>0</v>
      </c>
      <c r="O274" s="168"/>
      <c r="P274" s="168">
        <v>-1612979055</v>
      </c>
      <c r="Q274" s="168"/>
      <c r="R274" s="168">
        <v>-62388413</v>
      </c>
      <c r="S274" s="168"/>
      <c r="T274" s="186">
        <f t="shared" si="13"/>
        <v>-1675367468</v>
      </c>
      <c r="U274" s="182"/>
      <c r="V274" s="285">
        <f>T274/درآمدها!$J$5</f>
        <v>-2.8525295013434042E-3</v>
      </c>
    </row>
    <row r="275" spans="1:22" s="148" customFormat="1" ht="42.75" customHeight="1">
      <c r="A275" s="55"/>
      <c r="B275" s="299" t="s">
        <v>258</v>
      </c>
      <c r="C275" s="300"/>
      <c r="D275" s="168">
        <v>1872211195</v>
      </c>
      <c r="E275" s="168"/>
      <c r="F275" s="168">
        <v>2317451031</v>
      </c>
      <c r="G275" s="168"/>
      <c r="H275" s="168">
        <v>273659766</v>
      </c>
      <c r="I275" s="168"/>
      <c r="J275" s="186">
        <f t="shared" si="12"/>
        <v>4463321992</v>
      </c>
      <c r="K275" s="186"/>
      <c r="L275" s="285">
        <f t="shared" si="14"/>
        <v>7.5994262768696568E-3</v>
      </c>
      <c r="M275" s="285"/>
      <c r="N275" s="168">
        <v>1872211195</v>
      </c>
      <c r="O275" s="168"/>
      <c r="P275" s="168">
        <v>2317451031</v>
      </c>
      <c r="Q275" s="168"/>
      <c r="R275" s="168">
        <v>273659766</v>
      </c>
      <c r="S275" s="168"/>
      <c r="T275" s="186">
        <f t="shared" si="13"/>
        <v>4463321992</v>
      </c>
      <c r="U275" s="182"/>
      <c r="V275" s="285">
        <f>T275/درآمدها!$J$5</f>
        <v>7.5993821650205337E-3</v>
      </c>
    </row>
    <row r="276" spans="1:22" s="148" customFormat="1" ht="42.75" customHeight="1">
      <c r="A276" s="55"/>
      <c r="B276" s="299" t="s">
        <v>252</v>
      </c>
      <c r="C276" s="300"/>
      <c r="D276" s="168">
        <v>0</v>
      </c>
      <c r="E276" s="168"/>
      <c r="F276" s="168">
        <v>-307178748</v>
      </c>
      <c r="G276" s="168"/>
      <c r="H276" s="168">
        <v>-223578429</v>
      </c>
      <c r="I276" s="168"/>
      <c r="J276" s="186">
        <f t="shared" si="12"/>
        <v>-530757177</v>
      </c>
      <c r="K276" s="186"/>
      <c r="L276" s="285">
        <f t="shared" si="14"/>
        <v>-9.0368789093873633E-4</v>
      </c>
      <c r="M276" s="285"/>
      <c r="N276" s="168">
        <v>0</v>
      </c>
      <c r="O276" s="168"/>
      <c r="P276" s="168">
        <v>-307178748</v>
      </c>
      <c r="Q276" s="168"/>
      <c r="R276" s="168">
        <v>-223578429</v>
      </c>
      <c r="S276" s="168"/>
      <c r="T276" s="186">
        <f t="shared" si="13"/>
        <v>-530757177</v>
      </c>
      <c r="U276" s="182"/>
      <c r="V276" s="285">
        <f>T276/درآمدها!$J$5</f>
        <v>-9.0368264536591983E-4</v>
      </c>
    </row>
    <row r="277" spans="1:22" s="148" customFormat="1" ht="42.75" customHeight="1">
      <c r="A277" s="55"/>
      <c r="B277" s="299" t="s">
        <v>325</v>
      </c>
      <c r="C277" s="300"/>
      <c r="D277" s="168">
        <v>0</v>
      </c>
      <c r="E277" s="168"/>
      <c r="F277" s="168">
        <v>3165648418</v>
      </c>
      <c r="G277" s="168"/>
      <c r="H277" s="168">
        <v>0</v>
      </c>
      <c r="I277" s="168"/>
      <c r="J277" s="186">
        <f t="shared" si="12"/>
        <v>3165648418</v>
      </c>
      <c r="K277" s="186"/>
      <c r="L277" s="285">
        <f t="shared" si="14"/>
        <v>5.3899565870891035E-3</v>
      </c>
      <c r="M277" s="285"/>
      <c r="N277" s="168">
        <v>0</v>
      </c>
      <c r="O277" s="168"/>
      <c r="P277" s="168">
        <v>3165648418</v>
      </c>
      <c r="Q277" s="168"/>
      <c r="R277" s="168">
        <v>0</v>
      </c>
      <c r="S277" s="168"/>
      <c r="T277" s="186">
        <f t="shared" si="13"/>
        <v>3165648418</v>
      </c>
      <c r="U277" s="182"/>
      <c r="V277" s="285">
        <f>T277/درآمدها!$J$5</f>
        <v>5.3899253003915175E-3</v>
      </c>
    </row>
    <row r="278" spans="1:22" s="148" customFormat="1" ht="42.75" customHeight="1">
      <c r="A278" s="55"/>
      <c r="B278" s="299" t="s">
        <v>336</v>
      </c>
      <c r="C278" s="300"/>
      <c r="D278" s="168">
        <v>4387501313</v>
      </c>
      <c r="E278" s="168"/>
      <c r="F278" s="168">
        <v>-2034894902</v>
      </c>
      <c r="G278" s="168"/>
      <c r="H278" s="168">
        <v>-34395219</v>
      </c>
      <c r="I278" s="168"/>
      <c r="J278" s="186">
        <f t="shared" si="12"/>
        <v>2318211192</v>
      </c>
      <c r="K278" s="186"/>
      <c r="L278" s="285">
        <f t="shared" si="14"/>
        <v>3.9470768811649135E-3</v>
      </c>
      <c r="M278" s="285"/>
      <c r="N278" s="168">
        <v>4387501313</v>
      </c>
      <c r="O278" s="168"/>
      <c r="P278" s="168">
        <v>-2034894902</v>
      </c>
      <c r="Q278" s="168"/>
      <c r="R278" s="168">
        <v>-34395219</v>
      </c>
      <c r="S278" s="168"/>
      <c r="T278" s="186">
        <f t="shared" si="13"/>
        <v>2318211192</v>
      </c>
      <c r="U278" s="182"/>
      <c r="V278" s="285">
        <f>T278/درآمدها!$J$5</f>
        <v>3.9470539698485173E-3</v>
      </c>
    </row>
    <row r="279" spans="1:22" s="148" customFormat="1" ht="42.75" customHeight="1">
      <c r="A279" s="55"/>
      <c r="B279" s="299" t="s">
        <v>242</v>
      </c>
      <c r="C279" s="300"/>
      <c r="D279" s="168">
        <v>0</v>
      </c>
      <c r="E279" s="168"/>
      <c r="F279" s="168">
        <v>1370268967</v>
      </c>
      <c r="G279" s="168"/>
      <c r="H279" s="168">
        <v>0</v>
      </c>
      <c r="I279" s="168"/>
      <c r="J279" s="186">
        <f t="shared" si="12"/>
        <v>1370268967</v>
      </c>
      <c r="K279" s="186"/>
      <c r="L279" s="285">
        <f t="shared" si="14"/>
        <v>2.3330734401110715E-3</v>
      </c>
      <c r="M279" s="285"/>
      <c r="N279" s="168">
        <v>0</v>
      </c>
      <c r="O279" s="168"/>
      <c r="P279" s="168">
        <v>1370268967</v>
      </c>
      <c r="Q279" s="168"/>
      <c r="R279" s="168">
        <v>0</v>
      </c>
      <c r="S279" s="168"/>
      <c r="T279" s="186">
        <f t="shared" si="13"/>
        <v>1370268967</v>
      </c>
      <c r="U279" s="182"/>
      <c r="V279" s="285">
        <f>T279/درآمدها!$J$5</f>
        <v>2.3330598974856372E-3</v>
      </c>
    </row>
    <row r="280" spans="1:22" s="148" customFormat="1" ht="42.75" customHeight="1">
      <c r="A280" s="55"/>
      <c r="B280" s="299" t="s">
        <v>278</v>
      </c>
      <c r="C280" s="300"/>
      <c r="D280" s="168">
        <v>0</v>
      </c>
      <c r="E280" s="168"/>
      <c r="F280" s="168">
        <v>10771628784</v>
      </c>
      <c r="G280" s="168"/>
      <c r="H280" s="168">
        <v>5725968930</v>
      </c>
      <c r="I280" s="168"/>
      <c r="J280" s="186">
        <f t="shared" si="12"/>
        <v>16497597714</v>
      </c>
      <c r="K280" s="186"/>
      <c r="L280" s="285">
        <f t="shared" si="14"/>
        <v>2.8089453953291293E-2</v>
      </c>
      <c r="M280" s="285"/>
      <c r="N280" s="168">
        <v>0</v>
      </c>
      <c r="O280" s="168"/>
      <c r="P280" s="168">
        <v>10771628784</v>
      </c>
      <c r="Q280" s="168"/>
      <c r="R280" s="168">
        <v>5725968930</v>
      </c>
      <c r="S280" s="168"/>
      <c r="T280" s="186">
        <f t="shared" si="13"/>
        <v>16497597714</v>
      </c>
      <c r="U280" s="182"/>
      <c r="V280" s="285">
        <f>T280/درآمدها!$J$5</f>
        <v>2.8089290904436081E-2</v>
      </c>
    </row>
    <row r="281" spans="1:22" s="148" customFormat="1" ht="42.75" customHeight="1">
      <c r="A281" s="55"/>
      <c r="B281" s="299" t="s">
        <v>331</v>
      </c>
      <c r="C281" s="300"/>
      <c r="D281" s="168">
        <v>2445538099</v>
      </c>
      <c r="E281" s="168"/>
      <c r="F281" s="168">
        <v>2717446794</v>
      </c>
      <c r="G281" s="168"/>
      <c r="H281" s="168">
        <v>0</v>
      </c>
      <c r="I281" s="168"/>
      <c r="J281" s="186">
        <f t="shared" si="12"/>
        <v>5162984893</v>
      </c>
      <c r="K281" s="186"/>
      <c r="L281" s="285">
        <f t="shared" si="14"/>
        <v>8.790699647767037E-3</v>
      </c>
      <c r="M281" s="285"/>
      <c r="N281" s="168">
        <v>2445538099</v>
      </c>
      <c r="O281" s="168"/>
      <c r="P281" s="168">
        <v>2717446794</v>
      </c>
      <c r="Q281" s="168"/>
      <c r="R281" s="168">
        <v>0</v>
      </c>
      <c r="S281" s="168"/>
      <c r="T281" s="186">
        <f t="shared" si="13"/>
        <v>5162984893</v>
      </c>
      <c r="U281" s="182"/>
      <c r="V281" s="285">
        <f>T281/درآمدها!$J$5</f>
        <v>8.7906486210181205E-3</v>
      </c>
    </row>
    <row r="282" spans="1:22" s="148" customFormat="1" ht="42.75" customHeight="1">
      <c r="A282" s="55"/>
      <c r="B282" s="299" t="s">
        <v>292</v>
      </c>
      <c r="C282" s="300"/>
      <c r="D282" s="168">
        <v>0</v>
      </c>
      <c r="E282" s="168"/>
      <c r="F282" s="168">
        <v>2089779034</v>
      </c>
      <c r="G282" s="168"/>
      <c r="H282" s="168">
        <v>0</v>
      </c>
      <c r="I282" s="168"/>
      <c r="J282" s="186">
        <f t="shared" si="12"/>
        <v>2089779034</v>
      </c>
      <c r="K282" s="186"/>
      <c r="L282" s="285">
        <f t="shared" si="14"/>
        <v>3.5581393706965356E-3</v>
      </c>
      <c r="M282" s="285"/>
      <c r="N282" s="168">
        <v>0</v>
      </c>
      <c r="O282" s="168"/>
      <c r="P282" s="168">
        <v>2089779034</v>
      </c>
      <c r="Q282" s="168"/>
      <c r="R282" s="168">
        <v>0</v>
      </c>
      <c r="S282" s="168"/>
      <c r="T282" s="186">
        <f t="shared" si="13"/>
        <v>2089779034</v>
      </c>
      <c r="U282" s="182"/>
      <c r="V282" s="285">
        <f>T282/درآمدها!$J$5</f>
        <v>3.5581187170180394E-3</v>
      </c>
    </row>
    <row r="283" spans="1:22" s="148" customFormat="1" ht="42.75" customHeight="1">
      <c r="A283" s="55"/>
      <c r="B283" s="299" t="s">
        <v>255</v>
      </c>
      <c r="C283" s="300"/>
      <c r="D283" s="168">
        <v>0</v>
      </c>
      <c r="E283" s="168"/>
      <c r="F283" s="168">
        <v>1201721162</v>
      </c>
      <c r="G283" s="168"/>
      <c r="H283" s="168">
        <v>16221154</v>
      </c>
      <c r="I283" s="168"/>
      <c r="J283" s="186">
        <f t="shared" si="12"/>
        <v>1217942316</v>
      </c>
      <c r="K283" s="186"/>
      <c r="L283" s="285">
        <f t="shared" si="14"/>
        <v>2.0737161371085517E-3</v>
      </c>
      <c r="M283" s="285"/>
      <c r="N283" s="168">
        <v>0</v>
      </c>
      <c r="O283" s="168"/>
      <c r="P283" s="168">
        <v>1201721162</v>
      </c>
      <c r="Q283" s="168"/>
      <c r="R283" s="168">
        <v>16221154</v>
      </c>
      <c r="S283" s="168"/>
      <c r="T283" s="186">
        <f t="shared" si="13"/>
        <v>1217942316</v>
      </c>
      <c r="U283" s="182"/>
      <c r="V283" s="285">
        <f>T283/درآمدها!$J$5</f>
        <v>2.0737040999560048E-3</v>
      </c>
    </row>
    <row r="284" spans="1:22" s="148" customFormat="1" ht="42.75" customHeight="1">
      <c r="A284" s="55"/>
      <c r="B284" s="299" t="s">
        <v>345</v>
      </c>
      <c r="C284" s="300"/>
      <c r="D284" s="168">
        <v>0</v>
      </c>
      <c r="E284" s="168"/>
      <c r="F284" s="168">
        <v>2326680094</v>
      </c>
      <c r="G284" s="168"/>
      <c r="H284" s="168">
        <v>32907987</v>
      </c>
      <c r="I284" s="168"/>
      <c r="J284" s="186">
        <f t="shared" si="12"/>
        <v>2359588081</v>
      </c>
      <c r="K284" s="186"/>
      <c r="L284" s="285">
        <f t="shared" si="14"/>
        <v>4.0175267877782649E-3</v>
      </c>
      <c r="M284" s="285"/>
      <c r="N284" s="168">
        <v>0</v>
      </c>
      <c r="O284" s="168"/>
      <c r="P284" s="168">
        <v>2326680094</v>
      </c>
      <c r="Q284" s="168"/>
      <c r="R284" s="168">
        <v>32907987</v>
      </c>
      <c r="S284" s="168"/>
      <c r="T284" s="186">
        <f t="shared" si="13"/>
        <v>2359588081</v>
      </c>
      <c r="U284" s="182"/>
      <c r="V284" s="285">
        <f>T284/درآمدها!$J$5</f>
        <v>4.017503467526308E-3</v>
      </c>
    </row>
    <row r="285" spans="1:22" s="148" customFormat="1" ht="42.75" customHeight="1">
      <c r="A285" s="55"/>
      <c r="B285" s="299" t="s">
        <v>353</v>
      </c>
      <c r="C285" s="300"/>
      <c r="D285" s="168">
        <v>0</v>
      </c>
      <c r="E285" s="168"/>
      <c r="F285" s="168">
        <v>0</v>
      </c>
      <c r="G285" s="168"/>
      <c r="H285" s="168">
        <v>-189460399</v>
      </c>
      <c r="I285" s="168"/>
      <c r="J285" s="186">
        <f t="shared" si="12"/>
        <v>-189460399</v>
      </c>
      <c r="K285" s="186"/>
      <c r="L285" s="285">
        <f t="shared" si="14"/>
        <v>-3.2258267209210335E-4</v>
      </c>
      <c r="M285" s="285"/>
      <c r="N285" s="168">
        <v>0</v>
      </c>
      <c r="O285" s="168"/>
      <c r="P285" s="168">
        <v>0</v>
      </c>
      <c r="Q285" s="168"/>
      <c r="R285" s="168">
        <v>-189460399</v>
      </c>
      <c r="S285" s="168"/>
      <c r="T285" s="186">
        <f t="shared" si="13"/>
        <v>-189460399</v>
      </c>
      <c r="U285" s="182"/>
      <c r="V285" s="285">
        <f>T285/درآمدها!$J$5</f>
        <v>-3.2258079961941364E-4</v>
      </c>
    </row>
    <row r="286" spans="1:22" s="148" customFormat="1" ht="42.75" customHeight="1">
      <c r="A286" s="55"/>
      <c r="B286" s="299" t="s">
        <v>338</v>
      </c>
      <c r="C286" s="300"/>
      <c r="D286" s="168">
        <v>0</v>
      </c>
      <c r="E286" s="168"/>
      <c r="F286" s="168">
        <v>10530785264</v>
      </c>
      <c r="G286" s="168"/>
      <c r="H286" s="168">
        <v>0</v>
      </c>
      <c r="I286" s="168"/>
      <c r="J286" s="186">
        <f t="shared" si="12"/>
        <v>10530785264</v>
      </c>
      <c r="K286" s="186"/>
      <c r="L286" s="285">
        <f t="shared" si="14"/>
        <v>1.7930126124611753E-2</v>
      </c>
      <c r="M286" s="285"/>
      <c r="N286" s="168">
        <v>0</v>
      </c>
      <c r="O286" s="168"/>
      <c r="P286" s="168">
        <v>10530785264</v>
      </c>
      <c r="Q286" s="168"/>
      <c r="R286" s="168">
        <v>0</v>
      </c>
      <c r="S286" s="168"/>
      <c r="T286" s="186">
        <f t="shared" si="13"/>
        <v>10530785264</v>
      </c>
      <c r="U286" s="182"/>
      <c r="V286" s="285">
        <f>T286/درآمدها!$J$5</f>
        <v>1.7930022046884098E-2</v>
      </c>
    </row>
    <row r="287" spans="1:22" s="148" customFormat="1" ht="42.75" customHeight="1">
      <c r="A287" s="55"/>
      <c r="B287" s="299" t="s">
        <v>374</v>
      </c>
      <c r="C287" s="300"/>
      <c r="D287" s="168">
        <v>0</v>
      </c>
      <c r="E287" s="168"/>
      <c r="F287" s="168">
        <v>-141924137</v>
      </c>
      <c r="G287" s="168"/>
      <c r="H287" s="168">
        <v>0</v>
      </c>
      <c r="I287" s="168"/>
      <c r="J287" s="186">
        <f t="shared" si="12"/>
        <v>-141924137</v>
      </c>
      <c r="K287" s="186"/>
      <c r="L287" s="285">
        <f t="shared" si="14"/>
        <v>-2.4164557653985388E-4</v>
      </c>
      <c r="M287" s="285"/>
      <c r="N287" s="168">
        <v>0</v>
      </c>
      <c r="O287" s="168"/>
      <c r="P287" s="168">
        <v>-141924137</v>
      </c>
      <c r="Q287" s="168"/>
      <c r="R287" s="168">
        <v>0</v>
      </c>
      <c r="S287" s="168"/>
      <c r="T287" s="186">
        <f t="shared" si="13"/>
        <v>-141924137</v>
      </c>
      <c r="U287" s="182"/>
      <c r="V287" s="285">
        <f>T287/درآمدها!$J$5</f>
        <v>-2.4164417387696524E-4</v>
      </c>
    </row>
    <row r="288" spans="1:22" s="148" customFormat="1" ht="42.75" customHeight="1">
      <c r="A288" s="55"/>
      <c r="B288" s="299" t="s">
        <v>375</v>
      </c>
      <c r="C288" s="300"/>
      <c r="D288" s="168">
        <v>0</v>
      </c>
      <c r="E288" s="168"/>
      <c r="F288" s="168">
        <v>-4816389408</v>
      </c>
      <c r="G288" s="168"/>
      <c r="H288" s="168">
        <v>0</v>
      </c>
      <c r="I288" s="168"/>
      <c r="J288" s="186">
        <f t="shared" si="12"/>
        <v>-4816389408</v>
      </c>
      <c r="K288" s="186"/>
      <c r="L288" s="285">
        <f t="shared" si="14"/>
        <v>-8.2005726435145105E-3</v>
      </c>
      <c r="M288" s="285"/>
      <c r="N288" s="168">
        <v>0</v>
      </c>
      <c r="O288" s="168"/>
      <c r="P288" s="168">
        <v>-4816389408</v>
      </c>
      <c r="Q288" s="168"/>
      <c r="R288" s="168">
        <v>0</v>
      </c>
      <c r="S288" s="168"/>
      <c r="T288" s="186">
        <f t="shared" si="13"/>
        <v>-4816389408</v>
      </c>
      <c r="U288" s="182"/>
      <c r="V288" s="285">
        <f>T288/درآمدها!$J$5</f>
        <v>-8.2005250422338364E-3</v>
      </c>
    </row>
    <row r="289" spans="1:22" s="148" customFormat="1" ht="42.75" customHeight="1">
      <c r="A289" s="55"/>
      <c r="B289" s="299" t="s">
        <v>387</v>
      </c>
      <c r="C289" s="300"/>
      <c r="D289" s="168">
        <v>0</v>
      </c>
      <c r="E289" s="168"/>
      <c r="F289" s="168">
        <v>-5853929202</v>
      </c>
      <c r="G289" s="168"/>
      <c r="H289" s="168"/>
      <c r="I289" s="168"/>
      <c r="J289" s="186">
        <f t="shared" si="12"/>
        <v>-5853929202</v>
      </c>
      <c r="K289" s="186"/>
      <c r="L289" s="285">
        <f t="shared" si="14"/>
        <v>-9.9671284035412287E-3</v>
      </c>
      <c r="M289" s="285"/>
      <c r="N289" s="168">
        <v>0</v>
      </c>
      <c r="O289" s="168"/>
      <c r="P289" s="168">
        <v>-5853929202</v>
      </c>
      <c r="Q289" s="168"/>
      <c r="R289" s="168">
        <v>0</v>
      </c>
      <c r="S289" s="168"/>
      <c r="T289" s="186">
        <f t="shared" si="13"/>
        <v>-5853929202</v>
      </c>
      <c r="U289" s="182"/>
      <c r="V289" s="285">
        <f>T289/درآمدها!$J$5</f>
        <v>-9.9670705480599982E-3</v>
      </c>
    </row>
    <row r="290" spans="1:22" s="148" customFormat="1" ht="42.75" customHeight="1">
      <c r="A290" s="55"/>
      <c r="B290" s="299" t="s">
        <v>389</v>
      </c>
      <c r="C290" s="300"/>
      <c r="D290" s="168">
        <v>0</v>
      </c>
      <c r="E290" s="168"/>
      <c r="F290" s="168">
        <v>-3251476886</v>
      </c>
      <c r="G290" s="168"/>
      <c r="H290" s="168"/>
      <c r="I290" s="168"/>
      <c r="J290" s="186">
        <f t="shared" si="12"/>
        <v>-3251476886</v>
      </c>
      <c r="K290" s="186"/>
      <c r="L290" s="285">
        <f t="shared" si="14"/>
        <v>-5.5360914875492865E-3</v>
      </c>
      <c r="M290" s="285"/>
      <c r="N290" s="168">
        <v>0</v>
      </c>
      <c r="O290" s="168"/>
      <c r="P290" s="168">
        <v>-3251476886</v>
      </c>
      <c r="Q290" s="168"/>
      <c r="R290" s="168">
        <v>0</v>
      </c>
      <c r="S290" s="168"/>
      <c r="T290" s="186">
        <f t="shared" si="13"/>
        <v>-3251476886</v>
      </c>
      <c r="U290" s="182"/>
      <c r="V290" s="285">
        <f>T290/درآمدها!$J$5</f>
        <v>-5.5360593525928398E-3</v>
      </c>
    </row>
    <row r="291" spans="1:22" s="148" customFormat="1" ht="42.75" customHeight="1">
      <c r="A291" s="55"/>
      <c r="B291" s="299" t="s">
        <v>388</v>
      </c>
      <c r="C291" s="300"/>
      <c r="D291" s="168">
        <v>0</v>
      </c>
      <c r="E291" s="168"/>
      <c r="F291" s="168">
        <v>-1543707130</v>
      </c>
      <c r="G291" s="168"/>
      <c r="H291" s="168"/>
      <c r="I291" s="168"/>
      <c r="J291" s="186">
        <f t="shared" si="12"/>
        <v>-1543707130</v>
      </c>
      <c r="K291" s="186"/>
      <c r="L291" s="285">
        <f t="shared" si="14"/>
        <v>-2.6283760276628152E-3</v>
      </c>
      <c r="M291" s="285"/>
      <c r="N291" s="168">
        <v>0</v>
      </c>
      <c r="O291" s="168"/>
      <c r="P291" s="168">
        <v>-1543707130</v>
      </c>
      <c r="Q291" s="168"/>
      <c r="R291" s="168">
        <v>0</v>
      </c>
      <c r="S291" s="168"/>
      <c r="T291" s="186">
        <f t="shared" si="13"/>
        <v>-1543707130</v>
      </c>
      <c r="U291" s="182"/>
      <c r="V291" s="285">
        <f>T291/درآمدها!$J$5</f>
        <v>-2.6283607709154575E-3</v>
      </c>
    </row>
    <row r="292" spans="1:22" s="151" customFormat="1" ht="33.6" thickBot="1">
      <c r="A292" s="150"/>
      <c r="B292" s="303" t="s">
        <v>2</v>
      </c>
      <c r="C292" s="304"/>
      <c r="D292" s="187">
        <f>SUM(D11:D291)</f>
        <v>316282095764</v>
      </c>
      <c r="E292" s="188"/>
      <c r="F292" s="187">
        <f>SUM(F11:F291)</f>
        <v>210151040143</v>
      </c>
      <c r="G292" s="187"/>
      <c r="H292" s="187">
        <f>SUM(H11:H291)</f>
        <v>27448457041</v>
      </c>
      <c r="I292" s="188"/>
      <c r="J292" s="189">
        <f>SUM(J11:J291)</f>
        <v>553881592948</v>
      </c>
      <c r="K292" s="188"/>
      <c r="L292" s="305">
        <f>SUM(L11:L291)</f>
        <v>0.94306042433594006</v>
      </c>
      <c r="M292" s="306"/>
      <c r="N292" s="187">
        <f>SUM(N11:N291)</f>
        <v>316282095764</v>
      </c>
      <c r="O292" s="187"/>
      <c r="P292" s="187">
        <f>SUM(P11:P291)</f>
        <v>210151040143</v>
      </c>
      <c r="Q292" s="188"/>
      <c r="R292" s="187">
        <f>SUM(R11:R291)</f>
        <v>27448457041</v>
      </c>
      <c r="S292" s="188"/>
      <c r="T292" s="189">
        <f>SUM(T11:T291)</f>
        <v>553881592948</v>
      </c>
      <c r="U292" s="190"/>
      <c r="V292" s="305">
        <f>SUM(V11:V291)</f>
        <v>0.94305495022018082</v>
      </c>
    </row>
    <row r="293" spans="1:22" ht="25.5" customHeight="1" thickTop="1">
      <c r="B293" s="307"/>
      <c r="E293" s="133"/>
      <c r="I293" s="133"/>
      <c r="K293" s="106"/>
      <c r="M293" s="310"/>
      <c r="P293" s="311"/>
      <c r="Q293" s="133"/>
      <c r="R293" s="311"/>
      <c r="S293" s="133"/>
      <c r="T293" s="311"/>
      <c r="U293" s="136"/>
    </row>
    <row r="294" spans="1:22" s="203" customFormat="1">
      <c r="B294" s="50"/>
      <c r="C294" s="50"/>
      <c r="D294" s="50"/>
      <c r="E294" s="50"/>
      <c r="F294" s="50"/>
      <c r="G294" s="50"/>
      <c r="H294" s="50"/>
      <c r="I294" s="50"/>
      <c r="J294" s="50"/>
      <c r="K294" s="50"/>
      <c r="L294" s="50"/>
      <c r="M294" s="50"/>
      <c r="N294" s="50"/>
      <c r="O294" s="50"/>
      <c r="P294" s="50"/>
      <c r="Q294" s="50"/>
      <c r="R294" s="50"/>
      <c r="S294" s="50"/>
      <c r="T294" s="50"/>
      <c r="U294" s="50"/>
      <c r="V294" s="50"/>
    </row>
  </sheetData>
  <autoFilter ref="B8:B291" xr:uid="{00000000-0001-0000-0900-000000000000}"/>
  <mergeCells count="16">
    <mergeCell ref="D7:L7"/>
    <mergeCell ref="B8:B10"/>
    <mergeCell ref="C8:C10"/>
    <mergeCell ref="B1:V1"/>
    <mergeCell ref="B2:V2"/>
    <mergeCell ref="B3:V3"/>
    <mergeCell ref="D8:D9"/>
    <mergeCell ref="F8:F9"/>
    <mergeCell ref="H8:H9"/>
    <mergeCell ref="N8:N9"/>
    <mergeCell ref="P8:P9"/>
    <mergeCell ref="R8:R9"/>
    <mergeCell ref="J8:L9"/>
    <mergeCell ref="T8:V9"/>
    <mergeCell ref="B5:V5"/>
    <mergeCell ref="N7:V7"/>
  </mergeCells>
  <printOptions horizontalCentered="1"/>
  <pageMargins left="0.25" right="0.25" top="0.75" bottom="0.75" header="0.3" footer="0.3"/>
  <pageSetup paperSize="9" scale="3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2D050"/>
    <pageSetUpPr fitToPage="1"/>
  </sheetPr>
  <dimension ref="A1:Q16"/>
  <sheetViews>
    <sheetView rightToLeft="1" view="pageBreakPreview" zoomScale="90" zoomScaleNormal="100" zoomScaleSheetLayoutView="90" workbookViewId="0">
      <selection activeCell="I12" sqref="I12"/>
    </sheetView>
  </sheetViews>
  <sheetFormatPr defaultColWidth="9.109375" defaultRowHeight="21"/>
  <cols>
    <col min="1" max="1" width="34.44140625" style="86" bestFit="1" customWidth="1"/>
    <col min="2" max="2" width="0.44140625" style="86" customWidth="1"/>
    <col min="3" max="3" width="18.109375" style="86" bestFit="1" customWidth="1"/>
    <col min="4" max="4" width="0.6640625" style="86" customWidth="1"/>
    <col min="5" max="5" width="20" style="86" bestFit="1" customWidth="1"/>
    <col min="6" max="6" width="0.5546875" style="86" customWidth="1"/>
    <col min="7" max="7" width="17" style="86" bestFit="1" customWidth="1"/>
    <col min="8" max="8" width="0.5546875" style="86" customWidth="1"/>
    <col min="9" max="9" width="20.44140625" style="86" bestFit="1" customWidth="1"/>
    <col min="10" max="10" width="0.44140625" style="86" customWidth="1"/>
    <col min="11" max="11" width="18.109375" style="86" bestFit="1" customWidth="1"/>
    <col min="12" max="12" width="0.5546875" style="86" customWidth="1"/>
    <col min="13" max="13" width="17.6640625" style="86" bestFit="1" customWidth="1"/>
    <col min="14" max="14" width="0.88671875" style="86" customWidth="1"/>
    <col min="15" max="15" width="19.33203125" style="86" bestFit="1" customWidth="1"/>
    <col min="16" max="16" width="0.5546875" style="86" customWidth="1"/>
    <col min="17" max="17" width="19.33203125" style="86" bestFit="1" customWidth="1"/>
    <col min="18" max="18" width="9.109375" style="1"/>
    <col min="19" max="19" width="12.6640625" style="1" bestFit="1" customWidth="1"/>
    <col min="20" max="16384" width="9.109375" style="1"/>
  </cols>
  <sheetData>
    <row r="1" spans="1:17" ht="21" customHeight="1">
      <c r="A1" s="255" t="s">
        <v>78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5"/>
      <c r="O1" s="255"/>
      <c r="P1" s="255"/>
      <c r="Q1" s="255"/>
    </row>
    <row r="2" spans="1:17" ht="18" customHeight="1">
      <c r="A2" s="255" t="s">
        <v>49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  <c r="N2" s="255"/>
      <c r="O2" s="255"/>
      <c r="P2" s="255"/>
      <c r="Q2" s="255"/>
    </row>
    <row r="3" spans="1:17" ht="19.5" customHeight="1">
      <c r="A3" s="255" t="str">
        <f>' سهام'!B3</f>
        <v>برای ماه منتهی به 1403/04/31</v>
      </c>
      <c r="B3" s="255"/>
      <c r="C3" s="255"/>
      <c r="D3" s="255"/>
      <c r="E3" s="255"/>
      <c r="F3" s="255"/>
      <c r="G3" s="255"/>
      <c r="H3" s="255"/>
      <c r="I3" s="255"/>
      <c r="J3" s="255"/>
      <c r="K3" s="255"/>
      <c r="L3" s="255"/>
      <c r="M3" s="255"/>
      <c r="N3" s="255"/>
      <c r="O3" s="255"/>
      <c r="P3" s="255"/>
      <c r="Q3" s="255"/>
    </row>
    <row r="4" spans="1:17" ht="19.5" customHeight="1">
      <c r="A4" s="75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</row>
    <row r="5" spans="1:17">
      <c r="A5" s="237" t="s">
        <v>26</v>
      </c>
      <c r="B5" s="237"/>
      <c r="C5" s="237"/>
      <c r="D5" s="237"/>
      <c r="E5" s="237"/>
      <c r="F5" s="237"/>
      <c r="G5" s="237"/>
      <c r="H5" s="237"/>
      <c r="I5" s="237"/>
      <c r="J5" s="237"/>
      <c r="K5" s="237"/>
      <c r="L5" s="237"/>
      <c r="M5" s="237"/>
      <c r="N5" s="237"/>
      <c r="O5" s="237"/>
      <c r="P5" s="237"/>
      <c r="Q5" s="237"/>
    </row>
    <row r="6" spans="1:17">
      <c r="A6" s="91"/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</row>
    <row r="7" spans="1:17" ht="22.5" customHeight="1" thickBot="1">
      <c r="A7" s="109"/>
      <c r="B7" s="110"/>
      <c r="C7" s="256" t="str">
        <f>'درآمد سود سهام'!$I$7</f>
        <v>طی تیر ماه</v>
      </c>
      <c r="D7" s="238"/>
      <c r="E7" s="238"/>
      <c r="F7" s="238"/>
      <c r="G7" s="238"/>
      <c r="H7" s="238"/>
      <c r="I7" s="238"/>
      <c r="J7" s="111"/>
      <c r="K7" s="257" t="str">
        <f>'درآمد سود سهام'!$O$7</f>
        <v>از ابتدای سال مالی تا پایان تیرماه</v>
      </c>
      <c r="L7" s="238"/>
      <c r="M7" s="238"/>
      <c r="N7" s="238"/>
      <c r="O7" s="238"/>
      <c r="P7" s="238"/>
      <c r="Q7" s="238"/>
    </row>
    <row r="8" spans="1:17" ht="15.75" customHeight="1">
      <c r="A8" s="251"/>
      <c r="B8" s="252"/>
      <c r="C8" s="253" t="s">
        <v>12</v>
      </c>
      <c r="D8" s="253"/>
      <c r="E8" s="253" t="s">
        <v>10</v>
      </c>
      <c r="F8" s="251"/>
      <c r="G8" s="253" t="s">
        <v>11</v>
      </c>
      <c r="H8" s="251"/>
      <c r="I8" s="253" t="s">
        <v>2</v>
      </c>
      <c r="J8" s="112"/>
      <c r="K8" s="253" t="s">
        <v>12</v>
      </c>
      <c r="L8" s="253"/>
      <c r="M8" s="253" t="s">
        <v>10</v>
      </c>
      <c r="N8" s="251"/>
      <c r="O8" s="253" t="s">
        <v>11</v>
      </c>
      <c r="P8" s="251"/>
      <c r="Q8" s="253" t="s">
        <v>2</v>
      </c>
    </row>
    <row r="9" spans="1:17" ht="12" customHeight="1">
      <c r="A9" s="252"/>
      <c r="B9" s="252"/>
      <c r="C9" s="254"/>
      <c r="D9" s="254"/>
      <c r="E9" s="254"/>
      <c r="F9" s="252"/>
      <c r="G9" s="254"/>
      <c r="H9" s="252"/>
      <c r="I9" s="254"/>
      <c r="J9" s="112"/>
      <c r="K9" s="254"/>
      <c r="L9" s="254"/>
      <c r="M9" s="254"/>
      <c r="N9" s="252"/>
      <c r="O9" s="254"/>
      <c r="P9" s="252"/>
      <c r="Q9" s="254"/>
    </row>
    <row r="10" spans="1:17" ht="14.25" customHeight="1" thickBot="1">
      <c r="A10" s="252"/>
      <c r="B10" s="252"/>
      <c r="C10" s="113" t="s">
        <v>55</v>
      </c>
      <c r="D10" s="254"/>
      <c r="E10" s="113" t="s">
        <v>53</v>
      </c>
      <c r="F10" s="252"/>
      <c r="G10" s="113" t="s">
        <v>54</v>
      </c>
      <c r="H10" s="252"/>
      <c r="I10" s="238"/>
      <c r="J10" s="114"/>
      <c r="K10" s="113" t="s">
        <v>55</v>
      </c>
      <c r="L10" s="254"/>
      <c r="M10" s="113" t="s">
        <v>53</v>
      </c>
      <c r="N10" s="252"/>
      <c r="O10" s="113" t="s">
        <v>54</v>
      </c>
      <c r="P10" s="252"/>
      <c r="Q10" s="238"/>
    </row>
    <row r="11" spans="1:17" ht="21" customHeight="1">
      <c r="A11" s="115"/>
      <c r="B11" s="76"/>
      <c r="C11" s="85">
        <v>0</v>
      </c>
      <c r="D11" s="85"/>
      <c r="E11" s="85">
        <v>0</v>
      </c>
      <c r="F11" s="85"/>
      <c r="G11" s="85">
        <v>0</v>
      </c>
      <c r="H11" s="85"/>
      <c r="I11" s="85">
        <f>C11+E11+G11</f>
        <v>0</v>
      </c>
      <c r="J11" s="85"/>
      <c r="K11" s="85">
        <v>0</v>
      </c>
      <c r="L11" s="85"/>
      <c r="M11" s="85">
        <v>0</v>
      </c>
      <c r="N11" s="85"/>
      <c r="O11" s="85">
        <v>0</v>
      </c>
      <c r="P11" s="85">
        <v>1228793</v>
      </c>
      <c r="Q11" s="85">
        <f>O11+M11+K11</f>
        <v>0</v>
      </c>
    </row>
    <row r="12" spans="1:17" ht="21" customHeight="1" thickBot="1">
      <c r="A12" s="116" t="s">
        <v>2</v>
      </c>
      <c r="B12" s="117"/>
      <c r="C12" s="107">
        <f>SUM(C11:C11)</f>
        <v>0</v>
      </c>
      <c r="D12" s="108" t="e">
        <f>SUM(#REF!)</f>
        <v>#REF!</v>
      </c>
      <c r="E12" s="107">
        <f>SUM(E11:E11)</f>
        <v>0</v>
      </c>
      <c r="F12" s="108" t="e">
        <f>SUM(#REF!)</f>
        <v>#REF!</v>
      </c>
      <c r="G12" s="107">
        <f>SUM(G11:G11)</f>
        <v>0</v>
      </c>
      <c r="H12" s="108" t="e">
        <f>SUM(#REF!)</f>
        <v>#REF!</v>
      </c>
      <c r="I12" s="107">
        <f>SUM(I11:I11)</f>
        <v>0</v>
      </c>
      <c r="J12" s="108" t="e">
        <f>SUM(#REF!)</f>
        <v>#REF!</v>
      </c>
      <c r="K12" s="107">
        <v>0</v>
      </c>
      <c r="L12" s="108" t="e">
        <v>#REF!</v>
      </c>
      <c r="M12" s="107">
        <f>SUM(M11)</f>
        <v>0</v>
      </c>
      <c r="N12" s="108" t="e">
        <v>#REF!</v>
      </c>
      <c r="O12" s="107">
        <f>SUM(O11)</f>
        <v>0</v>
      </c>
      <c r="P12" s="108" t="e">
        <v>#REF!</v>
      </c>
      <c r="Q12" s="107">
        <f>SUM(Q11)</f>
        <v>0</v>
      </c>
    </row>
    <row r="13" spans="1:17" ht="21.6" thickTop="1">
      <c r="A13" s="91"/>
      <c r="B13" s="91"/>
      <c r="C13" s="91"/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</row>
    <row r="14" spans="1:17">
      <c r="I14" s="118"/>
      <c r="O14" s="119"/>
      <c r="Q14" s="119"/>
    </row>
    <row r="15" spans="1:17">
      <c r="O15" s="118"/>
      <c r="Q15" s="118"/>
    </row>
    <row r="16" spans="1:17">
      <c r="I16" s="118"/>
    </row>
  </sheetData>
  <autoFilter ref="A10:Q10" xr:uid="{00000000-0009-0000-0000-00000A000000}">
    <sortState xmlns:xlrd2="http://schemas.microsoft.com/office/spreadsheetml/2017/richdata2" ref="A13:Q13">
      <sortCondition descending="1" ref="O10"/>
    </sortState>
  </autoFilter>
  <mergeCells count="22">
    <mergeCell ref="A1:Q1"/>
    <mergeCell ref="A2:Q2"/>
    <mergeCell ref="A3:Q3"/>
    <mergeCell ref="C8:C9"/>
    <mergeCell ref="E8:E9"/>
    <mergeCell ref="G8:G9"/>
    <mergeCell ref="K8:K9"/>
    <mergeCell ref="M8:M9"/>
    <mergeCell ref="O8:O9"/>
    <mergeCell ref="A5:Q5"/>
    <mergeCell ref="C7:I7"/>
    <mergeCell ref="K7:Q7"/>
    <mergeCell ref="L8:L10"/>
    <mergeCell ref="N8:N10"/>
    <mergeCell ref="F8:F10"/>
    <mergeCell ref="H8:H10"/>
    <mergeCell ref="A8:A10"/>
    <mergeCell ref="B8:B10"/>
    <mergeCell ref="D8:D10"/>
    <mergeCell ref="Q8:Q10"/>
    <mergeCell ref="I8:I10"/>
    <mergeCell ref="P8:P10"/>
  </mergeCells>
  <pageMargins left="0.25" right="0.25" top="0.75" bottom="0.75" header="0.3" footer="0.3"/>
  <pageSetup paperSize="9" scale="75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92D050"/>
    <pageSetUpPr fitToPage="1"/>
  </sheetPr>
  <dimension ref="A1:J15"/>
  <sheetViews>
    <sheetView rightToLeft="1" view="pageBreakPreview" topLeftCell="A10" zoomScale="90" zoomScaleNormal="100" zoomScaleSheetLayoutView="90" workbookViewId="0">
      <selection activeCell="G20" sqref="G20"/>
    </sheetView>
  </sheetViews>
  <sheetFormatPr defaultColWidth="9.109375" defaultRowHeight="21"/>
  <cols>
    <col min="1" max="1" width="40.33203125" style="322" bestFit="1" customWidth="1"/>
    <col min="2" max="2" width="0.6640625" style="322" customWidth="1"/>
    <col min="3" max="3" width="18.44140625" style="100" customWidth="1"/>
    <col min="4" max="4" width="1.44140625" style="100" customWidth="1"/>
    <col min="5" max="5" width="21.6640625" style="100" customWidth="1"/>
    <col min="6" max="6" width="1.44140625" style="100" customWidth="1"/>
    <col min="7" max="7" width="26.109375" style="100" customWidth="1"/>
    <col min="8" max="8" width="1.33203125" style="322" customWidth="1"/>
    <col min="9" max="9" width="22" style="322" customWidth="1"/>
    <col min="10" max="10" width="0.6640625" style="1" customWidth="1"/>
    <col min="11" max="16384" width="9.109375" style="1"/>
  </cols>
  <sheetData>
    <row r="1" spans="1:10" ht="21.6">
      <c r="A1" s="262" t="s">
        <v>77</v>
      </c>
      <c r="B1" s="262"/>
      <c r="C1" s="262"/>
      <c r="D1" s="262"/>
      <c r="E1" s="262"/>
      <c r="F1" s="262"/>
      <c r="G1" s="262"/>
      <c r="H1" s="262"/>
      <c r="I1" s="262"/>
      <c r="J1" s="262"/>
    </row>
    <row r="2" spans="1:10" ht="21.6">
      <c r="A2" s="262" t="s">
        <v>49</v>
      </c>
      <c r="B2" s="262"/>
      <c r="C2" s="262"/>
      <c r="D2" s="262"/>
      <c r="E2" s="262"/>
      <c r="F2" s="262"/>
      <c r="G2" s="262"/>
      <c r="H2" s="262"/>
      <c r="I2" s="262"/>
      <c r="J2" s="262"/>
    </row>
    <row r="3" spans="1:10" ht="21.6">
      <c r="A3" s="262" t="str">
        <f>' سهام'!B3</f>
        <v>برای ماه منتهی به 1403/04/31</v>
      </c>
      <c r="B3" s="262"/>
      <c r="C3" s="262"/>
      <c r="D3" s="262"/>
      <c r="E3" s="262"/>
      <c r="F3" s="262"/>
      <c r="G3" s="262"/>
      <c r="H3" s="262"/>
      <c r="I3" s="262"/>
      <c r="J3" s="262"/>
    </row>
    <row r="4" spans="1:10" ht="21.6">
      <c r="A4" s="312"/>
      <c r="B4" s="312"/>
      <c r="C4" s="312"/>
      <c r="D4" s="312"/>
      <c r="E4" s="312"/>
      <c r="F4" s="312"/>
      <c r="G4" s="312"/>
      <c r="H4" s="312"/>
      <c r="I4" s="312"/>
      <c r="J4" s="152"/>
    </row>
    <row r="5" spans="1:10">
      <c r="A5" s="259" t="s">
        <v>27</v>
      </c>
      <c r="B5" s="259"/>
      <c r="C5" s="259"/>
      <c r="D5" s="259"/>
      <c r="E5" s="259"/>
      <c r="F5" s="259"/>
      <c r="G5" s="259"/>
      <c r="H5" s="259"/>
      <c r="I5" s="259"/>
      <c r="J5" s="259"/>
    </row>
    <row r="6" spans="1:10" ht="21.6" thickBot="1">
      <c r="A6" s="313"/>
      <c r="B6" s="313"/>
      <c r="C6" s="120"/>
      <c r="D6" s="120"/>
      <c r="E6" s="120"/>
      <c r="F6" s="120"/>
      <c r="G6" s="120"/>
      <c r="H6" s="313"/>
      <c r="I6" s="313"/>
      <c r="J6" s="153"/>
    </row>
    <row r="7" spans="1:10" ht="37.5" customHeight="1" thickBot="1">
      <c r="A7" s="314" t="s">
        <v>17</v>
      </c>
      <c r="B7" s="314"/>
      <c r="C7" s="258" t="str">
        <f>'درآمد سود سهام'!$I$7</f>
        <v>طی تیر ماه</v>
      </c>
      <c r="D7" s="258"/>
      <c r="E7" s="258"/>
      <c r="F7" s="258"/>
      <c r="G7" s="260" t="str">
        <f>'درآمد سود سهام'!$O$7</f>
        <v>از ابتدای سال مالی تا پایان تیرماه</v>
      </c>
      <c r="H7" s="261"/>
      <c r="I7" s="261"/>
      <c r="J7" s="261"/>
    </row>
    <row r="8" spans="1:10" ht="37.200000000000003">
      <c r="A8" s="315" t="s">
        <v>13</v>
      </c>
      <c r="B8" s="316"/>
      <c r="C8" s="121" t="s">
        <v>14</v>
      </c>
      <c r="D8" s="122"/>
      <c r="E8" s="121" t="s">
        <v>15</v>
      </c>
      <c r="F8" s="123"/>
      <c r="G8" s="121" t="s">
        <v>14</v>
      </c>
      <c r="H8" s="316"/>
      <c r="I8" s="315" t="s">
        <v>15</v>
      </c>
      <c r="J8" s="154"/>
    </row>
    <row r="9" spans="1:10" ht="27" customHeight="1">
      <c r="A9" s="317" t="s">
        <v>363</v>
      </c>
      <c r="B9" s="318"/>
      <c r="C9" s="72">
        <v>48166895</v>
      </c>
      <c r="D9" s="318"/>
      <c r="E9" s="319">
        <f>C9/$C$13</f>
        <v>0.4737027943224934</v>
      </c>
      <c r="F9" s="318"/>
      <c r="G9" s="72">
        <v>48166895</v>
      </c>
      <c r="H9" s="318"/>
      <c r="I9" s="319">
        <f>G9/$G$13</f>
        <v>0.4737027943224934</v>
      </c>
      <c r="J9" s="154"/>
    </row>
    <row r="10" spans="1:10" ht="27" customHeight="1">
      <c r="A10" s="317" t="s">
        <v>360</v>
      </c>
      <c r="B10" s="318"/>
      <c r="C10" s="72">
        <v>1740</v>
      </c>
      <c r="D10" s="318"/>
      <c r="E10" s="319">
        <f>C10/$C$13</f>
        <v>1.7112227435900498E-5</v>
      </c>
      <c r="F10" s="318"/>
      <c r="G10" s="72">
        <v>1740</v>
      </c>
      <c r="H10" s="318"/>
      <c r="I10" s="319">
        <f>G10/$G$13</f>
        <v>1.7112227435900498E-5</v>
      </c>
      <c r="J10" s="154"/>
    </row>
    <row r="11" spans="1:10" ht="27" customHeight="1">
      <c r="A11" s="317" t="s">
        <v>361</v>
      </c>
      <c r="B11" s="318"/>
      <c r="C11" s="72">
        <v>4365</v>
      </c>
      <c r="D11" s="318"/>
      <c r="E11" s="319">
        <f>C11/$C$13</f>
        <v>4.2928087791784868E-5</v>
      </c>
      <c r="F11" s="318"/>
      <c r="G11" s="72">
        <v>4365</v>
      </c>
      <c r="H11" s="318"/>
      <c r="I11" s="319">
        <f>G11/$G$13</f>
        <v>4.2928087791784868E-5</v>
      </c>
      <c r="J11" s="154"/>
    </row>
    <row r="12" spans="1:10" ht="27" customHeight="1" thickBot="1">
      <c r="A12" s="317" t="s">
        <v>362</v>
      </c>
      <c r="B12" s="318"/>
      <c r="C12" s="72">
        <v>53508678</v>
      </c>
      <c r="D12" s="318"/>
      <c r="E12" s="319">
        <f>C12/$C$13</f>
        <v>0.52623716536227894</v>
      </c>
      <c r="F12" s="318"/>
      <c r="G12" s="72">
        <v>53508678</v>
      </c>
      <c r="H12" s="318"/>
      <c r="I12" s="319">
        <f>G12/$G$13</f>
        <v>0.52623716536227894</v>
      </c>
      <c r="J12" s="154"/>
    </row>
    <row r="13" spans="1:10" ht="21.6" thickBot="1">
      <c r="A13" s="320" t="s">
        <v>2</v>
      </c>
      <c r="B13" s="321"/>
      <c r="C13" s="155">
        <f>SUM(C9:C12)</f>
        <v>101681678</v>
      </c>
      <c r="D13" s="318"/>
      <c r="E13" s="124">
        <f>SUM(E9:E12)</f>
        <v>1</v>
      </c>
      <c r="F13" s="318"/>
      <c r="G13" s="155">
        <f>SUM(G9:G12)</f>
        <v>101681678</v>
      </c>
      <c r="H13" s="318"/>
      <c r="I13" s="124">
        <f>SUM(I9:I12)</f>
        <v>1</v>
      </c>
      <c r="J13" s="154"/>
    </row>
    <row r="14" spans="1:10" ht="21.6" thickTop="1">
      <c r="D14" s="318"/>
      <c r="F14" s="318"/>
      <c r="H14" s="318"/>
    </row>
    <row r="15" spans="1:10">
      <c r="D15" s="318"/>
      <c r="F15" s="318"/>
      <c r="H15" s="318"/>
    </row>
  </sheetData>
  <autoFilter ref="A8:J8" xr:uid="{00000000-0009-0000-0000-00000B000000}">
    <sortState xmlns:xlrd2="http://schemas.microsoft.com/office/spreadsheetml/2017/richdata2" ref="A9:J18">
      <sortCondition descending="1" ref="G8"/>
    </sortState>
  </autoFilter>
  <mergeCells count="7">
    <mergeCell ref="A7:B7"/>
    <mergeCell ref="C7:F7"/>
    <mergeCell ref="A5:J5"/>
    <mergeCell ref="G7:J7"/>
    <mergeCell ref="A1:J1"/>
    <mergeCell ref="A2:J2"/>
    <mergeCell ref="A3:J3"/>
  </mergeCells>
  <pageMargins left="0.7" right="0.7" top="0.75" bottom="0.75" header="0.3" footer="0.3"/>
  <pageSetup paperSize="9" scale="97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92D050"/>
  </sheetPr>
  <dimension ref="A1:F17"/>
  <sheetViews>
    <sheetView rightToLeft="1" view="pageBreakPreview" zoomScaleNormal="100" zoomScaleSheetLayoutView="100" workbookViewId="0">
      <selection activeCell="C14" sqref="C14"/>
    </sheetView>
  </sheetViews>
  <sheetFormatPr defaultColWidth="9.109375" defaultRowHeight="18"/>
  <cols>
    <col min="1" max="1" width="32.44140625" style="91" customWidth="1"/>
    <col min="2" max="2" width="1.44140625" style="91" customWidth="1"/>
    <col min="3" max="3" width="19" style="91" bestFit="1" customWidth="1"/>
    <col min="4" max="4" width="0.88671875" style="91" customWidth="1"/>
    <col min="5" max="5" width="19" style="91" bestFit="1" customWidth="1"/>
    <col min="6" max="6" width="10.6640625" style="2" bestFit="1" customWidth="1"/>
    <col min="7" max="16384" width="9.109375" style="2"/>
  </cols>
  <sheetData>
    <row r="1" spans="1:6" s="156" customFormat="1" ht="18.600000000000001">
      <c r="A1" s="234" t="s">
        <v>77</v>
      </c>
      <c r="B1" s="234"/>
      <c r="C1" s="234"/>
      <c r="D1" s="234"/>
      <c r="E1" s="234"/>
    </row>
    <row r="2" spans="1:6" s="156" customFormat="1" ht="18.600000000000001">
      <c r="A2" s="234" t="s">
        <v>49</v>
      </c>
      <c r="B2" s="234"/>
      <c r="C2" s="234"/>
      <c r="D2" s="234"/>
      <c r="E2" s="234"/>
    </row>
    <row r="3" spans="1:6" s="156" customFormat="1" ht="18.600000000000001">
      <c r="A3" s="234" t="str">
        <f>' سهام'!B3</f>
        <v>برای ماه منتهی به 1403/04/31</v>
      </c>
      <c r="B3" s="234"/>
      <c r="C3" s="234"/>
      <c r="D3" s="234"/>
      <c r="E3" s="234"/>
    </row>
    <row r="4" spans="1:6" s="156" customFormat="1" ht="18.600000000000001">
      <c r="A4" s="141"/>
      <c r="B4" s="141"/>
      <c r="C4" s="141"/>
      <c r="D4" s="141"/>
      <c r="E4" s="141"/>
    </row>
    <row r="5" spans="1:6" ht="18.600000000000001">
      <c r="A5" s="237" t="s">
        <v>28</v>
      </c>
      <c r="B5" s="237"/>
      <c r="C5" s="237"/>
      <c r="D5" s="237"/>
      <c r="E5" s="237"/>
    </row>
    <row r="6" spans="1:6" ht="37.799999999999997" thickBot="1">
      <c r="A6" s="109"/>
      <c r="B6" s="110"/>
      <c r="C6" s="138" t="str">
        <f>'درآمد سود سهام'!$I$7</f>
        <v>طی تیر ماه</v>
      </c>
      <c r="D6" s="111"/>
      <c r="E6" s="138" t="str">
        <f>'درآمد سود سهام'!$O$7</f>
        <v>از ابتدای سال مالی تا پایان تیرماه</v>
      </c>
    </row>
    <row r="7" spans="1:6" ht="16.5" customHeight="1">
      <c r="A7" s="251"/>
      <c r="B7" s="252"/>
      <c r="C7" s="253" t="s">
        <v>6</v>
      </c>
      <c r="D7" s="112"/>
      <c r="E7" s="253" t="s">
        <v>6</v>
      </c>
    </row>
    <row r="8" spans="1:6" ht="18.600000000000001" thickBot="1">
      <c r="A8" s="252"/>
      <c r="B8" s="252"/>
      <c r="C8" s="238"/>
      <c r="D8" s="114"/>
      <c r="E8" s="238"/>
    </row>
    <row r="9" spans="1:6">
      <c r="A9" s="157" t="s">
        <v>29</v>
      </c>
      <c r="B9" s="76"/>
      <c r="C9" s="72">
        <v>7140864244</v>
      </c>
      <c r="D9" s="72"/>
      <c r="E9" s="72">
        <v>7140864244</v>
      </c>
      <c r="F9" s="158"/>
    </row>
    <row r="10" spans="1:6" ht="25.95" customHeight="1">
      <c r="A10" s="157" t="s">
        <v>75</v>
      </c>
      <c r="B10" s="76"/>
      <c r="C10" s="72">
        <v>251272608</v>
      </c>
      <c r="D10" s="72"/>
      <c r="E10" s="72">
        <v>251272608</v>
      </c>
      <c r="F10" s="158"/>
    </row>
    <row r="11" spans="1:6" ht="18.600000000000001" thickBot="1">
      <c r="A11" s="159" t="s">
        <v>2</v>
      </c>
      <c r="B11" s="111"/>
      <c r="C11" s="155">
        <f>SUM(C9:C10)</f>
        <v>7392136852</v>
      </c>
      <c r="D11" s="72"/>
      <c r="E11" s="155">
        <f>SUM(E9:E10)</f>
        <v>7392136852</v>
      </c>
    </row>
    <row r="12" spans="1:6" ht="18.600000000000001" thickTop="1">
      <c r="D12" s="72"/>
    </row>
    <row r="13" spans="1:6">
      <c r="D13" s="72"/>
      <c r="E13" s="160"/>
    </row>
    <row r="14" spans="1:6">
      <c r="C14" s="160"/>
      <c r="D14" s="72"/>
      <c r="E14" s="160"/>
    </row>
    <row r="15" spans="1:6">
      <c r="C15" s="160"/>
      <c r="E15" s="161"/>
    </row>
    <row r="16" spans="1:6">
      <c r="C16" s="160"/>
      <c r="E16" s="161"/>
    </row>
    <row r="17" spans="3:3">
      <c r="C17" s="161"/>
    </row>
  </sheetData>
  <mergeCells count="8">
    <mergeCell ref="A1:E1"/>
    <mergeCell ref="A2:E2"/>
    <mergeCell ref="A3:E3"/>
    <mergeCell ref="E7:E8"/>
    <mergeCell ref="C7:C8"/>
    <mergeCell ref="A5:E5"/>
    <mergeCell ref="A7:A8"/>
    <mergeCell ref="B7:B8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 tint="0.59999389629810485"/>
  </sheetPr>
  <dimension ref="A1:S131"/>
  <sheetViews>
    <sheetView rightToLeft="1" view="pageBreakPreview" topLeftCell="A112" zoomScaleNormal="100" zoomScaleSheetLayoutView="100" workbookViewId="0">
      <selection activeCell="C123" sqref="C123"/>
    </sheetView>
  </sheetViews>
  <sheetFormatPr defaultColWidth="9.109375" defaultRowHeight="16.2"/>
  <cols>
    <col min="1" max="1" width="35.109375" style="318" customWidth="1"/>
    <col min="2" max="2" width="0.5546875" style="318" customWidth="1"/>
    <col min="3" max="3" width="11.33203125" style="318" customWidth="1"/>
    <col min="4" max="4" width="0.88671875" style="318" customWidth="1"/>
    <col min="5" max="5" width="16" style="335" customWidth="1"/>
    <col min="6" max="6" width="0.6640625" style="318" customWidth="1"/>
    <col min="7" max="7" width="9.44140625" style="318" bestFit="1" customWidth="1"/>
    <col min="8" max="8" width="0.5546875" style="318" customWidth="1"/>
    <col min="9" max="9" width="15.88671875" style="318" bestFit="1" customWidth="1"/>
    <col min="10" max="10" width="1" style="318" customWidth="1"/>
    <col min="11" max="11" width="13.5546875" style="318" customWidth="1"/>
    <col min="12" max="12" width="1.109375" style="318" customWidth="1"/>
    <col min="13" max="13" width="15.44140625" style="318" customWidth="1"/>
    <col min="14" max="14" width="1" style="318" customWidth="1"/>
    <col min="15" max="15" width="18.88671875" style="318" bestFit="1" customWidth="1"/>
    <col min="16" max="16" width="1.109375" style="318" customWidth="1"/>
    <col min="17" max="17" width="16.33203125" style="318" bestFit="1" customWidth="1"/>
    <col min="18" max="18" width="1.109375" style="318" customWidth="1"/>
    <col min="19" max="19" width="16.6640625" style="318" bestFit="1" customWidth="1"/>
    <col min="20" max="16384" width="9.109375" style="11"/>
  </cols>
  <sheetData>
    <row r="1" spans="1:19" ht="21.6">
      <c r="A1" s="323" t="s">
        <v>77</v>
      </c>
      <c r="B1" s="323"/>
      <c r="C1" s="323"/>
      <c r="D1" s="323"/>
      <c r="E1" s="323"/>
      <c r="F1" s="323"/>
      <c r="G1" s="323"/>
      <c r="H1" s="323"/>
      <c r="I1" s="323"/>
      <c r="J1" s="323"/>
      <c r="K1" s="323"/>
      <c r="L1" s="323"/>
      <c r="M1" s="323"/>
      <c r="N1" s="323"/>
      <c r="O1" s="323"/>
      <c r="P1" s="323"/>
      <c r="Q1" s="323"/>
      <c r="R1" s="323"/>
      <c r="S1" s="323"/>
    </row>
    <row r="2" spans="1:19" ht="21.6">
      <c r="A2" s="323" t="s">
        <v>49</v>
      </c>
      <c r="B2" s="323"/>
      <c r="C2" s="323"/>
      <c r="D2" s="323"/>
      <c r="E2" s="323"/>
      <c r="F2" s="323"/>
      <c r="G2" s="323"/>
      <c r="H2" s="323"/>
      <c r="I2" s="323"/>
      <c r="J2" s="323"/>
      <c r="K2" s="323"/>
      <c r="L2" s="323"/>
      <c r="M2" s="323"/>
      <c r="N2" s="323"/>
      <c r="O2" s="323"/>
      <c r="P2" s="323"/>
      <c r="Q2" s="323"/>
      <c r="R2" s="323"/>
      <c r="S2" s="323"/>
    </row>
    <row r="3" spans="1:19" ht="21.6">
      <c r="A3" s="323" t="str">
        <f>روکش!B18</f>
        <v>منتهی به 1403/04/31</v>
      </c>
      <c r="B3" s="323"/>
      <c r="C3" s="323"/>
      <c r="D3" s="323"/>
      <c r="E3" s="323"/>
      <c r="F3" s="323"/>
      <c r="G3" s="323"/>
      <c r="H3" s="323"/>
      <c r="I3" s="323"/>
      <c r="J3" s="323"/>
      <c r="K3" s="323"/>
      <c r="L3" s="323"/>
      <c r="M3" s="323"/>
      <c r="N3" s="323"/>
      <c r="O3" s="323"/>
      <c r="P3" s="323"/>
      <c r="Q3" s="323"/>
      <c r="R3" s="323"/>
      <c r="S3" s="323"/>
    </row>
    <row r="4" spans="1:19" ht="21.6">
      <c r="A4" s="312"/>
      <c r="B4" s="312"/>
      <c r="C4" s="312"/>
      <c r="D4" s="312"/>
      <c r="E4" s="312"/>
      <c r="F4" s="312"/>
      <c r="G4" s="312"/>
      <c r="H4" s="312"/>
      <c r="I4" s="312"/>
      <c r="J4" s="312"/>
      <c r="K4" s="312"/>
      <c r="L4" s="312"/>
      <c r="M4" s="312"/>
      <c r="N4" s="312"/>
      <c r="O4" s="312"/>
      <c r="P4" s="312"/>
      <c r="Q4" s="312"/>
      <c r="R4" s="312"/>
      <c r="S4" s="312"/>
    </row>
    <row r="5" spans="1:19" ht="21.6">
      <c r="A5" s="324" t="s">
        <v>65</v>
      </c>
      <c r="B5" s="324"/>
      <c r="C5" s="324"/>
      <c r="D5" s="324"/>
      <c r="E5" s="324"/>
      <c r="F5" s="324"/>
      <c r="G5" s="324"/>
      <c r="H5" s="324"/>
      <c r="I5" s="263"/>
      <c r="J5" s="263"/>
      <c r="K5" s="263"/>
      <c r="L5" s="263"/>
      <c r="M5" s="263"/>
      <c r="N5" s="263"/>
      <c r="O5" s="263"/>
      <c r="P5" s="263"/>
      <c r="Q5" s="324"/>
      <c r="R5" s="324"/>
      <c r="S5" s="324"/>
    </row>
    <row r="6" spans="1:19">
      <c r="E6" s="318"/>
    </row>
    <row r="7" spans="1:19" ht="18.600000000000001">
      <c r="C7" s="325" t="s">
        <v>66</v>
      </c>
      <c r="D7" s="326"/>
      <c r="E7" s="326"/>
      <c r="F7" s="326"/>
      <c r="G7" s="326"/>
      <c r="I7" s="325" t="s">
        <v>379</v>
      </c>
      <c r="J7" s="326"/>
      <c r="K7" s="326"/>
      <c r="L7" s="326"/>
      <c r="M7" s="326"/>
      <c r="O7" s="325" t="s">
        <v>380</v>
      </c>
      <c r="P7" s="326"/>
      <c r="Q7" s="326"/>
      <c r="R7" s="326"/>
      <c r="S7" s="326"/>
    </row>
    <row r="8" spans="1:19" ht="55.8">
      <c r="A8" s="327" t="s">
        <v>67</v>
      </c>
      <c r="C8" s="328" t="s">
        <v>213</v>
      </c>
      <c r="E8" s="329" t="s">
        <v>214</v>
      </c>
      <c r="G8" s="328" t="s">
        <v>68</v>
      </c>
      <c r="I8" s="328" t="s">
        <v>69</v>
      </c>
      <c r="K8" s="328" t="s">
        <v>70</v>
      </c>
      <c r="M8" s="328" t="s">
        <v>71</v>
      </c>
      <c r="O8" s="328" t="s">
        <v>69</v>
      </c>
      <c r="Q8" s="328" t="s">
        <v>70</v>
      </c>
      <c r="S8" s="328" t="s">
        <v>71</v>
      </c>
    </row>
    <row r="9" spans="1:19" ht="21">
      <c r="A9" s="330" t="s">
        <v>274</v>
      </c>
      <c r="B9" s="331"/>
      <c r="C9" s="332" t="s">
        <v>390</v>
      </c>
      <c r="D9" s="333"/>
      <c r="E9" s="334">
        <v>2591341</v>
      </c>
      <c r="F9" s="333"/>
      <c r="G9" s="71">
        <v>1603</v>
      </c>
      <c r="H9" s="333"/>
      <c r="I9" s="72">
        <v>4153919623</v>
      </c>
      <c r="J9" s="72"/>
      <c r="K9" s="72">
        <v>-243718044</v>
      </c>
      <c r="L9" s="72"/>
      <c r="M9" s="72">
        <f t="shared" ref="M9:M72" si="0">I9+K9</f>
        <v>3910201579</v>
      </c>
      <c r="N9" s="72"/>
      <c r="O9" s="72">
        <v>4153919623</v>
      </c>
      <c r="P9" s="72"/>
      <c r="Q9" s="72">
        <v>-243718044</v>
      </c>
      <c r="R9" s="72"/>
      <c r="S9" s="72">
        <f t="shared" ref="S9:S72" si="1">O9+Q9</f>
        <v>3910201579</v>
      </c>
    </row>
    <row r="10" spans="1:19" ht="21">
      <c r="A10" s="330" t="s">
        <v>273</v>
      </c>
      <c r="B10" s="331"/>
      <c r="C10" s="332" t="s">
        <v>391</v>
      </c>
      <c r="D10" s="333"/>
      <c r="E10" s="334">
        <v>632580</v>
      </c>
      <c r="F10" s="333"/>
      <c r="G10" s="71">
        <v>3700</v>
      </c>
      <c r="H10" s="333"/>
      <c r="I10" s="72">
        <v>2340546000</v>
      </c>
      <c r="J10" s="72"/>
      <c r="K10" s="72">
        <v>-300428293</v>
      </c>
      <c r="L10" s="72"/>
      <c r="M10" s="72">
        <f t="shared" si="0"/>
        <v>2040117707</v>
      </c>
      <c r="N10" s="72"/>
      <c r="O10" s="72">
        <v>2340546000</v>
      </c>
      <c r="P10" s="72"/>
      <c r="Q10" s="72">
        <v>-300428293</v>
      </c>
      <c r="R10" s="72"/>
      <c r="S10" s="72">
        <f t="shared" si="1"/>
        <v>2040117707</v>
      </c>
    </row>
    <row r="11" spans="1:19" ht="21">
      <c r="A11" s="330" t="s">
        <v>275</v>
      </c>
      <c r="B11" s="331"/>
      <c r="C11" s="332" t="s">
        <v>391</v>
      </c>
      <c r="D11" s="333">
        <v>2821</v>
      </c>
      <c r="E11" s="334">
        <v>3919551</v>
      </c>
      <c r="F11" s="333"/>
      <c r="G11" s="71">
        <v>470</v>
      </c>
      <c r="H11" s="333"/>
      <c r="I11" s="72">
        <v>1842188970</v>
      </c>
      <c r="J11" s="72"/>
      <c r="K11" s="72">
        <v>-76203483</v>
      </c>
      <c r="L11" s="72"/>
      <c r="M11" s="72">
        <f t="shared" si="0"/>
        <v>1765985487</v>
      </c>
      <c r="N11" s="72"/>
      <c r="O11" s="72">
        <v>1842188970</v>
      </c>
      <c r="P11" s="72"/>
      <c r="Q11" s="72">
        <v>-76203483</v>
      </c>
      <c r="R11" s="72"/>
      <c r="S11" s="72">
        <f t="shared" si="1"/>
        <v>1765985487</v>
      </c>
    </row>
    <row r="12" spans="1:19" ht="21">
      <c r="A12" s="330" t="s">
        <v>258</v>
      </c>
      <c r="B12" s="331"/>
      <c r="C12" s="332" t="s">
        <v>391</v>
      </c>
      <c r="D12" s="333">
        <v>1290936</v>
      </c>
      <c r="E12" s="334">
        <v>2318766</v>
      </c>
      <c r="F12" s="333"/>
      <c r="G12" s="71">
        <v>850</v>
      </c>
      <c r="H12" s="333"/>
      <c r="I12" s="72">
        <v>1970951100</v>
      </c>
      <c r="J12" s="72"/>
      <c r="K12" s="72">
        <v>-98739905</v>
      </c>
      <c r="L12" s="72"/>
      <c r="M12" s="72">
        <f t="shared" si="0"/>
        <v>1872211195</v>
      </c>
      <c r="N12" s="72"/>
      <c r="O12" s="72">
        <v>1970951100</v>
      </c>
      <c r="P12" s="72"/>
      <c r="Q12" s="72">
        <v>-98739905</v>
      </c>
      <c r="R12" s="72"/>
      <c r="S12" s="72">
        <f t="shared" si="1"/>
        <v>1872211195</v>
      </c>
    </row>
    <row r="13" spans="1:19" ht="21">
      <c r="A13" s="330" t="s">
        <v>197</v>
      </c>
      <c r="B13" s="331"/>
      <c r="C13" s="332" t="s">
        <v>392</v>
      </c>
      <c r="D13" s="333"/>
      <c r="E13" s="334">
        <v>4210671</v>
      </c>
      <c r="F13" s="333"/>
      <c r="G13" s="71">
        <v>480</v>
      </c>
      <c r="H13" s="333"/>
      <c r="I13" s="72">
        <v>2021122080</v>
      </c>
      <c r="J13" s="72"/>
      <c r="K13" s="72">
        <v>-121033067</v>
      </c>
      <c r="L13" s="72"/>
      <c r="M13" s="72">
        <f t="shared" si="0"/>
        <v>1900089013</v>
      </c>
      <c r="N13" s="72"/>
      <c r="O13" s="72">
        <v>2021122080</v>
      </c>
      <c r="P13" s="72"/>
      <c r="Q13" s="72">
        <v>-121033067</v>
      </c>
      <c r="R13" s="72"/>
      <c r="S13" s="72">
        <f t="shared" si="1"/>
        <v>1900089013</v>
      </c>
    </row>
    <row r="14" spans="1:19" ht="21">
      <c r="A14" s="330" t="s">
        <v>141</v>
      </c>
      <c r="B14" s="331"/>
      <c r="C14" s="332" t="s">
        <v>393</v>
      </c>
      <c r="D14" s="333"/>
      <c r="E14" s="334">
        <v>5731292</v>
      </c>
      <c r="F14" s="333"/>
      <c r="G14" s="71">
        <v>380</v>
      </c>
      <c r="H14" s="333"/>
      <c r="I14" s="72">
        <v>2177890960</v>
      </c>
      <c r="J14" s="72"/>
      <c r="K14" s="72">
        <v>-46710798</v>
      </c>
      <c r="L14" s="72"/>
      <c r="M14" s="72">
        <f t="shared" si="0"/>
        <v>2131180162</v>
      </c>
      <c r="N14" s="72"/>
      <c r="O14" s="72">
        <v>2177890960</v>
      </c>
      <c r="P14" s="72"/>
      <c r="Q14" s="72">
        <v>-46710798</v>
      </c>
      <c r="R14" s="72"/>
      <c r="S14" s="72">
        <f t="shared" si="1"/>
        <v>2131180162</v>
      </c>
    </row>
    <row r="15" spans="1:19" ht="21">
      <c r="A15" s="330" t="s">
        <v>159</v>
      </c>
      <c r="B15" s="331"/>
      <c r="C15" s="332" t="s">
        <v>393</v>
      </c>
      <c r="D15" s="333"/>
      <c r="E15" s="334">
        <v>25806200</v>
      </c>
      <c r="F15" s="333"/>
      <c r="G15" s="71">
        <v>575</v>
      </c>
      <c r="H15" s="333"/>
      <c r="I15" s="72">
        <v>14838565000</v>
      </c>
      <c r="J15" s="72"/>
      <c r="K15" s="72">
        <v>-933362882</v>
      </c>
      <c r="L15" s="72"/>
      <c r="M15" s="72">
        <f t="shared" si="0"/>
        <v>13905202118</v>
      </c>
      <c r="N15" s="72"/>
      <c r="O15" s="72">
        <v>14838565000</v>
      </c>
      <c r="P15" s="72"/>
      <c r="Q15" s="72">
        <v>-933362882</v>
      </c>
      <c r="R15" s="72"/>
      <c r="S15" s="72">
        <f t="shared" si="1"/>
        <v>13905202118</v>
      </c>
    </row>
    <row r="16" spans="1:19" ht="21">
      <c r="A16" s="330" t="s">
        <v>328</v>
      </c>
      <c r="B16" s="331"/>
      <c r="C16" s="332" t="s">
        <v>393</v>
      </c>
      <c r="D16" s="333">
        <v>1119769</v>
      </c>
      <c r="E16" s="334">
        <v>1329667</v>
      </c>
      <c r="F16" s="333"/>
      <c r="G16" s="71">
        <v>620</v>
      </c>
      <c r="H16" s="333"/>
      <c r="I16" s="72">
        <v>824393540</v>
      </c>
      <c r="J16" s="72"/>
      <c r="K16" s="72">
        <v>-34101637</v>
      </c>
      <c r="L16" s="72"/>
      <c r="M16" s="72">
        <f t="shared" si="0"/>
        <v>790291903</v>
      </c>
      <c r="N16" s="72"/>
      <c r="O16" s="72">
        <v>824393540</v>
      </c>
      <c r="P16" s="72"/>
      <c r="Q16" s="72">
        <v>-34101637</v>
      </c>
      <c r="R16" s="72"/>
      <c r="S16" s="72">
        <f t="shared" si="1"/>
        <v>790291903</v>
      </c>
    </row>
    <row r="17" spans="1:19" ht="21">
      <c r="A17" s="330" t="s">
        <v>321</v>
      </c>
      <c r="B17" s="331"/>
      <c r="C17" s="332" t="s">
        <v>394</v>
      </c>
      <c r="D17" s="333"/>
      <c r="E17" s="334">
        <v>4593195</v>
      </c>
      <c r="F17" s="333"/>
      <c r="G17" s="71">
        <v>10</v>
      </c>
      <c r="H17" s="333"/>
      <c r="I17" s="72">
        <v>45931950</v>
      </c>
      <c r="J17" s="72"/>
      <c r="K17" s="72">
        <v>-1900008</v>
      </c>
      <c r="L17" s="72"/>
      <c r="M17" s="72">
        <f t="shared" si="0"/>
        <v>44031942</v>
      </c>
      <c r="N17" s="72"/>
      <c r="O17" s="72">
        <v>45931950</v>
      </c>
      <c r="P17" s="72"/>
      <c r="Q17" s="72">
        <v>-1900008</v>
      </c>
      <c r="R17" s="72"/>
      <c r="S17" s="72">
        <f t="shared" si="1"/>
        <v>44031942</v>
      </c>
    </row>
    <row r="18" spans="1:19" ht="21">
      <c r="A18" s="330" t="s">
        <v>267</v>
      </c>
      <c r="B18" s="331"/>
      <c r="C18" s="332" t="s">
        <v>394</v>
      </c>
      <c r="D18" s="333">
        <v>125122</v>
      </c>
      <c r="E18" s="334">
        <v>15699391</v>
      </c>
      <c r="F18" s="333"/>
      <c r="G18" s="71">
        <v>48</v>
      </c>
      <c r="H18" s="333"/>
      <c r="I18" s="72">
        <v>753570768</v>
      </c>
      <c r="J18" s="72"/>
      <c r="K18" s="72">
        <v>-16162376</v>
      </c>
      <c r="L18" s="72"/>
      <c r="M18" s="72">
        <f t="shared" si="0"/>
        <v>737408392</v>
      </c>
      <c r="N18" s="72"/>
      <c r="O18" s="72">
        <v>753570768</v>
      </c>
      <c r="P18" s="72"/>
      <c r="Q18" s="72">
        <v>-16162376</v>
      </c>
      <c r="R18" s="72"/>
      <c r="S18" s="72">
        <f t="shared" si="1"/>
        <v>737408392</v>
      </c>
    </row>
    <row r="19" spans="1:19" ht="21">
      <c r="A19" s="330" t="s">
        <v>151</v>
      </c>
      <c r="B19" s="331"/>
      <c r="C19" s="332" t="s">
        <v>394</v>
      </c>
      <c r="D19" s="333">
        <v>302497</v>
      </c>
      <c r="E19" s="334">
        <v>6673218</v>
      </c>
      <c r="F19" s="333"/>
      <c r="G19" s="73">
        <v>700</v>
      </c>
      <c r="H19" s="333"/>
      <c r="I19" s="74">
        <v>4671252600</v>
      </c>
      <c r="J19" s="74"/>
      <c r="K19" s="74">
        <v>-234018510</v>
      </c>
      <c r="L19" s="74"/>
      <c r="M19" s="72">
        <f t="shared" si="0"/>
        <v>4437234090</v>
      </c>
      <c r="N19" s="74"/>
      <c r="O19" s="74">
        <v>4671252600</v>
      </c>
      <c r="P19" s="74"/>
      <c r="Q19" s="74">
        <v>-234018510</v>
      </c>
      <c r="R19" s="74"/>
      <c r="S19" s="72">
        <f t="shared" si="1"/>
        <v>4437234090</v>
      </c>
    </row>
    <row r="20" spans="1:19" ht="21">
      <c r="A20" s="330" t="s">
        <v>164</v>
      </c>
      <c r="B20" s="331"/>
      <c r="C20" s="332" t="s">
        <v>394</v>
      </c>
      <c r="D20" s="333">
        <v>4644799</v>
      </c>
      <c r="E20" s="334">
        <v>7889190</v>
      </c>
      <c r="F20" s="333"/>
      <c r="G20" s="71">
        <v>70</v>
      </c>
      <c r="H20" s="333"/>
      <c r="I20" s="72">
        <v>552243300</v>
      </c>
      <c r="J20" s="72"/>
      <c r="K20" s="72">
        <v>-31056992</v>
      </c>
      <c r="L20" s="72"/>
      <c r="M20" s="72">
        <f t="shared" si="0"/>
        <v>521186308</v>
      </c>
      <c r="N20" s="72"/>
      <c r="O20" s="72">
        <v>552243300</v>
      </c>
      <c r="P20" s="72"/>
      <c r="Q20" s="72">
        <v>-31056992</v>
      </c>
      <c r="R20" s="72"/>
      <c r="S20" s="72">
        <f t="shared" si="1"/>
        <v>521186308</v>
      </c>
    </row>
    <row r="21" spans="1:19" ht="21">
      <c r="A21" s="330" t="s">
        <v>89</v>
      </c>
      <c r="B21" s="331"/>
      <c r="C21" s="332" t="s">
        <v>394</v>
      </c>
      <c r="D21" s="333"/>
      <c r="E21" s="334">
        <v>1425676</v>
      </c>
      <c r="F21" s="333"/>
      <c r="G21" s="71">
        <v>320</v>
      </c>
      <c r="H21" s="333"/>
      <c r="I21" s="72">
        <v>456216320</v>
      </c>
      <c r="J21" s="72"/>
      <c r="K21" s="72">
        <v>-29791335</v>
      </c>
      <c r="L21" s="72"/>
      <c r="M21" s="72">
        <f t="shared" si="0"/>
        <v>426424985</v>
      </c>
      <c r="N21" s="72"/>
      <c r="O21" s="72">
        <v>456216320</v>
      </c>
      <c r="P21" s="72"/>
      <c r="Q21" s="72">
        <v>-29791335</v>
      </c>
      <c r="R21" s="72"/>
      <c r="S21" s="72">
        <f t="shared" si="1"/>
        <v>426424985</v>
      </c>
    </row>
    <row r="22" spans="1:19" ht="21">
      <c r="A22" s="330" t="s">
        <v>183</v>
      </c>
      <c r="B22" s="331"/>
      <c r="C22" s="332" t="s">
        <v>395</v>
      </c>
      <c r="D22" s="333">
        <v>521923</v>
      </c>
      <c r="E22" s="334">
        <v>9142565</v>
      </c>
      <c r="F22" s="333"/>
      <c r="G22" s="71">
        <v>146</v>
      </c>
      <c r="H22" s="333"/>
      <c r="I22" s="72">
        <v>1334814490</v>
      </c>
      <c r="J22" s="72"/>
      <c r="K22" s="72">
        <v>-55215570</v>
      </c>
      <c r="L22" s="72"/>
      <c r="M22" s="72">
        <f t="shared" si="0"/>
        <v>1279598920</v>
      </c>
      <c r="N22" s="72"/>
      <c r="O22" s="72">
        <v>1334814490</v>
      </c>
      <c r="P22" s="72"/>
      <c r="Q22" s="72">
        <v>-55215570</v>
      </c>
      <c r="R22" s="72"/>
      <c r="S22" s="72">
        <f t="shared" si="1"/>
        <v>1279598920</v>
      </c>
    </row>
    <row r="23" spans="1:19" ht="21">
      <c r="A23" s="330" t="s">
        <v>294</v>
      </c>
      <c r="B23" s="331"/>
      <c r="C23" s="332" t="s">
        <v>395</v>
      </c>
      <c r="D23" s="333"/>
      <c r="E23" s="334">
        <v>1277982</v>
      </c>
      <c r="F23" s="333"/>
      <c r="G23" s="71">
        <v>150</v>
      </c>
      <c r="H23" s="333"/>
      <c r="I23" s="72">
        <v>191697300</v>
      </c>
      <c r="J23" s="72"/>
      <c r="K23" s="72">
        <v>-12518006</v>
      </c>
      <c r="L23" s="72"/>
      <c r="M23" s="72">
        <f t="shared" si="0"/>
        <v>179179294</v>
      </c>
      <c r="N23" s="72"/>
      <c r="O23" s="72">
        <v>191697300</v>
      </c>
      <c r="P23" s="72"/>
      <c r="Q23" s="72">
        <v>-12518006</v>
      </c>
      <c r="R23" s="72"/>
      <c r="S23" s="72">
        <f t="shared" si="1"/>
        <v>179179294</v>
      </c>
    </row>
    <row r="24" spans="1:19" ht="21">
      <c r="A24" s="330" t="s">
        <v>276</v>
      </c>
      <c r="B24" s="331"/>
      <c r="C24" s="332" t="s">
        <v>395</v>
      </c>
      <c r="D24" s="333"/>
      <c r="E24" s="334">
        <v>614146</v>
      </c>
      <c r="F24" s="333"/>
      <c r="G24" s="71">
        <v>2950</v>
      </c>
      <c r="H24" s="333"/>
      <c r="I24" s="72">
        <v>1811730700</v>
      </c>
      <c r="J24" s="72"/>
      <c r="K24" s="72">
        <v>-117222806</v>
      </c>
      <c r="L24" s="72"/>
      <c r="M24" s="72">
        <f t="shared" si="0"/>
        <v>1694507894</v>
      </c>
      <c r="N24" s="72"/>
      <c r="O24" s="72">
        <v>1811730700</v>
      </c>
      <c r="P24" s="72"/>
      <c r="Q24" s="72">
        <v>-117222806</v>
      </c>
      <c r="R24" s="72"/>
      <c r="S24" s="72">
        <f t="shared" si="1"/>
        <v>1694507894</v>
      </c>
    </row>
    <row r="25" spans="1:19" ht="21">
      <c r="A25" s="330" t="s">
        <v>153</v>
      </c>
      <c r="B25" s="331"/>
      <c r="C25" s="332" t="s">
        <v>395</v>
      </c>
      <c r="D25" s="333"/>
      <c r="E25" s="334">
        <v>701083</v>
      </c>
      <c r="F25" s="333"/>
      <c r="G25" s="71">
        <v>4660</v>
      </c>
      <c r="H25" s="333"/>
      <c r="I25" s="72">
        <v>3267046780</v>
      </c>
      <c r="J25" s="72"/>
      <c r="K25" s="72">
        <v>-89239785</v>
      </c>
      <c r="L25" s="72"/>
      <c r="M25" s="72">
        <f t="shared" si="0"/>
        <v>3177806995</v>
      </c>
      <c r="N25" s="72"/>
      <c r="O25" s="72">
        <v>3267046780</v>
      </c>
      <c r="P25" s="72"/>
      <c r="Q25" s="72">
        <v>-89239785</v>
      </c>
      <c r="R25" s="72"/>
      <c r="S25" s="72">
        <f t="shared" si="1"/>
        <v>3177806995</v>
      </c>
    </row>
    <row r="26" spans="1:19" ht="21">
      <c r="A26" s="330" t="s">
        <v>247</v>
      </c>
      <c r="B26" s="331"/>
      <c r="C26" s="332" t="s">
        <v>395</v>
      </c>
      <c r="D26" s="333"/>
      <c r="E26" s="334">
        <v>4601737</v>
      </c>
      <c r="F26" s="333"/>
      <c r="G26" s="71">
        <v>125</v>
      </c>
      <c r="H26" s="333"/>
      <c r="I26" s="72">
        <v>575217125</v>
      </c>
      <c r="J26" s="72"/>
      <c r="K26" s="72">
        <v>-35835621</v>
      </c>
      <c r="L26" s="72"/>
      <c r="M26" s="72">
        <f t="shared" si="0"/>
        <v>539381504</v>
      </c>
      <c r="N26" s="72"/>
      <c r="O26" s="72">
        <v>575217125</v>
      </c>
      <c r="P26" s="72"/>
      <c r="Q26" s="72">
        <v>-35835621</v>
      </c>
      <c r="R26" s="72"/>
      <c r="S26" s="72">
        <f t="shared" si="1"/>
        <v>539381504</v>
      </c>
    </row>
    <row r="27" spans="1:19" ht="21">
      <c r="A27" s="330" t="s">
        <v>351</v>
      </c>
      <c r="B27" s="331"/>
      <c r="C27" s="332" t="s">
        <v>396</v>
      </c>
      <c r="D27" s="333">
        <v>105355</v>
      </c>
      <c r="E27" s="334">
        <v>11812575</v>
      </c>
      <c r="F27" s="333"/>
      <c r="G27" s="71">
        <v>265</v>
      </c>
      <c r="H27" s="333"/>
      <c r="I27" s="72">
        <v>3130332375</v>
      </c>
      <c r="J27" s="72"/>
      <c r="K27" s="72">
        <v>0</v>
      </c>
      <c r="L27" s="72"/>
      <c r="M27" s="72">
        <f t="shared" si="0"/>
        <v>3130332375</v>
      </c>
      <c r="N27" s="72"/>
      <c r="O27" s="72">
        <v>3130332375</v>
      </c>
      <c r="P27" s="72"/>
      <c r="Q27" s="72">
        <v>0</v>
      </c>
      <c r="R27" s="72"/>
      <c r="S27" s="72">
        <f t="shared" si="1"/>
        <v>3130332375</v>
      </c>
    </row>
    <row r="28" spans="1:19" ht="21">
      <c r="A28" s="330" t="s">
        <v>94</v>
      </c>
      <c r="B28" s="331"/>
      <c r="C28" s="332" t="s">
        <v>397</v>
      </c>
      <c r="D28" s="333">
        <v>870763</v>
      </c>
      <c r="E28" s="334">
        <v>779474</v>
      </c>
      <c r="F28" s="333"/>
      <c r="G28" s="71">
        <v>5550</v>
      </c>
      <c r="H28" s="333"/>
      <c r="I28" s="72">
        <v>4326080700</v>
      </c>
      <c r="J28" s="72"/>
      <c r="K28" s="72">
        <v>-550780149</v>
      </c>
      <c r="L28" s="72"/>
      <c r="M28" s="72">
        <f t="shared" si="0"/>
        <v>3775300551</v>
      </c>
      <c r="N28" s="72"/>
      <c r="O28" s="72">
        <v>4326080700</v>
      </c>
      <c r="P28" s="72"/>
      <c r="Q28" s="72">
        <v>-550780149</v>
      </c>
      <c r="R28" s="72"/>
      <c r="S28" s="72">
        <f t="shared" si="1"/>
        <v>3775300551</v>
      </c>
    </row>
    <row r="29" spans="1:19" ht="21">
      <c r="A29" s="330" t="s">
        <v>134</v>
      </c>
      <c r="B29" s="331"/>
      <c r="C29" s="332" t="s">
        <v>397</v>
      </c>
      <c r="D29" s="333"/>
      <c r="E29" s="334">
        <v>6753112</v>
      </c>
      <c r="F29" s="333"/>
      <c r="G29" s="71">
        <v>36</v>
      </c>
      <c r="H29" s="333"/>
      <c r="I29" s="72">
        <v>243112032</v>
      </c>
      <c r="J29" s="72"/>
      <c r="K29" s="72">
        <v>-12629196</v>
      </c>
      <c r="L29" s="72"/>
      <c r="M29" s="72">
        <f t="shared" si="0"/>
        <v>230482836</v>
      </c>
      <c r="N29" s="72"/>
      <c r="O29" s="72">
        <v>243112032</v>
      </c>
      <c r="P29" s="72"/>
      <c r="Q29" s="72">
        <v>-12629196</v>
      </c>
      <c r="R29" s="72"/>
      <c r="S29" s="72">
        <f t="shared" si="1"/>
        <v>230482836</v>
      </c>
    </row>
    <row r="30" spans="1:19" ht="21">
      <c r="A30" s="330" t="s">
        <v>253</v>
      </c>
      <c r="B30" s="331"/>
      <c r="C30" s="332" t="s">
        <v>397</v>
      </c>
      <c r="D30" s="333">
        <v>6436755</v>
      </c>
      <c r="E30" s="334">
        <v>9561918</v>
      </c>
      <c r="F30" s="333"/>
      <c r="G30" s="71">
        <v>52</v>
      </c>
      <c r="H30" s="333"/>
      <c r="I30" s="72">
        <v>497219736</v>
      </c>
      <c r="J30" s="72"/>
      <c r="K30" s="72">
        <v>-32171168</v>
      </c>
      <c r="L30" s="72"/>
      <c r="M30" s="72">
        <f t="shared" si="0"/>
        <v>465048568</v>
      </c>
      <c r="N30" s="72"/>
      <c r="O30" s="72">
        <v>497219736</v>
      </c>
      <c r="P30" s="72"/>
      <c r="Q30" s="72">
        <v>-32171168</v>
      </c>
      <c r="R30" s="72"/>
      <c r="S30" s="72">
        <f t="shared" si="1"/>
        <v>465048568</v>
      </c>
    </row>
    <row r="31" spans="1:19" ht="21">
      <c r="A31" s="330" t="s">
        <v>220</v>
      </c>
      <c r="B31" s="331"/>
      <c r="C31" s="332" t="s">
        <v>397</v>
      </c>
      <c r="D31" s="333">
        <v>922577</v>
      </c>
      <c r="E31" s="334">
        <v>6276715</v>
      </c>
      <c r="F31" s="333"/>
      <c r="G31" s="71">
        <v>105</v>
      </c>
      <c r="H31" s="333"/>
      <c r="I31" s="72">
        <v>659055075</v>
      </c>
      <c r="J31" s="72"/>
      <c r="K31" s="72">
        <v>-85622173</v>
      </c>
      <c r="L31" s="72"/>
      <c r="M31" s="72">
        <f t="shared" si="0"/>
        <v>573432902</v>
      </c>
      <c r="N31" s="72"/>
      <c r="O31" s="72">
        <v>659055075</v>
      </c>
      <c r="P31" s="72"/>
      <c r="Q31" s="72">
        <v>-85622173</v>
      </c>
      <c r="R31" s="72"/>
      <c r="S31" s="72">
        <f t="shared" si="1"/>
        <v>573432902</v>
      </c>
    </row>
    <row r="32" spans="1:19" ht="21">
      <c r="A32" s="330" t="s">
        <v>327</v>
      </c>
      <c r="B32" s="331"/>
      <c r="C32" s="332" t="s">
        <v>397</v>
      </c>
      <c r="D32" s="333">
        <v>69093</v>
      </c>
      <c r="E32" s="334">
        <v>10571471</v>
      </c>
      <c r="F32" s="333"/>
      <c r="G32" s="71">
        <v>82</v>
      </c>
      <c r="H32" s="333"/>
      <c r="I32" s="72">
        <v>866860622</v>
      </c>
      <c r="J32" s="72"/>
      <c r="K32" s="72">
        <v>-593334</v>
      </c>
      <c r="L32" s="72"/>
      <c r="M32" s="72">
        <f t="shared" si="0"/>
        <v>866267288</v>
      </c>
      <c r="N32" s="72"/>
      <c r="O32" s="72">
        <v>866860622</v>
      </c>
      <c r="P32" s="72"/>
      <c r="Q32" s="72">
        <v>-593334</v>
      </c>
      <c r="R32" s="72"/>
      <c r="S32" s="72">
        <f t="shared" si="1"/>
        <v>866267288</v>
      </c>
    </row>
    <row r="33" spans="1:19" ht="21">
      <c r="A33" s="330" t="s">
        <v>178</v>
      </c>
      <c r="B33" s="331"/>
      <c r="C33" s="332" t="s">
        <v>398</v>
      </c>
      <c r="D33" s="333"/>
      <c r="E33" s="334">
        <v>7773028</v>
      </c>
      <c r="F33" s="333"/>
      <c r="G33" s="71">
        <v>300</v>
      </c>
      <c r="H33" s="333"/>
      <c r="I33" s="72">
        <v>2331908400</v>
      </c>
      <c r="J33" s="72"/>
      <c r="K33" s="72">
        <v>-149481308</v>
      </c>
      <c r="L33" s="72"/>
      <c r="M33" s="72">
        <f t="shared" si="0"/>
        <v>2182427092</v>
      </c>
      <c r="N33" s="72"/>
      <c r="O33" s="72">
        <v>2331908400</v>
      </c>
      <c r="P33" s="72"/>
      <c r="Q33" s="72">
        <v>-149481308</v>
      </c>
      <c r="R33" s="72"/>
      <c r="S33" s="72">
        <f t="shared" si="1"/>
        <v>2182427092</v>
      </c>
    </row>
    <row r="34" spans="1:19" ht="21">
      <c r="A34" s="330" t="s">
        <v>268</v>
      </c>
      <c r="B34" s="331"/>
      <c r="C34" s="332" t="s">
        <v>397</v>
      </c>
      <c r="D34" s="333"/>
      <c r="E34" s="334">
        <v>4272788</v>
      </c>
      <c r="F34" s="333"/>
      <c r="G34" s="71">
        <v>1420</v>
      </c>
      <c r="H34" s="333"/>
      <c r="I34" s="72">
        <v>6067358960</v>
      </c>
      <c r="J34" s="72"/>
      <c r="K34" s="72">
        <v>-392570951</v>
      </c>
      <c r="L34" s="72"/>
      <c r="M34" s="72">
        <f t="shared" si="0"/>
        <v>5674788009</v>
      </c>
      <c r="N34" s="72"/>
      <c r="O34" s="72">
        <v>6067358960</v>
      </c>
      <c r="P34" s="72"/>
      <c r="Q34" s="72">
        <v>-392570951</v>
      </c>
      <c r="R34" s="72"/>
      <c r="S34" s="72">
        <f t="shared" si="1"/>
        <v>5674788009</v>
      </c>
    </row>
    <row r="35" spans="1:19" ht="21">
      <c r="A35" s="330" t="s">
        <v>114</v>
      </c>
      <c r="B35" s="331"/>
      <c r="C35" s="332" t="s">
        <v>398</v>
      </c>
      <c r="D35" s="333">
        <v>727710</v>
      </c>
      <c r="E35" s="334">
        <v>858513</v>
      </c>
      <c r="F35" s="333"/>
      <c r="G35" s="71">
        <v>270</v>
      </c>
      <c r="H35" s="333"/>
      <c r="I35" s="72">
        <v>231798510</v>
      </c>
      <c r="J35" s="72"/>
      <c r="K35" s="72">
        <v>-13740633</v>
      </c>
      <c r="L35" s="72"/>
      <c r="M35" s="72">
        <f t="shared" si="0"/>
        <v>218057877</v>
      </c>
      <c r="N35" s="72"/>
      <c r="O35" s="72">
        <v>231798510</v>
      </c>
      <c r="P35" s="72"/>
      <c r="Q35" s="72">
        <v>-13740633</v>
      </c>
      <c r="R35" s="72"/>
      <c r="S35" s="72">
        <f t="shared" si="1"/>
        <v>218057877</v>
      </c>
    </row>
    <row r="36" spans="1:19" ht="21">
      <c r="A36" s="330" t="s">
        <v>265</v>
      </c>
      <c r="B36" s="331"/>
      <c r="C36" s="332" t="s">
        <v>398</v>
      </c>
      <c r="D36" s="333">
        <v>882636</v>
      </c>
      <c r="E36" s="334">
        <v>12791433</v>
      </c>
      <c r="F36" s="333"/>
      <c r="G36" s="71">
        <v>86</v>
      </c>
      <c r="H36" s="333"/>
      <c r="I36" s="72">
        <v>1100063238</v>
      </c>
      <c r="J36" s="72"/>
      <c r="K36" s="72">
        <v>-23593850</v>
      </c>
      <c r="L36" s="72"/>
      <c r="M36" s="72">
        <f t="shared" si="0"/>
        <v>1076469388</v>
      </c>
      <c r="N36" s="72"/>
      <c r="O36" s="72">
        <v>1100063238</v>
      </c>
      <c r="P36" s="72"/>
      <c r="Q36" s="72">
        <v>-23593850</v>
      </c>
      <c r="R36" s="72"/>
      <c r="S36" s="72">
        <f t="shared" si="1"/>
        <v>1076469388</v>
      </c>
    </row>
    <row r="37" spans="1:19" ht="21">
      <c r="A37" s="330" t="s">
        <v>203</v>
      </c>
      <c r="B37" s="331"/>
      <c r="C37" s="332" t="s">
        <v>398</v>
      </c>
      <c r="D37" s="333"/>
      <c r="E37" s="334">
        <v>10206403</v>
      </c>
      <c r="F37" s="333"/>
      <c r="G37" s="71">
        <v>400</v>
      </c>
      <c r="H37" s="333"/>
      <c r="I37" s="72">
        <v>4082561200</v>
      </c>
      <c r="J37" s="72"/>
      <c r="K37" s="72">
        <v>-266594906</v>
      </c>
      <c r="L37" s="72"/>
      <c r="M37" s="72">
        <f t="shared" si="0"/>
        <v>3815966294</v>
      </c>
      <c r="N37" s="72"/>
      <c r="O37" s="72">
        <v>4082561200</v>
      </c>
      <c r="P37" s="72"/>
      <c r="Q37" s="72">
        <v>-266594906</v>
      </c>
      <c r="R37" s="72"/>
      <c r="S37" s="72">
        <f t="shared" si="1"/>
        <v>3815966294</v>
      </c>
    </row>
    <row r="38" spans="1:19" ht="21">
      <c r="A38" s="330" t="s">
        <v>339</v>
      </c>
      <c r="B38" s="331"/>
      <c r="C38" s="332" t="s">
        <v>399</v>
      </c>
      <c r="D38" s="333"/>
      <c r="E38" s="334">
        <v>831278</v>
      </c>
      <c r="F38" s="333"/>
      <c r="G38" s="71">
        <v>670</v>
      </c>
      <c r="H38" s="333"/>
      <c r="I38" s="72">
        <v>556956260</v>
      </c>
      <c r="J38" s="72"/>
      <c r="K38" s="72">
        <v>0</v>
      </c>
      <c r="L38" s="72"/>
      <c r="M38" s="72">
        <f t="shared" si="0"/>
        <v>556956260</v>
      </c>
      <c r="N38" s="72"/>
      <c r="O38" s="72">
        <v>556956260</v>
      </c>
      <c r="P38" s="72"/>
      <c r="Q38" s="72">
        <v>0</v>
      </c>
      <c r="R38" s="72"/>
      <c r="S38" s="72">
        <f t="shared" si="1"/>
        <v>556956260</v>
      </c>
    </row>
    <row r="39" spans="1:19" ht="21">
      <c r="A39" s="330" t="s">
        <v>217</v>
      </c>
      <c r="B39" s="331"/>
      <c r="C39" s="332" t="s">
        <v>399</v>
      </c>
      <c r="D39" s="333"/>
      <c r="E39" s="334">
        <v>4398645</v>
      </c>
      <c r="F39" s="333"/>
      <c r="G39" s="71">
        <v>110</v>
      </c>
      <c r="H39" s="333"/>
      <c r="I39" s="72">
        <v>483850950</v>
      </c>
      <c r="J39" s="72"/>
      <c r="K39" s="72">
        <v>0</v>
      </c>
      <c r="L39" s="72"/>
      <c r="M39" s="72">
        <f t="shared" si="0"/>
        <v>483850950</v>
      </c>
      <c r="N39" s="72"/>
      <c r="O39" s="72">
        <v>483850950</v>
      </c>
      <c r="P39" s="72"/>
      <c r="Q39" s="72">
        <v>0</v>
      </c>
      <c r="R39" s="72"/>
      <c r="S39" s="72">
        <f t="shared" si="1"/>
        <v>483850950</v>
      </c>
    </row>
    <row r="40" spans="1:19" ht="21">
      <c r="A40" s="330" t="s">
        <v>170</v>
      </c>
      <c r="B40" s="331"/>
      <c r="C40" s="332" t="s">
        <v>399</v>
      </c>
      <c r="D40" s="333">
        <v>1045247</v>
      </c>
      <c r="E40" s="334">
        <v>4277459</v>
      </c>
      <c r="F40" s="333"/>
      <c r="G40" s="71">
        <v>187</v>
      </c>
      <c r="H40" s="333"/>
      <c r="I40" s="72">
        <v>799884833</v>
      </c>
      <c r="J40" s="72"/>
      <c r="K40" s="72">
        <v>-47900380</v>
      </c>
      <c r="L40" s="72"/>
      <c r="M40" s="72">
        <f t="shared" si="0"/>
        <v>751984453</v>
      </c>
      <c r="N40" s="72"/>
      <c r="O40" s="72">
        <v>799884833</v>
      </c>
      <c r="P40" s="72"/>
      <c r="Q40" s="72">
        <v>-47900380</v>
      </c>
      <c r="R40" s="72"/>
      <c r="S40" s="72">
        <f t="shared" si="1"/>
        <v>751984453</v>
      </c>
    </row>
    <row r="41" spans="1:19" ht="21">
      <c r="A41" s="330" t="s">
        <v>386</v>
      </c>
      <c r="B41" s="331"/>
      <c r="C41" s="332" t="s">
        <v>399</v>
      </c>
      <c r="D41" s="333">
        <v>642599</v>
      </c>
      <c r="E41" s="334">
        <v>11947406</v>
      </c>
      <c r="F41" s="333"/>
      <c r="G41" s="71">
        <v>50</v>
      </c>
      <c r="H41" s="333"/>
      <c r="I41" s="72">
        <v>597370300</v>
      </c>
      <c r="J41" s="72"/>
      <c r="K41" s="72">
        <v>-24710656</v>
      </c>
      <c r="L41" s="72"/>
      <c r="M41" s="72">
        <f t="shared" si="0"/>
        <v>572659644</v>
      </c>
      <c r="N41" s="72"/>
      <c r="O41" s="72">
        <v>597370300</v>
      </c>
      <c r="P41" s="72"/>
      <c r="Q41" s="72">
        <v>-24710656</v>
      </c>
      <c r="R41" s="72"/>
      <c r="S41" s="72">
        <f t="shared" si="1"/>
        <v>572659644</v>
      </c>
    </row>
    <row r="42" spans="1:19" ht="21">
      <c r="A42" s="330" t="s">
        <v>93</v>
      </c>
      <c r="B42" s="331"/>
      <c r="C42" s="332" t="s">
        <v>399</v>
      </c>
      <c r="D42" s="333"/>
      <c r="E42" s="334">
        <v>2961129</v>
      </c>
      <c r="F42" s="333"/>
      <c r="G42" s="71">
        <v>6350</v>
      </c>
      <c r="H42" s="333"/>
      <c r="I42" s="72">
        <v>18803169150</v>
      </c>
      <c r="J42" s="72"/>
      <c r="K42" s="72">
        <v>-953606758</v>
      </c>
      <c r="L42" s="72"/>
      <c r="M42" s="72">
        <f t="shared" si="0"/>
        <v>17849562392</v>
      </c>
      <c r="N42" s="72"/>
      <c r="O42" s="72">
        <v>18803169150</v>
      </c>
      <c r="P42" s="72"/>
      <c r="Q42" s="72">
        <v>-953606758</v>
      </c>
      <c r="R42" s="72"/>
      <c r="S42" s="72">
        <f t="shared" si="1"/>
        <v>17849562392</v>
      </c>
    </row>
    <row r="43" spans="1:19" ht="21">
      <c r="A43" s="330" t="s">
        <v>320</v>
      </c>
      <c r="B43" s="331"/>
      <c r="C43" s="332" t="s">
        <v>399</v>
      </c>
      <c r="D43" s="333"/>
      <c r="E43" s="334">
        <v>4171905</v>
      </c>
      <c r="F43" s="333"/>
      <c r="G43" s="71">
        <v>70</v>
      </c>
      <c r="H43" s="333"/>
      <c r="I43" s="72">
        <v>292033350</v>
      </c>
      <c r="J43" s="72"/>
      <c r="K43" s="72">
        <v>-19941014</v>
      </c>
      <c r="L43" s="72"/>
      <c r="M43" s="72">
        <f t="shared" si="0"/>
        <v>272092336</v>
      </c>
      <c r="N43" s="72"/>
      <c r="O43" s="72">
        <v>292033350</v>
      </c>
      <c r="P43" s="72"/>
      <c r="Q43" s="72">
        <v>-19941014</v>
      </c>
      <c r="R43" s="72"/>
      <c r="S43" s="72">
        <f t="shared" si="1"/>
        <v>272092336</v>
      </c>
    </row>
    <row r="44" spans="1:19" ht="21">
      <c r="A44" s="330" t="s">
        <v>129</v>
      </c>
      <c r="B44" s="331"/>
      <c r="C44" s="332" t="s">
        <v>399</v>
      </c>
      <c r="D44" s="333">
        <v>3166253</v>
      </c>
      <c r="E44" s="334">
        <v>6222812</v>
      </c>
      <c r="F44" s="333"/>
      <c r="G44" s="71">
        <v>630</v>
      </c>
      <c r="H44" s="333"/>
      <c r="I44" s="72">
        <v>3920371560</v>
      </c>
      <c r="J44" s="72"/>
      <c r="K44" s="72">
        <v>-52977994</v>
      </c>
      <c r="L44" s="72"/>
      <c r="M44" s="72">
        <f t="shared" si="0"/>
        <v>3867393566</v>
      </c>
      <c r="N44" s="72"/>
      <c r="O44" s="72">
        <v>3920371560</v>
      </c>
      <c r="P44" s="72"/>
      <c r="Q44" s="72">
        <v>-52977994</v>
      </c>
      <c r="R44" s="72"/>
      <c r="S44" s="72">
        <f t="shared" si="1"/>
        <v>3867393566</v>
      </c>
    </row>
    <row r="45" spans="1:19" ht="21">
      <c r="A45" s="330" t="s">
        <v>216</v>
      </c>
      <c r="B45" s="331"/>
      <c r="C45" s="332" t="s">
        <v>399</v>
      </c>
      <c r="D45" s="333"/>
      <c r="E45" s="334">
        <v>6101042</v>
      </c>
      <c r="F45" s="333"/>
      <c r="G45" s="71">
        <v>50</v>
      </c>
      <c r="H45" s="333"/>
      <c r="I45" s="72">
        <v>305052100</v>
      </c>
      <c r="J45" s="72"/>
      <c r="K45" s="72">
        <v>-15282376</v>
      </c>
      <c r="L45" s="72"/>
      <c r="M45" s="72">
        <f t="shared" si="0"/>
        <v>289769724</v>
      </c>
      <c r="N45" s="72"/>
      <c r="O45" s="72">
        <v>305052100</v>
      </c>
      <c r="P45" s="72"/>
      <c r="Q45" s="72">
        <v>-15282376</v>
      </c>
      <c r="R45" s="72"/>
      <c r="S45" s="72">
        <f t="shared" si="1"/>
        <v>289769724</v>
      </c>
    </row>
    <row r="46" spans="1:19" ht="21">
      <c r="A46" s="330" t="s">
        <v>336</v>
      </c>
      <c r="B46" s="331"/>
      <c r="C46" s="332" t="s">
        <v>399</v>
      </c>
      <c r="D46" s="333">
        <v>240173</v>
      </c>
      <c r="E46" s="334">
        <v>2080375</v>
      </c>
      <c r="F46" s="333"/>
      <c r="G46" s="71">
        <v>2200</v>
      </c>
      <c r="H46" s="333"/>
      <c r="I46" s="72">
        <v>4576825000</v>
      </c>
      <c r="J46" s="72"/>
      <c r="K46" s="72">
        <v>-189323687</v>
      </c>
      <c r="L46" s="72"/>
      <c r="M46" s="72">
        <f t="shared" si="0"/>
        <v>4387501313</v>
      </c>
      <c r="N46" s="72"/>
      <c r="O46" s="72">
        <v>4576825000</v>
      </c>
      <c r="P46" s="72"/>
      <c r="Q46" s="72">
        <v>-189323687</v>
      </c>
      <c r="R46" s="72"/>
      <c r="S46" s="72">
        <f t="shared" si="1"/>
        <v>4387501313</v>
      </c>
    </row>
    <row r="47" spans="1:19" ht="21">
      <c r="A47" s="330" t="s">
        <v>193</v>
      </c>
      <c r="B47" s="331"/>
      <c r="C47" s="332" t="s">
        <v>400</v>
      </c>
      <c r="D47" s="333"/>
      <c r="E47" s="334">
        <v>5360181</v>
      </c>
      <c r="F47" s="333"/>
      <c r="G47" s="71">
        <v>200</v>
      </c>
      <c r="H47" s="333"/>
      <c r="I47" s="72">
        <v>1072036200</v>
      </c>
      <c r="J47" s="72"/>
      <c r="K47" s="72">
        <v>-71286295</v>
      </c>
      <c r="L47" s="72"/>
      <c r="M47" s="72">
        <f t="shared" si="0"/>
        <v>1000749905</v>
      </c>
      <c r="N47" s="72"/>
      <c r="O47" s="72">
        <v>1072036200</v>
      </c>
      <c r="P47" s="72"/>
      <c r="Q47" s="72">
        <v>-71286295</v>
      </c>
      <c r="R47" s="72"/>
      <c r="S47" s="72">
        <f t="shared" si="1"/>
        <v>1000749905</v>
      </c>
    </row>
    <row r="48" spans="1:19" ht="21">
      <c r="A48" s="330" t="s">
        <v>215</v>
      </c>
      <c r="B48" s="331"/>
      <c r="C48" s="332" t="s">
        <v>400</v>
      </c>
      <c r="D48" s="333"/>
      <c r="E48" s="334">
        <v>1529069</v>
      </c>
      <c r="F48" s="333"/>
      <c r="G48" s="71">
        <v>30</v>
      </c>
      <c r="H48" s="333"/>
      <c r="I48" s="72">
        <v>45872070</v>
      </c>
      <c r="J48" s="72"/>
      <c r="K48" s="72">
        <v>-2298080</v>
      </c>
      <c r="L48" s="72"/>
      <c r="M48" s="72">
        <f t="shared" si="0"/>
        <v>43573990</v>
      </c>
      <c r="N48" s="72"/>
      <c r="O48" s="72">
        <v>45872070</v>
      </c>
      <c r="P48" s="72"/>
      <c r="Q48" s="72">
        <v>-2298080</v>
      </c>
      <c r="R48" s="72"/>
      <c r="S48" s="72">
        <f t="shared" si="1"/>
        <v>43573990</v>
      </c>
    </row>
    <row r="49" spans="1:19" ht="21">
      <c r="A49" s="330" t="s">
        <v>227</v>
      </c>
      <c r="B49" s="331"/>
      <c r="C49" s="332" t="s">
        <v>400</v>
      </c>
      <c r="D49" s="333"/>
      <c r="E49" s="334">
        <v>531592</v>
      </c>
      <c r="F49" s="333"/>
      <c r="G49" s="71">
        <v>1540</v>
      </c>
      <c r="H49" s="333"/>
      <c r="I49" s="72">
        <v>818651680</v>
      </c>
      <c r="J49" s="72"/>
      <c r="K49" s="72">
        <v>-560337</v>
      </c>
      <c r="L49" s="72"/>
      <c r="M49" s="72">
        <f t="shared" si="0"/>
        <v>818091343</v>
      </c>
      <c r="N49" s="72"/>
      <c r="O49" s="72">
        <v>818651680</v>
      </c>
      <c r="P49" s="72"/>
      <c r="Q49" s="72">
        <v>-560337</v>
      </c>
      <c r="R49" s="72"/>
      <c r="S49" s="72">
        <f t="shared" si="1"/>
        <v>818091343</v>
      </c>
    </row>
    <row r="50" spans="1:19" ht="21">
      <c r="A50" s="330" t="s">
        <v>136</v>
      </c>
      <c r="B50" s="331"/>
      <c r="C50" s="332" t="s">
        <v>400</v>
      </c>
      <c r="D50" s="333"/>
      <c r="E50" s="334">
        <v>2838930</v>
      </c>
      <c r="F50" s="333"/>
      <c r="G50" s="71">
        <v>2000</v>
      </c>
      <c r="H50" s="333"/>
      <c r="I50" s="72">
        <v>5677860000</v>
      </c>
      <c r="J50" s="72"/>
      <c r="K50" s="72">
        <v>-184370537</v>
      </c>
      <c r="L50" s="72"/>
      <c r="M50" s="72">
        <f t="shared" si="0"/>
        <v>5493489463</v>
      </c>
      <c r="N50" s="72"/>
      <c r="O50" s="72">
        <v>5677860000</v>
      </c>
      <c r="P50" s="72"/>
      <c r="Q50" s="72">
        <v>-184370537</v>
      </c>
      <c r="R50" s="72"/>
      <c r="S50" s="72">
        <f t="shared" si="1"/>
        <v>5493489463</v>
      </c>
    </row>
    <row r="51" spans="1:19" ht="21">
      <c r="A51" s="330" t="s">
        <v>82</v>
      </c>
      <c r="B51" s="331"/>
      <c r="C51" s="332" t="s">
        <v>400</v>
      </c>
      <c r="D51" s="333"/>
      <c r="E51" s="334">
        <v>9597207</v>
      </c>
      <c r="F51" s="333"/>
      <c r="G51" s="71">
        <v>500</v>
      </c>
      <c r="H51" s="333"/>
      <c r="I51" s="72">
        <v>4798603500</v>
      </c>
      <c r="J51" s="72"/>
      <c r="K51" s="72">
        <v>-290263017</v>
      </c>
      <c r="L51" s="72"/>
      <c r="M51" s="72">
        <f t="shared" si="0"/>
        <v>4508340483</v>
      </c>
      <c r="N51" s="72"/>
      <c r="O51" s="72">
        <v>4798603500</v>
      </c>
      <c r="P51" s="72"/>
      <c r="Q51" s="72">
        <v>-290263017</v>
      </c>
      <c r="R51" s="72"/>
      <c r="S51" s="72">
        <f t="shared" si="1"/>
        <v>4508340483</v>
      </c>
    </row>
    <row r="52" spans="1:19" ht="21">
      <c r="A52" s="330" t="s">
        <v>312</v>
      </c>
      <c r="B52" s="331"/>
      <c r="C52" s="332" t="s">
        <v>400</v>
      </c>
      <c r="D52" s="333"/>
      <c r="E52" s="334">
        <v>8967300</v>
      </c>
      <c r="F52" s="333"/>
      <c r="G52" s="71">
        <v>150</v>
      </c>
      <c r="H52" s="333"/>
      <c r="I52" s="72">
        <v>1345095000</v>
      </c>
      <c r="J52" s="72"/>
      <c r="K52" s="72">
        <v>-41085239</v>
      </c>
      <c r="L52" s="72"/>
      <c r="M52" s="72">
        <f t="shared" si="0"/>
        <v>1304009761</v>
      </c>
      <c r="N52" s="72"/>
      <c r="O52" s="72">
        <v>1345095000</v>
      </c>
      <c r="P52" s="72"/>
      <c r="Q52" s="72">
        <v>-41085239</v>
      </c>
      <c r="R52" s="72"/>
      <c r="S52" s="72">
        <f t="shared" si="1"/>
        <v>1304009761</v>
      </c>
    </row>
    <row r="53" spans="1:19" ht="21">
      <c r="A53" s="330" t="s">
        <v>317</v>
      </c>
      <c r="B53" s="331"/>
      <c r="C53" s="332" t="s">
        <v>400</v>
      </c>
      <c r="D53" s="333"/>
      <c r="E53" s="334">
        <v>18707017</v>
      </c>
      <c r="F53" s="333"/>
      <c r="G53" s="71">
        <v>57</v>
      </c>
      <c r="H53" s="333"/>
      <c r="I53" s="72">
        <v>1066299969</v>
      </c>
      <c r="J53" s="72"/>
      <c r="K53" s="72">
        <v>-58663752</v>
      </c>
      <c r="L53" s="72"/>
      <c r="M53" s="72">
        <f t="shared" si="0"/>
        <v>1007636217</v>
      </c>
      <c r="N53" s="72"/>
      <c r="O53" s="72">
        <v>1066299969</v>
      </c>
      <c r="P53" s="72"/>
      <c r="Q53" s="72">
        <v>-58663752</v>
      </c>
      <c r="R53" s="72"/>
      <c r="S53" s="72">
        <f t="shared" si="1"/>
        <v>1007636217</v>
      </c>
    </row>
    <row r="54" spans="1:19" ht="21">
      <c r="A54" s="330" t="s">
        <v>233</v>
      </c>
      <c r="B54" s="331"/>
      <c r="C54" s="332" t="s">
        <v>401</v>
      </c>
      <c r="D54" s="333"/>
      <c r="E54" s="334">
        <v>4199839</v>
      </c>
      <c r="F54" s="333"/>
      <c r="G54" s="71">
        <v>200</v>
      </c>
      <c r="H54" s="333"/>
      <c r="I54" s="72">
        <v>839967800</v>
      </c>
      <c r="J54" s="72"/>
      <c r="K54" s="72">
        <v>-32625477</v>
      </c>
      <c r="L54" s="72"/>
      <c r="M54" s="72">
        <f t="shared" si="0"/>
        <v>807342323</v>
      </c>
      <c r="N54" s="72"/>
      <c r="O54" s="72">
        <v>839967800</v>
      </c>
      <c r="P54" s="72"/>
      <c r="Q54" s="72">
        <v>-32625477</v>
      </c>
      <c r="R54" s="72"/>
      <c r="S54" s="72">
        <f t="shared" si="1"/>
        <v>807342323</v>
      </c>
    </row>
    <row r="55" spans="1:19" ht="21">
      <c r="A55" s="330" t="s">
        <v>90</v>
      </c>
      <c r="B55" s="331"/>
      <c r="C55" s="332" t="s">
        <v>401</v>
      </c>
      <c r="D55" s="333"/>
      <c r="E55" s="334">
        <v>30815491</v>
      </c>
      <c r="F55" s="333"/>
      <c r="G55" s="71">
        <v>450</v>
      </c>
      <c r="H55" s="333"/>
      <c r="I55" s="72">
        <v>13866970950</v>
      </c>
      <c r="J55" s="72"/>
      <c r="K55" s="72">
        <v>-450286002</v>
      </c>
      <c r="L55" s="72"/>
      <c r="M55" s="72">
        <f t="shared" si="0"/>
        <v>13416684948</v>
      </c>
      <c r="N55" s="72"/>
      <c r="O55" s="72">
        <v>13866970950</v>
      </c>
      <c r="P55" s="72"/>
      <c r="Q55" s="72">
        <v>-450286002</v>
      </c>
      <c r="R55" s="72"/>
      <c r="S55" s="72">
        <f t="shared" si="1"/>
        <v>13416684948</v>
      </c>
    </row>
    <row r="56" spans="1:19" ht="21">
      <c r="A56" s="330" t="s">
        <v>287</v>
      </c>
      <c r="B56" s="331"/>
      <c r="C56" s="332" t="s">
        <v>402</v>
      </c>
      <c r="D56" s="333">
        <v>1677595</v>
      </c>
      <c r="E56" s="334">
        <v>10744950</v>
      </c>
      <c r="F56" s="333"/>
      <c r="G56" s="71">
        <v>66</v>
      </c>
      <c r="H56" s="333"/>
      <c r="I56" s="72">
        <v>709166700</v>
      </c>
      <c r="J56" s="72"/>
      <c r="K56" s="72">
        <v>-1454204</v>
      </c>
      <c r="L56" s="72"/>
      <c r="M56" s="72">
        <f t="shared" si="0"/>
        <v>707712496</v>
      </c>
      <c r="N56" s="72"/>
      <c r="O56" s="72">
        <v>709166700</v>
      </c>
      <c r="P56" s="72"/>
      <c r="Q56" s="72">
        <v>-1454204</v>
      </c>
      <c r="R56" s="72"/>
      <c r="S56" s="72">
        <f t="shared" si="1"/>
        <v>707712496</v>
      </c>
    </row>
    <row r="57" spans="1:19" ht="21">
      <c r="A57" s="330" t="s">
        <v>188</v>
      </c>
      <c r="B57" s="331"/>
      <c r="C57" s="332" t="s">
        <v>402</v>
      </c>
      <c r="D57" s="333"/>
      <c r="E57" s="334">
        <v>87647961</v>
      </c>
      <c r="F57" s="333"/>
      <c r="G57" s="71">
        <v>40</v>
      </c>
      <c r="H57" s="333"/>
      <c r="I57" s="72">
        <v>3505918440</v>
      </c>
      <c r="J57" s="72"/>
      <c r="K57" s="72">
        <v>-241479076</v>
      </c>
      <c r="L57" s="72"/>
      <c r="M57" s="72">
        <f t="shared" si="0"/>
        <v>3264439364</v>
      </c>
      <c r="N57" s="72"/>
      <c r="O57" s="72">
        <v>3505918440</v>
      </c>
      <c r="P57" s="72"/>
      <c r="Q57" s="72">
        <v>-241479076</v>
      </c>
      <c r="R57" s="72"/>
      <c r="S57" s="72">
        <f t="shared" si="1"/>
        <v>3264439364</v>
      </c>
    </row>
    <row r="58" spans="1:19" ht="21">
      <c r="A58" s="330" t="s">
        <v>166</v>
      </c>
      <c r="B58" s="331"/>
      <c r="C58" s="332" t="s">
        <v>402</v>
      </c>
      <c r="D58" s="333"/>
      <c r="E58" s="334">
        <v>515318</v>
      </c>
      <c r="F58" s="333"/>
      <c r="G58" s="71">
        <v>6500</v>
      </c>
      <c r="H58" s="333"/>
      <c r="I58" s="72">
        <v>3349567000</v>
      </c>
      <c r="J58" s="72"/>
      <c r="K58" s="72">
        <v>-236665778</v>
      </c>
      <c r="L58" s="72"/>
      <c r="M58" s="72">
        <f t="shared" si="0"/>
        <v>3112901222</v>
      </c>
      <c r="N58" s="72"/>
      <c r="O58" s="72">
        <v>3349567000</v>
      </c>
      <c r="P58" s="72"/>
      <c r="Q58" s="72">
        <v>-236665778</v>
      </c>
      <c r="R58" s="72"/>
      <c r="S58" s="72">
        <f t="shared" si="1"/>
        <v>3112901222</v>
      </c>
    </row>
    <row r="59" spans="1:19" ht="21">
      <c r="A59" s="330" t="s">
        <v>298</v>
      </c>
      <c r="B59" s="331"/>
      <c r="C59" s="332" t="s">
        <v>402</v>
      </c>
      <c r="D59" s="333"/>
      <c r="E59" s="334">
        <v>32724199</v>
      </c>
      <c r="F59" s="333"/>
      <c r="G59" s="71">
        <v>360</v>
      </c>
      <c r="H59" s="333"/>
      <c r="I59" s="72">
        <v>11780711640</v>
      </c>
      <c r="J59" s="72"/>
      <c r="K59" s="72">
        <v>-487317684</v>
      </c>
      <c r="L59" s="72"/>
      <c r="M59" s="72">
        <f t="shared" si="0"/>
        <v>11293393956</v>
      </c>
      <c r="N59" s="72"/>
      <c r="O59" s="72">
        <v>11780711640</v>
      </c>
      <c r="P59" s="72"/>
      <c r="Q59" s="72">
        <v>-487317684</v>
      </c>
      <c r="R59" s="72"/>
      <c r="S59" s="72">
        <f t="shared" si="1"/>
        <v>11293393956</v>
      </c>
    </row>
    <row r="60" spans="1:19" ht="21">
      <c r="A60" s="330" t="s">
        <v>109</v>
      </c>
      <c r="B60" s="331"/>
      <c r="C60" s="332" t="s">
        <v>403</v>
      </c>
      <c r="D60" s="333"/>
      <c r="E60" s="334">
        <v>14382789</v>
      </c>
      <c r="F60" s="333"/>
      <c r="G60" s="71">
        <v>19</v>
      </c>
      <c r="H60" s="333"/>
      <c r="I60" s="72">
        <v>273272991</v>
      </c>
      <c r="J60" s="72"/>
      <c r="K60" s="72">
        <v>-16199172</v>
      </c>
      <c r="L60" s="72"/>
      <c r="M60" s="72">
        <f t="shared" si="0"/>
        <v>257073819</v>
      </c>
      <c r="N60" s="72"/>
      <c r="O60" s="72">
        <v>273272991</v>
      </c>
      <c r="P60" s="72"/>
      <c r="Q60" s="72">
        <v>-16199172</v>
      </c>
      <c r="R60" s="72"/>
      <c r="S60" s="72">
        <f t="shared" si="1"/>
        <v>257073819</v>
      </c>
    </row>
    <row r="61" spans="1:19" ht="21">
      <c r="A61" s="330" t="s">
        <v>124</v>
      </c>
      <c r="B61" s="331"/>
      <c r="C61" s="332" t="s">
        <v>404</v>
      </c>
      <c r="D61" s="333"/>
      <c r="E61" s="334">
        <v>18382789</v>
      </c>
      <c r="F61" s="333"/>
      <c r="G61" s="71">
        <v>90</v>
      </c>
      <c r="H61" s="333"/>
      <c r="I61" s="72">
        <v>1654451010</v>
      </c>
      <c r="J61" s="72"/>
      <c r="K61" s="72">
        <v>-1132410</v>
      </c>
      <c r="L61" s="72"/>
      <c r="M61" s="72">
        <f t="shared" si="0"/>
        <v>1653318600</v>
      </c>
      <c r="N61" s="72"/>
      <c r="O61" s="72">
        <v>1654451010</v>
      </c>
      <c r="P61" s="72"/>
      <c r="Q61" s="72">
        <v>-1132410</v>
      </c>
      <c r="R61" s="72"/>
      <c r="S61" s="72">
        <f t="shared" si="1"/>
        <v>1653318600</v>
      </c>
    </row>
    <row r="62" spans="1:19" ht="21">
      <c r="A62" s="330" t="s">
        <v>105</v>
      </c>
      <c r="B62" s="331"/>
      <c r="C62" s="332" t="s">
        <v>404</v>
      </c>
      <c r="D62" s="333"/>
      <c r="E62" s="334">
        <v>930626</v>
      </c>
      <c r="F62" s="333"/>
      <c r="G62" s="71">
        <v>3570</v>
      </c>
      <c r="H62" s="333"/>
      <c r="I62" s="72">
        <v>3322334820</v>
      </c>
      <c r="J62" s="72"/>
      <c r="K62" s="72">
        <v>-198955015</v>
      </c>
      <c r="L62" s="72"/>
      <c r="M62" s="72">
        <f t="shared" si="0"/>
        <v>3123379805</v>
      </c>
      <c r="N62" s="72"/>
      <c r="O62" s="72">
        <v>3322334820</v>
      </c>
      <c r="P62" s="72"/>
      <c r="Q62" s="72">
        <v>-198955015</v>
      </c>
      <c r="R62" s="72"/>
      <c r="S62" s="72">
        <f t="shared" si="1"/>
        <v>3123379805</v>
      </c>
    </row>
    <row r="63" spans="1:19" ht="21">
      <c r="A63" s="330" t="s">
        <v>126</v>
      </c>
      <c r="B63" s="331"/>
      <c r="C63" s="332" t="s">
        <v>405</v>
      </c>
      <c r="D63" s="333"/>
      <c r="E63" s="334">
        <v>13269896</v>
      </c>
      <c r="F63" s="333"/>
      <c r="G63" s="71">
        <v>34</v>
      </c>
      <c r="H63" s="333"/>
      <c r="I63" s="72">
        <v>451176464</v>
      </c>
      <c r="J63" s="72"/>
      <c r="K63" s="72">
        <v>-22602855</v>
      </c>
      <c r="L63" s="72"/>
      <c r="M63" s="72">
        <f t="shared" si="0"/>
        <v>428573609</v>
      </c>
      <c r="N63" s="72"/>
      <c r="O63" s="72">
        <v>451176464</v>
      </c>
      <c r="P63" s="72"/>
      <c r="Q63" s="72">
        <v>-22602855</v>
      </c>
      <c r="R63" s="72"/>
      <c r="S63" s="72">
        <f t="shared" si="1"/>
        <v>428573609</v>
      </c>
    </row>
    <row r="64" spans="1:19" ht="21">
      <c r="A64" s="330" t="s">
        <v>118</v>
      </c>
      <c r="B64" s="331"/>
      <c r="C64" s="332" t="s">
        <v>405</v>
      </c>
      <c r="D64" s="333">
        <v>4047359</v>
      </c>
      <c r="E64" s="334">
        <v>7819089</v>
      </c>
      <c r="F64" s="333"/>
      <c r="G64" s="71">
        <v>9</v>
      </c>
      <c r="H64" s="333"/>
      <c r="I64" s="72">
        <v>70371801</v>
      </c>
      <c r="J64" s="72"/>
      <c r="K64" s="72">
        <v>-4972164</v>
      </c>
      <c r="L64" s="72"/>
      <c r="M64" s="72">
        <f t="shared" si="0"/>
        <v>65399637</v>
      </c>
      <c r="N64" s="72"/>
      <c r="O64" s="72">
        <v>70371801</v>
      </c>
      <c r="P64" s="72"/>
      <c r="Q64" s="72">
        <v>-4972164</v>
      </c>
      <c r="R64" s="72"/>
      <c r="S64" s="72">
        <f t="shared" si="1"/>
        <v>65399637</v>
      </c>
    </row>
    <row r="65" spans="1:19" ht="21">
      <c r="A65" s="330" t="s">
        <v>246</v>
      </c>
      <c r="B65" s="331"/>
      <c r="C65" s="332" t="s">
        <v>405</v>
      </c>
      <c r="D65" s="333">
        <v>355050</v>
      </c>
      <c r="E65" s="334">
        <v>2091178</v>
      </c>
      <c r="F65" s="333"/>
      <c r="G65" s="71">
        <v>1650</v>
      </c>
      <c r="H65" s="333"/>
      <c r="I65" s="72">
        <v>3450443700</v>
      </c>
      <c r="J65" s="72"/>
      <c r="K65" s="72">
        <v>-172858923</v>
      </c>
      <c r="L65" s="72"/>
      <c r="M65" s="72">
        <f t="shared" si="0"/>
        <v>3277584777</v>
      </c>
      <c r="N65" s="72"/>
      <c r="O65" s="72">
        <v>3450443700</v>
      </c>
      <c r="P65" s="72"/>
      <c r="Q65" s="72">
        <v>-172858923</v>
      </c>
      <c r="R65" s="72"/>
      <c r="S65" s="72">
        <f t="shared" si="1"/>
        <v>3277584777</v>
      </c>
    </row>
    <row r="66" spans="1:19" ht="21">
      <c r="A66" s="330" t="s">
        <v>232</v>
      </c>
      <c r="B66" s="331"/>
      <c r="C66" s="332" t="s">
        <v>405</v>
      </c>
      <c r="D66" s="333"/>
      <c r="E66" s="334">
        <v>7554680</v>
      </c>
      <c r="F66" s="333"/>
      <c r="G66" s="71">
        <v>10</v>
      </c>
      <c r="H66" s="333"/>
      <c r="I66" s="72">
        <v>75546800</v>
      </c>
      <c r="J66" s="72"/>
      <c r="K66" s="72">
        <v>-1620307</v>
      </c>
      <c r="L66" s="72"/>
      <c r="M66" s="72">
        <f t="shared" si="0"/>
        <v>73926493</v>
      </c>
      <c r="N66" s="72"/>
      <c r="O66" s="72">
        <v>75546800</v>
      </c>
      <c r="P66" s="72"/>
      <c r="Q66" s="72">
        <v>-1620307</v>
      </c>
      <c r="R66" s="72"/>
      <c r="S66" s="72">
        <f t="shared" si="1"/>
        <v>73926493</v>
      </c>
    </row>
    <row r="67" spans="1:19" ht="21">
      <c r="A67" s="330" t="s">
        <v>172</v>
      </c>
      <c r="B67" s="331"/>
      <c r="C67" s="332" t="s">
        <v>405</v>
      </c>
      <c r="D67" s="333"/>
      <c r="E67" s="334">
        <v>4553099</v>
      </c>
      <c r="F67" s="333"/>
      <c r="G67" s="71">
        <v>450</v>
      </c>
      <c r="H67" s="333"/>
      <c r="I67" s="72">
        <v>2048894550</v>
      </c>
      <c r="J67" s="72"/>
      <c r="K67" s="72">
        <v>-76985491</v>
      </c>
      <c r="L67" s="72"/>
      <c r="M67" s="72">
        <f t="shared" si="0"/>
        <v>1971909059</v>
      </c>
      <c r="N67" s="72"/>
      <c r="O67" s="72">
        <v>2048894550</v>
      </c>
      <c r="P67" s="72"/>
      <c r="Q67" s="72">
        <v>-76985491</v>
      </c>
      <c r="R67" s="72"/>
      <c r="S67" s="72">
        <f t="shared" si="1"/>
        <v>1971909059</v>
      </c>
    </row>
    <row r="68" spans="1:19" ht="21">
      <c r="A68" s="330" t="s">
        <v>221</v>
      </c>
      <c r="B68" s="331"/>
      <c r="C68" s="332" t="s">
        <v>405</v>
      </c>
      <c r="D68" s="333"/>
      <c r="E68" s="334">
        <v>16026151</v>
      </c>
      <c r="F68" s="333"/>
      <c r="G68" s="71">
        <v>103</v>
      </c>
      <c r="H68" s="333"/>
      <c r="I68" s="72">
        <v>1650693553</v>
      </c>
      <c r="J68" s="72"/>
      <c r="K68" s="72">
        <v>-41873401</v>
      </c>
      <c r="L68" s="72"/>
      <c r="M68" s="72">
        <f t="shared" si="0"/>
        <v>1608820152</v>
      </c>
      <c r="N68" s="72"/>
      <c r="O68" s="72">
        <v>1650693553</v>
      </c>
      <c r="P68" s="72"/>
      <c r="Q68" s="72">
        <v>-41873401</v>
      </c>
      <c r="R68" s="72"/>
      <c r="S68" s="72">
        <f t="shared" si="1"/>
        <v>1608820152</v>
      </c>
    </row>
    <row r="69" spans="1:19" ht="21">
      <c r="A69" s="330" t="s">
        <v>123</v>
      </c>
      <c r="B69" s="331"/>
      <c r="C69" s="332" t="s">
        <v>406</v>
      </c>
      <c r="D69" s="333">
        <v>7379981</v>
      </c>
      <c r="E69" s="334">
        <v>15132135</v>
      </c>
      <c r="F69" s="333"/>
      <c r="G69" s="71">
        <v>600</v>
      </c>
      <c r="H69" s="333"/>
      <c r="I69" s="72">
        <v>9079281000</v>
      </c>
      <c r="J69" s="72"/>
      <c r="K69" s="72">
        <v>-170846685</v>
      </c>
      <c r="L69" s="72"/>
      <c r="M69" s="72">
        <f t="shared" si="0"/>
        <v>8908434315</v>
      </c>
      <c r="N69" s="72"/>
      <c r="O69" s="72">
        <v>9079281000</v>
      </c>
      <c r="P69" s="72"/>
      <c r="Q69" s="72">
        <v>-170846685</v>
      </c>
      <c r="R69" s="72"/>
      <c r="S69" s="72">
        <f t="shared" si="1"/>
        <v>8908434315</v>
      </c>
    </row>
    <row r="70" spans="1:19" ht="21">
      <c r="A70" s="330" t="s">
        <v>201</v>
      </c>
      <c r="B70" s="331"/>
      <c r="C70" s="332" t="s">
        <v>406</v>
      </c>
      <c r="D70" s="333"/>
      <c r="E70" s="334">
        <v>42841</v>
      </c>
      <c r="F70" s="333"/>
      <c r="G70" s="71">
        <v>11000</v>
      </c>
      <c r="H70" s="333"/>
      <c r="I70" s="72">
        <v>471251000</v>
      </c>
      <c r="J70" s="72"/>
      <c r="K70" s="72">
        <v>-28220440</v>
      </c>
      <c r="L70" s="72"/>
      <c r="M70" s="72">
        <f t="shared" si="0"/>
        <v>443030560</v>
      </c>
      <c r="N70" s="72"/>
      <c r="O70" s="72">
        <v>471251000</v>
      </c>
      <c r="P70" s="72"/>
      <c r="Q70" s="72">
        <v>-28220440</v>
      </c>
      <c r="R70" s="72"/>
      <c r="S70" s="72">
        <f t="shared" si="1"/>
        <v>443030560</v>
      </c>
    </row>
    <row r="71" spans="1:19" ht="21">
      <c r="A71" s="330" t="s">
        <v>191</v>
      </c>
      <c r="B71" s="331"/>
      <c r="C71" s="332" t="s">
        <v>406</v>
      </c>
      <c r="D71" s="333"/>
      <c r="E71" s="334">
        <v>3753010</v>
      </c>
      <c r="F71" s="333"/>
      <c r="G71" s="71">
        <v>450</v>
      </c>
      <c r="H71" s="333"/>
      <c r="I71" s="72">
        <v>1688854500</v>
      </c>
      <c r="J71" s="72"/>
      <c r="K71" s="72">
        <v>-112302345</v>
      </c>
      <c r="L71" s="72"/>
      <c r="M71" s="72">
        <f t="shared" si="0"/>
        <v>1576552155</v>
      </c>
      <c r="N71" s="72"/>
      <c r="O71" s="72">
        <v>1688854500</v>
      </c>
      <c r="P71" s="72"/>
      <c r="Q71" s="72">
        <v>-112302345</v>
      </c>
      <c r="R71" s="72"/>
      <c r="S71" s="72">
        <f t="shared" si="1"/>
        <v>1576552155</v>
      </c>
    </row>
    <row r="72" spans="1:19" ht="21">
      <c r="A72" s="330" t="s">
        <v>108</v>
      </c>
      <c r="B72" s="331"/>
      <c r="C72" s="332" t="s">
        <v>406</v>
      </c>
      <c r="D72" s="333"/>
      <c r="E72" s="334">
        <v>3190014</v>
      </c>
      <c r="F72" s="333"/>
      <c r="G72" s="71">
        <v>2150</v>
      </c>
      <c r="H72" s="333"/>
      <c r="I72" s="72">
        <v>6858530100</v>
      </c>
      <c r="J72" s="72"/>
      <c r="K72" s="72">
        <v>-468323370</v>
      </c>
      <c r="L72" s="72"/>
      <c r="M72" s="72">
        <f t="shared" si="0"/>
        <v>6390206730</v>
      </c>
      <c r="N72" s="72"/>
      <c r="O72" s="72">
        <v>6858530100</v>
      </c>
      <c r="P72" s="72"/>
      <c r="Q72" s="72">
        <v>-468323370</v>
      </c>
      <c r="R72" s="72"/>
      <c r="S72" s="72">
        <f t="shared" si="1"/>
        <v>6390206730</v>
      </c>
    </row>
    <row r="73" spans="1:19" ht="21">
      <c r="A73" s="330" t="s">
        <v>133</v>
      </c>
      <c r="B73" s="331"/>
      <c r="C73" s="332" t="s">
        <v>406</v>
      </c>
      <c r="D73" s="333"/>
      <c r="E73" s="334">
        <v>3582834</v>
      </c>
      <c r="F73" s="333"/>
      <c r="G73" s="71">
        <v>96</v>
      </c>
      <c r="H73" s="333"/>
      <c r="I73" s="72">
        <v>343952064</v>
      </c>
      <c r="J73" s="72"/>
      <c r="K73" s="72">
        <v>-24302151</v>
      </c>
      <c r="L73" s="72"/>
      <c r="M73" s="72">
        <f t="shared" ref="M73:M112" si="2">I73+K73</f>
        <v>319649913</v>
      </c>
      <c r="N73" s="72"/>
      <c r="O73" s="72">
        <v>343952064</v>
      </c>
      <c r="P73" s="72"/>
      <c r="Q73" s="72">
        <v>-24302151</v>
      </c>
      <c r="R73" s="72"/>
      <c r="S73" s="72">
        <f t="shared" ref="S73:S112" si="3">O73+Q73</f>
        <v>319649913</v>
      </c>
    </row>
    <row r="74" spans="1:19" ht="21">
      <c r="A74" s="330" t="s">
        <v>198</v>
      </c>
      <c r="B74" s="331"/>
      <c r="C74" s="332" t="s">
        <v>407</v>
      </c>
      <c r="D74" s="333"/>
      <c r="E74" s="334">
        <v>9948652</v>
      </c>
      <c r="F74" s="333"/>
      <c r="G74" s="71">
        <v>30</v>
      </c>
      <c r="H74" s="333"/>
      <c r="I74" s="72">
        <v>298459560</v>
      </c>
      <c r="J74" s="72"/>
      <c r="K74" s="72">
        <v>-16784733</v>
      </c>
      <c r="L74" s="72"/>
      <c r="M74" s="72">
        <f t="shared" si="2"/>
        <v>281674827</v>
      </c>
      <c r="N74" s="72"/>
      <c r="O74" s="72">
        <v>298459560</v>
      </c>
      <c r="P74" s="72"/>
      <c r="Q74" s="72">
        <v>-16784733</v>
      </c>
      <c r="R74" s="72"/>
      <c r="S74" s="72">
        <f t="shared" si="3"/>
        <v>281674827</v>
      </c>
    </row>
    <row r="75" spans="1:19" ht="21">
      <c r="A75" s="330" t="s">
        <v>80</v>
      </c>
      <c r="B75" s="331"/>
      <c r="C75" s="332" t="s">
        <v>407</v>
      </c>
      <c r="D75" s="333">
        <v>2009331</v>
      </c>
      <c r="E75" s="334">
        <v>10823361</v>
      </c>
      <c r="F75" s="333"/>
      <c r="G75" s="71">
        <v>150</v>
      </c>
      <c r="H75" s="333"/>
      <c r="I75" s="72">
        <v>1623504150</v>
      </c>
      <c r="J75" s="72"/>
      <c r="K75" s="72">
        <v>-68178652</v>
      </c>
      <c r="L75" s="72"/>
      <c r="M75" s="72">
        <f t="shared" si="2"/>
        <v>1555325498</v>
      </c>
      <c r="N75" s="72"/>
      <c r="O75" s="72">
        <v>1623504150</v>
      </c>
      <c r="P75" s="72"/>
      <c r="Q75" s="72">
        <v>-68178652</v>
      </c>
      <c r="R75" s="72"/>
      <c r="S75" s="72">
        <f t="shared" si="3"/>
        <v>1555325498</v>
      </c>
    </row>
    <row r="76" spans="1:19" ht="21">
      <c r="A76" s="330" t="s">
        <v>288</v>
      </c>
      <c r="B76" s="331"/>
      <c r="C76" s="332" t="s">
        <v>408</v>
      </c>
      <c r="D76" s="333"/>
      <c r="E76" s="334">
        <v>223648</v>
      </c>
      <c r="F76" s="333"/>
      <c r="G76" s="71">
        <v>1500</v>
      </c>
      <c r="H76" s="333"/>
      <c r="I76" s="72">
        <v>335472000</v>
      </c>
      <c r="J76" s="72"/>
      <c r="K76" s="72">
        <v>-13877043</v>
      </c>
      <c r="L76" s="72"/>
      <c r="M76" s="72">
        <f t="shared" si="2"/>
        <v>321594957</v>
      </c>
      <c r="N76" s="72"/>
      <c r="O76" s="72">
        <v>335472000</v>
      </c>
      <c r="P76" s="72"/>
      <c r="Q76" s="72">
        <v>-13877043</v>
      </c>
      <c r="R76" s="72"/>
      <c r="S76" s="72">
        <f t="shared" si="3"/>
        <v>321594957</v>
      </c>
    </row>
    <row r="77" spans="1:19" ht="21">
      <c r="A77" s="330" t="s">
        <v>174</v>
      </c>
      <c r="B77" s="331"/>
      <c r="C77" s="332" t="s">
        <v>408</v>
      </c>
      <c r="D77" s="333"/>
      <c r="E77" s="334">
        <v>33724726</v>
      </c>
      <c r="F77" s="333"/>
      <c r="G77" s="71">
        <v>300</v>
      </c>
      <c r="H77" s="333"/>
      <c r="I77" s="72">
        <v>10117417800</v>
      </c>
      <c r="J77" s="72"/>
      <c r="K77" s="72">
        <v>-367298996</v>
      </c>
      <c r="L77" s="72"/>
      <c r="M77" s="72">
        <f t="shared" si="2"/>
        <v>9750118804</v>
      </c>
      <c r="N77" s="72"/>
      <c r="O77" s="72">
        <v>10117417800</v>
      </c>
      <c r="P77" s="72"/>
      <c r="Q77" s="72">
        <v>-367298996</v>
      </c>
      <c r="R77" s="72"/>
      <c r="S77" s="72">
        <f t="shared" si="3"/>
        <v>9750118804</v>
      </c>
    </row>
    <row r="78" spans="1:19" ht="21">
      <c r="A78" s="330" t="s">
        <v>254</v>
      </c>
      <c r="B78" s="331"/>
      <c r="C78" s="332" t="s">
        <v>408</v>
      </c>
      <c r="D78" s="333">
        <v>707643</v>
      </c>
      <c r="E78" s="334">
        <v>2361793</v>
      </c>
      <c r="F78" s="333"/>
      <c r="G78" s="71">
        <v>6500</v>
      </c>
      <c r="H78" s="333"/>
      <c r="I78" s="72">
        <v>15351654500</v>
      </c>
      <c r="J78" s="72"/>
      <c r="K78" s="72">
        <v>-769080935</v>
      </c>
      <c r="L78" s="72"/>
      <c r="M78" s="72">
        <f t="shared" si="2"/>
        <v>14582573565</v>
      </c>
      <c r="N78" s="72"/>
      <c r="O78" s="72">
        <v>15351654500</v>
      </c>
      <c r="P78" s="72"/>
      <c r="Q78" s="72">
        <v>-769080935</v>
      </c>
      <c r="R78" s="72"/>
      <c r="S78" s="72">
        <f t="shared" si="3"/>
        <v>14582573565</v>
      </c>
    </row>
    <row r="79" spans="1:19" ht="21">
      <c r="A79" s="330" t="s">
        <v>235</v>
      </c>
      <c r="B79" s="331"/>
      <c r="C79" s="332" t="s">
        <v>408</v>
      </c>
      <c r="D79" s="333"/>
      <c r="E79" s="334">
        <v>19079319</v>
      </c>
      <c r="F79" s="333"/>
      <c r="G79" s="71">
        <v>1680</v>
      </c>
      <c r="H79" s="333"/>
      <c r="I79" s="72">
        <v>32053255920</v>
      </c>
      <c r="J79" s="72"/>
      <c r="K79" s="72">
        <v>-1996895199</v>
      </c>
      <c r="L79" s="72"/>
      <c r="M79" s="72">
        <f t="shared" si="2"/>
        <v>30056360721</v>
      </c>
      <c r="N79" s="72"/>
      <c r="O79" s="72">
        <v>32053255920</v>
      </c>
      <c r="P79" s="72"/>
      <c r="Q79" s="72">
        <v>-1996895199</v>
      </c>
      <c r="R79" s="72"/>
      <c r="S79" s="72">
        <f t="shared" si="3"/>
        <v>30056360721</v>
      </c>
    </row>
    <row r="80" spans="1:19" ht="21">
      <c r="A80" s="330" t="s">
        <v>168</v>
      </c>
      <c r="B80" s="331"/>
      <c r="C80" s="332" t="s">
        <v>408</v>
      </c>
      <c r="D80" s="333"/>
      <c r="E80" s="334">
        <v>11233173</v>
      </c>
      <c r="F80" s="333"/>
      <c r="G80" s="71">
        <v>200</v>
      </c>
      <c r="H80" s="333"/>
      <c r="I80" s="72">
        <v>2246634600</v>
      </c>
      <c r="J80" s="72"/>
      <c r="K80" s="72">
        <v>-160065569</v>
      </c>
      <c r="L80" s="72"/>
      <c r="M80" s="72">
        <f t="shared" si="2"/>
        <v>2086569031</v>
      </c>
      <c r="N80" s="72"/>
      <c r="O80" s="72">
        <v>2246634600</v>
      </c>
      <c r="P80" s="72"/>
      <c r="Q80" s="72">
        <v>-160065569</v>
      </c>
      <c r="R80" s="72"/>
      <c r="S80" s="72">
        <f t="shared" si="3"/>
        <v>2086569031</v>
      </c>
    </row>
    <row r="81" spans="1:19" ht="21">
      <c r="A81" s="330" t="s">
        <v>342</v>
      </c>
      <c r="B81" s="331"/>
      <c r="C81" s="332" t="s">
        <v>408</v>
      </c>
      <c r="D81" s="333">
        <v>3293765</v>
      </c>
      <c r="E81" s="334">
        <v>856640</v>
      </c>
      <c r="F81" s="333"/>
      <c r="G81" s="73">
        <v>2470</v>
      </c>
      <c r="H81" s="333"/>
      <c r="I81" s="74">
        <v>2115900800</v>
      </c>
      <c r="J81" s="74"/>
      <c r="K81" s="74">
        <v>-86193068</v>
      </c>
      <c r="L81" s="74"/>
      <c r="M81" s="72">
        <f t="shared" si="2"/>
        <v>2029707732</v>
      </c>
      <c r="N81" s="74"/>
      <c r="O81" s="74">
        <v>2115900800</v>
      </c>
      <c r="P81" s="74"/>
      <c r="Q81" s="74">
        <v>-86193068</v>
      </c>
      <c r="R81" s="74"/>
      <c r="S81" s="72">
        <f t="shared" si="3"/>
        <v>2029707732</v>
      </c>
    </row>
    <row r="82" spans="1:19" ht="21">
      <c r="A82" s="330" t="s">
        <v>219</v>
      </c>
      <c r="B82" s="331"/>
      <c r="C82" s="332" t="s">
        <v>408</v>
      </c>
      <c r="D82" s="333"/>
      <c r="E82" s="334">
        <v>14183646</v>
      </c>
      <c r="F82" s="333"/>
      <c r="G82" s="71">
        <v>120</v>
      </c>
      <c r="H82" s="333"/>
      <c r="I82" s="72">
        <v>1702037520</v>
      </c>
      <c r="J82" s="72"/>
      <c r="K82" s="72">
        <v>-122269701</v>
      </c>
      <c r="L82" s="72"/>
      <c r="M82" s="72">
        <f t="shared" si="2"/>
        <v>1579767819</v>
      </c>
      <c r="N82" s="72"/>
      <c r="O82" s="72">
        <v>1702037520</v>
      </c>
      <c r="P82" s="72"/>
      <c r="Q82" s="72">
        <v>-122269701</v>
      </c>
      <c r="R82" s="72"/>
      <c r="S82" s="72">
        <f t="shared" si="3"/>
        <v>1579767819</v>
      </c>
    </row>
    <row r="83" spans="1:19" ht="21">
      <c r="A83" s="330" t="s">
        <v>249</v>
      </c>
      <c r="B83" s="331"/>
      <c r="C83" s="332" t="s">
        <v>409</v>
      </c>
      <c r="D83" s="333">
        <v>813670</v>
      </c>
      <c r="E83" s="334">
        <v>1134986</v>
      </c>
      <c r="F83" s="333"/>
      <c r="G83" s="71">
        <v>1330</v>
      </c>
      <c r="H83" s="333"/>
      <c r="I83" s="72">
        <v>1509531380</v>
      </c>
      <c r="J83" s="72"/>
      <c r="K83" s="72">
        <v>-88566960</v>
      </c>
      <c r="L83" s="72"/>
      <c r="M83" s="72">
        <f t="shared" si="2"/>
        <v>1420964420</v>
      </c>
      <c r="N83" s="72"/>
      <c r="O83" s="72">
        <v>1509531380</v>
      </c>
      <c r="P83" s="72"/>
      <c r="Q83" s="72">
        <v>-88566960</v>
      </c>
      <c r="R83" s="72"/>
      <c r="S83" s="72">
        <f t="shared" si="3"/>
        <v>1420964420</v>
      </c>
    </row>
    <row r="84" spans="1:19" ht="21">
      <c r="A84" s="330" t="s">
        <v>344</v>
      </c>
      <c r="B84" s="331"/>
      <c r="C84" s="332" t="s">
        <v>410</v>
      </c>
      <c r="D84" s="333">
        <v>271970</v>
      </c>
      <c r="E84" s="334">
        <v>4024896</v>
      </c>
      <c r="F84" s="333"/>
      <c r="G84" s="71">
        <v>630</v>
      </c>
      <c r="H84" s="333"/>
      <c r="I84" s="72">
        <v>2535684480</v>
      </c>
      <c r="J84" s="72"/>
      <c r="K84" s="72">
        <v>-192583631</v>
      </c>
      <c r="L84" s="72"/>
      <c r="M84" s="72">
        <f t="shared" si="2"/>
        <v>2343100849</v>
      </c>
      <c r="N84" s="72"/>
      <c r="O84" s="72">
        <v>2535684480</v>
      </c>
      <c r="P84" s="72"/>
      <c r="Q84" s="72">
        <v>-192583631</v>
      </c>
      <c r="R84" s="72"/>
      <c r="S84" s="72">
        <f t="shared" si="3"/>
        <v>2343100849</v>
      </c>
    </row>
    <row r="85" spans="1:19" ht="21">
      <c r="A85" s="330" t="s">
        <v>295</v>
      </c>
      <c r="B85" s="331"/>
      <c r="C85" s="332" t="s">
        <v>410</v>
      </c>
      <c r="D85" s="333">
        <v>1048281</v>
      </c>
      <c r="E85" s="334">
        <v>773404</v>
      </c>
      <c r="F85" s="333"/>
      <c r="G85" s="71">
        <v>74</v>
      </c>
      <c r="H85" s="333"/>
      <c r="I85" s="72">
        <v>57231896</v>
      </c>
      <c r="J85" s="72"/>
      <c r="K85" s="72">
        <v>-3427280</v>
      </c>
      <c r="L85" s="72"/>
      <c r="M85" s="72">
        <f t="shared" si="2"/>
        <v>53804616</v>
      </c>
      <c r="N85" s="72"/>
      <c r="O85" s="72">
        <v>57231896</v>
      </c>
      <c r="P85" s="72"/>
      <c r="Q85" s="72">
        <v>-3427280</v>
      </c>
      <c r="R85" s="72"/>
      <c r="S85" s="72">
        <f t="shared" si="3"/>
        <v>53804616</v>
      </c>
    </row>
    <row r="86" spans="1:19" ht="21">
      <c r="A86" s="330" t="s">
        <v>101</v>
      </c>
      <c r="B86" s="331"/>
      <c r="C86" s="332" t="s">
        <v>410</v>
      </c>
      <c r="D86" s="333"/>
      <c r="E86" s="334">
        <v>7059446</v>
      </c>
      <c r="F86" s="333"/>
      <c r="G86" s="71">
        <v>537</v>
      </c>
      <c r="H86" s="333"/>
      <c r="I86" s="72">
        <v>3790922502</v>
      </c>
      <c r="J86" s="72"/>
      <c r="K86" s="72">
        <v>-229309341</v>
      </c>
      <c r="L86" s="72"/>
      <c r="M86" s="72">
        <f t="shared" si="2"/>
        <v>3561613161</v>
      </c>
      <c r="N86" s="72"/>
      <c r="O86" s="72">
        <v>3790922502</v>
      </c>
      <c r="P86" s="72"/>
      <c r="Q86" s="72">
        <v>-229309341</v>
      </c>
      <c r="R86" s="72"/>
      <c r="S86" s="72">
        <f t="shared" si="3"/>
        <v>3561613161</v>
      </c>
    </row>
    <row r="87" spans="1:19" ht="21">
      <c r="A87" s="330" t="s">
        <v>83</v>
      </c>
      <c r="B87" s="331"/>
      <c r="C87" s="332" t="s">
        <v>410</v>
      </c>
      <c r="D87" s="333"/>
      <c r="E87" s="334">
        <v>19600800</v>
      </c>
      <c r="F87" s="333"/>
      <c r="G87" s="71">
        <v>278</v>
      </c>
      <c r="H87" s="333"/>
      <c r="I87" s="72">
        <v>5449022400</v>
      </c>
      <c r="J87" s="72"/>
      <c r="K87" s="72">
        <v>-420215381</v>
      </c>
      <c r="L87" s="72"/>
      <c r="M87" s="72">
        <f t="shared" si="2"/>
        <v>5028807019</v>
      </c>
      <c r="N87" s="72"/>
      <c r="O87" s="72">
        <v>5449022400</v>
      </c>
      <c r="P87" s="72"/>
      <c r="Q87" s="72">
        <v>-420215381</v>
      </c>
      <c r="R87" s="72"/>
      <c r="S87" s="72">
        <f t="shared" si="3"/>
        <v>5028807019</v>
      </c>
    </row>
    <row r="88" spans="1:19" ht="21">
      <c r="A88" s="330" t="s">
        <v>277</v>
      </c>
      <c r="B88" s="331"/>
      <c r="C88" s="332" t="s">
        <v>410</v>
      </c>
      <c r="D88" s="333">
        <v>221685</v>
      </c>
      <c r="E88" s="334">
        <v>10332325</v>
      </c>
      <c r="F88" s="333"/>
      <c r="G88" s="71">
        <v>440</v>
      </c>
      <c r="H88" s="333"/>
      <c r="I88" s="72">
        <v>4546223000</v>
      </c>
      <c r="J88" s="72"/>
      <c r="K88" s="72">
        <v>-323903929</v>
      </c>
      <c r="L88" s="72"/>
      <c r="M88" s="72">
        <f t="shared" si="2"/>
        <v>4222319071</v>
      </c>
      <c r="N88" s="72"/>
      <c r="O88" s="72">
        <v>4546223000</v>
      </c>
      <c r="P88" s="72"/>
      <c r="Q88" s="72">
        <v>-323903929</v>
      </c>
      <c r="R88" s="72"/>
      <c r="S88" s="72">
        <f t="shared" si="3"/>
        <v>4222319071</v>
      </c>
    </row>
    <row r="89" spans="1:19" ht="21">
      <c r="A89" s="330" t="s">
        <v>138</v>
      </c>
      <c r="B89" s="331"/>
      <c r="C89" s="332" t="s">
        <v>410</v>
      </c>
      <c r="D89" s="333"/>
      <c r="E89" s="334">
        <v>1139835</v>
      </c>
      <c r="F89" s="333"/>
      <c r="G89" s="71">
        <v>1200</v>
      </c>
      <c r="H89" s="333"/>
      <c r="I89" s="72">
        <v>1367802000</v>
      </c>
      <c r="J89" s="72"/>
      <c r="K89" s="72">
        <v>-129741913</v>
      </c>
      <c r="L89" s="72"/>
      <c r="M89" s="72">
        <f t="shared" si="2"/>
        <v>1238060087</v>
      </c>
      <c r="N89" s="72"/>
      <c r="O89" s="72">
        <v>1367802000</v>
      </c>
      <c r="P89" s="72"/>
      <c r="Q89" s="72">
        <v>-129741913</v>
      </c>
      <c r="R89" s="72"/>
      <c r="S89" s="72">
        <f t="shared" si="3"/>
        <v>1238060087</v>
      </c>
    </row>
    <row r="90" spans="1:19" ht="21">
      <c r="A90" s="330" t="s">
        <v>241</v>
      </c>
      <c r="B90" s="331"/>
      <c r="C90" s="332" t="s">
        <v>410</v>
      </c>
      <c r="D90" s="333"/>
      <c r="E90" s="334">
        <v>5617827</v>
      </c>
      <c r="F90" s="333"/>
      <c r="G90" s="71">
        <v>960</v>
      </c>
      <c r="H90" s="333"/>
      <c r="I90" s="72">
        <v>5393113920</v>
      </c>
      <c r="J90" s="72"/>
      <c r="K90" s="72">
        <v>-406447471</v>
      </c>
      <c r="L90" s="72"/>
      <c r="M90" s="72">
        <f t="shared" si="2"/>
        <v>4986666449</v>
      </c>
      <c r="N90" s="72"/>
      <c r="O90" s="72">
        <v>5393113920</v>
      </c>
      <c r="P90" s="72"/>
      <c r="Q90" s="72">
        <v>-406447471</v>
      </c>
      <c r="R90" s="72"/>
      <c r="S90" s="72">
        <f t="shared" si="3"/>
        <v>4986666449</v>
      </c>
    </row>
    <row r="91" spans="1:19" ht="21">
      <c r="A91" s="330" t="s">
        <v>369</v>
      </c>
      <c r="B91" s="331"/>
      <c r="C91" s="332" t="s">
        <v>410</v>
      </c>
      <c r="D91" s="333"/>
      <c r="E91" s="334">
        <v>1193652</v>
      </c>
      <c r="F91" s="333"/>
      <c r="G91" s="71">
        <v>140</v>
      </c>
      <c r="H91" s="333"/>
      <c r="I91" s="72">
        <v>167111280</v>
      </c>
      <c r="J91" s="72"/>
      <c r="K91" s="72">
        <v>-10007308</v>
      </c>
      <c r="L91" s="72"/>
      <c r="M91" s="72">
        <f t="shared" si="2"/>
        <v>157103972</v>
      </c>
      <c r="N91" s="72"/>
      <c r="O91" s="72">
        <v>167111280</v>
      </c>
      <c r="P91" s="72"/>
      <c r="Q91" s="72">
        <v>-10007308</v>
      </c>
      <c r="R91" s="72"/>
      <c r="S91" s="72">
        <f t="shared" si="3"/>
        <v>157103972</v>
      </c>
    </row>
    <row r="92" spans="1:19" ht="21">
      <c r="A92" s="330" t="s">
        <v>368</v>
      </c>
      <c r="B92" s="331"/>
      <c r="C92" s="332" t="s">
        <v>410</v>
      </c>
      <c r="D92" s="333">
        <v>633854</v>
      </c>
      <c r="E92" s="334">
        <v>1227322</v>
      </c>
      <c r="F92" s="333"/>
      <c r="G92" s="71">
        <v>500</v>
      </c>
      <c r="H92" s="333"/>
      <c r="I92" s="72">
        <v>613661000</v>
      </c>
      <c r="J92" s="72"/>
      <c r="K92" s="72">
        <v>-6240620</v>
      </c>
      <c r="L92" s="72"/>
      <c r="M92" s="72">
        <f t="shared" si="2"/>
        <v>607420380</v>
      </c>
      <c r="N92" s="72"/>
      <c r="O92" s="72">
        <v>613661000</v>
      </c>
      <c r="P92" s="72"/>
      <c r="Q92" s="72">
        <v>-6240620</v>
      </c>
      <c r="R92" s="72"/>
      <c r="S92" s="72">
        <f t="shared" si="3"/>
        <v>607420380</v>
      </c>
    </row>
    <row r="93" spans="1:19" ht="21">
      <c r="A93" s="330" t="s">
        <v>157</v>
      </c>
      <c r="B93" s="331"/>
      <c r="C93" s="332" t="s">
        <v>410</v>
      </c>
      <c r="D93" s="333"/>
      <c r="E93" s="334">
        <v>15285930</v>
      </c>
      <c r="F93" s="333"/>
      <c r="G93" s="71">
        <v>400</v>
      </c>
      <c r="H93" s="333"/>
      <c r="I93" s="72">
        <v>6114372000</v>
      </c>
      <c r="J93" s="72"/>
      <c r="K93" s="72">
        <v>-287359520</v>
      </c>
      <c r="L93" s="72"/>
      <c r="M93" s="72">
        <f t="shared" si="2"/>
        <v>5827012480</v>
      </c>
      <c r="N93" s="72"/>
      <c r="O93" s="72">
        <v>6114372000</v>
      </c>
      <c r="P93" s="72"/>
      <c r="Q93" s="72">
        <v>-287359520</v>
      </c>
      <c r="R93" s="72"/>
      <c r="S93" s="72">
        <f t="shared" si="3"/>
        <v>5827012480</v>
      </c>
    </row>
    <row r="94" spans="1:19" ht="21">
      <c r="A94" s="330" t="s">
        <v>87</v>
      </c>
      <c r="B94" s="331"/>
      <c r="C94" s="332" t="s">
        <v>410</v>
      </c>
      <c r="D94" s="333"/>
      <c r="E94" s="334">
        <v>11982911</v>
      </c>
      <c r="F94" s="333"/>
      <c r="G94" s="71">
        <v>300</v>
      </c>
      <c r="H94" s="333"/>
      <c r="I94" s="72">
        <v>3594873300</v>
      </c>
      <c r="J94" s="72"/>
      <c r="K94" s="72">
        <v>-77101840</v>
      </c>
      <c r="L94" s="72"/>
      <c r="M94" s="72">
        <f t="shared" si="2"/>
        <v>3517771460</v>
      </c>
      <c r="N94" s="72"/>
      <c r="O94" s="72">
        <v>3594873300</v>
      </c>
      <c r="P94" s="72"/>
      <c r="Q94" s="72">
        <v>-77101840</v>
      </c>
      <c r="R94" s="72"/>
      <c r="S94" s="72">
        <f t="shared" si="3"/>
        <v>3517771460</v>
      </c>
    </row>
    <row r="95" spans="1:19" ht="21">
      <c r="A95" s="330" t="s">
        <v>350</v>
      </c>
      <c r="B95" s="331"/>
      <c r="C95" s="332" t="s">
        <v>410</v>
      </c>
      <c r="D95" s="333"/>
      <c r="E95" s="334">
        <v>19060509</v>
      </c>
      <c r="F95" s="333"/>
      <c r="G95" s="71">
        <v>255</v>
      </c>
      <c r="H95" s="333"/>
      <c r="I95" s="72">
        <v>4860429795</v>
      </c>
      <c r="J95" s="72"/>
      <c r="K95" s="72">
        <v>-270373197</v>
      </c>
      <c r="L95" s="72"/>
      <c r="M95" s="72">
        <f t="shared" si="2"/>
        <v>4590056598</v>
      </c>
      <c r="N95" s="72"/>
      <c r="O95" s="72">
        <v>4860429795</v>
      </c>
      <c r="P95" s="72"/>
      <c r="Q95" s="72">
        <v>-270373197</v>
      </c>
      <c r="R95" s="72"/>
      <c r="S95" s="72">
        <f t="shared" si="3"/>
        <v>4590056598</v>
      </c>
    </row>
    <row r="96" spans="1:19" ht="21">
      <c r="A96" s="330" t="s">
        <v>230</v>
      </c>
      <c r="B96" s="331"/>
      <c r="C96" s="332" t="s">
        <v>410</v>
      </c>
      <c r="D96" s="333"/>
      <c r="E96" s="334">
        <v>17617379</v>
      </c>
      <c r="F96" s="333"/>
      <c r="G96" s="71">
        <v>34</v>
      </c>
      <c r="H96" s="333"/>
      <c r="I96" s="72">
        <v>598990886</v>
      </c>
      <c r="J96" s="72"/>
      <c r="K96" s="72">
        <v>-44791460</v>
      </c>
      <c r="L96" s="72"/>
      <c r="M96" s="72">
        <f t="shared" si="2"/>
        <v>554199426</v>
      </c>
      <c r="N96" s="72"/>
      <c r="O96" s="72">
        <v>598990886</v>
      </c>
      <c r="P96" s="72"/>
      <c r="Q96" s="72">
        <v>-44791460</v>
      </c>
      <c r="R96" s="72"/>
      <c r="S96" s="72">
        <f t="shared" si="3"/>
        <v>554199426</v>
      </c>
    </row>
    <row r="97" spans="1:19" ht="21">
      <c r="A97" s="330" t="s">
        <v>177</v>
      </c>
      <c r="B97" s="331"/>
      <c r="C97" s="332" t="s">
        <v>410</v>
      </c>
      <c r="D97" s="333"/>
      <c r="E97" s="334">
        <v>20989371</v>
      </c>
      <c r="F97" s="333"/>
      <c r="G97" s="71">
        <v>70</v>
      </c>
      <c r="H97" s="333"/>
      <c r="I97" s="72">
        <v>1469255970</v>
      </c>
      <c r="J97" s="72"/>
      <c r="K97" s="72">
        <v>-104679815</v>
      </c>
      <c r="L97" s="72"/>
      <c r="M97" s="72">
        <f t="shared" si="2"/>
        <v>1364576155</v>
      </c>
      <c r="N97" s="72"/>
      <c r="O97" s="72">
        <v>1469255970</v>
      </c>
      <c r="P97" s="72"/>
      <c r="Q97" s="72">
        <v>-104679815</v>
      </c>
      <c r="R97" s="72"/>
      <c r="S97" s="72">
        <f t="shared" si="3"/>
        <v>1364576155</v>
      </c>
    </row>
    <row r="98" spans="1:19" ht="21">
      <c r="A98" s="330" t="s">
        <v>243</v>
      </c>
      <c r="B98" s="331"/>
      <c r="C98" s="332" t="s">
        <v>378</v>
      </c>
      <c r="D98" s="333"/>
      <c r="E98" s="334">
        <v>8960008</v>
      </c>
      <c r="F98" s="333"/>
      <c r="G98" s="71">
        <v>75</v>
      </c>
      <c r="H98" s="333"/>
      <c r="I98" s="72">
        <v>672000600</v>
      </c>
      <c r="J98" s="72"/>
      <c r="K98" s="72">
        <v>-95887343</v>
      </c>
      <c r="L98" s="72"/>
      <c r="M98" s="72">
        <f t="shared" si="2"/>
        <v>576113257</v>
      </c>
      <c r="N98" s="72"/>
      <c r="O98" s="72">
        <v>672000600</v>
      </c>
      <c r="P98" s="72"/>
      <c r="Q98" s="72">
        <v>-95887343</v>
      </c>
      <c r="R98" s="72"/>
      <c r="S98" s="72">
        <f t="shared" si="3"/>
        <v>576113257</v>
      </c>
    </row>
    <row r="99" spans="1:19" ht="21">
      <c r="A99" s="330" t="s">
        <v>301</v>
      </c>
      <c r="B99" s="331"/>
      <c r="C99" s="332" t="s">
        <v>378</v>
      </c>
      <c r="D99" s="333"/>
      <c r="E99" s="334">
        <v>1135697</v>
      </c>
      <c r="F99" s="333"/>
      <c r="G99" s="71">
        <v>580</v>
      </c>
      <c r="H99" s="333"/>
      <c r="I99" s="72">
        <v>658704260</v>
      </c>
      <c r="J99" s="72"/>
      <c r="K99" s="72">
        <v>-93990097</v>
      </c>
      <c r="L99" s="72"/>
      <c r="M99" s="72">
        <f t="shared" si="2"/>
        <v>564714163</v>
      </c>
      <c r="N99" s="72"/>
      <c r="O99" s="72">
        <v>658704260</v>
      </c>
      <c r="P99" s="72"/>
      <c r="Q99" s="72">
        <v>-93990097</v>
      </c>
      <c r="R99" s="72"/>
      <c r="S99" s="72">
        <f t="shared" si="3"/>
        <v>564714163</v>
      </c>
    </row>
    <row r="100" spans="1:19" ht="21">
      <c r="A100" s="330" t="s">
        <v>264</v>
      </c>
      <c r="B100" s="331"/>
      <c r="C100" s="332" t="s">
        <v>410</v>
      </c>
      <c r="D100" s="333"/>
      <c r="E100" s="334">
        <v>12043428</v>
      </c>
      <c r="F100" s="333"/>
      <c r="G100" s="71">
        <v>160</v>
      </c>
      <c r="H100" s="333"/>
      <c r="I100" s="72">
        <v>1926948480</v>
      </c>
      <c r="J100" s="72"/>
      <c r="K100" s="72">
        <v>-274955068</v>
      </c>
      <c r="L100" s="72"/>
      <c r="M100" s="72">
        <f t="shared" si="2"/>
        <v>1651993412</v>
      </c>
      <c r="N100" s="72"/>
      <c r="O100" s="72">
        <v>1926948480</v>
      </c>
      <c r="P100" s="72"/>
      <c r="Q100" s="72">
        <v>-274955068</v>
      </c>
      <c r="R100" s="72"/>
      <c r="S100" s="72">
        <f t="shared" si="3"/>
        <v>1651993412</v>
      </c>
    </row>
    <row r="101" spans="1:19" ht="21">
      <c r="A101" s="330" t="s">
        <v>116</v>
      </c>
      <c r="B101" s="331"/>
      <c r="C101" s="332" t="s">
        <v>378</v>
      </c>
      <c r="D101" s="333">
        <v>357051</v>
      </c>
      <c r="E101" s="334">
        <v>10212925</v>
      </c>
      <c r="F101" s="333"/>
      <c r="G101" s="71">
        <v>680</v>
      </c>
      <c r="H101" s="333"/>
      <c r="I101" s="72">
        <v>6944789000</v>
      </c>
      <c r="J101" s="72"/>
      <c r="K101" s="72">
        <v>-990947579</v>
      </c>
      <c r="L101" s="72"/>
      <c r="M101" s="72">
        <f t="shared" si="2"/>
        <v>5953841421</v>
      </c>
      <c r="N101" s="72"/>
      <c r="O101" s="72">
        <v>6944789000</v>
      </c>
      <c r="P101" s="72"/>
      <c r="Q101" s="72">
        <v>-990947579</v>
      </c>
      <c r="R101" s="72"/>
      <c r="S101" s="72">
        <f t="shared" si="3"/>
        <v>5953841421</v>
      </c>
    </row>
    <row r="102" spans="1:19" ht="21">
      <c r="A102" s="330" t="s">
        <v>240</v>
      </c>
      <c r="B102" s="331"/>
      <c r="C102" s="332" t="s">
        <v>378</v>
      </c>
      <c r="D102" s="333"/>
      <c r="E102" s="334">
        <v>4289312</v>
      </c>
      <c r="F102" s="333"/>
      <c r="G102" s="71">
        <v>1780</v>
      </c>
      <c r="H102" s="333"/>
      <c r="I102" s="72">
        <v>7634975360</v>
      </c>
      <c r="J102" s="72"/>
      <c r="K102" s="72">
        <v>-1089429837</v>
      </c>
      <c r="L102" s="72"/>
      <c r="M102" s="72">
        <f t="shared" si="2"/>
        <v>6545545523</v>
      </c>
      <c r="N102" s="72"/>
      <c r="O102" s="72">
        <v>7634975360</v>
      </c>
      <c r="P102" s="72"/>
      <c r="Q102" s="72">
        <v>-1089429837</v>
      </c>
      <c r="R102" s="72"/>
      <c r="S102" s="72">
        <f t="shared" si="3"/>
        <v>6545545523</v>
      </c>
    </row>
    <row r="103" spans="1:19" ht="21">
      <c r="A103" s="330" t="s">
        <v>263</v>
      </c>
      <c r="B103" s="331"/>
      <c r="C103" s="332" t="s">
        <v>378</v>
      </c>
      <c r="D103" s="333"/>
      <c r="E103" s="334">
        <v>815839</v>
      </c>
      <c r="F103" s="333"/>
      <c r="G103" s="71">
        <v>500</v>
      </c>
      <c r="H103" s="333"/>
      <c r="I103" s="72">
        <v>407919500</v>
      </c>
      <c r="J103" s="72"/>
      <c r="K103" s="72">
        <v>-58205777</v>
      </c>
      <c r="L103" s="72"/>
      <c r="M103" s="72">
        <f t="shared" si="2"/>
        <v>349713723</v>
      </c>
      <c r="N103" s="72"/>
      <c r="O103" s="72">
        <v>407919500</v>
      </c>
      <c r="P103" s="72"/>
      <c r="Q103" s="72">
        <v>-58205777</v>
      </c>
      <c r="R103" s="72"/>
      <c r="S103" s="72">
        <f t="shared" si="3"/>
        <v>349713723</v>
      </c>
    </row>
    <row r="104" spans="1:19" ht="21">
      <c r="A104" s="330" t="s">
        <v>173</v>
      </c>
      <c r="B104" s="331"/>
      <c r="C104" s="332" t="s">
        <v>378</v>
      </c>
      <c r="D104" s="333"/>
      <c r="E104" s="334">
        <v>2927062</v>
      </c>
      <c r="F104" s="333"/>
      <c r="G104" s="71">
        <v>68</v>
      </c>
      <c r="H104" s="333"/>
      <c r="I104" s="72">
        <v>199040216</v>
      </c>
      <c r="J104" s="72"/>
      <c r="K104" s="72">
        <v>-28400923</v>
      </c>
      <c r="L104" s="72"/>
      <c r="M104" s="72">
        <f t="shared" si="2"/>
        <v>170639293</v>
      </c>
      <c r="N104" s="72"/>
      <c r="O104" s="72">
        <v>199040216</v>
      </c>
      <c r="P104" s="72"/>
      <c r="Q104" s="72">
        <v>-28400923</v>
      </c>
      <c r="R104" s="72"/>
      <c r="S104" s="72">
        <f t="shared" si="3"/>
        <v>170639293</v>
      </c>
    </row>
    <row r="105" spans="1:19" ht="21">
      <c r="A105" s="330" t="s">
        <v>131</v>
      </c>
      <c r="B105" s="331"/>
      <c r="C105" s="332" t="s">
        <v>410</v>
      </c>
      <c r="D105" s="333"/>
      <c r="E105" s="334">
        <v>8391433</v>
      </c>
      <c r="F105" s="333"/>
      <c r="G105" s="71">
        <v>2920</v>
      </c>
      <c r="H105" s="333"/>
      <c r="I105" s="72">
        <v>24502984360</v>
      </c>
      <c r="J105" s="72"/>
      <c r="K105" s="72">
        <v>-3496315443</v>
      </c>
      <c r="L105" s="72"/>
      <c r="M105" s="72">
        <f t="shared" si="2"/>
        <v>21006668917</v>
      </c>
      <c r="N105" s="72"/>
      <c r="O105" s="72">
        <v>24502984360</v>
      </c>
      <c r="P105" s="72"/>
      <c r="Q105" s="72">
        <v>-3496315443</v>
      </c>
      <c r="R105" s="72"/>
      <c r="S105" s="72">
        <f t="shared" si="3"/>
        <v>21006668917</v>
      </c>
    </row>
    <row r="106" spans="1:19" ht="21">
      <c r="A106" s="330" t="s">
        <v>262</v>
      </c>
      <c r="B106" s="331"/>
      <c r="C106" s="332" t="s">
        <v>378</v>
      </c>
      <c r="D106" s="333"/>
      <c r="E106" s="334">
        <v>19552694</v>
      </c>
      <c r="F106" s="333"/>
      <c r="G106" s="71">
        <v>22</v>
      </c>
      <c r="H106" s="333"/>
      <c r="I106" s="72">
        <v>430159268</v>
      </c>
      <c r="J106" s="72"/>
      <c r="K106" s="72">
        <v>-61379156</v>
      </c>
      <c r="L106" s="72"/>
      <c r="M106" s="72">
        <f t="shared" si="2"/>
        <v>368780112</v>
      </c>
      <c r="N106" s="72"/>
      <c r="O106" s="72">
        <v>430159268</v>
      </c>
      <c r="P106" s="72"/>
      <c r="Q106" s="72">
        <v>-61379156</v>
      </c>
      <c r="R106" s="72"/>
      <c r="S106" s="72">
        <f t="shared" si="3"/>
        <v>368780112</v>
      </c>
    </row>
    <row r="107" spans="1:19" ht="21">
      <c r="A107" s="330" t="s">
        <v>234</v>
      </c>
      <c r="B107" s="331"/>
      <c r="C107" s="332" t="s">
        <v>378</v>
      </c>
      <c r="D107" s="333"/>
      <c r="E107" s="334">
        <v>2815854</v>
      </c>
      <c r="F107" s="333"/>
      <c r="G107" s="71">
        <v>354</v>
      </c>
      <c r="H107" s="333"/>
      <c r="I107" s="72">
        <v>996812316</v>
      </c>
      <c r="J107" s="72"/>
      <c r="K107" s="72">
        <v>-142234523</v>
      </c>
      <c r="L107" s="72"/>
      <c r="M107" s="72">
        <f t="shared" si="2"/>
        <v>854577793</v>
      </c>
      <c r="N107" s="72"/>
      <c r="O107" s="72">
        <v>996812316</v>
      </c>
      <c r="P107" s="72"/>
      <c r="Q107" s="72">
        <v>-142234523</v>
      </c>
      <c r="R107" s="72"/>
      <c r="S107" s="72">
        <f t="shared" si="3"/>
        <v>854577793</v>
      </c>
    </row>
    <row r="108" spans="1:19" ht="21">
      <c r="A108" s="330" t="s">
        <v>145</v>
      </c>
      <c r="B108" s="331"/>
      <c r="C108" s="332" t="s">
        <v>378</v>
      </c>
      <c r="D108" s="333">
        <v>139761</v>
      </c>
      <c r="E108" s="334">
        <v>4234760</v>
      </c>
      <c r="F108" s="333"/>
      <c r="G108" s="71">
        <v>750</v>
      </c>
      <c r="H108" s="333"/>
      <c r="I108" s="72">
        <v>3176070000</v>
      </c>
      <c r="J108" s="72"/>
      <c r="K108" s="72">
        <v>-453191433</v>
      </c>
      <c r="L108" s="72"/>
      <c r="M108" s="72">
        <f t="shared" si="2"/>
        <v>2722878567</v>
      </c>
      <c r="N108" s="72"/>
      <c r="O108" s="72">
        <v>3176070000</v>
      </c>
      <c r="P108" s="72"/>
      <c r="Q108" s="72">
        <v>-453191433</v>
      </c>
      <c r="R108" s="72"/>
      <c r="S108" s="72">
        <f t="shared" si="3"/>
        <v>2722878567</v>
      </c>
    </row>
    <row r="109" spans="1:19" ht="21">
      <c r="A109" s="330" t="s">
        <v>147</v>
      </c>
      <c r="B109" s="331"/>
      <c r="C109" s="332" t="s">
        <v>378</v>
      </c>
      <c r="D109" s="333"/>
      <c r="E109" s="334">
        <v>1920387</v>
      </c>
      <c r="F109" s="333"/>
      <c r="G109" s="71">
        <v>200</v>
      </c>
      <c r="H109" s="333"/>
      <c r="I109" s="72">
        <v>384077400</v>
      </c>
      <c r="J109" s="72"/>
      <c r="K109" s="72">
        <v>-54803763</v>
      </c>
      <c r="L109" s="72"/>
      <c r="M109" s="72">
        <f t="shared" si="2"/>
        <v>329273637</v>
      </c>
      <c r="N109" s="72"/>
      <c r="O109" s="72">
        <v>384077400</v>
      </c>
      <c r="P109" s="72"/>
      <c r="Q109" s="72">
        <v>-54803763</v>
      </c>
      <c r="R109" s="72"/>
      <c r="S109" s="72">
        <f t="shared" si="3"/>
        <v>329273637</v>
      </c>
    </row>
    <row r="110" spans="1:19" ht="21">
      <c r="A110" s="330" t="s">
        <v>311</v>
      </c>
      <c r="B110" s="331"/>
      <c r="C110" s="332" t="s">
        <v>378</v>
      </c>
      <c r="D110" s="333"/>
      <c r="E110" s="334">
        <v>755353</v>
      </c>
      <c r="F110" s="333"/>
      <c r="G110" s="71">
        <v>289</v>
      </c>
      <c r="H110" s="333"/>
      <c r="I110" s="72">
        <v>218297017</v>
      </c>
      <c r="J110" s="72"/>
      <c r="K110" s="72">
        <v>-31148664</v>
      </c>
      <c r="L110" s="72"/>
      <c r="M110" s="72">
        <f t="shared" si="2"/>
        <v>187148353</v>
      </c>
      <c r="N110" s="72"/>
      <c r="O110" s="72">
        <v>218297017</v>
      </c>
      <c r="P110" s="72"/>
      <c r="Q110" s="72">
        <v>-31148664</v>
      </c>
      <c r="R110" s="72"/>
      <c r="S110" s="72">
        <f t="shared" si="3"/>
        <v>187148353</v>
      </c>
    </row>
    <row r="111" spans="1:19" ht="21">
      <c r="A111" s="330" t="s">
        <v>331</v>
      </c>
      <c r="B111" s="331"/>
      <c r="C111" s="332" t="s">
        <v>378</v>
      </c>
      <c r="D111" s="333">
        <v>216299</v>
      </c>
      <c r="E111" s="334">
        <v>5942853</v>
      </c>
      <c r="F111" s="333"/>
      <c r="G111" s="71">
        <v>480</v>
      </c>
      <c r="H111" s="333"/>
      <c r="I111" s="72">
        <v>2852569440</v>
      </c>
      <c r="J111" s="72"/>
      <c r="K111" s="72">
        <v>-407031341</v>
      </c>
      <c r="L111" s="72"/>
      <c r="M111" s="72">
        <f t="shared" si="2"/>
        <v>2445538099</v>
      </c>
      <c r="N111" s="72"/>
      <c r="O111" s="72">
        <v>2852569440</v>
      </c>
      <c r="P111" s="72"/>
      <c r="Q111" s="72">
        <v>-407031341</v>
      </c>
      <c r="R111" s="72"/>
      <c r="S111" s="72">
        <f t="shared" si="3"/>
        <v>2445538099</v>
      </c>
    </row>
    <row r="112" spans="1:19" ht="21">
      <c r="A112" s="330" t="s">
        <v>81</v>
      </c>
      <c r="B112" s="331"/>
      <c r="C112" s="332" t="s">
        <v>378</v>
      </c>
      <c r="D112" s="333"/>
      <c r="E112" s="334">
        <v>24674797</v>
      </c>
      <c r="F112" s="333"/>
      <c r="G112" s="71">
        <v>40</v>
      </c>
      <c r="H112" s="333"/>
      <c r="I112" s="72">
        <v>986991880</v>
      </c>
      <c r="J112" s="72"/>
      <c r="K112" s="72">
        <v>-140833251</v>
      </c>
      <c r="L112" s="72"/>
      <c r="M112" s="72">
        <f t="shared" si="2"/>
        <v>846158629</v>
      </c>
      <c r="N112" s="72"/>
      <c r="O112" s="72">
        <v>986991880</v>
      </c>
      <c r="P112" s="72"/>
      <c r="Q112" s="72">
        <v>-140833251</v>
      </c>
      <c r="R112" s="72"/>
      <c r="S112" s="72">
        <f t="shared" si="3"/>
        <v>846158629</v>
      </c>
    </row>
    <row r="113" spans="1:19" ht="21">
      <c r="A113" s="330" t="s">
        <v>148</v>
      </c>
      <c r="B113" s="331"/>
      <c r="C113" s="332" t="s">
        <v>378</v>
      </c>
      <c r="D113" s="333">
        <v>4147582</v>
      </c>
      <c r="E113" s="334">
        <v>2218484</v>
      </c>
      <c r="F113" s="333"/>
      <c r="G113" s="71">
        <v>380</v>
      </c>
      <c r="H113" s="333"/>
      <c r="I113" s="72">
        <v>843023920</v>
      </c>
      <c r="J113" s="72"/>
      <c r="K113" s="72">
        <v>-120290553</v>
      </c>
      <c r="L113" s="72"/>
      <c r="M113" s="72">
        <f t="shared" ref="M113" si="4">I113+K113</f>
        <v>722733367</v>
      </c>
      <c r="N113" s="72"/>
      <c r="O113" s="72">
        <v>843023920</v>
      </c>
      <c r="P113" s="72"/>
      <c r="Q113" s="72">
        <v>-120290553</v>
      </c>
      <c r="R113" s="72"/>
      <c r="S113" s="72">
        <f t="shared" ref="S113" si="5">O113+Q113</f>
        <v>722733367</v>
      </c>
    </row>
    <row r="114" spans="1:19" ht="21">
      <c r="A114" s="330" t="s">
        <v>248</v>
      </c>
      <c r="B114" s="331"/>
      <c r="C114" s="332" t="s">
        <v>378</v>
      </c>
      <c r="D114" s="333"/>
      <c r="E114" s="334">
        <v>11520174</v>
      </c>
      <c r="F114" s="333"/>
      <c r="G114" s="71">
        <v>40</v>
      </c>
      <c r="H114" s="333"/>
      <c r="I114" s="72">
        <v>460806960</v>
      </c>
      <c r="J114" s="72"/>
      <c r="K114" s="72">
        <v>-65752256</v>
      </c>
      <c r="L114" s="72"/>
      <c r="M114" s="72">
        <v>395054704</v>
      </c>
      <c r="N114" s="72"/>
      <c r="O114" s="72">
        <v>460806960</v>
      </c>
      <c r="P114" s="72"/>
      <c r="Q114" s="72">
        <v>-65752256</v>
      </c>
      <c r="R114" s="72"/>
      <c r="S114" s="72">
        <v>395054704</v>
      </c>
    </row>
    <row r="115" spans="1:19" ht="21.6" thickBot="1">
      <c r="A115" s="318" t="s">
        <v>2</v>
      </c>
      <c r="B115" s="331"/>
      <c r="C115" s="332"/>
      <c r="D115" s="333"/>
      <c r="E115" s="334"/>
      <c r="F115" s="333"/>
      <c r="G115" s="73"/>
      <c r="H115" s="333"/>
      <c r="I115" s="162">
        <f>SUM(I9:I114)</f>
        <v>339225670895</v>
      </c>
      <c r="J115" s="72"/>
      <c r="K115" s="162">
        <f>SUM(K9:K114)</f>
        <v>-22548520427</v>
      </c>
      <c r="L115" s="72"/>
      <c r="M115" s="162">
        <f>SUM(M9:M114)</f>
        <v>316677150468</v>
      </c>
      <c r="N115" s="72"/>
      <c r="O115" s="162">
        <f>SUM(O9:O114)</f>
        <v>339225670895</v>
      </c>
      <c r="P115" s="72"/>
      <c r="Q115" s="162">
        <f>SUM(Q9:Q114)</f>
        <v>-22548520427</v>
      </c>
      <c r="R115" s="72"/>
      <c r="S115" s="162">
        <f>SUM(S9:S114)</f>
        <v>316677150468</v>
      </c>
    </row>
    <row r="116" spans="1:19" ht="21.6" thickTop="1">
      <c r="A116" s="330"/>
      <c r="B116" s="331"/>
      <c r="C116" s="332"/>
      <c r="D116" s="333"/>
      <c r="E116" s="334"/>
      <c r="F116" s="333"/>
      <c r="G116" s="73"/>
      <c r="H116" s="333"/>
      <c r="I116" s="74"/>
      <c r="J116" s="74"/>
      <c r="K116" s="74"/>
      <c r="L116" s="74"/>
      <c r="M116" s="74"/>
      <c r="N116" s="74"/>
      <c r="O116" s="74"/>
      <c r="P116" s="74"/>
      <c r="Q116" s="74"/>
      <c r="R116" s="74"/>
      <c r="S116" s="74"/>
    </row>
    <row r="117" spans="1:19" s="72" customFormat="1" ht="18"/>
    <row r="118" spans="1:19">
      <c r="K118" s="335"/>
    </row>
    <row r="119" spans="1:19">
      <c r="K119" s="335"/>
    </row>
    <row r="120" spans="1:19">
      <c r="K120" s="335"/>
    </row>
    <row r="121" spans="1:19">
      <c r="K121" s="335"/>
    </row>
    <row r="122" spans="1:19">
      <c r="K122" s="335"/>
    </row>
    <row r="123" spans="1:19">
      <c r="K123" s="335"/>
    </row>
    <row r="124" spans="1:19">
      <c r="K124" s="335"/>
    </row>
    <row r="125" spans="1:19">
      <c r="K125" s="335"/>
    </row>
    <row r="126" spans="1:19">
      <c r="K126" s="335"/>
    </row>
    <row r="127" spans="1:19">
      <c r="K127" s="335"/>
    </row>
    <row r="128" spans="1:19">
      <c r="K128" s="335"/>
    </row>
    <row r="129" spans="11:11">
      <c r="K129" s="335"/>
    </row>
    <row r="130" spans="11:11">
      <c r="K130" s="336"/>
    </row>
    <row r="131" spans="11:11">
      <c r="K131" s="336"/>
    </row>
  </sheetData>
  <mergeCells count="9">
    <mergeCell ref="C7:G7"/>
    <mergeCell ref="I7:M7"/>
    <mergeCell ref="O7:S7"/>
    <mergeCell ref="A1:S1"/>
    <mergeCell ref="A2:S2"/>
    <mergeCell ref="A5:H5"/>
    <mergeCell ref="I5:P5"/>
    <mergeCell ref="Q5:S5"/>
    <mergeCell ref="A3:S3"/>
  </mergeCells>
  <pageMargins left="0.7" right="0.7" top="0.75" bottom="0.75" header="0.3" footer="0.3"/>
  <pageSetup scale="51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41C623-55F7-4F83-A250-4F0DA0E10BBF}">
  <sheetPr>
    <tabColor theme="9" tint="0.59999389629810485"/>
    <pageSetUpPr fitToPage="1"/>
  </sheetPr>
  <dimension ref="A1:V11"/>
  <sheetViews>
    <sheetView rightToLeft="1" view="pageBreakPreview" zoomScale="70" zoomScaleNormal="100" zoomScaleSheetLayoutView="70" workbookViewId="0">
      <selection activeCell="A4" sqref="A4"/>
    </sheetView>
  </sheetViews>
  <sheetFormatPr defaultColWidth="9.109375" defaultRowHeight="21"/>
  <cols>
    <col min="1" max="1" width="50.88671875" style="91" customWidth="1"/>
    <col min="2" max="2" width="1" style="91" customWidth="1"/>
    <col min="3" max="3" width="13.109375" style="91" customWidth="1"/>
    <col min="4" max="4" width="1" style="91" customWidth="1"/>
    <col min="5" max="5" width="13" style="91" customWidth="1"/>
    <col min="6" max="6" width="1" style="91" customWidth="1"/>
    <col min="7" max="7" width="11.88671875" style="91" customWidth="1"/>
    <col min="8" max="8" width="1" style="91" customWidth="1"/>
    <col min="9" max="9" width="25" style="92" bestFit="1" customWidth="1"/>
    <col min="10" max="10" width="0.88671875" style="92" customWidth="1"/>
    <col min="11" max="11" width="25" style="92" bestFit="1" customWidth="1"/>
    <col min="12" max="12" width="0.6640625" style="92" customWidth="1"/>
    <col min="13" max="13" width="23.109375" style="92" bestFit="1" customWidth="1"/>
    <col min="14" max="14" width="0.6640625" style="92" customWidth="1"/>
    <col min="15" max="15" width="23.109375" style="92" bestFit="1" customWidth="1"/>
    <col min="16" max="16" width="0.5546875" style="92" customWidth="1"/>
    <col min="17" max="17" width="17" style="92" bestFit="1" customWidth="1"/>
    <col min="18" max="18" width="0.5546875" style="92" customWidth="1"/>
    <col min="19" max="19" width="23.109375" style="92" bestFit="1" customWidth="1"/>
    <col min="20" max="20" width="21.33203125" style="2" bestFit="1" customWidth="1"/>
    <col min="21" max="21" width="17.88671875" style="10" bestFit="1" customWidth="1"/>
    <col min="22" max="22" width="9.109375" style="10"/>
    <col min="23" max="16384" width="9.109375" style="2"/>
  </cols>
  <sheetData>
    <row r="1" spans="1:22" ht="25.2">
      <c r="A1" s="223" t="s">
        <v>77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223"/>
      <c r="Q1" s="223"/>
      <c r="R1" s="223"/>
      <c r="S1" s="223"/>
    </row>
    <row r="2" spans="1:22" ht="25.2">
      <c r="A2" s="223" t="s">
        <v>49</v>
      </c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  <c r="P2" s="223"/>
      <c r="Q2" s="223"/>
      <c r="R2" s="223"/>
      <c r="S2" s="223"/>
    </row>
    <row r="3" spans="1:22" ht="25.2">
      <c r="A3" s="223" t="str">
        <f>' سهام'!B3</f>
        <v>برای ماه منتهی به 1403/04/31</v>
      </c>
      <c r="B3" s="223"/>
      <c r="C3" s="223"/>
      <c r="D3" s="223"/>
      <c r="E3" s="223"/>
      <c r="F3" s="223"/>
      <c r="G3" s="223"/>
      <c r="H3" s="223"/>
      <c r="I3" s="223"/>
      <c r="J3" s="223"/>
      <c r="K3" s="223"/>
      <c r="L3" s="223"/>
      <c r="M3" s="223"/>
      <c r="N3" s="223"/>
      <c r="O3" s="223"/>
      <c r="P3" s="223"/>
      <c r="Q3" s="223"/>
      <c r="R3" s="223"/>
      <c r="S3" s="223"/>
    </row>
    <row r="4" spans="1:22" ht="25.2">
      <c r="A4" s="57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</row>
    <row r="5" spans="1:22" ht="25.2">
      <c r="A5" s="229" t="s">
        <v>358</v>
      </c>
      <c r="B5" s="229"/>
      <c r="C5" s="229"/>
      <c r="D5" s="229"/>
      <c r="E5" s="229"/>
      <c r="F5" s="229"/>
      <c r="G5" s="229"/>
      <c r="H5" s="229"/>
      <c r="I5" s="229"/>
      <c r="J5" s="77"/>
      <c r="K5" s="78"/>
      <c r="L5" s="78"/>
      <c r="M5" s="78"/>
      <c r="N5" s="78"/>
      <c r="O5" s="78"/>
      <c r="P5" s="78"/>
      <c r="Q5" s="78"/>
      <c r="R5" s="78"/>
      <c r="S5" s="78"/>
    </row>
    <row r="6" spans="1:22" ht="24.75" customHeight="1" thickBot="1">
      <c r="A6" s="79"/>
      <c r="B6" s="80"/>
      <c r="C6" s="80"/>
      <c r="D6" s="80"/>
      <c r="E6" s="80"/>
      <c r="F6" s="80"/>
      <c r="G6" s="80"/>
      <c r="H6" s="80"/>
      <c r="I6" s="264" t="str">
        <f>'درآمد سود سهام'!$I$7</f>
        <v>طی تیر ماه</v>
      </c>
      <c r="J6" s="264"/>
      <c r="K6" s="264"/>
      <c r="L6" s="264"/>
      <c r="M6" s="264"/>
      <c r="N6" s="78"/>
      <c r="O6" s="264" t="str">
        <f>'درآمد سود سهام'!$O$7</f>
        <v>از ابتدای سال مالی تا پایان تیرماه</v>
      </c>
      <c r="P6" s="264"/>
      <c r="Q6" s="264"/>
      <c r="R6" s="264"/>
      <c r="S6" s="264"/>
    </row>
    <row r="7" spans="1:22" ht="46.5" customHeight="1" thickBot="1">
      <c r="A7" s="81" t="s">
        <v>33</v>
      </c>
      <c r="B7" s="82"/>
      <c r="C7" s="83" t="s">
        <v>359</v>
      </c>
      <c r="D7" s="131"/>
      <c r="E7" s="83" t="s">
        <v>20</v>
      </c>
      <c r="F7" s="131"/>
      <c r="G7" s="83" t="s">
        <v>30</v>
      </c>
      <c r="H7" s="82"/>
      <c r="I7" s="83" t="s">
        <v>50</v>
      </c>
      <c r="J7" s="84"/>
      <c r="K7" s="83" t="s">
        <v>35</v>
      </c>
      <c r="L7" s="84"/>
      <c r="M7" s="83" t="s">
        <v>36</v>
      </c>
      <c r="N7" s="78"/>
      <c r="O7" s="83" t="s">
        <v>50</v>
      </c>
      <c r="P7" s="84"/>
      <c r="Q7" s="83" t="s">
        <v>35</v>
      </c>
      <c r="R7" s="84"/>
      <c r="S7" s="83" t="s">
        <v>36</v>
      </c>
    </row>
    <row r="8" spans="1:22" ht="24.6">
      <c r="A8" s="81"/>
      <c r="B8" s="82"/>
      <c r="C8" s="82"/>
      <c r="D8" s="82"/>
      <c r="E8" s="82"/>
      <c r="F8" s="82"/>
      <c r="G8" s="82"/>
      <c r="H8" s="82"/>
      <c r="I8" s="85">
        <v>0</v>
      </c>
      <c r="J8" s="85"/>
      <c r="K8" s="85">
        <v>0</v>
      </c>
      <c r="L8" s="85"/>
      <c r="M8" s="85">
        <v>0</v>
      </c>
      <c r="N8" s="85"/>
      <c r="O8" s="85">
        <v>0</v>
      </c>
      <c r="P8" s="85"/>
      <c r="Q8" s="85">
        <v>0</v>
      </c>
      <c r="R8" s="85"/>
      <c r="S8" s="85">
        <f>Q8+O8</f>
        <v>0</v>
      </c>
    </row>
    <row r="9" spans="1:22" s="1" customFormat="1" ht="25.2" thickBot="1">
      <c r="A9" s="87" t="s">
        <v>2</v>
      </c>
      <c r="B9" s="80"/>
      <c r="C9" s="80"/>
      <c r="D9" s="80"/>
      <c r="E9" s="80"/>
      <c r="F9" s="80"/>
      <c r="G9" s="80"/>
      <c r="H9" s="80"/>
      <c r="I9" s="88">
        <f>SUM(I8:I8)</f>
        <v>0</v>
      </c>
      <c r="J9" s="89"/>
      <c r="K9" s="88">
        <f>SUM(K8:K8)</f>
        <v>0</v>
      </c>
      <c r="L9" s="89"/>
      <c r="M9" s="88">
        <f>SUM(M8:M8)</f>
        <v>0</v>
      </c>
      <c r="N9" s="89"/>
      <c r="O9" s="88">
        <f>SUM(O8:O8)</f>
        <v>0</v>
      </c>
      <c r="P9" s="89"/>
      <c r="Q9" s="88">
        <f>SUM(Q8:Q8)</f>
        <v>0</v>
      </c>
      <c r="R9" s="90" t="e">
        <f>SUM(#REF!)</f>
        <v>#REF!</v>
      </c>
      <c r="S9" s="88">
        <f>SUM(S8:S8)</f>
        <v>0</v>
      </c>
      <c r="U9" s="10"/>
      <c r="V9" s="10"/>
    </row>
    <row r="10" spans="1:22" s="1" customFormat="1" ht="21.6" thickTop="1">
      <c r="A10" s="91"/>
      <c r="B10" s="91"/>
      <c r="C10" s="91"/>
      <c r="D10" s="91"/>
      <c r="E10" s="91"/>
      <c r="F10" s="91"/>
      <c r="G10" s="91"/>
      <c r="H10" s="91"/>
      <c r="I10" s="92"/>
      <c r="J10" s="86"/>
      <c r="K10" s="92"/>
      <c r="L10" s="86"/>
      <c r="M10" s="92"/>
      <c r="N10" s="86"/>
      <c r="O10" s="92"/>
      <c r="P10" s="86"/>
      <c r="Q10" s="92"/>
      <c r="R10" s="92"/>
      <c r="S10" s="92"/>
      <c r="T10" s="10"/>
      <c r="U10" s="10"/>
      <c r="V10" s="10"/>
    </row>
    <row r="11" spans="1:22" s="1" customFormat="1">
      <c r="A11" s="91"/>
      <c r="B11" s="91"/>
      <c r="C11" s="91"/>
      <c r="D11" s="91"/>
      <c r="E11" s="91"/>
      <c r="F11" s="91"/>
      <c r="G11" s="91"/>
      <c r="H11" s="91"/>
      <c r="I11" s="92"/>
      <c r="J11" s="86"/>
      <c r="K11" s="92"/>
      <c r="L11" s="86"/>
      <c r="M11" s="92"/>
      <c r="N11" s="86"/>
      <c r="O11" s="92"/>
      <c r="P11" s="86"/>
      <c r="Q11" s="92"/>
      <c r="R11" s="92"/>
      <c r="S11" s="92"/>
      <c r="U11" s="10"/>
      <c r="V11" s="10"/>
    </row>
  </sheetData>
  <autoFilter ref="A7:S7" xr:uid="{00000000-0009-0000-0000-000005000000}">
    <sortState xmlns:xlrd2="http://schemas.microsoft.com/office/spreadsheetml/2017/richdata2" ref="A8:T17">
      <sortCondition descending="1" ref="S7"/>
    </sortState>
  </autoFilter>
  <mergeCells count="6">
    <mergeCell ref="A1:S1"/>
    <mergeCell ref="A2:S2"/>
    <mergeCell ref="A3:S3"/>
    <mergeCell ref="A5:I5"/>
    <mergeCell ref="I6:M6"/>
    <mergeCell ref="O6:S6"/>
  </mergeCells>
  <printOptions horizontalCentered="1"/>
  <pageMargins left="0.25" right="0.25" top="0.75" bottom="0.75" header="0.3" footer="0.3"/>
  <pageSetup paperSize="9" scale="61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0.59999389629810485"/>
    <pageSetUpPr fitToPage="1"/>
  </sheetPr>
  <dimension ref="A1:P18"/>
  <sheetViews>
    <sheetView rightToLeft="1" view="pageBreakPreview" topLeftCell="A4" zoomScale="80" zoomScaleNormal="100" zoomScaleSheetLayoutView="80" workbookViewId="0">
      <selection activeCell="G22" sqref="G22"/>
    </sheetView>
  </sheetViews>
  <sheetFormatPr defaultColWidth="9.109375" defaultRowHeight="21"/>
  <cols>
    <col min="1" max="1" width="50.88671875" style="91" customWidth="1"/>
    <col min="2" max="2" width="1" style="91" customWidth="1"/>
    <col min="3" max="3" width="25" style="92" bestFit="1" customWidth="1"/>
    <col min="4" max="4" width="0.88671875" style="92" customWidth="1"/>
    <col min="5" max="5" width="25" style="92" bestFit="1" customWidth="1"/>
    <col min="6" max="6" width="0.6640625" style="92" customWidth="1"/>
    <col min="7" max="7" width="23.109375" style="92" bestFit="1" customWidth="1"/>
    <col min="8" max="8" width="0.6640625" style="92" customWidth="1"/>
    <col min="9" max="9" width="23.109375" style="92" bestFit="1" customWidth="1"/>
    <col min="10" max="10" width="0.5546875" style="92" customWidth="1"/>
    <col min="11" max="11" width="17" style="92" bestFit="1" customWidth="1"/>
    <col min="12" max="12" width="0.5546875" style="92" customWidth="1"/>
    <col min="13" max="13" width="23.109375" style="92" bestFit="1" customWidth="1"/>
    <col min="14" max="14" width="21.33203125" style="2" bestFit="1" customWidth="1"/>
    <col min="15" max="15" width="17.88671875" style="10" bestFit="1" customWidth="1"/>
    <col min="16" max="16" width="9.109375" style="10"/>
    <col min="17" max="16384" width="9.109375" style="2"/>
  </cols>
  <sheetData>
    <row r="1" spans="1:16" ht="25.2">
      <c r="A1" s="223" t="s">
        <v>77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</row>
    <row r="2" spans="1:16" ht="25.2">
      <c r="A2" s="223" t="s">
        <v>49</v>
      </c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</row>
    <row r="3" spans="1:16" ht="25.2">
      <c r="A3" s="223" t="str">
        <f>' سهام'!B3</f>
        <v>برای ماه منتهی به 1403/04/31</v>
      </c>
      <c r="B3" s="223"/>
      <c r="C3" s="223"/>
      <c r="D3" s="223"/>
      <c r="E3" s="223"/>
      <c r="F3" s="223"/>
      <c r="G3" s="223"/>
      <c r="H3" s="223"/>
      <c r="I3" s="223"/>
      <c r="J3" s="223"/>
      <c r="K3" s="223"/>
      <c r="L3" s="223"/>
      <c r="M3" s="223"/>
    </row>
    <row r="4" spans="1:16" ht="25.2">
      <c r="A4" s="57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</row>
    <row r="5" spans="1:16" ht="25.2">
      <c r="A5" s="229" t="s">
        <v>357</v>
      </c>
      <c r="B5" s="229"/>
      <c r="C5" s="229"/>
      <c r="D5" s="77"/>
      <c r="E5" s="78"/>
      <c r="F5" s="78"/>
      <c r="G5" s="78"/>
      <c r="H5" s="78"/>
      <c r="I5" s="78"/>
      <c r="J5" s="78"/>
      <c r="K5" s="78"/>
      <c r="L5" s="78"/>
      <c r="M5" s="78"/>
    </row>
    <row r="6" spans="1:16" ht="24.75" customHeight="1" thickBot="1">
      <c r="A6" s="79"/>
      <c r="B6" s="80"/>
      <c r="C6" s="264" t="str">
        <f>'درآمد سود سهام'!$I$7</f>
        <v>طی تیر ماه</v>
      </c>
      <c r="D6" s="264"/>
      <c r="E6" s="264"/>
      <c r="F6" s="264"/>
      <c r="G6" s="264"/>
      <c r="H6" s="78"/>
      <c r="I6" s="264" t="str">
        <f>'درآمد سود سهام'!$O$7</f>
        <v>از ابتدای سال مالی تا پایان تیرماه</v>
      </c>
      <c r="J6" s="264"/>
      <c r="K6" s="264"/>
      <c r="L6" s="264"/>
      <c r="M6" s="264"/>
    </row>
    <row r="7" spans="1:16" ht="46.5" customHeight="1" thickBot="1">
      <c r="A7" s="81" t="s">
        <v>33</v>
      </c>
      <c r="B7" s="82"/>
      <c r="C7" s="83" t="s">
        <v>50</v>
      </c>
      <c r="D7" s="84"/>
      <c r="E7" s="83" t="s">
        <v>35</v>
      </c>
      <c r="F7" s="84"/>
      <c r="G7" s="83" t="s">
        <v>36</v>
      </c>
      <c r="H7" s="78"/>
      <c r="I7" s="83" t="s">
        <v>50</v>
      </c>
      <c r="J7" s="84"/>
      <c r="K7" s="83" t="s">
        <v>35</v>
      </c>
      <c r="L7" s="84"/>
      <c r="M7" s="83" t="s">
        <v>36</v>
      </c>
    </row>
    <row r="8" spans="1:16" ht="24.6">
      <c r="A8" s="81" t="s">
        <v>363</v>
      </c>
      <c r="B8" s="82"/>
      <c r="C8" s="85">
        <v>48166895</v>
      </c>
      <c r="D8" s="85"/>
      <c r="E8" s="85">
        <v>0</v>
      </c>
      <c r="F8" s="85"/>
      <c r="G8" s="85">
        <f>C8+E8</f>
        <v>48166895</v>
      </c>
      <c r="H8" s="85"/>
      <c r="I8" s="85">
        <v>48166895</v>
      </c>
      <c r="J8" s="85"/>
      <c r="K8" s="85">
        <v>0</v>
      </c>
      <c r="L8" s="85"/>
      <c r="M8" s="85">
        <f>I8+K8</f>
        <v>48166895</v>
      </c>
    </row>
    <row r="9" spans="1:16" ht="24.6">
      <c r="A9" s="81" t="s">
        <v>360</v>
      </c>
      <c r="B9" s="82"/>
      <c r="C9" s="85">
        <v>53508678</v>
      </c>
      <c r="D9" s="85"/>
      <c r="E9" s="85">
        <v>0</v>
      </c>
      <c r="F9" s="85"/>
      <c r="G9" s="85">
        <f>C9+E9</f>
        <v>53508678</v>
      </c>
      <c r="H9" s="85"/>
      <c r="I9" s="85">
        <v>53508678</v>
      </c>
      <c r="J9" s="85"/>
      <c r="K9" s="85">
        <v>0</v>
      </c>
      <c r="L9" s="85"/>
      <c r="M9" s="85">
        <f>I9+K9</f>
        <v>53508678</v>
      </c>
    </row>
    <row r="10" spans="1:16" ht="24.6">
      <c r="A10" s="81" t="s">
        <v>361</v>
      </c>
      <c r="B10" s="82"/>
      <c r="C10" s="85">
        <v>4365</v>
      </c>
      <c r="D10" s="85"/>
      <c r="E10" s="85"/>
      <c r="F10" s="85"/>
      <c r="G10" s="85">
        <f>C10+E10</f>
        <v>4365</v>
      </c>
      <c r="H10" s="85"/>
      <c r="I10" s="85">
        <v>4365</v>
      </c>
      <c r="J10" s="85"/>
      <c r="K10" s="85"/>
      <c r="L10" s="85"/>
      <c r="M10" s="85">
        <f>I10+K10</f>
        <v>4365</v>
      </c>
    </row>
    <row r="11" spans="1:16" s="1" customFormat="1" ht="24.6">
      <c r="A11" s="81" t="s">
        <v>362</v>
      </c>
      <c r="B11" s="86"/>
      <c r="C11" s="85">
        <v>1740</v>
      </c>
      <c r="D11" s="85"/>
      <c r="E11" s="85">
        <v>0</v>
      </c>
      <c r="F11" s="85"/>
      <c r="G11" s="85">
        <f>C11+E11</f>
        <v>1740</v>
      </c>
      <c r="H11" s="85"/>
      <c r="I11" s="85">
        <v>1740</v>
      </c>
      <c r="J11" s="85"/>
      <c r="K11" s="85">
        <v>0</v>
      </c>
      <c r="L11" s="85"/>
      <c r="M11" s="85">
        <f>I11+K11</f>
        <v>1740</v>
      </c>
      <c r="O11" s="10"/>
      <c r="P11" s="10"/>
    </row>
    <row r="12" spans="1:16" s="1" customFormat="1" ht="25.2" thickBot="1">
      <c r="A12" s="87" t="s">
        <v>2</v>
      </c>
      <c r="B12" s="80"/>
      <c r="C12" s="88">
        <f>SUM(C8:C11)</f>
        <v>101681678</v>
      </c>
      <c r="D12" s="89"/>
      <c r="E12" s="88">
        <f>SUM(E8:E11)</f>
        <v>0</v>
      </c>
      <c r="F12" s="89"/>
      <c r="G12" s="88">
        <f>SUM(G8:G11)</f>
        <v>101681678</v>
      </c>
      <c r="H12" s="89"/>
      <c r="I12" s="88">
        <f>SUM(I8:I11)</f>
        <v>101681678</v>
      </c>
      <c r="J12" s="89"/>
      <c r="K12" s="88">
        <f>SUM(K8:K11)</f>
        <v>0</v>
      </c>
      <c r="L12" s="90" t="e">
        <f>SUM(#REF!)</f>
        <v>#REF!</v>
      </c>
      <c r="M12" s="88">
        <f>SUM(M8:M11)</f>
        <v>101681678</v>
      </c>
      <c r="O12" s="10"/>
      <c r="P12" s="10"/>
    </row>
    <row r="13" spans="1:16" s="1" customFormat="1" ht="21.6" thickTop="1">
      <c r="A13" s="91"/>
      <c r="B13" s="91"/>
      <c r="C13" s="92"/>
      <c r="D13" s="86"/>
      <c r="E13" s="92"/>
      <c r="F13" s="86"/>
      <c r="G13" s="92"/>
      <c r="H13" s="86"/>
      <c r="I13" s="92"/>
      <c r="J13" s="86"/>
      <c r="K13" s="92"/>
      <c r="L13" s="92"/>
      <c r="M13" s="92"/>
      <c r="N13" s="10"/>
      <c r="O13" s="10"/>
      <c r="P13" s="10"/>
    </row>
    <row r="14" spans="1:16" s="1" customFormat="1">
      <c r="A14" s="91"/>
      <c r="B14" s="91"/>
      <c r="C14" s="92"/>
      <c r="D14" s="86"/>
      <c r="E14" s="92"/>
      <c r="F14" s="86"/>
      <c r="G14" s="92"/>
      <c r="H14" s="86"/>
      <c r="I14" s="92"/>
      <c r="J14" s="86"/>
      <c r="K14" s="92"/>
      <c r="L14" s="92"/>
      <c r="M14" s="92"/>
      <c r="O14" s="10"/>
      <c r="P14" s="10"/>
    </row>
    <row r="15" spans="1:16" s="1" customFormat="1">
      <c r="A15" s="91"/>
      <c r="B15" s="91"/>
      <c r="C15" s="92"/>
      <c r="D15" s="86"/>
      <c r="E15" s="92"/>
      <c r="F15" s="86"/>
      <c r="G15" s="92"/>
      <c r="H15" s="86"/>
      <c r="I15" s="92"/>
      <c r="J15" s="86"/>
      <c r="K15" s="92"/>
      <c r="L15" s="92"/>
      <c r="M15" s="92"/>
      <c r="O15" s="10"/>
      <c r="P15" s="10"/>
    </row>
    <row r="18" spans="3:13">
      <c r="C18" s="91"/>
      <c r="D18" s="91"/>
      <c r="E18" s="91"/>
      <c r="F18" s="91"/>
      <c r="G18" s="91"/>
      <c r="H18" s="91"/>
      <c r="I18" s="91"/>
      <c r="J18" s="91"/>
      <c r="K18" s="91"/>
      <c r="L18" s="91"/>
      <c r="M18" s="91"/>
    </row>
  </sheetData>
  <autoFilter ref="A7:M7" xr:uid="{00000000-0009-0000-0000-000005000000}">
    <sortState xmlns:xlrd2="http://schemas.microsoft.com/office/spreadsheetml/2017/richdata2" ref="A8:N17">
      <sortCondition descending="1" ref="M7"/>
    </sortState>
  </autoFilter>
  <mergeCells count="6">
    <mergeCell ref="A5:C5"/>
    <mergeCell ref="I6:M6"/>
    <mergeCell ref="A1:M1"/>
    <mergeCell ref="A2:M2"/>
    <mergeCell ref="A3:M3"/>
    <mergeCell ref="C6:G6"/>
  </mergeCells>
  <printOptions horizontalCentered="1"/>
  <pageMargins left="0.25" right="0.25" top="0.75" bottom="0.75" header="0.3" footer="0.3"/>
  <pageSetup paperSize="9" scale="74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 tint="0.59999389629810485"/>
  </sheetPr>
  <dimension ref="A1:XEX187"/>
  <sheetViews>
    <sheetView rightToLeft="1" view="pageBreakPreview" zoomScale="75" zoomScaleNormal="100" zoomScaleSheetLayoutView="75" workbookViewId="0">
      <selection activeCell="Q171" sqref="A1:Q1048576"/>
    </sheetView>
  </sheetViews>
  <sheetFormatPr defaultColWidth="9.109375" defaultRowHeight="16.2"/>
  <cols>
    <col min="1" max="1" width="37.88671875" style="318" bestFit="1" customWidth="1"/>
    <col min="2" max="2" width="1.33203125" style="318" customWidth="1"/>
    <col min="3" max="3" width="13.88671875" style="318" bestFit="1" customWidth="1"/>
    <col min="4" max="4" width="0.88671875" style="318" customWidth="1"/>
    <col min="5" max="5" width="30.33203125" style="101" bestFit="1" customWidth="1"/>
    <col min="6" max="6" width="0.5546875" style="101" customWidth="1"/>
    <col min="7" max="7" width="27.44140625" style="101" bestFit="1" customWidth="1"/>
    <col min="8" max="8" width="0.88671875" style="101" customWidth="1"/>
    <col min="9" max="9" width="25.44140625" style="99" bestFit="1" customWidth="1"/>
    <col min="10" max="10" width="0.5546875" style="99" customWidth="1"/>
    <col min="11" max="11" width="15.6640625" style="99" bestFit="1" customWidth="1"/>
    <col min="12" max="12" width="0.44140625" style="99" customWidth="1"/>
    <col min="13" max="13" width="20" style="99" bestFit="1" customWidth="1"/>
    <col min="14" max="14" width="0.44140625" style="99" customWidth="1"/>
    <col min="15" max="15" width="24.5546875" style="99" bestFit="1" customWidth="1"/>
    <col min="16" max="16" width="0.5546875" style="99" customWidth="1"/>
    <col min="17" max="17" width="23.6640625" style="99" bestFit="1" customWidth="1"/>
    <col min="18" max="16384" width="9.109375" style="11"/>
  </cols>
  <sheetData>
    <row r="1" spans="1:17" ht="21.6">
      <c r="A1" s="337" t="s">
        <v>77</v>
      </c>
      <c r="B1" s="337"/>
      <c r="C1" s="337"/>
      <c r="D1" s="337"/>
      <c r="E1" s="337"/>
      <c r="F1" s="337"/>
      <c r="G1" s="337"/>
      <c r="H1" s="337"/>
      <c r="I1" s="337"/>
      <c r="J1" s="337"/>
      <c r="K1" s="337"/>
      <c r="L1" s="337"/>
      <c r="M1" s="337"/>
      <c r="N1" s="337"/>
      <c r="O1" s="337"/>
      <c r="P1" s="337"/>
      <c r="Q1" s="337"/>
    </row>
    <row r="2" spans="1:17" ht="21.6">
      <c r="A2" s="337" t="s">
        <v>49</v>
      </c>
      <c r="B2" s="337"/>
      <c r="C2" s="337"/>
      <c r="D2" s="337"/>
      <c r="E2" s="337"/>
      <c r="F2" s="337"/>
      <c r="G2" s="337"/>
      <c r="H2" s="337"/>
      <c r="I2" s="337"/>
      <c r="J2" s="337"/>
      <c r="K2" s="337"/>
      <c r="L2" s="337"/>
      <c r="M2" s="337"/>
      <c r="N2" s="337"/>
      <c r="O2" s="337"/>
      <c r="P2" s="337"/>
      <c r="Q2" s="337"/>
    </row>
    <row r="3" spans="1:17" ht="21.6">
      <c r="A3" s="337" t="str">
        <f>' سهام'!B3</f>
        <v>برای ماه منتهی به 1403/04/31</v>
      </c>
      <c r="B3" s="337"/>
      <c r="C3" s="337"/>
      <c r="D3" s="337"/>
      <c r="E3" s="337"/>
      <c r="F3" s="337"/>
      <c r="G3" s="337"/>
      <c r="H3" s="337"/>
      <c r="I3" s="337"/>
      <c r="J3" s="337"/>
      <c r="K3" s="337"/>
      <c r="L3" s="337"/>
      <c r="M3" s="337"/>
      <c r="N3" s="337"/>
      <c r="O3" s="337"/>
      <c r="P3" s="337"/>
      <c r="Q3" s="337"/>
    </row>
    <row r="4" spans="1:17" ht="21.6">
      <c r="A4" s="338"/>
      <c r="B4" s="338"/>
      <c r="C4" s="338"/>
      <c r="D4" s="338"/>
      <c r="E4" s="338"/>
      <c r="F4" s="338"/>
      <c r="G4" s="338"/>
      <c r="H4" s="338"/>
      <c r="I4" s="338"/>
      <c r="J4" s="338"/>
      <c r="K4" s="338"/>
      <c r="L4" s="338"/>
      <c r="M4" s="338"/>
      <c r="N4" s="338"/>
      <c r="O4" s="338"/>
      <c r="P4" s="338"/>
      <c r="Q4" s="338"/>
    </row>
    <row r="5" spans="1:17" ht="21.6">
      <c r="A5" s="339" t="s">
        <v>356</v>
      </c>
      <c r="B5" s="339"/>
      <c r="C5" s="339"/>
      <c r="D5" s="339"/>
      <c r="E5" s="339"/>
      <c r="F5" s="339"/>
      <c r="G5" s="339"/>
      <c r="H5" s="339"/>
      <c r="I5" s="339"/>
      <c r="J5" s="191"/>
      <c r="K5" s="191"/>
      <c r="L5" s="191"/>
      <c r="M5" s="191"/>
      <c r="N5" s="191"/>
      <c r="O5" s="191"/>
      <c r="P5" s="191"/>
      <c r="Q5" s="191"/>
    </row>
    <row r="6" spans="1:17" ht="22.2" thickBot="1">
      <c r="A6" s="340"/>
      <c r="B6" s="340"/>
      <c r="C6" s="341" t="str">
        <f>'درآمد سود سهام'!$I$7</f>
        <v>طی تیر ماه</v>
      </c>
      <c r="D6" s="342"/>
      <c r="E6" s="342"/>
      <c r="F6" s="342"/>
      <c r="G6" s="342"/>
      <c r="H6" s="342"/>
      <c r="I6" s="342"/>
      <c r="J6" s="192"/>
      <c r="K6" s="265" t="str">
        <f>'درآمد سود سهام'!$O$7</f>
        <v>از ابتدای سال مالی تا پایان تیرماه</v>
      </c>
      <c r="L6" s="265"/>
      <c r="M6" s="265"/>
      <c r="N6" s="265"/>
      <c r="O6" s="265"/>
      <c r="P6" s="265"/>
      <c r="Q6" s="265"/>
    </row>
    <row r="7" spans="1:17" ht="42.6" thickBot="1">
      <c r="A7" s="343" t="s">
        <v>33</v>
      </c>
      <c r="B7" s="343"/>
      <c r="C7" s="344" t="s">
        <v>3</v>
      </c>
      <c r="D7" s="343"/>
      <c r="E7" s="193" t="s">
        <v>208</v>
      </c>
      <c r="F7" s="194"/>
      <c r="G7" s="195" t="s">
        <v>37</v>
      </c>
      <c r="H7" s="194"/>
      <c r="I7" s="196" t="s">
        <v>207</v>
      </c>
      <c r="J7" s="192"/>
      <c r="K7" s="197" t="s">
        <v>3</v>
      </c>
      <c r="L7" s="198"/>
      <c r="M7" s="196" t="s">
        <v>208</v>
      </c>
      <c r="N7" s="198"/>
      <c r="O7" s="197" t="s">
        <v>37</v>
      </c>
      <c r="P7" s="198"/>
      <c r="Q7" s="196" t="s">
        <v>207</v>
      </c>
    </row>
    <row r="8" spans="1:17" ht="21">
      <c r="A8" s="345" t="s">
        <v>118</v>
      </c>
      <c r="B8" s="346"/>
      <c r="C8" s="199">
        <v>4368422</v>
      </c>
      <c r="D8" s="346"/>
      <c r="E8" s="199">
        <v>15878723964</v>
      </c>
      <c r="F8" s="48"/>
      <c r="G8" s="199">
        <v>-16295870972</v>
      </c>
      <c r="H8" s="346"/>
      <c r="I8" s="199">
        <f>G8+E8</f>
        <v>-417147008</v>
      </c>
      <c r="J8" s="199"/>
      <c r="K8" s="48">
        <v>4368422</v>
      </c>
      <c r="L8" s="199"/>
      <c r="M8" s="199">
        <v>15878723964</v>
      </c>
      <c r="N8" s="346"/>
      <c r="O8" s="199">
        <v>-16295870972</v>
      </c>
      <c r="P8" s="199"/>
      <c r="Q8" s="199">
        <f>M8+O8</f>
        <v>-417147008</v>
      </c>
    </row>
    <row r="9" spans="1:17" ht="21">
      <c r="A9" s="345" t="s">
        <v>192</v>
      </c>
      <c r="B9" s="346"/>
      <c r="C9" s="199">
        <v>547866</v>
      </c>
      <c r="D9" s="346"/>
      <c r="E9" s="199">
        <v>3149747406</v>
      </c>
      <c r="F9" s="48"/>
      <c r="G9" s="199">
        <v>-3213176565</v>
      </c>
      <c r="H9" s="346"/>
      <c r="I9" s="199">
        <f t="shared" ref="I9:I72" si="0">G9+E9</f>
        <v>-63429159</v>
      </c>
      <c r="J9" s="199"/>
      <c r="K9" s="48">
        <v>547866</v>
      </c>
      <c r="L9" s="199"/>
      <c r="M9" s="199">
        <v>3149747406</v>
      </c>
      <c r="N9" s="346"/>
      <c r="O9" s="199">
        <v>-3213176565</v>
      </c>
      <c r="P9" s="199"/>
      <c r="Q9" s="199">
        <f t="shared" ref="Q9:Q72" si="1">M9+O9</f>
        <v>-63429159</v>
      </c>
    </row>
    <row r="10" spans="1:17" ht="21">
      <c r="A10" s="345" t="s">
        <v>269</v>
      </c>
      <c r="B10" s="346"/>
      <c r="C10" s="199">
        <v>1198771</v>
      </c>
      <c r="D10" s="346"/>
      <c r="E10" s="199">
        <v>14373737026</v>
      </c>
      <c r="F10" s="48"/>
      <c r="G10" s="199">
        <v>-12822028243</v>
      </c>
      <c r="H10" s="346"/>
      <c r="I10" s="199">
        <f t="shared" si="0"/>
        <v>1551708783</v>
      </c>
      <c r="J10" s="199"/>
      <c r="K10" s="48">
        <v>1198771</v>
      </c>
      <c r="L10" s="199"/>
      <c r="M10" s="199">
        <v>14373737026</v>
      </c>
      <c r="N10" s="346"/>
      <c r="O10" s="199">
        <v>-12822028243</v>
      </c>
      <c r="P10" s="199"/>
      <c r="Q10" s="199">
        <f t="shared" si="1"/>
        <v>1551708783</v>
      </c>
    </row>
    <row r="11" spans="1:17" ht="21">
      <c r="A11" s="345" t="s">
        <v>134</v>
      </c>
      <c r="B11" s="346"/>
      <c r="C11" s="199">
        <v>2371851</v>
      </c>
      <c r="D11" s="346"/>
      <c r="E11" s="199">
        <v>8984730412</v>
      </c>
      <c r="F11" s="48"/>
      <c r="G11" s="199">
        <v>-9187097710</v>
      </c>
      <c r="H11" s="346"/>
      <c r="I11" s="199">
        <f t="shared" si="0"/>
        <v>-202367298</v>
      </c>
      <c r="J11" s="199"/>
      <c r="K11" s="48">
        <v>2371851</v>
      </c>
      <c r="L11" s="199"/>
      <c r="M11" s="199">
        <v>8984730412</v>
      </c>
      <c r="N11" s="346"/>
      <c r="O11" s="199">
        <v>-9187097710</v>
      </c>
      <c r="P11" s="199"/>
      <c r="Q11" s="199">
        <f t="shared" si="1"/>
        <v>-202367298</v>
      </c>
    </row>
    <row r="12" spans="1:17" ht="21">
      <c r="A12" s="345" t="s">
        <v>147</v>
      </c>
      <c r="B12" s="346"/>
      <c r="C12" s="199">
        <v>532171</v>
      </c>
      <c r="D12" s="346"/>
      <c r="E12" s="199">
        <v>7324743627</v>
      </c>
      <c r="F12" s="48"/>
      <c r="G12" s="199">
        <v>-7257942873</v>
      </c>
      <c r="H12" s="346"/>
      <c r="I12" s="199">
        <f t="shared" si="0"/>
        <v>66800754</v>
      </c>
      <c r="J12" s="199"/>
      <c r="K12" s="48">
        <v>532171</v>
      </c>
      <c r="L12" s="199"/>
      <c r="M12" s="199">
        <v>7324743627</v>
      </c>
      <c r="N12" s="346"/>
      <c r="O12" s="199">
        <v>-7257942873</v>
      </c>
      <c r="P12" s="199"/>
      <c r="Q12" s="199">
        <f t="shared" si="1"/>
        <v>66800754</v>
      </c>
    </row>
    <row r="13" spans="1:17" ht="21">
      <c r="A13" s="345" t="s">
        <v>144</v>
      </c>
      <c r="B13" s="346"/>
      <c r="C13" s="199">
        <v>378000</v>
      </c>
      <c r="D13" s="346"/>
      <c r="E13" s="199">
        <v>4185548446</v>
      </c>
      <c r="F13" s="48"/>
      <c r="G13" s="199">
        <v>-4212167590</v>
      </c>
      <c r="H13" s="346"/>
      <c r="I13" s="199">
        <f t="shared" si="0"/>
        <v>-26619144</v>
      </c>
      <c r="J13" s="199"/>
      <c r="K13" s="48">
        <v>378000</v>
      </c>
      <c r="L13" s="199"/>
      <c r="M13" s="199">
        <v>4185548446</v>
      </c>
      <c r="N13" s="346"/>
      <c r="O13" s="199">
        <v>-4212167590</v>
      </c>
      <c r="P13" s="199"/>
      <c r="Q13" s="199">
        <f t="shared" si="1"/>
        <v>-26619144</v>
      </c>
    </row>
    <row r="14" spans="1:17" ht="21">
      <c r="A14" s="345" t="s">
        <v>252</v>
      </c>
      <c r="B14" s="346"/>
      <c r="C14" s="199">
        <v>551129</v>
      </c>
      <c r="D14" s="346"/>
      <c r="E14" s="199">
        <v>18540276621</v>
      </c>
      <c r="F14" s="48"/>
      <c r="G14" s="199">
        <v>-18763855050</v>
      </c>
      <c r="H14" s="346"/>
      <c r="I14" s="199">
        <f t="shared" si="0"/>
        <v>-223578429</v>
      </c>
      <c r="J14" s="199"/>
      <c r="K14" s="48">
        <v>551129</v>
      </c>
      <c r="L14" s="199"/>
      <c r="M14" s="199">
        <v>18540276621</v>
      </c>
      <c r="N14" s="346"/>
      <c r="O14" s="199">
        <v>-18763855050</v>
      </c>
      <c r="P14" s="199"/>
      <c r="Q14" s="199">
        <f t="shared" si="1"/>
        <v>-223578429</v>
      </c>
    </row>
    <row r="15" spans="1:17" ht="21">
      <c r="A15" s="345" t="s">
        <v>282</v>
      </c>
      <c r="B15" s="346"/>
      <c r="C15" s="199">
        <v>1811376</v>
      </c>
      <c r="D15" s="346"/>
      <c r="E15" s="199">
        <v>11271444448</v>
      </c>
      <c r="F15" s="48"/>
      <c r="G15" s="199">
        <v>-11325763388</v>
      </c>
      <c r="H15" s="346"/>
      <c r="I15" s="199">
        <f t="shared" si="0"/>
        <v>-54318940</v>
      </c>
      <c r="J15" s="199"/>
      <c r="K15" s="48">
        <v>1811376</v>
      </c>
      <c r="L15" s="199"/>
      <c r="M15" s="199">
        <v>11271444448</v>
      </c>
      <c r="N15" s="346"/>
      <c r="O15" s="199">
        <v>-11325763388</v>
      </c>
      <c r="P15" s="199"/>
      <c r="Q15" s="199">
        <f t="shared" si="1"/>
        <v>-54318940</v>
      </c>
    </row>
    <row r="16" spans="1:17" ht="21">
      <c r="A16" s="345" t="s">
        <v>160</v>
      </c>
      <c r="B16" s="346"/>
      <c r="C16" s="199">
        <v>749408</v>
      </c>
      <c r="D16" s="346"/>
      <c r="E16" s="199">
        <v>8759076097</v>
      </c>
      <c r="F16" s="48"/>
      <c r="G16" s="199">
        <v>-8738252033</v>
      </c>
      <c r="H16" s="346"/>
      <c r="I16" s="199">
        <f t="shared" si="0"/>
        <v>20824064</v>
      </c>
      <c r="J16" s="199"/>
      <c r="K16" s="48">
        <v>749408</v>
      </c>
      <c r="L16" s="199"/>
      <c r="M16" s="199">
        <v>8759076097</v>
      </c>
      <c r="N16" s="346"/>
      <c r="O16" s="199">
        <v>-8738252033</v>
      </c>
      <c r="P16" s="199"/>
      <c r="Q16" s="199">
        <f t="shared" si="1"/>
        <v>20824064</v>
      </c>
    </row>
    <row r="17" spans="1:17" ht="21">
      <c r="A17" s="345" t="s">
        <v>138</v>
      </c>
      <c r="B17" s="346"/>
      <c r="C17" s="199">
        <v>100000</v>
      </c>
      <c r="D17" s="346"/>
      <c r="E17" s="199">
        <v>1552695704</v>
      </c>
      <c r="F17" s="48"/>
      <c r="G17" s="199">
        <v>-1549723950</v>
      </c>
      <c r="H17" s="346"/>
      <c r="I17" s="199">
        <f t="shared" si="0"/>
        <v>2971754</v>
      </c>
      <c r="J17" s="199"/>
      <c r="K17" s="48">
        <v>100000</v>
      </c>
      <c r="L17" s="199"/>
      <c r="M17" s="199">
        <v>1552695704</v>
      </c>
      <c r="N17" s="346"/>
      <c r="O17" s="199">
        <v>-1549723950</v>
      </c>
      <c r="P17" s="199"/>
      <c r="Q17" s="199">
        <f t="shared" si="1"/>
        <v>2971754</v>
      </c>
    </row>
    <row r="18" spans="1:17" ht="21">
      <c r="A18" s="345" t="s">
        <v>353</v>
      </c>
      <c r="B18" s="346"/>
      <c r="C18" s="199">
        <v>615113</v>
      </c>
      <c r="D18" s="346"/>
      <c r="E18" s="199">
        <v>4977318109</v>
      </c>
      <c r="F18" s="48"/>
      <c r="G18" s="199">
        <v>-5166778508</v>
      </c>
      <c r="H18" s="346"/>
      <c r="I18" s="199">
        <f t="shared" si="0"/>
        <v>-189460399</v>
      </c>
      <c r="J18" s="199"/>
      <c r="K18" s="48">
        <v>615113</v>
      </c>
      <c r="L18" s="199"/>
      <c r="M18" s="199">
        <v>4977318109</v>
      </c>
      <c r="N18" s="346"/>
      <c r="O18" s="199">
        <v>-5166778508</v>
      </c>
      <c r="P18" s="199"/>
      <c r="Q18" s="199">
        <f t="shared" si="1"/>
        <v>-189460399</v>
      </c>
    </row>
    <row r="19" spans="1:17" ht="21">
      <c r="A19" s="345" t="s">
        <v>290</v>
      </c>
      <c r="B19" s="346"/>
      <c r="C19" s="199">
        <v>3697049</v>
      </c>
      <c r="D19" s="346"/>
      <c r="E19" s="199">
        <v>36481845255</v>
      </c>
      <c r="F19" s="48"/>
      <c r="G19" s="199">
        <v>-35537748575</v>
      </c>
      <c r="H19" s="346"/>
      <c r="I19" s="199">
        <f t="shared" si="0"/>
        <v>944096680</v>
      </c>
      <c r="J19" s="199"/>
      <c r="K19" s="48">
        <v>3697049</v>
      </c>
      <c r="L19" s="199"/>
      <c r="M19" s="199">
        <v>36481845255</v>
      </c>
      <c r="N19" s="346"/>
      <c r="O19" s="199">
        <v>-35537748575</v>
      </c>
      <c r="P19" s="199"/>
      <c r="Q19" s="199">
        <f t="shared" si="1"/>
        <v>944096680</v>
      </c>
    </row>
    <row r="20" spans="1:17" ht="21">
      <c r="A20" s="345" t="s">
        <v>278</v>
      </c>
      <c r="B20" s="346"/>
      <c r="C20" s="199">
        <v>3985748</v>
      </c>
      <c r="D20" s="346"/>
      <c r="E20" s="199">
        <v>32152727703</v>
      </c>
      <c r="F20" s="48"/>
      <c r="G20" s="199">
        <v>-26426758773</v>
      </c>
      <c r="H20" s="346"/>
      <c r="I20" s="199">
        <f t="shared" si="0"/>
        <v>5725968930</v>
      </c>
      <c r="J20" s="199"/>
      <c r="K20" s="48">
        <v>3985748</v>
      </c>
      <c r="L20" s="199"/>
      <c r="M20" s="199">
        <v>32152727703</v>
      </c>
      <c r="N20" s="346"/>
      <c r="O20" s="199">
        <v>-26426758773</v>
      </c>
      <c r="P20" s="199"/>
      <c r="Q20" s="199">
        <f t="shared" si="1"/>
        <v>5725968930</v>
      </c>
    </row>
    <row r="21" spans="1:17" ht="21">
      <c r="A21" s="345" t="s">
        <v>196</v>
      </c>
      <c r="B21" s="346"/>
      <c r="C21" s="199">
        <v>7042000</v>
      </c>
      <c r="D21" s="346"/>
      <c r="E21" s="199">
        <v>63382340124</v>
      </c>
      <c r="F21" s="48"/>
      <c r="G21" s="199">
        <v>-51420382512</v>
      </c>
      <c r="H21" s="346"/>
      <c r="I21" s="199">
        <f t="shared" si="0"/>
        <v>11961957612</v>
      </c>
      <c r="J21" s="199"/>
      <c r="K21" s="48">
        <v>7042000</v>
      </c>
      <c r="L21" s="199"/>
      <c r="M21" s="199">
        <v>63382340124</v>
      </c>
      <c r="N21" s="346"/>
      <c r="O21" s="199">
        <v>-51420382512</v>
      </c>
      <c r="P21" s="199"/>
      <c r="Q21" s="199">
        <f t="shared" si="1"/>
        <v>11961957612</v>
      </c>
    </row>
    <row r="22" spans="1:17" ht="21">
      <c r="A22" s="345" t="s">
        <v>200</v>
      </c>
      <c r="B22" s="346"/>
      <c r="C22" s="199">
        <v>2724000</v>
      </c>
      <c r="D22" s="346"/>
      <c r="E22" s="199">
        <v>15388052581</v>
      </c>
      <c r="F22" s="48"/>
      <c r="G22" s="199">
        <v>-13111129833</v>
      </c>
      <c r="H22" s="346"/>
      <c r="I22" s="199">
        <f t="shared" si="0"/>
        <v>2276922748</v>
      </c>
      <c r="J22" s="199"/>
      <c r="K22" s="48">
        <v>2724000</v>
      </c>
      <c r="L22" s="199"/>
      <c r="M22" s="199">
        <v>15388052581</v>
      </c>
      <c r="N22" s="346"/>
      <c r="O22" s="199">
        <v>-13111129833</v>
      </c>
      <c r="P22" s="199"/>
      <c r="Q22" s="199">
        <f t="shared" si="1"/>
        <v>2276922748</v>
      </c>
    </row>
    <row r="23" spans="1:17" ht="21">
      <c r="A23" s="345" t="s">
        <v>151</v>
      </c>
      <c r="B23" s="346"/>
      <c r="C23" s="199">
        <v>3390054</v>
      </c>
      <c r="D23" s="346"/>
      <c r="E23" s="199">
        <v>39574490521</v>
      </c>
      <c r="F23" s="48"/>
      <c r="G23" s="199">
        <v>-37708992771</v>
      </c>
      <c r="H23" s="346"/>
      <c r="I23" s="199">
        <f t="shared" si="0"/>
        <v>1865497750</v>
      </c>
      <c r="J23" s="199"/>
      <c r="K23" s="48">
        <v>3390054</v>
      </c>
      <c r="L23" s="199"/>
      <c r="M23" s="199">
        <v>39574490521</v>
      </c>
      <c r="N23" s="346"/>
      <c r="O23" s="199">
        <v>-37708992771</v>
      </c>
      <c r="P23" s="199"/>
      <c r="Q23" s="199">
        <f t="shared" si="1"/>
        <v>1865497750</v>
      </c>
    </row>
    <row r="24" spans="1:17" ht="21">
      <c r="A24" s="345" t="s">
        <v>258</v>
      </c>
      <c r="B24" s="346"/>
      <c r="C24" s="199">
        <v>199382</v>
      </c>
      <c r="D24" s="346"/>
      <c r="E24" s="199">
        <v>2646062021</v>
      </c>
      <c r="F24" s="48"/>
      <c r="G24" s="199">
        <v>-2372402255</v>
      </c>
      <c r="H24" s="346"/>
      <c r="I24" s="199">
        <f t="shared" si="0"/>
        <v>273659766</v>
      </c>
      <c r="J24" s="199"/>
      <c r="K24" s="48">
        <v>199382</v>
      </c>
      <c r="L24" s="199"/>
      <c r="M24" s="199">
        <v>2646062021</v>
      </c>
      <c r="N24" s="346"/>
      <c r="O24" s="199">
        <v>-2372402255</v>
      </c>
      <c r="P24" s="199"/>
      <c r="Q24" s="199">
        <f t="shared" si="1"/>
        <v>273659766</v>
      </c>
    </row>
    <row r="25" spans="1:17" ht="21">
      <c r="A25" s="345" t="s">
        <v>348</v>
      </c>
      <c r="B25" s="346"/>
      <c r="C25" s="199">
        <v>750000</v>
      </c>
      <c r="D25" s="346"/>
      <c r="E25" s="199">
        <v>5010117167</v>
      </c>
      <c r="F25" s="48"/>
      <c r="G25" s="199">
        <v>-4637243250</v>
      </c>
      <c r="H25" s="346"/>
      <c r="I25" s="199">
        <f t="shared" si="0"/>
        <v>372873917</v>
      </c>
      <c r="J25" s="199"/>
      <c r="K25" s="48">
        <v>750000</v>
      </c>
      <c r="L25" s="199"/>
      <c r="M25" s="199">
        <v>5010117167</v>
      </c>
      <c r="N25" s="346"/>
      <c r="O25" s="199">
        <v>-4637243250</v>
      </c>
      <c r="P25" s="199"/>
      <c r="Q25" s="199">
        <f t="shared" si="1"/>
        <v>372873917</v>
      </c>
    </row>
    <row r="26" spans="1:17" ht="21">
      <c r="A26" s="345" t="s">
        <v>93</v>
      </c>
      <c r="B26" s="346"/>
      <c r="C26" s="199">
        <v>159700</v>
      </c>
      <c r="D26" s="346"/>
      <c r="E26" s="199">
        <v>5389767685</v>
      </c>
      <c r="F26" s="48"/>
      <c r="G26" s="199">
        <v>-5489567565</v>
      </c>
      <c r="H26" s="346"/>
      <c r="I26" s="199">
        <f t="shared" si="0"/>
        <v>-99799880</v>
      </c>
      <c r="J26" s="199"/>
      <c r="K26" s="48">
        <v>159700</v>
      </c>
      <c r="L26" s="199"/>
      <c r="M26" s="199">
        <v>5389767685</v>
      </c>
      <c r="N26" s="346"/>
      <c r="O26" s="199">
        <v>-5489567565</v>
      </c>
      <c r="P26" s="199"/>
      <c r="Q26" s="199">
        <f t="shared" si="1"/>
        <v>-99799880</v>
      </c>
    </row>
    <row r="27" spans="1:17" ht="21">
      <c r="A27" s="345" t="s">
        <v>91</v>
      </c>
      <c r="B27" s="346"/>
      <c r="C27" s="199">
        <v>32589</v>
      </c>
      <c r="D27" s="346"/>
      <c r="E27" s="199">
        <v>1250662682</v>
      </c>
      <c r="F27" s="48"/>
      <c r="G27" s="199">
        <v>-985782756</v>
      </c>
      <c r="H27" s="346"/>
      <c r="I27" s="199">
        <f t="shared" si="0"/>
        <v>264879926</v>
      </c>
      <c r="J27" s="199"/>
      <c r="K27" s="48">
        <v>32589</v>
      </c>
      <c r="L27" s="199"/>
      <c r="M27" s="199">
        <v>1250662682</v>
      </c>
      <c r="N27" s="346"/>
      <c r="O27" s="199">
        <v>-985782756</v>
      </c>
      <c r="P27" s="199"/>
      <c r="Q27" s="199">
        <f t="shared" si="1"/>
        <v>264879926</v>
      </c>
    </row>
    <row r="28" spans="1:17" ht="21">
      <c r="A28" s="345" t="s">
        <v>287</v>
      </c>
      <c r="B28" s="346"/>
      <c r="C28" s="199">
        <v>9000000</v>
      </c>
      <c r="D28" s="346"/>
      <c r="E28" s="199">
        <v>22445848011</v>
      </c>
      <c r="F28" s="48"/>
      <c r="G28" s="199">
        <v>-23296555802</v>
      </c>
      <c r="H28" s="346"/>
      <c r="I28" s="199">
        <f t="shared" si="0"/>
        <v>-850707791</v>
      </c>
      <c r="J28" s="199"/>
      <c r="K28" s="48">
        <v>9000000</v>
      </c>
      <c r="L28" s="199"/>
      <c r="M28" s="199">
        <v>22445848011</v>
      </c>
      <c r="N28" s="346"/>
      <c r="O28" s="199">
        <v>-23296555802</v>
      </c>
      <c r="P28" s="199"/>
      <c r="Q28" s="199">
        <f t="shared" si="1"/>
        <v>-850707791</v>
      </c>
    </row>
    <row r="29" spans="1:17" ht="21">
      <c r="A29" s="345" t="s">
        <v>238</v>
      </c>
      <c r="B29" s="346"/>
      <c r="C29" s="199">
        <v>38153391</v>
      </c>
      <c r="D29" s="346"/>
      <c r="E29" s="199">
        <v>44023767659</v>
      </c>
      <c r="F29" s="48"/>
      <c r="G29" s="199">
        <v>-40998257360</v>
      </c>
      <c r="H29" s="346"/>
      <c r="I29" s="199">
        <f t="shared" si="0"/>
        <v>3025510299</v>
      </c>
      <c r="J29" s="199"/>
      <c r="K29" s="48">
        <v>38153391</v>
      </c>
      <c r="L29" s="199"/>
      <c r="M29" s="199">
        <v>44023767659</v>
      </c>
      <c r="N29" s="346"/>
      <c r="O29" s="199">
        <v>-40998257360</v>
      </c>
      <c r="P29" s="199"/>
      <c r="Q29" s="199">
        <f t="shared" si="1"/>
        <v>3025510299</v>
      </c>
    </row>
    <row r="30" spans="1:17" ht="21">
      <c r="A30" s="345" t="s">
        <v>100</v>
      </c>
      <c r="B30" s="346"/>
      <c r="C30" s="199">
        <v>310000</v>
      </c>
      <c r="D30" s="346"/>
      <c r="E30" s="199">
        <v>499580852</v>
      </c>
      <c r="F30" s="48"/>
      <c r="G30" s="199">
        <v>-470861604</v>
      </c>
      <c r="H30" s="346"/>
      <c r="I30" s="199">
        <f t="shared" si="0"/>
        <v>28719248</v>
      </c>
      <c r="J30" s="199"/>
      <c r="K30" s="48">
        <v>310000</v>
      </c>
      <c r="L30" s="199"/>
      <c r="M30" s="199">
        <v>499580852</v>
      </c>
      <c r="N30" s="346"/>
      <c r="O30" s="199">
        <v>-470861604</v>
      </c>
      <c r="P30" s="199"/>
      <c r="Q30" s="199">
        <f t="shared" si="1"/>
        <v>28719248</v>
      </c>
    </row>
    <row r="31" spans="1:17" ht="21">
      <c r="A31" s="345" t="s">
        <v>82</v>
      </c>
      <c r="B31" s="346"/>
      <c r="C31" s="199">
        <v>1200000</v>
      </c>
      <c r="D31" s="346"/>
      <c r="E31" s="199">
        <v>11219593887</v>
      </c>
      <c r="F31" s="48"/>
      <c r="G31" s="199">
        <v>-10950454801</v>
      </c>
      <c r="H31" s="346"/>
      <c r="I31" s="199">
        <f t="shared" si="0"/>
        <v>269139086</v>
      </c>
      <c r="J31" s="199"/>
      <c r="K31" s="48">
        <v>1200000</v>
      </c>
      <c r="L31" s="199"/>
      <c r="M31" s="199">
        <v>11219593887</v>
      </c>
      <c r="N31" s="346"/>
      <c r="O31" s="199">
        <v>-10950454801</v>
      </c>
      <c r="P31" s="199"/>
      <c r="Q31" s="199">
        <f t="shared" si="1"/>
        <v>269139086</v>
      </c>
    </row>
    <row r="32" spans="1:17" ht="21">
      <c r="A32" s="345" t="s">
        <v>189</v>
      </c>
      <c r="B32" s="346"/>
      <c r="C32" s="199">
        <v>78941</v>
      </c>
      <c r="D32" s="346"/>
      <c r="E32" s="199">
        <v>463945827</v>
      </c>
      <c r="F32" s="48"/>
      <c r="G32" s="199">
        <v>-489660918</v>
      </c>
      <c r="H32" s="346"/>
      <c r="I32" s="199">
        <f t="shared" si="0"/>
        <v>-25715091</v>
      </c>
      <c r="J32" s="199"/>
      <c r="K32" s="48">
        <v>78941</v>
      </c>
      <c r="L32" s="199"/>
      <c r="M32" s="199">
        <v>463945827</v>
      </c>
      <c r="N32" s="346"/>
      <c r="O32" s="199">
        <v>-489660918</v>
      </c>
      <c r="P32" s="199"/>
      <c r="Q32" s="199">
        <f t="shared" si="1"/>
        <v>-25715091</v>
      </c>
    </row>
    <row r="33" spans="1:17" ht="21">
      <c r="A33" s="345" t="s">
        <v>124</v>
      </c>
      <c r="B33" s="346"/>
      <c r="C33" s="199">
        <v>192900</v>
      </c>
      <c r="D33" s="346"/>
      <c r="E33" s="199">
        <v>497021824</v>
      </c>
      <c r="F33" s="48"/>
      <c r="G33" s="199">
        <v>-507376440</v>
      </c>
      <c r="H33" s="346"/>
      <c r="I33" s="199">
        <f t="shared" si="0"/>
        <v>-10354616</v>
      </c>
      <c r="J33" s="199"/>
      <c r="K33" s="48">
        <v>192900</v>
      </c>
      <c r="L33" s="199"/>
      <c r="M33" s="199">
        <v>497021824</v>
      </c>
      <c r="N33" s="346"/>
      <c r="O33" s="199">
        <v>-507376440</v>
      </c>
      <c r="P33" s="199"/>
      <c r="Q33" s="199">
        <f t="shared" si="1"/>
        <v>-10354616</v>
      </c>
    </row>
    <row r="34" spans="1:17" ht="21">
      <c r="A34" s="345" t="s">
        <v>285</v>
      </c>
      <c r="B34" s="346"/>
      <c r="C34" s="199">
        <v>368000</v>
      </c>
      <c r="D34" s="346"/>
      <c r="E34" s="199">
        <v>494030107</v>
      </c>
      <c r="F34" s="48"/>
      <c r="G34" s="199">
        <v>-535546426</v>
      </c>
      <c r="H34" s="346"/>
      <c r="I34" s="199">
        <f t="shared" si="0"/>
        <v>-41516319</v>
      </c>
      <c r="J34" s="199"/>
      <c r="K34" s="48">
        <v>368000</v>
      </c>
      <c r="L34" s="199"/>
      <c r="M34" s="199">
        <v>494030107</v>
      </c>
      <c r="N34" s="346"/>
      <c r="O34" s="199">
        <v>-535546426</v>
      </c>
      <c r="P34" s="199"/>
      <c r="Q34" s="199">
        <f t="shared" si="1"/>
        <v>-41516319</v>
      </c>
    </row>
    <row r="35" spans="1:17" ht="21">
      <c r="A35" s="345" t="s">
        <v>283</v>
      </c>
      <c r="B35" s="346"/>
      <c r="C35" s="199">
        <v>13000</v>
      </c>
      <c r="D35" s="346"/>
      <c r="E35" s="199">
        <v>498066129</v>
      </c>
      <c r="F35" s="48"/>
      <c r="G35" s="199">
        <v>-489251529</v>
      </c>
      <c r="H35" s="346"/>
      <c r="I35" s="199">
        <f t="shared" si="0"/>
        <v>8814600</v>
      </c>
      <c r="J35" s="199"/>
      <c r="K35" s="48">
        <v>13000</v>
      </c>
      <c r="L35" s="199"/>
      <c r="M35" s="199">
        <v>498066129</v>
      </c>
      <c r="N35" s="346"/>
      <c r="O35" s="199">
        <v>-489251529</v>
      </c>
      <c r="P35" s="199"/>
      <c r="Q35" s="199">
        <f t="shared" si="1"/>
        <v>8814600</v>
      </c>
    </row>
    <row r="36" spans="1:17" ht="21">
      <c r="A36" s="345" t="s">
        <v>206</v>
      </c>
      <c r="B36" s="346"/>
      <c r="C36" s="199">
        <v>190000</v>
      </c>
      <c r="D36" s="346"/>
      <c r="E36" s="199">
        <v>496746675</v>
      </c>
      <c r="F36" s="48"/>
      <c r="G36" s="199">
        <v>-458386277</v>
      </c>
      <c r="H36" s="346"/>
      <c r="I36" s="199">
        <f t="shared" si="0"/>
        <v>38360398</v>
      </c>
      <c r="J36" s="199"/>
      <c r="K36" s="48">
        <v>190000</v>
      </c>
      <c r="L36" s="199"/>
      <c r="M36" s="199">
        <v>496746675</v>
      </c>
      <c r="N36" s="346"/>
      <c r="O36" s="199">
        <v>-458386277</v>
      </c>
      <c r="P36" s="199"/>
      <c r="Q36" s="199">
        <f t="shared" si="1"/>
        <v>38360398</v>
      </c>
    </row>
    <row r="37" spans="1:17" ht="21">
      <c r="A37" s="345" t="s">
        <v>298</v>
      </c>
      <c r="B37" s="346"/>
      <c r="C37" s="199">
        <v>10619103</v>
      </c>
      <c r="D37" s="346"/>
      <c r="E37" s="199">
        <v>30076343081</v>
      </c>
      <c r="F37" s="48"/>
      <c r="G37" s="199">
        <v>-31266633079</v>
      </c>
      <c r="H37" s="346"/>
      <c r="I37" s="199">
        <f t="shared" si="0"/>
        <v>-1190289998</v>
      </c>
      <c r="J37" s="199"/>
      <c r="K37" s="48">
        <v>10619103</v>
      </c>
      <c r="L37" s="199"/>
      <c r="M37" s="199">
        <v>30076343081</v>
      </c>
      <c r="N37" s="346"/>
      <c r="O37" s="199">
        <v>-31266633079</v>
      </c>
      <c r="P37" s="199"/>
      <c r="Q37" s="199">
        <f t="shared" si="1"/>
        <v>-1190289998</v>
      </c>
    </row>
    <row r="38" spans="1:17" ht="21">
      <c r="A38" s="345" t="s">
        <v>205</v>
      </c>
      <c r="B38" s="346"/>
      <c r="C38" s="199">
        <v>2309000</v>
      </c>
      <c r="D38" s="346"/>
      <c r="E38" s="199">
        <v>10640006524</v>
      </c>
      <c r="F38" s="48"/>
      <c r="G38" s="199">
        <v>-8423609522</v>
      </c>
      <c r="H38" s="346"/>
      <c r="I38" s="199">
        <f t="shared" si="0"/>
        <v>2216397002</v>
      </c>
      <c r="J38" s="199"/>
      <c r="K38" s="48">
        <v>2309000</v>
      </c>
      <c r="L38" s="199"/>
      <c r="M38" s="199">
        <v>10640006524</v>
      </c>
      <c r="N38" s="346"/>
      <c r="O38" s="199">
        <v>-8423609522</v>
      </c>
      <c r="P38" s="199"/>
      <c r="Q38" s="199">
        <f t="shared" si="1"/>
        <v>2216397002</v>
      </c>
    </row>
    <row r="39" spans="1:17" ht="21">
      <c r="A39" s="345" t="s">
        <v>255</v>
      </c>
      <c r="B39" s="346"/>
      <c r="C39" s="199">
        <v>120000</v>
      </c>
      <c r="D39" s="346"/>
      <c r="E39" s="199">
        <v>448679392</v>
      </c>
      <c r="F39" s="48"/>
      <c r="G39" s="199">
        <v>-432458238</v>
      </c>
      <c r="H39" s="346"/>
      <c r="I39" s="199">
        <f t="shared" si="0"/>
        <v>16221154</v>
      </c>
      <c r="J39" s="199"/>
      <c r="K39" s="48">
        <v>120000</v>
      </c>
      <c r="L39" s="199"/>
      <c r="M39" s="199">
        <v>448679392</v>
      </c>
      <c r="N39" s="346"/>
      <c r="O39" s="199">
        <v>-432458238</v>
      </c>
      <c r="P39" s="199"/>
      <c r="Q39" s="199">
        <f t="shared" si="1"/>
        <v>16221154</v>
      </c>
    </row>
    <row r="40" spans="1:17" ht="21">
      <c r="A40" s="345" t="s">
        <v>130</v>
      </c>
      <c r="B40" s="346"/>
      <c r="C40" s="199">
        <v>23000</v>
      </c>
      <c r="D40" s="346"/>
      <c r="E40" s="199">
        <v>497730778</v>
      </c>
      <c r="F40" s="48"/>
      <c r="G40" s="199">
        <v>-452690369</v>
      </c>
      <c r="H40" s="346"/>
      <c r="I40" s="199">
        <f t="shared" si="0"/>
        <v>45040409</v>
      </c>
      <c r="J40" s="199"/>
      <c r="K40" s="48">
        <v>23000</v>
      </c>
      <c r="L40" s="199"/>
      <c r="M40" s="199">
        <v>497730778</v>
      </c>
      <c r="N40" s="346"/>
      <c r="O40" s="199">
        <v>-452690369</v>
      </c>
      <c r="P40" s="199"/>
      <c r="Q40" s="199">
        <f t="shared" si="1"/>
        <v>45040409</v>
      </c>
    </row>
    <row r="41" spans="1:17" ht="21">
      <c r="A41" s="345" t="s">
        <v>193</v>
      </c>
      <c r="B41" s="346"/>
      <c r="C41" s="199">
        <v>129000</v>
      </c>
      <c r="D41" s="346"/>
      <c r="E41" s="199">
        <v>497348012</v>
      </c>
      <c r="F41" s="48"/>
      <c r="G41" s="199">
        <v>-522957181</v>
      </c>
      <c r="H41" s="346"/>
      <c r="I41" s="199">
        <f t="shared" si="0"/>
        <v>-25609169</v>
      </c>
      <c r="J41" s="199"/>
      <c r="K41" s="48">
        <v>129000</v>
      </c>
      <c r="L41" s="199"/>
      <c r="M41" s="199">
        <v>497348012</v>
      </c>
      <c r="N41" s="346"/>
      <c r="O41" s="199">
        <v>-522957181</v>
      </c>
      <c r="P41" s="199"/>
      <c r="Q41" s="199">
        <f t="shared" si="1"/>
        <v>-25609169</v>
      </c>
    </row>
    <row r="42" spans="1:17" ht="21">
      <c r="A42" s="345" t="s">
        <v>286</v>
      </c>
      <c r="B42" s="346"/>
      <c r="C42" s="199">
        <v>318674</v>
      </c>
      <c r="D42" s="346"/>
      <c r="E42" s="199">
        <v>496002089</v>
      </c>
      <c r="F42" s="48"/>
      <c r="G42" s="199">
        <v>-527118408</v>
      </c>
      <c r="H42" s="346"/>
      <c r="I42" s="199">
        <f t="shared" si="0"/>
        <v>-31116319</v>
      </c>
      <c r="J42" s="199"/>
      <c r="K42" s="48">
        <v>318674</v>
      </c>
      <c r="L42" s="199"/>
      <c r="M42" s="199">
        <v>496002089</v>
      </c>
      <c r="N42" s="346"/>
      <c r="O42" s="199">
        <v>-527118408</v>
      </c>
      <c r="P42" s="199"/>
      <c r="Q42" s="199">
        <f t="shared" si="1"/>
        <v>-31116319</v>
      </c>
    </row>
    <row r="43" spans="1:17" ht="21">
      <c r="A43" s="345" t="s">
        <v>191</v>
      </c>
      <c r="B43" s="346"/>
      <c r="C43" s="199">
        <v>66000</v>
      </c>
      <c r="D43" s="346"/>
      <c r="E43" s="199">
        <v>494022980</v>
      </c>
      <c r="F43" s="48"/>
      <c r="G43" s="199">
        <v>-536262666</v>
      </c>
      <c r="H43" s="346"/>
      <c r="I43" s="199">
        <f t="shared" si="0"/>
        <v>-42239686</v>
      </c>
      <c r="J43" s="199"/>
      <c r="K43" s="48">
        <v>66000</v>
      </c>
      <c r="L43" s="199"/>
      <c r="M43" s="199">
        <v>494022980</v>
      </c>
      <c r="N43" s="346"/>
      <c r="O43" s="199">
        <v>-536262666</v>
      </c>
      <c r="P43" s="199"/>
      <c r="Q43" s="199">
        <f t="shared" si="1"/>
        <v>-42239686</v>
      </c>
    </row>
    <row r="44" spans="1:17" ht="21">
      <c r="A44" s="345" t="s">
        <v>320</v>
      </c>
      <c r="B44" s="346"/>
      <c r="C44" s="199">
        <v>70000</v>
      </c>
      <c r="D44" s="346"/>
      <c r="E44" s="199">
        <v>486388683</v>
      </c>
      <c r="F44" s="48"/>
      <c r="G44" s="199">
        <v>-520524940</v>
      </c>
      <c r="H44" s="346"/>
      <c r="I44" s="199">
        <f t="shared" si="0"/>
        <v>-34136257</v>
      </c>
      <c r="J44" s="199"/>
      <c r="K44" s="48">
        <v>70000</v>
      </c>
      <c r="L44" s="199"/>
      <c r="M44" s="199">
        <v>486388683</v>
      </c>
      <c r="N44" s="346"/>
      <c r="O44" s="199">
        <v>-520524940</v>
      </c>
      <c r="P44" s="199"/>
      <c r="Q44" s="199">
        <f t="shared" si="1"/>
        <v>-34136257</v>
      </c>
    </row>
    <row r="45" spans="1:17" ht="21">
      <c r="A45" s="345" t="s">
        <v>170</v>
      </c>
      <c r="B45" s="346"/>
      <c r="C45" s="199">
        <v>45000</v>
      </c>
      <c r="D45" s="346"/>
      <c r="E45" s="199">
        <v>507681225</v>
      </c>
      <c r="F45" s="48"/>
      <c r="G45" s="199">
        <v>-491607427</v>
      </c>
      <c r="H45" s="346"/>
      <c r="I45" s="199">
        <f t="shared" si="0"/>
        <v>16073798</v>
      </c>
      <c r="J45" s="199"/>
      <c r="K45" s="48">
        <v>45000</v>
      </c>
      <c r="L45" s="199"/>
      <c r="M45" s="199">
        <v>507681225</v>
      </c>
      <c r="N45" s="346"/>
      <c r="O45" s="199">
        <v>-491607427</v>
      </c>
      <c r="P45" s="199"/>
      <c r="Q45" s="199">
        <f t="shared" si="1"/>
        <v>16073798</v>
      </c>
    </row>
    <row r="46" spans="1:17" ht="21">
      <c r="A46" s="345" t="s">
        <v>370</v>
      </c>
      <c r="B46" s="346"/>
      <c r="C46" s="199">
        <v>100000</v>
      </c>
      <c r="D46" s="346"/>
      <c r="E46" s="199">
        <v>460027909</v>
      </c>
      <c r="F46" s="48"/>
      <c r="G46" s="199">
        <v>-512006445</v>
      </c>
      <c r="H46" s="346"/>
      <c r="I46" s="199">
        <f t="shared" si="0"/>
        <v>-51978536</v>
      </c>
      <c r="J46" s="199"/>
      <c r="K46" s="48">
        <v>100000</v>
      </c>
      <c r="L46" s="199"/>
      <c r="M46" s="199">
        <v>460027909</v>
      </c>
      <c r="N46" s="346"/>
      <c r="O46" s="199">
        <v>-512006445</v>
      </c>
      <c r="P46" s="199"/>
      <c r="Q46" s="199">
        <f t="shared" si="1"/>
        <v>-51978536</v>
      </c>
    </row>
    <row r="47" spans="1:17" ht="21">
      <c r="A47" s="345" t="s">
        <v>133</v>
      </c>
      <c r="B47" s="346"/>
      <c r="C47" s="199">
        <v>95000</v>
      </c>
      <c r="D47" s="346"/>
      <c r="E47" s="199">
        <v>502392873</v>
      </c>
      <c r="F47" s="48"/>
      <c r="G47" s="199">
        <v>-547721550</v>
      </c>
      <c r="H47" s="346"/>
      <c r="I47" s="199">
        <f t="shared" si="0"/>
        <v>-45328677</v>
      </c>
      <c r="J47" s="199"/>
      <c r="K47" s="48">
        <v>95000</v>
      </c>
      <c r="L47" s="199"/>
      <c r="M47" s="199">
        <v>502392873</v>
      </c>
      <c r="N47" s="346"/>
      <c r="O47" s="199">
        <v>-547721550</v>
      </c>
      <c r="P47" s="199"/>
      <c r="Q47" s="199">
        <f t="shared" si="1"/>
        <v>-45328677</v>
      </c>
    </row>
    <row r="48" spans="1:17" ht="21">
      <c r="A48" s="345" t="s">
        <v>98</v>
      </c>
      <c r="B48" s="346"/>
      <c r="C48" s="199">
        <v>239464</v>
      </c>
      <c r="D48" s="346"/>
      <c r="E48" s="199">
        <v>494104827</v>
      </c>
      <c r="F48" s="48"/>
      <c r="G48" s="199">
        <v>-493217199</v>
      </c>
      <c r="H48" s="346"/>
      <c r="I48" s="199">
        <f t="shared" si="0"/>
        <v>887628</v>
      </c>
      <c r="J48" s="199"/>
      <c r="K48" s="48">
        <v>239464</v>
      </c>
      <c r="L48" s="199"/>
      <c r="M48" s="199">
        <v>494104827</v>
      </c>
      <c r="N48" s="346"/>
      <c r="O48" s="199">
        <v>-493217199</v>
      </c>
      <c r="P48" s="199"/>
      <c r="Q48" s="199">
        <f t="shared" si="1"/>
        <v>887628</v>
      </c>
    </row>
    <row r="49" spans="1:17" ht="21">
      <c r="A49" s="345" t="s">
        <v>383</v>
      </c>
      <c r="B49" s="346"/>
      <c r="C49" s="199">
        <v>49000</v>
      </c>
      <c r="D49" s="346"/>
      <c r="E49" s="199">
        <v>504458256</v>
      </c>
      <c r="F49" s="48"/>
      <c r="G49" s="199">
        <v>-544845087</v>
      </c>
      <c r="H49" s="346"/>
      <c r="I49" s="199">
        <f t="shared" si="0"/>
        <v>-40386831</v>
      </c>
      <c r="J49" s="199"/>
      <c r="K49" s="48">
        <v>49000</v>
      </c>
      <c r="L49" s="199"/>
      <c r="M49" s="199">
        <v>504458256</v>
      </c>
      <c r="N49" s="346"/>
      <c r="O49" s="199">
        <v>-544845087</v>
      </c>
      <c r="P49" s="199"/>
      <c r="Q49" s="199">
        <f t="shared" si="1"/>
        <v>-40386831</v>
      </c>
    </row>
    <row r="50" spans="1:17" ht="21">
      <c r="A50" s="345" t="s">
        <v>228</v>
      </c>
      <c r="B50" s="346"/>
      <c r="C50" s="199">
        <v>453662</v>
      </c>
      <c r="D50" s="346"/>
      <c r="E50" s="199">
        <v>3359581786</v>
      </c>
      <c r="F50" s="48"/>
      <c r="G50" s="199">
        <v>-3900827451</v>
      </c>
      <c r="H50" s="346"/>
      <c r="I50" s="199">
        <f t="shared" si="0"/>
        <v>-541245665</v>
      </c>
      <c r="J50" s="199"/>
      <c r="K50" s="48">
        <v>453662</v>
      </c>
      <c r="L50" s="199"/>
      <c r="M50" s="199">
        <v>3359581786</v>
      </c>
      <c r="N50" s="346"/>
      <c r="O50" s="199">
        <v>-3900827451</v>
      </c>
      <c r="P50" s="199"/>
      <c r="Q50" s="199">
        <f t="shared" si="1"/>
        <v>-541245665</v>
      </c>
    </row>
    <row r="51" spans="1:17" ht="21">
      <c r="A51" s="345" t="s">
        <v>281</v>
      </c>
      <c r="B51" s="346"/>
      <c r="C51" s="199">
        <v>37300</v>
      </c>
      <c r="D51" s="346"/>
      <c r="E51" s="199">
        <v>496897352</v>
      </c>
      <c r="F51" s="48"/>
      <c r="G51" s="199">
        <v>-456060200</v>
      </c>
      <c r="H51" s="346"/>
      <c r="I51" s="199">
        <f t="shared" si="0"/>
        <v>40837152</v>
      </c>
      <c r="J51" s="199"/>
      <c r="K51" s="48">
        <v>37300</v>
      </c>
      <c r="L51" s="199"/>
      <c r="M51" s="199">
        <v>496897352</v>
      </c>
      <c r="N51" s="346"/>
      <c r="O51" s="199">
        <v>-456060200</v>
      </c>
      <c r="P51" s="199"/>
      <c r="Q51" s="199">
        <f t="shared" si="1"/>
        <v>40837152</v>
      </c>
    </row>
    <row r="52" spans="1:17" ht="21">
      <c r="A52" s="345" t="s">
        <v>97</v>
      </c>
      <c r="B52" s="346"/>
      <c r="C52" s="199">
        <v>18664</v>
      </c>
      <c r="D52" s="346"/>
      <c r="E52" s="199">
        <v>165212724</v>
      </c>
      <c r="F52" s="48"/>
      <c r="G52" s="199">
        <v>-170687133</v>
      </c>
      <c r="H52" s="346"/>
      <c r="I52" s="199">
        <f t="shared" si="0"/>
        <v>-5474409</v>
      </c>
      <c r="J52" s="199"/>
      <c r="K52" s="48">
        <v>18664</v>
      </c>
      <c r="L52" s="199"/>
      <c r="M52" s="199">
        <v>165212724</v>
      </c>
      <c r="N52" s="346"/>
      <c r="O52" s="199">
        <v>-170687133</v>
      </c>
      <c r="P52" s="199"/>
      <c r="Q52" s="199">
        <f t="shared" si="1"/>
        <v>-5474409</v>
      </c>
    </row>
    <row r="53" spans="1:17" ht="21">
      <c r="A53" s="345" t="s">
        <v>386</v>
      </c>
      <c r="B53" s="346"/>
      <c r="C53" s="199">
        <v>225000</v>
      </c>
      <c r="D53" s="346"/>
      <c r="E53" s="199">
        <v>499468147</v>
      </c>
      <c r="F53" s="48"/>
      <c r="G53" s="199">
        <v>-504149209</v>
      </c>
      <c r="H53" s="346"/>
      <c r="I53" s="199">
        <f t="shared" si="0"/>
        <v>-4681062</v>
      </c>
      <c r="J53" s="199"/>
      <c r="K53" s="48">
        <v>225000</v>
      </c>
      <c r="L53" s="199"/>
      <c r="M53" s="199">
        <v>499468147</v>
      </c>
      <c r="N53" s="346"/>
      <c r="O53" s="199">
        <v>-504149209</v>
      </c>
      <c r="P53" s="199"/>
      <c r="Q53" s="199">
        <f t="shared" si="1"/>
        <v>-4681062</v>
      </c>
    </row>
    <row r="54" spans="1:17" ht="21">
      <c r="A54" s="345" t="s">
        <v>225</v>
      </c>
      <c r="B54" s="346"/>
      <c r="C54" s="199">
        <v>222000</v>
      </c>
      <c r="D54" s="346"/>
      <c r="E54" s="199">
        <v>498939128</v>
      </c>
      <c r="F54" s="48"/>
      <c r="G54" s="199">
        <v>-514182303</v>
      </c>
      <c r="H54" s="346"/>
      <c r="I54" s="199">
        <f t="shared" si="0"/>
        <v>-15243175</v>
      </c>
      <c r="J54" s="199"/>
      <c r="K54" s="48">
        <v>222000</v>
      </c>
      <c r="L54" s="199"/>
      <c r="M54" s="199">
        <v>498939128</v>
      </c>
      <c r="N54" s="346"/>
      <c r="O54" s="199">
        <v>-514182303</v>
      </c>
      <c r="P54" s="199"/>
      <c r="Q54" s="199">
        <f t="shared" si="1"/>
        <v>-15243175</v>
      </c>
    </row>
    <row r="55" spans="1:17" ht="21">
      <c r="A55" s="345" t="s">
        <v>272</v>
      </c>
      <c r="B55" s="346"/>
      <c r="C55" s="199">
        <v>12600</v>
      </c>
      <c r="D55" s="346"/>
      <c r="E55" s="199">
        <v>496639308</v>
      </c>
      <c r="F55" s="48"/>
      <c r="G55" s="199">
        <v>-506951655</v>
      </c>
      <c r="H55" s="346"/>
      <c r="I55" s="199">
        <f t="shared" si="0"/>
        <v>-10312347</v>
      </c>
      <c r="J55" s="199"/>
      <c r="K55" s="48">
        <v>12600</v>
      </c>
      <c r="L55" s="199"/>
      <c r="M55" s="199">
        <v>496639308</v>
      </c>
      <c r="N55" s="346"/>
      <c r="O55" s="199">
        <v>-506951655</v>
      </c>
      <c r="P55" s="199"/>
      <c r="Q55" s="199">
        <f t="shared" si="1"/>
        <v>-10312347</v>
      </c>
    </row>
    <row r="56" spans="1:17" ht="21">
      <c r="A56" s="345" t="s">
        <v>180</v>
      </c>
      <c r="B56" s="346"/>
      <c r="C56" s="199">
        <v>200000</v>
      </c>
      <c r="D56" s="346"/>
      <c r="E56" s="199">
        <v>498621407</v>
      </c>
      <c r="F56" s="48"/>
      <c r="G56" s="199">
        <v>-494838090</v>
      </c>
      <c r="H56" s="346"/>
      <c r="I56" s="199">
        <f t="shared" si="0"/>
        <v>3783317</v>
      </c>
      <c r="J56" s="199"/>
      <c r="K56" s="48">
        <v>200000</v>
      </c>
      <c r="L56" s="199"/>
      <c r="M56" s="199">
        <v>498621407</v>
      </c>
      <c r="N56" s="346"/>
      <c r="O56" s="199">
        <v>-494838090</v>
      </c>
      <c r="P56" s="199"/>
      <c r="Q56" s="199">
        <f t="shared" si="1"/>
        <v>3783317</v>
      </c>
    </row>
    <row r="57" spans="1:17" ht="21">
      <c r="A57" s="345" t="s">
        <v>251</v>
      </c>
      <c r="B57" s="346"/>
      <c r="C57" s="199">
        <v>255000</v>
      </c>
      <c r="D57" s="346"/>
      <c r="E57" s="199">
        <v>501895863</v>
      </c>
      <c r="F57" s="48"/>
      <c r="G57" s="199">
        <v>-521920983</v>
      </c>
      <c r="H57" s="346"/>
      <c r="I57" s="199">
        <f t="shared" si="0"/>
        <v>-20025120</v>
      </c>
      <c r="J57" s="199"/>
      <c r="K57" s="48">
        <v>255000</v>
      </c>
      <c r="L57" s="199"/>
      <c r="M57" s="199">
        <v>501895863</v>
      </c>
      <c r="N57" s="346"/>
      <c r="O57" s="199">
        <v>-521920983</v>
      </c>
      <c r="P57" s="199"/>
      <c r="Q57" s="199">
        <f t="shared" si="1"/>
        <v>-20025120</v>
      </c>
    </row>
    <row r="58" spans="1:17" ht="21">
      <c r="A58" s="345" t="s">
        <v>318</v>
      </c>
      <c r="B58" s="346"/>
      <c r="C58" s="199">
        <v>100000</v>
      </c>
      <c r="D58" s="346"/>
      <c r="E58" s="199">
        <v>507333606</v>
      </c>
      <c r="F58" s="48"/>
      <c r="G58" s="199">
        <v>-461239200</v>
      </c>
      <c r="H58" s="346"/>
      <c r="I58" s="199">
        <f t="shared" si="0"/>
        <v>46094406</v>
      </c>
      <c r="J58" s="199"/>
      <c r="K58" s="48">
        <v>100000</v>
      </c>
      <c r="L58" s="199"/>
      <c r="M58" s="199">
        <v>507333606</v>
      </c>
      <c r="N58" s="346"/>
      <c r="O58" s="199">
        <v>-461239200</v>
      </c>
      <c r="P58" s="199"/>
      <c r="Q58" s="199">
        <f t="shared" si="1"/>
        <v>46094406</v>
      </c>
    </row>
    <row r="59" spans="1:17" ht="21">
      <c r="A59" s="345" t="s">
        <v>104</v>
      </c>
      <c r="B59" s="346"/>
      <c r="C59" s="199">
        <v>50000</v>
      </c>
      <c r="D59" s="346"/>
      <c r="E59" s="199">
        <v>498086236</v>
      </c>
      <c r="F59" s="48"/>
      <c r="G59" s="199">
        <v>-507959550</v>
      </c>
      <c r="H59" s="346"/>
      <c r="I59" s="199">
        <f t="shared" si="0"/>
        <v>-9873314</v>
      </c>
      <c r="J59" s="199"/>
      <c r="K59" s="48">
        <v>50000</v>
      </c>
      <c r="L59" s="199"/>
      <c r="M59" s="199">
        <v>498086236</v>
      </c>
      <c r="N59" s="346"/>
      <c r="O59" s="199">
        <v>-507959550</v>
      </c>
      <c r="P59" s="199"/>
      <c r="Q59" s="199">
        <f t="shared" si="1"/>
        <v>-9873314</v>
      </c>
    </row>
    <row r="60" spans="1:17" ht="21">
      <c r="A60" s="345" t="s">
        <v>197</v>
      </c>
      <c r="B60" s="346"/>
      <c r="C60" s="199">
        <v>100000</v>
      </c>
      <c r="D60" s="346"/>
      <c r="E60" s="199">
        <v>510961612</v>
      </c>
      <c r="F60" s="48"/>
      <c r="G60" s="199">
        <v>-533804850</v>
      </c>
      <c r="H60" s="346"/>
      <c r="I60" s="199">
        <f t="shared" si="0"/>
        <v>-22843238</v>
      </c>
      <c r="J60" s="199"/>
      <c r="K60" s="48">
        <v>100000</v>
      </c>
      <c r="L60" s="199"/>
      <c r="M60" s="199">
        <v>510961612</v>
      </c>
      <c r="N60" s="346"/>
      <c r="O60" s="199">
        <v>-533804850</v>
      </c>
      <c r="P60" s="199"/>
      <c r="Q60" s="199">
        <f t="shared" si="1"/>
        <v>-22843238</v>
      </c>
    </row>
    <row r="61" spans="1:17" ht="21">
      <c r="A61" s="345" t="s">
        <v>300</v>
      </c>
      <c r="B61" s="346"/>
      <c r="C61" s="199">
        <v>500000</v>
      </c>
      <c r="D61" s="346"/>
      <c r="E61" s="199">
        <v>523466739</v>
      </c>
      <c r="F61" s="48"/>
      <c r="G61" s="199">
        <v>-529331625</v>
      </c>
      <c r="H61" s="346"/>
      <c r="I61" s="199">
        <f t="shared" si="0"/>
        <v>-5864886</v>
      </c>
      <c r="J61" s="199"/>
      <c r="K61" s="48">
        <v>500000</v>
      </c>
      <c r="L61" s="199"/>
      <c r="M61" s="199">
        <v>523466739</v>
      </c>
      <c r="N61" s="346"/>
      <c r="O61" s="199">
        <v>-529331625</v>
      </c>
      <c r="P61" s="199"/>
      <c r="Q61" s="199">
        <f t="shared" si="1"/>
        <v>-5864886</v>
      </c>
    </row>
    <row r="62" spans="1:17" ht="21">
      <c r="A62" s="345" t="s">
        <v>86</v>
      </c>
      <c r="B62" s="346"/>
      <c r="C62" s="199">
        <v>135336</v>
      </c>
      <c r="D62" s="346"/>
      <c r="E62" s="199">
        <v>344872223</v>
      </c>
      <c r="F62" s="48"/>
      <c r="G62" s="199">
        <v>-371170342</v>
      </c>
      <c r="H62" s="346"/>
      <c r="I62" s="199">
        <f t="shared" si="0"/>
        <v>-26298119</v>
      </c>
      <c r="J62" s="199"/>
      <c r="K62" s="48">
        <v>135336</v>
      </c>
      <c r="L62" s="199"/>
      <c r="M62" s="199">
        <v>344872223</v>
      </c>
      <c r="N62" s="346"/>
      <c r="O62" s="199">
        <v>-371170342</v>
      </c>
      <c r="P62" s="199"/>
      <c r="Q62" s="199">
        <f t="shared" si="1"/>
        <v>-26298119</v>
      </c>
    </row>
    <row r="63" spans="1:17" ht="21">
      <c r="A63" s="345" t="s">
        <v>299</v>
      </c>
      <c r="B63" s="346"/>
      <c r="C63" s="199">
        <v>142000</v>
      </c>
      <c r="D63" s="346"/>
      <c r="E63" s="199">
        <v>3980500504</v>
      </c>
      <c r="F63" s="48"/>
      <c r="G63" s="199">
        <v>-4436504793</v>
      </c>
      <c r="H63" s="346"/>
      <c r="I63" s="199">
        <f t="shared" si="0"/>
        <v>-456004289</v>
      </c>
      <c r="J63" s="199"/>
      <c r="K63" s="48">
        <v>142000</v>
      </c>
      <c r="L63" s="199"/>
      <c r="M63" s="199">
        <v>3980500504</v>
      </c>
      <c r="N63" s="346"/>
      <c r="O63" s="199">
        <v>-4436504793</v>
      </c>
      <c r="P63" s="199"/>
      <c r="Q63" s="199">
        <f t="shared" si="1"/>
        <v>-456004289</v>
      </c>
    </row>
    <row r="64" spans="1:17" ht="21">
      <c r="A64" s="345" t="s">
        <v>199</v>
      </c>
      <c r="B64" s="346"/>
      <c r="C64" s="199">
        <v>280000</v>
      </c>
      <c r="D64" s="346"/>
      <c r="E64" s="199">
        <v>496290384</v>
      </c>
      <c r="F64" s="48"/>
      <c r="G64" s="199">
        <v>-505329631</v>
      </c>
      <c r="H64" s="346"/>
      <c r="I64" s="199">
        <f t="shared" si="0"/>
        <v>-9039247</v>
      </c>
      <c r="J64" s="199"/>
      <c r="K64" s="48">
        <v>280000</v>
      </c>
      <c r="L64" s="199"/>
      <c r="M64" s="199">
        <v>496290384</v>
      </c>
      <c r="N64" s="346"/>
      <c r="O64" s="199">
        <v>-505329631</v>
      </c>
      <c r="P64" s="199"/>
      <c r="Q64" s="199">
        <f t="shared" si="1"/>
        <v>-9039247</v>
      </c>
    </row>
    <row r="65" spans="1:17" ht="21">
      <c r="A65" s="345" t="s">
        <v>385</v>
      </c>
      <c r="B65" s="346"/>
      <c r="C65" s="199">
        <v>88000</v>
      </c>
      <c r="D65" s="346"/>
      <c r="E65" s="199">
        <v>503864069</v>
      </c>
      <c r="F65" s="48"/>
      <c r="G65" s="199">
        <v>-478184253</v>
      </c>
      <c r="H65" s="346"/>
      <c r="I65" s="199">
        <f t="shared" si="0"/>
        <v>25679816</v>
      </c>
      <c r="J65" s="199"/>
      <c r="K65" s="48">
        <v>88000</v>
      </c>
      <c r="L65" s="199"/>
      <c r="M65" s="199">
        <v>503864069</v>
      </c>
      <c r="N65" s="346"/>
      <c r="O65" s="199">
        <v>-478184253</v>
      </c>
      <c r="P65" s="199"/>
      <c r="Q65" s="199">
        <f t="shared" si="1"/>
        <v>25679816</v>
      </c>
    </row>
    <row r="66" spans="1:17" ht="21">
      <c r="A66" s="345" t="s">
        <v>247</v>
      </c>
      <c r="B66" s="346"/>
      <c r="C66" s="199">
        <v>80000</v>
      </c>
      <c r="D66" s="346"/>
      <c r="E66" s="199">
        <v>424291922</v>
      </c>
      <c r="F66" s="48"/>
      <c r="G66" s="199">
        <v>-402384410</v>
      </c>
      <c r="H66" s="346"/>
      <c r="I66" s="199">
        <f t="shared" si="0"/>
        <v>21907512</v>
      </c>
      <c r="J66" s="199"/>
      <c r="K66" s="48">
        <v>80000</v>
      </c>
      <c r="L66" s="199"/>
      <c r="M66" s="199">
        <v>424291922</v>
      </c>
      <c r="N66" s="346"/>
      <c r="O66" s="199">
        <v>-402384410</v>
      </c>
      <c r="P66" s="199"/>
      <c r="Q66" s="199">
        <f t="shared" si="1"/>
        <v>21907512</v>
      </c>
    </row>
    <row r="67" spans="1:17" ht="21">
      <c r="A67" s="345" t="s">
        <v>194</v>
      </c>
      <c r="B67" s="346"/>
      <c r="C67" s="199">
        <v>15625</v>
      </c>
      <c r="D67" s="346"/>
      <c r="E67" s="199">
        <v>497025007</v>
      </c>
      <c r="F67" s="48"/>
      <c r="G67" s="199">
        <v>-477609962</v>
      </c>
      <c r="H67" s="346"/>
      <c r="I67" s="199">
        <f t="shared" si="0"/>
        <v>19415045</v>
      </c>
      <c r="J67" s="199"/>
      <c r="K67" s="48">
        <v>15625</v>
      </c>
      <c r="L67" s="199"/>
      <c r="M67" s="199">
        <v>497025007</v>
      </c>
      <c r="N67" s="346"/>
      <c r="O67" s="199">
        <v>-477609962</v>
      </c>
      <c r="P67" s="199"/>
      <c r="Q67" s="199">
        <f t="shared" si="1"/>
        <v>19415045</v>
      </c>
    </row>
    <row r="68" spans="1:17" ht="21">
      <c r="A68" s="345" t="s">
        <v>201</v>
      </c>
      <c r="B68" s="346"/>
      <c r="C68" s="199">
        <v>3600</v>
      </c>
      <c r="D68" s="346"/>
      <c r="E68" s="199">
        <v>497434660</v>
      </c>
      <c r="F68" s="48"/>
      <c r="G68" s="199">
        <v>-484754448</v>
      </c>
      <c r="H68" s="346"/>
      <c r="I68" s="199">
        <f t="shared" si="0"/>
        <v>12680212</v>
      </c>
      <c r="J68" s="199"/>
      <c r="K68" s="48">
        <v>3600</v>
      </c>
      <c r="L68" s="199"/>
      <c r="M68" s="199">
        <v>497434660</v>
      </c>
      <c r="N68" s="346"/>
      <c r="O68" s="199">
        <v>-484754448</v>
      </c>
      <c r="P68" s="199"/>
      <c r="Q68" s="199">
        <f t="shared" si="1"/>
        <v>12680212</v>
      </c>
    </row>
    <row r="69" spans="1:17" ht="21">
      <c r="A69" s="345" t="s">
        <v>336</v>
      </c>
      <c r="B69" s="346"/>
      <c r="C69" s="199">
        <v>33300</v>
      </c>
      <c r="D69" s="346"/>
      <c r="E69" s="199">
        <v>501192956</v>
      </c>
      <c r="F69" s="48"/>
      <c r="G69" s="199">
        <v>-535588175</v>
      </c>
      <c r="H69" s="346"/>
      <c r="I69" s="199">
        <f t="shared" si="0"/>
        <v>-34395219</v>
      </c>
      <c r="J69" s="199"/>
      <c r="K69" s="48">
        <v>33300</v>
      </c>
      <c r="L69" s="199"/>
      <c r="M69" s="199">
        <v>501192956</v>
      </c>
      <c r="N69" s="346"/>
      <c r="O69" s="199">
        <v>-535588175</v>
      </c>
      <c r="P69" s="199"/>
      <c r="Q69" s="199">
        <f t="shared" si="1"/>
        <v>-34395219</v>
      </c>
    </row>
    <row r="70" spans="1:17" ht="21">
      <c r="A70" s="345" t="s">
        <v>309</v>
      </c>
      <c r="B70" s="346"/>
      <c r="C70" s="199">
        <v>6311</v>
      </c>
      <c r="D70" s="346"/>
      <c r="E70" s="199">
        <v>61228874</v>
      </c>
      <c r="F70" s="48"/>
      <c r="G70" s="199">
        <v>-67125910</v>
      </c>
      <c r="H70" s="346"/>
      <c r="I70" s="199">
        <f t="shared" si="0"/>
        <v>-5897036</v>
      </c>
      <c r="J70" s="199"/>
      <c r="K70" s="48">
        <v>6311</v>
      </c>
      <c r="L70" s="199"/>
      <c r="M70" s="199">
        <v>61228874</v>
      </c>
      <c r="N70" s="346"/>
      <c r="O70" s="199">
        <v>-67125910</v>
      </c>
      <c r="P70" s="199"/>
      <c r="Q70" s="199">
        <f t="shared" si="1"/>
        <v>-5897036</v>
      </c>
    </row>
    <row r="71" spans="1:17" ht="21">
      <c r="A71" s="345" t="s">
        <v>89</v>
      </c>
      <c r="B71" s="346"/>
      <c r="C71" s="199">
        <v>51546</v>
      </c>
      <c r="D71" s="346"/>
      <c r="E71" s="199">
        <v>494458258</v>
      </c>
      <c r="F71" s="48"/>
      <c r="G71" s="199">
        <v>-457225112</v>
      </c>
      <c r="H71" s="346"/>
      <c r="I71" s="199">
        <f t="shared" si="0"/>
        <v>37233146</v>
      </c>
      <c r="J71" s="199"/>
      <c r="K71" s="48">
        <v>51546</v>
      </c>
      <c r="L71" s="199"/>
      <c r="M71" s="199">
        <v>494458258</v>
      </c>
      <c r="N71" s="346"/>
      <c r="O71" s="199">
        <v>-457225112</v>
      </c>
      <c r="P71" s="199"/>
      <c r="Q71" s="199">
        <f t="shared" si="1"/>
        <v>37233146</v>
      </c>
    </row>
    <row r="72" spans="1:17" ht="21">
      <c r="A72" s="345" t="s">
        <v>217</v>
      </c>
      <c r="B72" s="346"/>
      <c r="C72" s="199">
        <v>100000</v>
      </c>
      <c r="D72" s="346"/>
      <c r="E72" s="199">
        <v>491280326</v>
      </c>
      <c r="F72" s="48"/>
      <c r="G72" s="199">
        <v>-412331949</v>
      </c>
      <c r="H72" s="346"/>
      <c r="I72" s="199">
        <f t="shared" si="0"/>
        <v>78948377</v>
      </c>
      <c r="J72" s="199"/>
      <c r="K72" s="48">
        <v>100000</v>
      </c>
      <c r="L72" s="199"/>
      <c r="M72" s="199">
        <v>491280326</v>
      </c>
      <c r="N72" s="346"/>
      <c r="O72" s="199">
        <v>-412331949</v>
      </c>
      <c r="P72" s="199"/>
      <c r="Q72" s="199">
        <f t="shared" si="1"/>
        <v>78948377</v>
      </c>
    </row>
    <row r="73" spans="1:17" ht="21">
      <c r="A73" s="345" t="s">
        <v>155</v>
      </c>
      <c r="B73" s="346"/>
      <c r="C73" s="199">
        <v>65645</v>
      </c>
      <c r="D73" s="346"/>
      <c r="E73" s="199">
        <v>509875837</v>
      </c>
      <c r="F73" s="48"/>
      <c r="G73" s="199">
        <v>-529213283</v>
      </c>
      <c r="H73" s="346"/>
      <c r="I73" s="199">
        <f t="shared" ref="I73:I136" si="2">G73+E73</f>
        <v>-19337446</v>
      </c>
      <c r="J73" s="199"/>
      <c r="K73" s="48">
        <v>65645</v>
      </c>
      <c r="L73" s="199"/>
      <c r="M73" s="199">
        <v>509875837</v>
      </c>
      <c r="N73" s="346"/>
      <c r="O73" s="199">
        <v>-529213283</v>
      </c>
      <c r="P73" s="199"/>
      <c r="Q73" s="199">
        <f t="shared" ref="Q73:Q136" si="3">M73+O73</f>
        <v>-19337446</v>
      </c>
    </row>
    <row r="74" spans="1:17" ht="21">
      <c r="A74" s="345" t="s">
        <v>366</v>
      </c>
      <c r="B74" s="346"/>
      <c r="C74" s="199">
        <v>13200</v>
      </c>
      <c r="D74" s="346"/>
      <c r="E74" s="199">
        <v>498112010</v>
      </c>
      <c r="F74" s="48"/>
      <c r="G74" s="199">
        <v>-439175266</v>
      </c>
      <c r="H74" s="346"/>
      <c r="I74" s="199">
        <f t="shared" si="2"/>
        <v>58936744</v>
      </c>
      <c r="J74" s="199"/>
      <c r="K74" s="48">
        <v>13200</v>
      </c>
      <c r="L74" s="199"/>
      <c r="M74" s="199">
        <v>498112010</v>
      </c>
      <c r="N74" s="346"/>
      <c r="O74" s="199">
        <v>-439175266</v>
      </c>
      <c r="P74" s="199"/>
      <c r="Q74" s="199">
        <f t="shared" si="3"/>
        <v>58936744</v>
      </c>
    </row>
    <row r="75" spans="1:17" ht="21">
      <c r="A75" s="345" t="s">
        <v>186</v>
      </c>
      <c r="B75" s="346"/>
      <c r="C75" s="199">
        <v>200000</v>
      </c>
      <c r="D75" s="346"/>
      <c r="E75" s="199">
        <v>490712805</v>
      </c>
      <c r="F75" s="48"/>
      <c r="G75" s="199">
        <v>-477740430</v>
      </c>
      <c r="H75" s="346"/>
      <c r="I75" s="199">
        <f t="shared" si="2"/>
        <v>12972375</v>
      </c>
      <c r="J75" s="199"/>
      <c r="K75" s="48">
        <v>200000</v>
      </c>
      <c r="L75" s="199"/>
      <c r="M75" s="199">
        <v>490712805</v>
      </c>
      <c r="N75" s="346"/>
      <c r="O75" s="199">
        <v>-477740430</v>
      </c>
      <c r="P75" s="199"/>
      <c r="Q75" s="199">
        <f t="shared" si="3"/>
        <v>12972375</v>
      </c>
    </row>
    <row r="76" spans="1:17" ht="21">
      <c r="A76" s="345" t="s">
        <v>119</v>
      </c>
      <c r="B76" s="346"/>
      <c r="C76" s="199">
        <v>20000</v>
      </c>
      <c r="D76" s="346"/>
      <c r="E76" s="199">
        <v>498064184</v>
      </c>
      <c r="F76" s="48"/>
      <c r="G76" s="199">
        <v>-445935328</v>
      </c>
      <c r="H76" s="346"/>
      <c r="I76" s="199">
        <f t="shared" si="2"/>
        <v>52128856</v>
      </c>
      <c r="J76" s="199"/>
      <c r="K76" s="48">
        <v>20000</v>
      </c>
      <c r="L76" s="199"/>
      <c r="M76" s="199">
        <v>498064184</v>
      </c>
      <c r="N76" s="346"/>
      <c r="O76" s="199">
        <v>-445935328</v>
      </c>
      <c r="P76" s="199"/>
      <c r="Q76" s="199">
        <f t="shared" si="3"/>
        <v>52128856</v>
      </c>
    </row>
    <row r="77" spans="1:17" ht="21">
      <c r="A77" s="345" t="s">
        <v>326</v>
      </c>
      <c r="B77" s="346"/>
      <c r="C77" s="199">
        <v>221540</v>
      </c>
      <c r="D77" s="346"/>
      <c r="E77" s="199">
        <v>496854178</v>
      </c>
      <c r="F77" s="48"/>
      <c r="G77" s="199">
        <v>-485202495</v>
      </c>
      <c r="H77" s="346"/>
      <c r="I77" s="199">
        <f t="shared" si="2"/>
        <v>11651683</v>
      </c>
      <c r="J77" s="199"/>
      <c r="K77" s="48">
        <v>221540</v>
      </c>
      <c r="L77" s="199"/>
      <c r="M77" s="199">
        <v>496854178</v>
      </c>
      <c r="N77" s="346"/>
      <c r="O77" s="199">
        <v>-485202495</v>
      </c>
      <c r="P77" s="199"/>
      <c r="Q77" s="199">
        <f t="shared" si="3"/>
        <v>11651683</v>
      </c>
    </row>
    <row r="78" spans="1:17" ht="21">
      <c r="A78" s="345" t="s">
        <v>163</v>
      </c>
      <c r="B78" s="346"/>
      <c r="C78" s="199">
        <v>400000</v>
      </c>
      <c r="D78" s="346"/>
      <c r="E78" s="199">
        <v>485096410</v>
      </c>
      <c r="F78" s="48"/>
      <c r="G78" s="199">
        <v>-483505920</v>
      </c>
      <c r="H78" s="346"/>
      <c r="I78" s="199">
        <f t="shared" si="2"/>
        <v>1590490</v>
      </c>
      <c r="J78" s="199"/>
      <c r="K78" s="48">
        <v>400000</v>
      </c>
      <c r="L78" s="199"/>
      <c r="M78" s="199">
        <v>485096410</v>
      </c>
      <c r="N78" s="346"/>
      <c r="O78" s="199">
        <v>-483505920</v>
      </c>
      <c r="P78" s="199"/>
      <c r="Q78" s="199">
        <f t="shared" si="3"/>
        <v>1590490</v>
      </c>
    </row>
    <row r="79" spans="1:17" ht="21">
      <c r="A79" s="345" t="s">
        <v>137</v>
      </c>
      <c r="B79" s="346"/>
      <c r="C79" s="199">
        <v>580</v>
      </c>
      <c r="D79" s="346"/>
      <c r="E79" s="199">
        <v>5044806</v>
      </c>
      <c r="F79" s="48"/>
      <c r="G79" s="199">
        <v>-4681577</v>
      </c>
      <c r="H79" s="346"/>
      <c r="I79" s="199">
        <f t="shared" si="2"/>
        <v>363229</v>
      </c>
      <c r="J79" s="199"/>
      <c r="K79" s="48">
        <v>580</v>
      </c>
      <c r="L79" s="199"/>
      <c r="M79" s="199">
        <v>5044806</v>
      </c>
      <c r="N79" s="346"/>
      <c r="O79" s="199">
        <v>-4681577</v>
      </c>
      <c r="P79" s="199"/>
      <c r="Q79" s="199">
        <f t="shared" si="3"/>
        <v>363229</v>
      </c>
    </row>
    <row r="80" spans="1:17" ht="21">
      <c r="A80" s="345" t="s">
        <v>149</v>
      </c>
      <c r="B80" s="346"/>
      <c r="C80" s="199">
        <v>950000</v>
      </c>
      <c r="D80" s="346"/>
      <c r="E80" s="199">
        <v>950301535</v>
      </c>
      <c r="F80" s="48"/>
      <c r="G80" s="199">
        <v>-897130125</v>
      </c>
      <c r="H80" s="346"/>
      <c r="I80" s="199">
        <f t="shared" si="2"/>
        <v>53171410</v>
      </c>
      <c r="J80" s="199"/>
      <c r="K80" s="48">
        <v>950000</v>
      </c>
      <c r="L80" s="199"/>
      <c r="M80" s="199">
        <v>950301535</v>
      </c>
      <c r="N80" s="346"/>
      <c r="O80" s="199">
        <v>-897130125</v>
      </c>
      <c r="P80" s="199"/>
      <c r="Q80" s="199">
        <f t="shared" si="3"/>
        <v>53171410</v>
      </c>
    </row>
    <row r="81" spans="1:17" ht="21">
      <c r="A81" s="345" t="s">
        <v>307</v>
      </c>
      <c r="B81" s="346"/>
      <c r="C81" s="199">
        <v>235000</v>
      </c>
      <c r="D81" s="346"/>
      <c r="E81" s="199">
        <v>497596663</v>
      </c>
      <c r="F81" s="48"/>
      <c r="G81" s="199">
        <v>-513690248</v>
      </c>
      <c r="H81" s="346"/>
      <c r="I81" s="199">
        <f t="shared" si="2"/>
        <v>-16093585</v>
      </c>
      <c r="J81" s="199"/>
      <c r="K81" s="48">
        <v>235000</v>
      </c>
      <c r="L81" s="199"/>
      <c r="M81" s="199">
        <v>497596663</v>
      </c>
      <c r="N81" s="346"/>
      <c r="O81" s="199">
        <v>-513690248</v>
      </c>
      <c r="P81" s="199"/>
      <c r="Q81" s="199">
        <f t="shared" si="3"/>
        <v>-16093585</v>
      </c>
    </row>
    <row r="82" spans="1:17" ht="21">
      <c r="A82" s="345" t="s">
        <v>259</v>
      </c>
      <c r="B82" s="346"/>
      <c r="C82" s="199">
        <v>197000</v>
      </c>
      <c r="D82" s="346"/>
      <c r="E82" s="199">
        <v>501810061</v>
      </c>
      <c r="F82" s="48"/>
      <c r="G82" s="199">
        <v>-592954956</v>
      </c>
      <c r="H82" s="346"/>
      <c r="I82" s="199">
        <f t="shared" si="2"/>
        <v>-91144895</v>
      </c>
      <c r="J82" s="199"/>
      <c r="K82" s="48">
        <v>197000</v>
      </c>
      <c r="L82" s="199"/>
      <c r="M82" s="199">
        <v>501810061</v>
      </c>
      <c r="N82" s="346"/>
      <c r="O82" s="199">
        <v>-592954956</v>
      </c>
      <c r="P82" s="199"/>
      <c r="Q82" s="199">
        <f t="shared" si="3"/>
        <v>-91144895</v>
      </c>
    </row>
    <row r="83" spans="1:17" ht="21">
      <c r="A83" s="345" t="s">
        <v>122</v>
      </c>
      <c r="B83" s="346"/>
      <c r="C83" s="199">
        <v>50000</v>
      </c>
      <c r="D83" s="346"/>
      <c r="E83" s="199">
        <v>237194256</v>
      </c>
      <c r="F83" s="48"/>
      <c r="G83" s="199">
        <v>-258950025</v>
      </c>
      <c r="H83" s="346"/>
      <c r="I83" s="199">
        <f t="shared" si="2"/>
        <v>-21755769</v>
      </c>
      <c r="J83" s="199"/>
      <c r="K83" s="48">
        <v>50000</v>
      </c>
      <c r="L83" s="199"/>
      <c r="M83" s="199">
        <v>237194256</v>
      </c>
      <c r="N83" s="346"/>
      <c r="O83" s="199">
        <v>-258950025</v>
      </c>
      <c r="P83" s="199"/>
      <c r="Q83" s="199">
        <f t="shared" si="3"/>
        <v>-21755769</v>
      </c>
    </row>
    <row r="84" spans="1:17" ht="21">
      <c r="A84" s="345" t="s">
        <v>284</v>
      </c>
      <c r="B84" s="346"/>
      <c r="C84" s="199">
        <v>60000</v>
      </c>
      <c r="D84" s="346"/>
      <c r="E84" s="199">
        <v>495633331</v>
      </c>
      <c r="F84" s="48"/>
      <c r="G84" s="199">
        <v>-514719090</v>
      </c>
      <c r="H84" s="346"/>
      <c r="I84" s="199">
        <f t="shared" si="2"/>
        <v>-19085759</v>
      </c>
      <c r="J84" s="199"/>
      <c r="K84" s="48">
        <v>60000</v>
      </c>
      <c r="L84" s="199"/>
      <c r="M84" s="199">
        <v>495633331</v>
      </c>
      <c r="N84" s="346"/>
      <c r="O84" s="199">
        <v>-514719090</v>
      </c>
      <c r="P84" s="199"/>
      <c r="Q84" s="199">
        <f t="shared" si="3"/>
        <v>-19085759</v>
      </c>
    </row>
    <row r="85" spans="1:17" ht="21">
      <c r="A85" s="345" t="s">
        <v>188</v>
      </c>
      <c r="B85" s="346"/>
      <c r="C85" s="199">
        <v>450000</v>
      </c>
      <c r="D85" s="346"/>
      <c r="E85" s="199">
        <v>492776081</v>
      </c>
      <c r="F85" s="48"/>
      <c r="G85" s="199">
        <v>-485792235</v>
      </c>
      <c r="H85" s="346"/>
      <c r="I85" s="199">
        <f t="shared" si="2"/>
        <v>6983846</v>
      </c>
      <c r="J85" s="199"/>
      <c r="K85" s="48">
        <v>450000</v>
      </c>
      <c r="L85" s="199"/>
      <c r="M85" s="199">
        <v>492776081</v>
      </c>
      <c r="N85" s="346"/>
      <c r="O85" s="199">
        <v>-485792235</v>
      </c>
      <c r="P85" s="199"/>
      <c r="Q85" s="199">
        <f t="shared" si="3"/>
        <v>6983846</v>
      </c>
    </row>
    <row r="86" spans="1:17" ht="21">
      <c r="A86" s="345" t="s">
        <v>245</v>
      </c>
      <c r="B86" s="346"/>
      <c r="C86" s="199">
        <v>29850</v>
      </c>
      <c r="D86" s="346"/>
      <c r="E86" s="199">
        <v>498085937</v>
      </c>
      <c r="F86" s="48"/>
      <c r="G86" s="199">
        <v>-441228476</v>
      </c>
      <c r="H86" s="346"/>
      <c r="I86" s="199">
        <f t="shared" si="2"/>
        <v>56857461</v>
      </c>
      <c r="J86" s="199"/>
      <c r="K86" s="48">
        <v>29850</v>
      </c>
      <c r="L86" s="199"/>
      <c r="M86" s="199">
        <v>498085937</v>
      </c>
      <c r="N86" s="346"/>
      <c r="O86" s="199">
        <v>-441228476</v>
      </c>
      <c r="P86" s="199"/>
      <c r="Q86" s="199">
        <f t="shared" si="3"/>
        <v>56857461</v>
      </c>
    </row>
    <row r="87" spans="1:17" ht="21">
      <c r="A87" s="345" t="s">
        <v>340</v>
      </c>
      <c r="B87" s="346"/>
      <c r="C87" s="199">
        <v>335796</v>
      </c>
      <c r="D87" s="346"/>
      <c r="E87" s="199">
        <v>497025259</v>
      </c>
      <c r="F87" s="48"/>
      <c r="G87" s="199">
        <v>-496357645</v>
      </c>
      <c r="H87" s="346"/>
      <c r="I87" s="199">
        <f t="shared" si="2"/>
        <v>667614</v>
      </c>
      <c r="J87" s="199"/>
      <c r="K87" s="48">
        <v>335796</v>
      </c>
      <c r="L87" s="199"/>
      <c r="M87" s="199">
        <v>497025259</v>
      </c>
      <c r="N87" s="346"/>
      <c r="O87" s="199">
        <v>-496357645</v>
      </c>
      <c r="P87" s="199"/>
      <c r="Q87" s="199">
        <f t="shared" si="3"/>
        <v>667614</v>
      </c>
    </row>
    <row r="88" spans="1:17" ht="21">
      <c r="A88" s="345" t="s">
        <v>109</v>
      </c>
      <c r="B88" s="346"/>
      <c r="C88" s="199">
        <v>181000</v>
      </c>
      <c r="D88" s="346"/>
      <c r="E88" s="199">
        <v>503848775</v>
      </c>
      <c r="F88" s="48"/>
      <c r="G88" s="199">
        <v>-550564533</v>
      </c>
      <c r="H88" s="346"/>
      <c r="I88" s="199">
        <f t="shared" si="2"/>
        <v>-46715758</v>
      </c>
      <c r="J88" s="199"/>
      <c r="K88" s="48">
        <v>181000</v>
      </c>
      <c r="L88" s="199"/>
      <c r="M88" s="199">
        <v>503848775</v>
      </c>
      <c r="N88" s="346"/>
      <c r="O88" s="199">
        <v>-550564533</v>
      </c>
      <c r="P88" s="199"/>
      <c r="Q88" s="199">
        <f t="shared" si="3"/>
        <v>-46715758</v>
      </c>
    </row>
    <row r="89" spans="1:17" ht="21">
      <c r="A89" s="345" t="s">
        <v>164</v>
      </c>
      <c r="B89" s="346"/>
      <c r="C89" s="199">
        <v>50000</v>
      </c>
      <c r="D89" s="346"/>
      <c r="E89" s="199">
        <v>176443875</v>
      </c>
      <c r="F89" s="48"/>
      <c r="G89" s="199">
        <v>-170876970</v>
      </c>
      <c r="H89" s="346"/>
      <c r="I89" s="199">
        <f t="shared" si="2"/>
        <v>5566905</v>
      </c>
      <c r="J89" s="199"/>
      <c r="K89" s="48">
        <v>50000</v>
      </c>
      <c r="L89" s="199"/>
      <c r="M89" s="199">
        <v>176443875</v>
      </c>
      <c r="N89" s="346"/>
      <c r="O89" s="199">
        <v>-170876970</v>
      </c>
      <c r="P89" s="199"/>
      <c r="Q89" s="199">
        <f t="shared" si="3"/>
        <v>5566905</v>
      </c>
    </row>
    <row r="90" spans="1:17" ht="21">
      <c r="A90" s="345" t="s">
        <v>99</v>
      </c>
      <c r="B90" s="346"/>
      <c r="C90" s="199">
        <v>200000</v>
      </c>
      <c r="D90" s="346"/>
      <c r="E90" s="199">
        <v>318113100</v>
      </c>
      <c r="F90" s="48"/>
      <c r="G90" s="199">
        <v>-303274109</v>
      </c>
      <c r="H90" s="346"/>
      <c r="I90" s="199">
        <f t="shared" si="2"/>
        <v>14838991</v>
      </c>
      <c r="J90" s="199"/>
      <c r="K90" s="48">
        <v>200000</v>
      </c>
      <c r="L90" s="199"/>
      <c r="M90" s="199">
        <v>318113100</v>
      </c>
      <c r="N90" s="346"/>
      <c r="O90" s="199">
        <v>-303274109</v>
      </c>
      <c r="P90" s="199"/>
      <c r="Q90" s="199">
        <f t="shared" si="3"/>
        <v>14838991</v>
      </c>
    </row>
    <row r="91" spans="1:17" ht="21">
      <c r="A91" s="345" t="s">
        <v>289</v>
      </c>
      <c r="B91" s="346"/>
      <c r="C91" s="199">
        <v>14511</v>
      </c>
      <c r="D91" s="346"/>
      <c r="E91" s="199">
        <v>35054417</v>
      </c>
      <c r="F91" s="48"/>
      <c r="G91" s="199">
        <v>-37049102</v>
      </c>
      <c r="H91" s="346"/>
      <c r="I91" s="199">
        <f t="shared" si="2"/>
        <v>-1994685</v>
      </c>
      <c r="J91" s="199"/>
      <c r="K91" s="48">
        <v>14511</v>
      </c>
      <c r="L91" s="199"/>
      <c r="M91" s="199">
        <v>35054417</v>
      </c>
      <c r="N91" s="346"/>
      <c r="O91" s="199">
        <v>-37049102</v>
      </c>
      <c r="P91" s="199"/>
      <c r="Q91" s="199">
        <f t="shared" si="3"/>
        <v>-1994685</v>
      </c>
    </row>
    <row r="92" spans="1:17" ht="21">
      <c r="A92" s="345" t="s">
        <v>175</v>
      </c>
      <c r="B92" s="346"/>
      <c r="C92" s="199">
        <v>70000</v>
      </c>
      <c r="D92" s="346"/>
      <c r="E92" s="199">
        <v>490607423</v>
      </c>
      <c r="F92" s="48"/>
      <c r="G92" s="199">
        <v>-443246895</v>
      </c>
      <c r="H92" s="346"/>
      <c r="I92" s="199">
        <f t="shared" si="2"/>
        <v>47360528</v>
      </c>
      <c r="J92" s="199"/>
      <c r="K92" s="48">
        <v>70000</v>
      </c>
      <c r="L92" s="199"/>
      <c r="M92" s="199">
        <v>490607423</v>
      </c>
      <c r="N92" s="346"/>
      <c r="O92" s="199">
        <v>-443246895</v>
      </c>
      <c r="P92" s="199"/>
      <c r="Q92" s="199">
        <f t="shared" si="3"/>
        <v>47360528</v>
      </c>
    </row>
    <row r="93" spans="1:17" ht="21">
      <c r="A93" s="345" t="s">
        <v>142</v>
      </c>
      <c r="B93" s="346"/>
      <c r="C93" s="199">
        <v>137000</v>
      </c>
      <c r="D93" s="346"/>
      <c r="E93" s="199">
        <v>500039377</v>
      </c>
      <c r="F93" s="48"/>
      <c r="G93" s="199">
        <v>-420266447</v>
      </c>
      <c r="H93" s="346"/>
      <c r="I93" s="199">
        <f t="shared" si="2"/>
        <v>79772930</v>
      </c>
      <c r="J93" s="199"/>
      <c r="K93" s="48">
        <v>137000</v>
      </c>
      <c r="L93" s="199"/>
      <c r="M93" s="199">
        <v>500039377</v>
      </c>
      <c r="N93" s="346"/>
      <c r="O93" s="199">
        <v>-420266447</v>
      </c>
      <c r="P93" s="199"/>
      <c r="Q93" s="199">
        <f t="shared" si="3"/>
        <v>79772930</v>
      </c>
    </row>
    <row r="94" spans="1:17" ht="21">
      <c r="A94" s="345" t="s">
        <v>176</v>
      </c>
      <c r="B94" s="346"/>
      <c r="C94" s="199">
        <v>80000</v>
      </c>
      <c r="D94" s="346"/>
      <c r="E94" s="199">
        <v>494754023</v>
      </c>
      <c r="F94" s="48"/>
      <c r="G94" s="199">
        <v>-445334400</v>
      </c>
      <c r="H94" s="346"/>
      <c r="I94" s="199">
        <f t="shared" si="2"/>
        <v>49419623</v>
      </c>
      <c r="J94" s="199"/>
      <c r="K94" s="48">
        <v>80000</v>
      </c>
      <c r="L94" s="199"/>
      <c r="M94" s="199">
        <v>494754023</v>
      </c>
      <c r="N94" s="346"/>
      <c r="O94" s="199">
        <v>-445334400</v>
      </c>
      <c r="P94" s="199"/>
      <c r="Q94" s="199">
        <f t="shared" si="3"/>
        <v>49419623</v>
      </c>
    </row>
    <row r="95" spans="1:17" ht="21">
      <c r="A95" s="345" t="s">
        <v>107</v>
      </c>
      <c r="B95" s="346"/>
      <c r="C95" s="199">
        <v>21000</v>
      </c>
      <c r="D95" s="346"/>
      <c r="E95" s="199">
        <v>500792453</v>
      </c>
      <c r="F95" s="48"/>
      <c r="G95" s="199">
        <v>-411029734</v>
      </c>
      <c r="H95" s="346"/>
      <c r="I95" s="199">
        <f t="shared" si="2"/>
        <v>89762719</v>
      </c>
      <c r="J95" s="199"/>
      <c r="K95" s="48">
        <v>21000</v>
      </c>
      <c r="L95" s="199"/>
      <c r="M95" s="199">
        <v>500792453</v>
      </c>
      <c r="N95" s="346"/>
      <c r="O95" s="199">
        <v>-411029734</v>
      </c>
      <c r="P95" s="199"/>
      <c r="Q95" s="199">
        <f t="shared" si="3"/>
        <v>89762719</v>
      </c>
    </row>
    <row r="96" spans="1:17" ht="21">
      <c r="A96" s="345" t="s">
        <v>275</v>
      </c>
      <c r="B96" s="346"/>
      <c r="C96" s="199">
        <v>90000</v>
      </c>
      <c r="D96" s="346"/>
      <c r="E96" s="199">
        <v>491160115</v>
      </c>
      <c r="F96" s="48"/>
      <c r="G96" s="199">
        <v>-557363835</v>
      </c>
      <c r="H96" s="346"/>
      <c r="I96" s="199">
        <f t="shared" si="2"/>
        <v>-66203720</v>
      </c>
      <c r="J96" s="199"/>
      <c r="K96" s="48">
        <v>90000</v>
      </c>
      <c r="L96" s="199"/>
      <c r="M96" s="199">
        <v>491160115</v>
      </c>
      <c r="N96" s="346"/>
      <c r="O96" s="199">
        <v>-557363835</v>
      </c>
      <c r="P96" s="199"/>
      <c r="Q96" s="199">
        <f t="shared" si="3"/>
        <v>-66203720</v>
      </c>
    </row>
    <row r="97" spans="1:17" ht="21">
      <c r="A97" s="345" t="s">
        <v>115</v>
      </c>
      <c r="B97" s="346"/>
      <c r="C97" s="199">
        <v>235410</v>
      </c>
      <c r="D97" s="346"/>
      <c r="E97" s="199">
        <v>497005613</v>
      </c>
      <c r="F97" s="48"/>
      <c r="G97" s="199">
        <v>-510374306</v>
      </c>
      <c r="H97" s="346"/>
      <c r="I97" s="199">
        <f t="shared" si="2"/>
        <v>-13368693</v>
      </c>
      <c r="J97" s="199"/>
      <c r="K97" s="48">
        <v>235410</v>
      </c>
      <c r="L97" s="199"/>
      <c r="M97" s="199">
        <v>497005613</v>
      </c>
      <c r="N97" s="346"/>
      <c r="O97" s="199">
        <v>-510374306</v>
      </c>
      <c r="P97" s="199"/>
      <c r="Q97" s="199">
        <f t="shared" si="3"/>
        <v>-13368693</v>
      </c>
    </row>
    <row r="98" spans="1:17" ht="21">
      <c r="A98" s="345" t="s">
        <v>270</v>
      </c>
      <c r="B98" s="346"/>
      <c r="C98" s="199">
        <v>360000</v>
      </c>
      <c r="D98" s="346"/>
      <c r="E98" s="199">
        <v>494086612</v>
      </c>
      <c r="F98" s="48"/>
      <c r="G98" s="199">
        <v>-498138336</v>
      </c>
      <c r="H98" s="346"/>
      <c r="I98" s="199">
        <f t="shared" si="2"/>
        <v>-4051724</v>
      </c>
      <c r="J98" s="199"/>
      <c r="K98" s="48">
        <v>360000</v>
      </c>
      <c r="L98" s="199"/>
      <c r="M98" s="199">
        <v>494086612</v>
      </c>
      <c r="N98" s="346"/>
      <c r="O98" s="199">
        <v>-498138336</v>
      </c>
      <c r="P98" s="199"/>
      <c r="Q98" s="199">
        <f t="shared" si="3"/>
        <v>-4051724</v>
      </c>
    </row>
    <row r="99" spans="1:17" ht="21">
      <c r="A99" s="345" t="s">
        <v>221</v>
      </c>
      <c r="B99" s="346"/>
      <c r="C99" s="199">
        <v>123000</v>
      </c>
      <c r="D99" s="346"/>
      <c r="E99" s="199">
        <v>498365189</v>
      </c>
      <c r="F99" s="48"/>
      <c r="G99" s="199">
        <v>-487605383</v>
      </c>
      <c r="H99" s="346"/>
      <c r="I99" s="199">
        <f t="shared" si="2"/>
        <v>10759806</v>
      </c>
      <c r="J99" s="199"/>
      <c r="K99" s="48">
        <v>123000</v>
      </c>
      <c r="L99" s="199"/>
      <c r="M99" s="199">
        <v>498365189</v>
      </c>
      <c r="N99" s="346"/>
      <c r="O99" s="199">
        <v>-487605383</v>
      </c>
      <c r="P99" s="199"/>
      <c r="Q99" s="199">
        <f t="shared" si="3"/>
        <v>10759806</v>
      </c>
    </row>
    <row r="100" spans="1:17" ht="21">
      <c r="A100" s="345" t="s">
        <v>96</v>
      </c>
      <c r="B100" s="346"/>
      <c r="C100" s="199">
        <v>52344</v>
      </c>
      <c r="D100" s="346"/>
      <c r="E100" s="199">
        <v>141268387</v>
      </c>
      <c r="F100" s="48"/>
      <c r="G100" s="199">
        <v>-143393119</v>
      </c>
      <c r="H100" s="346"/>
      <c r="I100" s="199">
        <f t="shared" si="2"/>
        <v>-2124732</v>
      </c>
      <c r="J100" s="199"/>
      <c r="K100" s="48">
        <v>52344</v>
      </c>
      <c r="L100" s="199"/>
      <c r="M100" s="199">
        <v>141268387</v>
      </c>
      <c r="N100" s="346"/>
      <c r="O100" s="199">
        <v>-143393119</v>
      </c>
      <c r="P100" s="199"/>
      <c r="Q100" s="199">
        <f t="shared" si="3"/>
        <v>-2124732</v>
      </c>
    </row>
    <row r="101" spans="1:17" ht="21">
      <c r="A101" s="345" t="s">
        <v>260</v>
      </c>
      <c r="B101" s="346"/>
      <c r="C101" s="199">
        <v>308261</v>
      </c>
      <c r="D101" s="346"/>
      <c r="E101" s="199">
        <v>497619757</v>
      </c>
      <c r="F101" s="48"/>
      <c r="G101" s="199">
        <v>-486605833</v>
      </c>
      <c r="H101" s="346"/>
      <c r="I101" s="199">
        <f t="shared" si="2"/>
        <v>11013924</v>
      </c>
      <c r="J101" s="199"/>
      <c r="K101" s="48">
        <v>308261</v>
      </c>
      <c r="L101" s="199"/>
      <c r="M101" s="199">
        <v>497619757</v>
      </c>
      <c r="N101" s="346"/>
      <c r="O101" s="199">
        <v>-486605833</v>
      </c>
      <c r="P101" s="199"/>
      <c r="Q101" s="199">
        <f t="shared" si="3"/>
        <v>11013924</v>
      </c>
    </row>
    <row r="102" spans="1:17" ht="21">
      <c r="A102" s="345" t="s">
        <v>111</v>
      </c>
      <c r="B102" s="346"/>
      <c r="C102" s="199">
        <v>35250</v>
      </c>
      <c r="D102" s="346"/>
      <c r="E102" s="199">
        <v>497605183</v>
      </c>
      <c r="F102" s="48"/>
      <c r="G102" s="199">
        <v>-446062542</v>
      </c>
      <c r="H102" s="346"/>
      <c r="I102" s="199">
        <f t="shared" si="2"/>
        <v>51542641</v>
      </c>
      <c r="J102" s="199"/>
      <c r="K102" s="48">
        <v>35250</v>
      </c>
      <c r="L102" s="199"/>
      <c r="M102" s="199">
        <v>497605183</v>
      </c>
      <c r="N102" s="346"/>
      <c r="O102" s="199">
        <v>-446062542</v>
      </c>
      <c r="P102" s="199"/>
      <c r="Q102" s="199">
        <f t="shared" si="3"/>
        <v>51542641</v>
      </c>
    </row>
    <row r="103" spans="1:17" ht="21">
      <c r="A103" s="345" t="s">
        <v>373</v>
      </c>
      <c r="B103" s="346"/>
      <c r="C103" s="199">
        <v>73000</v>
      </c>
      <c r="D103" s="346"/>
      <c r="E103" s="199">
        <v>299368122</v>
      </c>
      <c r="F103" s="48"/>
      <c r="G103" s="199">
        <v>-323622514</v>
      </c>
      <c r="H103" s="346"/>
      <c r="I103" s="199">
        <f t="shared" si="2"/>
        <v>-24254392</v>
      </c>
      <c r="J103" s="199"/>
      <c r="K103" s="48">
        <v>73000</v>
      </c>
      <c r="L103" s="199"/>
      <c r="M103" s="199">
        <v>299368122</v>
      </c>
      <c r="N103" s="346"/>
      <c r="O103" s="199">
        <v>-323622514</v>
      </c>
      <c r="P103" s="199"/>
      <c r="Q103" s="199">
        <f t="shared" si="3"/>
        <v>-24254392</v>
      </c>
    </row>
    <row r="104" spans="1:17" ht="21">
      <c r="A104" s="345" t="s">
        <v>351</v>
      </c>
      <c r="B104" s="346"/>
      <c r="C104" s="199">
        <v>236000</v>
      </c>
      <c r="D104" s="346"/>
      <c r="E104" s="199">
        <v>498214361</v>
      </c>
      <c r="F104" s="48"/>
      <c r="G104" s="199">
        <v>-563029920</v>
      </c>
      <c r="H104" s="346"/>
      <c r="I104" s="199">
        <f t="shared" si="2"/>
        <v>-64815559</v>
      </c>
      <c r="J104" s="199"/>
      <c r="K104" s="48">
        <v>236000</v>
      </c>
      <c r="L104" s="199"/>
      <c r="M104" s="199">
        <v>498214361</v>
      </c>
      <c r="N104" s="346"/>
      <c r="O104" s="199">
        <v>-563029920</v>
      </c>
      <c r="P104" s="199"/>
      <c r="Q104" s="199">
        <f t="shared" si="3"/>
        <v>-64815559</v>
      </c>
    </row>
    <row r="105" spans="1:17" ht="21">
      <c r="A105" s="345" t="s">
        <v>319</v>
      </c>
      <c r="B105" s="346"/>
      <c r="C105" s="199">
        <v>303000</v>
      </c>
      <c r="D105" s="346"/>
      <c r="E105" s="199">
        <v>498145666</v>
      </c>
      <c r="F105" s="48"/>
      <c r="G105" s="199">
        <v>-522577054</v>
      </c>
      <c r="H105" s="346"/>
      <c r="I105" s="199">
        <f t="shared" si="2"/>
        <v>-24431388</v>
      </c>
      <c r="J105" s="199"/>
      <c r="K105" s="48">
        <v>303000</v>
      </c>
      <c r="L105" s="199"/>
      <c r="M105" s="199">
        <v>498145666</v>
      </c>
      <c r="N105" s="346"/>
      <c r="O105" s="199">
        <v>-522577054</v>
      </c>
      <c r="P105" s="199"/>
      <c r="Q105" s="199">
        <f t="shared" si="3"/>
        <v>-24431388</v>
      </c>
    </row>
    <row r="106" spans="1:17" ht="21">
      <c r="A106" s="345" t="s">
        <v>246</v>
      </c>
      <c r="B106" s="346"/>
      <c r="C106" s="199">
        <v>17250</v>
      </c>
      <c r="D106" s="346"/>
      <c r="E106" s="199">
        <v>279844964</v>
      </c>
      <c r="F106" s="48"/>
      <c r="G106" s="199">
        <v>-262847879</v>
      </c>
      <c r="H106" s="346"/>
      <c r="I106" s="199">
        <f t="shared" si="2"/>
        <v>16997085</v>
      </c>
      <c r="J106" s="199"/>
      <c r="K106" s="48">
        <v>17250</v>
      </c>
      <c r="L106" s="199"/>
      <c r="M106" s="199">
        <v>279844964</v>
      </c>
      <c r="N106" s="346"/>
      <c r="O106" s="199">
        <v>-262847879</v>
      </c>
      <c r="P106" s="199"/>
      <c r="Q106" s="199">
        <f t="shared" si="3"/>
        <v>16997085</v>
      </c>
    </row>
    <row r="107" spans="1:17" ht="21">
      <c r="A107" s="345" t="s">
        <v>150</v>
      </c>
      <c r="B107" s="346"/>
      <c r="C107" s="199">
        <v>2537</v>
      </c>
      <c r="D107" s="346"/>
      <c r="E107" s="199">
        <v>66108657</v>
      </c>
      <c r="F107" s="48"/>
      <c r="G107" s="199">
        <v>-60197869</v>
      </c>
      <c r="H107" s="346"/>
      <c r="I107" s="199">
        <f t="shared" si="2"/>
        <v>5910788</v>
      </c>
      <c r="J107" s="199"/>
      <c r="K107" s="48">
        <v>2537</v>
      </c>
      <c r="L107" s="199"/>
      <c r="M107" s="199">
        <v>66108657</v>
      </c>
      <c r="N107" s="346"/>
      <c r="O107" s="199">
        <v>-60197869</v>
      </c>
      <c r="P107" s="199"/>
      <c r="Q107" s="199">
        <f t="shared" si="3"/>
        <v>5910788</v>
      </c>
    </row>
    <row r="108" spans="1:17" ht="21">
      <c r="A108" s="345" t="s">
        <v>117</v>
      </c>
      <c r="B108" s="346"/>
      <c r="C108" s="199">
        <v>50000</v>
      </c>
      <c r="D108" s="346"/>
      <c r="E108" s="199">
        <v>509450625</v>
      </c>
      <c r="F108" s="48"/>
      <c r="G108" s="199">
        <v>-503486325</v>
      </c>
      <c r="H108" s="346"/>
      <c r="I108" s="199">
        <f t="shared" si="2"/>
        <v>5964300</v>
      </c>
      <c r="J108" s="199"/>
      <c r="K108" s="48">
        <v>50000</v>
      </c>
      <c r="L108" s="199"/>
      <c r="M108" s="199">
        <v>509450625</v>
      </c>
      <c r="N108" s="346"/>
      <c r="O108" s="199">
        <v>-503486325</v>
      </c>
      <c r="P108" s="199"/>
      <c r="Q108" s="199">
        <f t="shared" si="3"/>
        <v>5964300</v>
      </c>
    </row>
    <row r="109" spans="1:17" ht="21">
      <c r="A109" s="345" t="s">
        <v>123</v>
      </c>
      <c r="B109" s="346"/>
      <c r="C109" s="199">
        <v>335900</v>
      </c>
      <c r="D109" s="346"/>
      <c r="E109" s="199">
        <v>1505340229</v>
      </c>
      <c r="F109" s="48"/>
      <c r="G109" s="199">
        <v>-1567667050</v>
      </c>
      <c r="H109" s="346"/>
      <c r="I109" s="199">
        <f t="shared" si="2"/>
        <v>-62326821</v>
      </c>
      <c r="J109" s="199"/>
      <c r="K109" s="48">
        <v>335900</v>
      </c>
      <c r="L109" s="199"/>
      <c r="M109" s="199">
        <v>1505340229</v>
      </c>
      <c r="N109" s="346"/>
      <c r="O109" s="199">
        <v>-1567667050</v>
      </c>
      <c r="P109" s="199"/>
      <c r="Q109" s="199">
        <f t="shared" si="3"/>
        <v>-62326821</v>
      </c>
    </row>
    <row r="110" spans="1:17" ht="21">
      <c r="A110" s="345" t="s">
        <v>162</v>
      </c>
      <c r="B110" s="346"/>
      <c r="C110" s="199">
        <v>203252</v>
      </c>
      <c r="D110" s="346"/>
      <c r="E110" s="199">
        <v>491600498</v>
      </c>
      <c r="F110" s="48"/>
      <c r="G110" s="199">
        <v>-482881936</v>
      </c>
      <c r="H110" s="346"/>
      <c r="I110" s="199">
        <f t="shared" si="2"/>
        <v>8718562</v>
      </c>
      <c r="J110" s="199"/>
      <c r="K110" s="48">
        <v>203252</v>
      </c>
      <c r="L110" s="199"/>
      <c r="M110" s="199">
        <v>491600498</v>
      </c>
      <c r="N110" s="346"/>
      <c r="O110" s="199">
        <v>-482881936</v>
      </c>
      <c r="P110" s="199"/>
      <c r="Q110" s="199">
        <f t="shared" si="3"/>
        <v>8718562</v>
      </c>
    </row>
    <row r="111" spans="1:17" ht="21">
      <c r="A111" s="345" t="s">
        <v>184</v>
      </c>
      <c r="B111" s="346"/>
      <c r="C111" s="199">
        <v>275000</v>
      </c>
      <c r="D111" s="346"/>
      <c r="E111" s="199">
        <v>498942791</v>
      </c>
      <c r="F111" s="48"/>
      <c r="G111" s="199">
        <v>-473739379</v>
      </c>
      <c r="H111" s="346"/>
      <c r="I111" s="199">
        <f t="shared" si="2"/>
        <v>25203412</v>
      </c>
      <c r="J111" s="199"/>
      <c r="K111" s="48">
        <v>275000</v>
      </c>
      <c r="L111" s="199"/>
      <c r="M111" s="199">
        <v>498942791</v>
      </c>
      <c r="N111" s="346"/>
      <c r="O111" s="199">
        <v>-473739379</v>
      </c>
      <c r="P111" s="199"/>
      <c r="Q111" s="199">
        <f t="shared" si="3"/>
        <v>25203412</v>
      </c>
    </row>
    <row r="112" spans="1:17" ht="21">
      <c r="A112" s="345" t="s">
        <v>314</v>
      </c>
      <c r="B112" s="346"/>
      <c r="C112" s="199">
        <v>90000</v>
      </c>
      <c r="D112" s="346"/>
      <c r="E112" s="199">
        <v>429639403</v>
      </c>
      <c r="F112" s="48"/>
      <c r="G112" s="199">
        <v>-453585015</v>
      </c>
      <c r="H112" s="346"/>
      <c r="I112" s="199">
        <f t="shared" si="2"/>
        <v>-23945612</v>
      </c>
      <c r="J112" s="199"/>
      <c r="K112" s="48">
        <v>90000</v>
      </c>
      <c r="L112" s="199"/>
      <c r="M112" s="199">
        <v>429639403</v>
      </c>
      <c r="N112" s="346"/>
      <c r="O112" s="199">
        <v>-453585015</v>
      </c>
      <c r="P112" s="199"/>
      <c r="Q112" s="199">
        <f t="shared" si="3"/>
        <v>-23945612</v>
      </c>
    </row>
    <row r="113" spans="1:17" ht="21">
      <c r="A113" s="345" t="s">
        <v>229</v>
      </c>
      <c r="B113" s="346"/>
      <c r="C113" s="199">
        <v>45000</v>
      </c>
      <c r="D113" s="346"/>
      <c r="E113" s="199">
        <v>495834601</v>
      </c>
      <c r="F113" s="48"/>
      <c r="G113" s="199">
        <v>-532313775</v>
      </c>
      <c r="H113" s="346"/>
      <c r="I113" s="199">
        <f t="shared" si="2"/>
        <v>-36479174</v>
      </c>
      <c r="J113" s="199"/>
      <c r="K113" s="48">
        <v>45000</v>
      </c>
      <c r="L113" s="199"/>
      <c r="M113" s="199">
        <v>495834601</v>
      </c>
      <c r="N113" s="346"/>
      <c r="O113" s="199">
        <v>-532313775</v>
      </c>
      <c r="P113" s="199"/>
      <c r="Q113" s="199">
        <f t="shared" si="3"/>
        <v>-36479174</v>
      </c>
    </row>
    <row r="114" spans="1:17" ht="21">
      <c r="A114" s="345" t="s">
        <v>84</v>
      </c>
      <c r="B114" s="346"/>
      <c r="C114" s="199">
        <v>21000</v>
      </c>
      <c r="D114" s="346"/>
      <c r="E114" s="199">
        <v>518744998</v>
      </c>
      <c r="F114" s="48"/>
      <c r="G114" s="199">
        <v>-451109831</v>
      </c>
      <c r="H114" s="346"/>
      <c r="I114" s="199">
        <f t="shared" si="2"/>
        <v>67635167</v>
      </c>
      <c r="J114" s="199"/>
      <c r="K114" s="48">
        <v>21000</v>
      </c>
      <c r="L114" s="199"/>
      <c r="M114" s="199">
        <v>518744998</v>
      </c>
      <c r="N114" s="346"/>
      <c r="O114" s="199">
        <v>-451109831</v>
      </c>
      <c r="P114" s="199"/>
      <c r="Q114" s="199">
        <f t="shared" si="3"/>
        <v>67635167</v>
      </c>
    </row>
    <row r="115" spans="1:17" ht="21">
      <c r="A115" s="345" t="s">
        <v>139</v>
      </c>
      <c r="B115" s="346"/>
      <c r="C115" s="199">
        <v>72000</v>
      </c>
      <c r="D115" s="346"/>
      <c r="E115" s="199">
        <v>503864067</v>
      </c>
      <c r="F115" s="48"/>
      <c r="G115" s="199">
        <v>-507005619</v>
      </c>
      <c r="H115" s="346"/>
      <c r="I115" s="199">
        <f t="shared" si="2"/>
        <v>-3141552</v>
      </c>
      <c r="J115" s="199"/>
      <c r="K115" s="48">
        <v>72000</v>
      </c>
      <c r="L115" s="199"/>
      <c r="M115" s="199">
        <v>503864067</v>
      </c>
      <c r="N115" s="346"/>
      <c r="O115" s="199">
        <v>-507005619</v>
      </c>
      <c r="P115" s="199"/>
      <c r="Q115" s="199">
        <f t="shared" si="3"/>
        <v>-3141552</v>
      </c>
    </row>
    <row r="116" spans="1:17" ht="21">
      <c r="A116" s="345" t="s">
        <v>313</v>
      </c>
      <c r="B116" s="346"/>
      <c r="C116" s="199">
        <v>180000</v>
      </c>
      <c r="D116" s="346"/>
      <c r="E116" s="199">
        <v>504801794</v>
      </c>
      <c r="F116" s="48"/>
      <c r="G116" s="199">
        <v>-481140081</v>
      </c>
      <c r="H116" s="346"/>
      <c r="I116" s="199">
        <f t="shared" si="2"/>
        <v>23661713</v>
      </c>
      <c r="J116" s="199"/>
      <c r="K116" s="48">
        <v>180000</v>
      </c>
      <c r="L116" s="199"/>
      <c r="M116" s="199">
        <v>504801794</v>
      </c>
      <c r="N116" s="346"/>
      <c r="O116" s="199">
        <v>-481140081</v>
      </c>
      <c r="P116" s="199"/>
      <c r="Q116" s="199">
        <f t="shared" si="3"/>
        <v>23661713</v>
      </c>
    </row>
    <row r="117" spans="1:17" ht="21">
      <c r="A117" s="345" t="s">
        <v>141</v>
      </c>
      <c r="B117" s="346"/>
      <c r="C117" s="199">
        <v>150000</v>
      </c>
      <c r="D117" s="346"/>
      <c r="E117" s="199">
        <v>495294603</v>
      </c>
      <c r="F117" s="48"/>
      <c r="G117" s="199">
        <v>-543098062</v>
      </c>
      <c r="H117" s="346"/>
      <c r="I117" s="199">
        <f t="shared" si="2"/>
        <v>-47803459</v>
      </c>
      <c r="J117" s="199"/>
      <c r="K117" s="48">
        <v>150000</v>
      </c>
      <c r="L117" s="199"/>
      <c r="M117" s="199">
        <v>495294603</v>
      </c>
      <c r="N117" s="346"/>
      <c r="O117" s="199">
        <v>-543098062</v>
      </c>
      <c r="P117" s="199"/>
      <c r="Q117" s="199">
        <f t="shared" si="3"/>
        <v>-47803459</v>
      </c>
    </row>
    <row r="118" spans="1:17" ht="21">
      <c r="A118" s="345" t="s">
        <v>244</v>
      </c>
      <c r="B118" s="346"/>
      <c r="C118" s="199">
        <v>38000</v>
      </c>
      <c r="D118" s="346"/>
      <c r="E118" s="199">
        <v>502116678</v>
      </c>
      <c r="F118" s="48"/>
      <c r="G118" s="199">
        <v>-485772354</v>
      </c>
      <c r="H118" s="346"/>
      <c r="I118" s="199">
        <f t="shared" si="2"/>
        <v>16344324</v>
      </c>
      <c r="J118" s="199"/>
      <c r="K118" s="48">
        <v>38000</v>
      </c>
      <c r="L118" s="199"/>
      <c r="M118" s="199">
        <v>502116678</v>
      </c>
      <c r="N118" s="346"/>
      <c r="O118" s="199">
        <v>-485772354</v>
      </c>
      <c r="P118" s="199"/>
      <c r="Q118" s="199">
        <f t="shared" si="3"/>
        <v>16344324</v>
      </c>
    </row>
    <row r="119" spans="1:17" ht="21">
      <c r="A119" s="345" t="s">
        <v>224</v>
      </c>
      <c r="B119" s="346"/>
      <c r="C119" s="199">
        <v>37300</v>
      </c>
      <c r="D119" s="346"/>
      <c r="E119" s="199">
        <v>498309770</v>
      </c>
      <c r="F119" s="48"/>
      <c r="G119" s="199">
        <v>-451146219</v>
      </c>
      <c r="H119" s="346"/>
      <c r="I119" s="199">
        <f t="shared" si="2"/>
        <v>47163551</v>
      </c>
      <c r="J119" s="199"/>
      <c r="K119" s="48">
        <v>37300</v>
      </c>
      <c r="L119" s="199"/>
      <c r="M119" s="199">
        <v>498309770</v>
      </c>
      <c r="N119" s="346"/>
      <c r="O119" s="199">
        <v>-451146219</v>
      </c>
      <c r="P119" s="199"/>
      <c r="Q119" s="199">
        <f t="shared" si="3"/>
        <v>47163551</v>
      </c>
    </row>
    <row r="120" spans="1:17" ht="21">
      <c r="A120" s="345" t="s">
        <v>226</v>
      </c>
      <c r="B120" s="346"/>
      <c r="C120" s="199">
        <v>17754</v>
      </c>
      <c r="D120" s="346"/>
      <c r="E120" s="199">
        <v>272137771</v>
      </c>
      <c r="F120" s="48"/>
      <c r="G120" s="199">
        <v>-275314473</v>
      </c>
      <c r="H120" s="346"/>
      <c r="I120" s="199">
        <f t="shared" si="2"/>
        <v>-3176702</v>
      </c>
      <c r="J120" s="199"/>
      <c r="K120" s="48">
        <v>17754</v>
      </c>
      <c r="L120" s="199"/>
      <c r="M120" s="199">
        <v>272137771</v>
      </c>
      <c r="N120" s="346"/>
      <c r="O120" s="199">
        <v>-275314473</v>
      </c>
      <c r="P120" s="199"/>
      <c r="Q120" s="199">
        <f t="shared" si="3"/>
        <v>-3176702</v>
      </c>
    </row>
    <row r="121" spans="1:17" ht="21">
      <c r="A121" s="345" t="s">
        <v>79</v>
      </c>
      <c r="B121" s="346"/>
      <c r="C121" s="199">
        <v>15210</v>
      </c>
      <c r="D121" s="346"/>
      <c r="E121" s="199">
        <v>497129179</v>
      </c>
      <c r="F121" s="48"/>
      <c r="G121" s="199">
        <v>-461774359</v>
      </c>
      <c r="H121" s="346"/>
      <c r="I121" s="199">
        <f t="shared" si="2"/>
        <v>35354820</v>
      </c>
      <c r="J121" s="199"/>
      <c r="K121" s="48">
        <v>15210</v>
      </c>
      <c r="L121" s="199"/>
      <c r="M121" s="199">
        <v>497129179</v>
      </c>
      <c r="N121" s="346"/>
      <c r="O121" s="199">
        <v>-461774359</v>
      </c>
      <c r="P121" s="199"/>
      <c r="Q121" s="199">
        <f t="shared" si="3"/>
        <v>35354820</v>
      </c>
    </row>
    <row r="122" spans="1:17" ht="21">
      <c r="A122" s="345" t="s">
        <v>345</v>
      </c>
      <c r="B122" s="346"/>
      <c r="C122" s="199">
        <v>260350</v>
      </c>
      <c r="D122" s="346"/>
      <c r="E122" s="199">
        <v>496679231</v>
      </c>
      <c r="F122" s="48"/>
      <c r="G122" s="199">
        <v>-463771244</v>
      </c>
      <c r="H122" s="346"/>
      <c r="I122" s="199">
        <f t="shared" si="2"/>
        <v>32907987</v>
      </c>
      <c r="J122" s="199"/>
      <c r="K122" s="48">
        <v>260350</v>
      </c>
      <c r="L122" s="199"/>
      <c r="M122" s="199">
        <v>496679231</v>
      </c>
      <c r="N122" s="346"/>
      <c r="O122" s="199">
        <v>-463771244</v>
      </c>
      <c r="P122" s="199"/>
      <c r="Q122" s="199">
        <f t="shared" si="3"/>
        <v>32907987</v>
      </c>
    </row>
    <row r="123" spans="1:17" ht="21">
      <c r="A123" s="345" t="s">
        <v>323</v>
      </c>
      <c r="B123" s="346"/>
      <c r="C123" s="199">
        <v>6820000</v>
      </c>
      <c r="D123" s="346"/>
      <c r="E123" s="199">
        <v>10511709100</v>
      </c>
      <c r="F123" s="48"/>
      <c r="G123" s="199">
        <v>-10294460977</v>
      </c>
      <c r="H123" s="346"/>
      <c r="I123" s="199">
        <f t="shared" si="2"/>
        <v>217248123</v>
      </c>
      <c r="J123" s="199"/>
      <c r="K123" s="48">
        <v>6820000</v>
      </c>
      <c r="L123" s="199"/>
      <c r="M123" s="199">
        <v>10511709100</v>
      </c>
      <c r="N123" s="346"/>
      <c r="O123" s="199">
        <v>-10294460977</v>
      </c>
      <c r="P123" s="199"/>
      <c r="Q123" s="199">
        <f t="shared" si="3"/>
        <v>217248123</v>
      </c>
    </row>
    <row r="124" spans="1:17" ht="21">
      <c r="A124" s="345" t="s">
        <v>332</v>
      </c>
      <c r="B124" s="346"/>
      <c r="C124" s="199">
        <v>14525</v>
      </c>
      <c r="D124" s="346"/>
      <c r="E124" s="199">
        <v>30988807</v>
      </c>
      <c r="F124" s="48"/>
      <c r="G124" s="199">
        <v>-32729335</v>
      </c>
      <c r="H124" s="346"/>
      <c r="I124" s="199">
        <f t="shared" si="2"/>
        <v>-1740528</v>
      </c>
      <c r="J124" s="199"/>
      <c r="K124" s="48">
        <v>14525</v>
      </c>
      <c r="L124" s="199"/>
      <c r="M124" s="199">
        <v>30988807</v>
      </c>
      <c r="N124" s="346"/>
      <c r="O124" s="199">
        <v>-32729335</v>
      </c>
      <c r="P124" s="199"/>
      <c r="Q124" s="199">
        <f t="shared" si="3"/>
        <v>-1740528</v>
      </c>
    </row>
    <row r="125" spans="1:17" ht="21">
      <c r="A125" s="345" t="s">
        <v>136</v>
      </c>
      <c r="B125" s="346"/>
      <c r="C125" s="199">
        <v>32000</v>
      </c>
      <c r="D125" s="346"/>
      <c r="E125" s="199">
        <v>500281960</v>
      </c>
      <c r="F125" s="48"/>
      <c r="G125" s="199">
        <v>-540445104</v>
      </c>
      <c r="H125" s="346"/>
      <c r="I125" s="199">
        <f t="shared" si="2"/>
        <v>-40163144</v>
      </c>
      <c r="J125" s="199"/>
      <c r="K125" s="48">
        <v>32000</v>
      </c>
      <c r="L125" s="199"/>
      <c r="M125" s="199">
        <v>500281960</v>
      </c>
      <c r="N125" s="346"/>
      <c r="O125" s="199">
        <v>-540445104</v>
      </c>
      <c r="P125" s="199"/>
      <c r="Q125" s="199">
        <f t="shared" si="3"/>
        <v>-40163144</v>
      </c>
    </row>
    <row r="126" spans="1:17" ht="21">
      <c r="A126" s="345" t="s">
        <v>321</v>
      </c>
      <c r="B126" s="346"/>
      <c r="C126" s="199">
        <v>90000</v>
      </c>
      <c r="D126" s="346"/>
      <c r="E126" s="199">
        <v>494213952</v>
      </c>
      <c r="F126" s="48"/>
      <c r="G126" s="199">
        <v>-490692683</v>
      </c>
      <c r="H126" s="346"/>
      <c r="I126" s="199">
        <f t="shared" si="2"/>
        <v>3521269</v>
      </c>
      <c r="J126" s="199"/>
      <c r="K126" s="48">
        <v>90000</v>
      </c>
      <c r="L126" s="199"/>
      <c r="M126" s="199">
        <v>494213952</v>
      </c>
      <c r="N126" s="346"/>
      <c r="O126" s="199">
        <v>-490692683</v>
      </c>
      <c r="P126" s="199"/>
      <c r="Q126" s="199">
        <f t="shared" si="3"/>
        <v>3521269</v>
      </c>
    </row>
    <row r="127" spans="1:17" ht="21">
      <c r="A127" s="345" t="s">
        <v>143</v>
      </c>
      <c r="B127" s="346"/>
      <c r="C127" s="199">
        <v>600000</v>
      </c>
      <c r="D127" s="346"/>
      <c r="E127" s="199">
        <v>495556610</v>
      </c>
      <c r="F127" s="48"/>
      <c r="G127" s="199">
        <v>-554679900</v>
      </c>
      <c r="H127" s="346"/>
      <c r="I127" s="199">
        <f t="shared" si="2"/>
        <v>-59123290</v>
      </c>
      <c r="J127" s="199"/>
      <c r="K127" s="48">
        <v>600000</v>
      </c>
      <c r="L127" s="199"/>
      <c r="M127" s="199">
        <v>495556610</v>
      </c>
      <c r="N127" s="346"/>
      <c r="O127" s="199">
        <v>-554679900</v>
      </c>
      <c r="P127" s="199"/>
      <c r="Q127" s="199">
        <f t="shared" si="3"/>
        <v>-59123290</v>
      </c>
    </row>
    <row r="128" spans="1:17" ht="21">
      <c r="A128" s="345" t="s">
        <v>236</v>
      </c>
      <c r="B128" s="346"/>
      <c r="C128" s="199">
        <v>124400</v>
      </c>
      <c r="D128" s="346"/>
      <c r="E128" s="199">
        <v>492395437</v>
      </c>
      <c r="F128" s="48"/>
      <c r="G128" s="199">
        <v>-471391235</v>
      </c>
      <c r="H128" s="346"/>
      <c r="I128" s="199">
        <f t="shared" si="2"/>
        <v>21004202</v>
      </c>
      <c r="J128" s="199"/>
      <c r="K128" s="48">
        <v>124400</v>
      </c>
      <c r="L128" s="199"/>
      <c r="M128" s="199">
        <v>492395437</v>
      </c>
      <c r="N128" s="346"/>
      <c r="O128" s="199">
        <v>-471391235</v>
      </c>
      <c r="P128" s="199"/>
      <c r="Q128" s="199">
        <f t="shared" si="3"/>
        <v>21004202</v>
      </c>
    </row>
    <row r="129" spans="1:17" ht="21">
      <c r="A129" s="345" t="s">
        <v>156</v>
      </c>
      <c r="B129" s="346"/>
      <c r="C129" s="199">
        <v>280000</v>
      </c>
      <c r="D129" s="346"/>
      <c r="E129" s="199">
        <v>491756542</v>
      </c>
      <c r="F129" s="48"/>
      <c r="G129" s="199">
        <v>-454497423</v>
      </c>
      <c r="H129" s="346"/>
      <c r="I129" s="199">
        <f t="shared" si="2"/>
        <v>37259119</v>
      </c>
      <c r="J129" s="199"/>
      <c r="K129" s="48">
        <v>280000</v>
      </c>
      <c r="L129" s="199"/>
      <c r="M129" s="199">
        <v>491756542</v>
      </c>
      <c r="N129" s="346"/>
      <c r="O129" s="199">
        <v>-454497423</v>
      </c>
      <c r="P129" s="199"/>
      <c r="Q129" s="199">
        <f t="shared" si="3"/>
        <v>37259119</v>
      </c>
    </row>
    <row r="130" spans="1:17" ht="21">
      <c r="A130" s="345" t="s">
        <v>128</v>
      </c>
      <c r="B130" s="346"/>
      <c r="C130" s="199">
        <v>150000</v>
      </c>
      <c r="D130" s="346"/>
      <c r="E130" s="199">
        <v>520472805</v>
      </c>
      <c r="F130" s="48"/>
      <c r="G130" s="199">
        <v>-582861218</v>
      </c>
      <c r="H130" s="346"/>
      <c r="I130" s="199">
        <f t="shared" si="2"/>
        <v>-62388413</v>
      </c>
      <c r="J130" s="199"/>
      <c r="K130" s="48">
        <v>150000</v>
      </c>
      <c r="L130" s="199"/>
      <c r="M130" s="199">
        <v>520472805</v>
      </c>
      <c r="N130" s="346"/>
      <c r="O130" s="199">
        <v>-582861218</v>
      </c>
      <c r="P130" s="199"/>
      <c r="Q130" s="199">
        <f t="shared" si="3"/>
        <v>-62388413</v>
      </c>
    </row>
    <row r="131" spans="1:17" ht="21">
      <c r="A131" s="345" t="s">
        <v>372</v>
      </c>
      <c r="B131" s="346"/>
      <c r="C131" s="199">
        <v>90000</v>
      </c>
      <c r="D131" s="346"/>
      <c r="E131" s="199">
        <v>495533942</v>
      </c>
      <c r="F131" s="48"/>
      <c r="G131" s="199">
        <v>-536526479</v>
      </c>
      <c r="H131" s="346"/>
      <c r="I131" s="199">
        <f t="shared" si="2"/>
        <v>-40992537</v>
      </c>
      <c r="J131" s="199"/>
      <c r="K131" s="48">
        <v>90000</v>
      </c>
      <c r="L131" s="199"/>
      <c r="M131" s="199">
        <v>495533942</v>
      </c>
      <c r="N131" s="346"/>
      <c r="O131" s="199">
        <v>-536526479</v>
      </c>
      <c r="P131" s="199"/>
      <c r="Q131" s="199">
        <f t="shared" si="3"/>
        <v>-40992537</v>
      </c>
    </row>
    <row r="132" spans="1:17" ht="21">
      <c r="A132" s="345" t="s">
        <v>297</v>
      </c>
      <c r="B132" s="346"/>
      <c r="C132" s="199">
        <v>332700</v>
      </c>
      <c r="D132" s="346"/>
      <c r="E132" s="199">
        <v>497072826</v>
      </c>
      <c r="F132" s="48"/>
      <c r="G132" s="199">
        <v>-461575618</v>
      </c>
      <c r="H132" s="346"/>
      <c r="I132" s="199">
        <f t="shared" si="2"/>
        <v>35497208</v>
      </c>
      <c r="J132" s="199"/>
      <c r="K132" s="48">
        <v>332700</v>
      </c>
      <c r="L132" s="199"/>
      <c r="M132" s="199">
        <v>497072826</v>
      </c>
      <c r="N132" s="346"/>
      <c r="O132" s="199">
        <v>-461575618</v>
      </c>
      <c r="P132" s="199"/>
      <c r="Q132" s="199">
        <f t="shared" si="3"/>
        <v>35497208</v>
      </c>
    </row>
    <row r="133" spans="1:17" ht="21">
      <c r="A133" s="345" t="s">
        <v>222</v>
      </c>
      <c r="B133" s="346"/>
      <c r="C133" s="199">
        <v>90000</v>
      </c>
      <c r="D133" s="346"/>
      <c r="E133" s="199">
        <v>523367325</v>
      </c>
      <c r="F133" s="48"/>
      <c r="G133" s="199">
        <v>-527840550</v>
      </c>
      <c r="H133" s="346"/>
      <c r="I133" s="199">
        <f t="shared" si="2"/>
        <v>-4473225</v>
      </c>
      <c r="J133" s="199"/>
      <c r="K133" s="48">
        <v>90000</v>
      </c>
      <c r="L133" s="199"/>
      <c r="M133" s="199">
        <v>523367325</v>
      </c>
      <c r="N133" s="346"/>
      <c r="O133" s="199">
        <v>-527840550</v>
      </c>
      <c r="P133" s="199"/>
      <c r="Q133" s="199">
        <f t="shared" si="3"/>
        <v>-4473225</v>
      </c>
    </row>
    <row r="134" spans="1:17" ht="21">
      <c r="A134" s="345" t="s">
        <v>114</v>
      </c>
      <c r="B134" s="346"/>
      <c r="C134" s="199">
        <v>99963</v>
      </c>
      <c r="D134" s="346"/>
      <c r="E134" s="199">
        <v>393001355</v>
      </c>
      <c r="F134" s="48"/>
      <c r="G134" s="199">
        <v>-409460471</v>
      </c>
      <c r="H134" s="346"/>
      <c r="I134" s="199">
        <f t="shared" si="2"/>
        <v>-16459116</v>
      </c>
      <c r="J134" s="199"/>
      <c r="K134" s="48">
        <v>99963</v>
      </c>
      <c r="L134" s="199"/>
      <c r="M134" s="199">
        <v>393001355</v>
      </c>
      <c r="N134" s="346"/>
      <c r="O134" s="199">
        <v>-409460471</v>
      </c>
      <c r="P134" s="199"/>
      <c r="Q134" s="199">
        <f t="shared" si="3"/>
        <v>-16459116</v>
      </c>
    </row>
    <row r="135" spans="1:17" ht="21">
      <c r="A135" s="345" t="s">
        <v>182</v>
      </c>
      <c r="B135" s="346"/>
      <c r="C135" s="199">
        <v>100000</v>
      </c>
      <c r="D135" s="346"/>
      <c r="E135" s="199">
        <v>496030988</v>
      </c>
      <c r="F135" s="48"/>
      <c r="G135" s="199">
        <v>-579531150</v>
      </c>
      <c r="H135" s="346"/>
      <c r="I135" s="199">
        <f t="shared" si="2"/>
        <v>-83500162</v>
      </c>
      <c r="J135" s="199"/>
      <c r="K135" s="48">
        <v>100000</v>
      </c>
      <c r="L135" s="199"/>
      <c r="M135" s="199">
        <v>496030988</v>
      </c>
      <c r="N135" s="346"/>
      <c r="O135" s="199">
        <v>-579531150</v>
      </c>
      <c r="P135" s="199"/>
      <c r="Q135" s="199">
        <f t="shared" si="3"/>
        <v>-83500162</v>
      </c>
    </row>
    <row r="136" spans="1:17" ht="21">
      <c r="A136" s="345" t="s">
        <v>203</v>
      </c>
      <c r="B136" s="346"/>
      <c r="C136" s="199">
        <v>100000</v>
      </c>
      <c r="D136" s="346"/>
      <c r="E136" s="199">
        <v>530922106</v>
      </c>
      <c r="F136" s="48"/>
      <c r="G136" s="199">
        <v>-521876250</v>
      </c>
      <c r="H136" s="346"/>
      <c r="I136" s="199">
        <f t="shared" si="2"/>
        <v>9045856</v>
      </c>
      <c r="J136" s="199"/>
      <c r="K136" s="48">
        <v>100000</v>
      </c>
      <c r="L136" s="199"/>
      <c r="M136" s="199">
        <v>530922106</v>
      </c>
      <c r="N136" s="346"/>
      <c r="O136" s="199">
        <v>-521876250</v>
      </c>
      <c r="P136" s="199"/>
      <c r="Q136" s="199">
        <f t="shared" si="3"/>
        <v>9045856</v>
      </c>
    </row>
    <row r="137" spans="1:17" ht="21">
      <c r="A137" s="345" t="s">
        <v>95</v>
      </c>
      <c r="B137" s="346"/>
      <c r="C137" s="199">
        <v>172500</v>
      </c>
      <c r="D137" s="346"/>
      <c r="E137" s="199">
        <v>497468285</v>
      </c>
      <c r="F137" s="48"/>
      <c r="G137" s="199">
        <v>-496073197</v>
      </c>
      <c r="H137" s="346"/>
      <c r="I137" s="199">
        <f t="shared" ref="I137:I179" si="4">G137+E137</f>
        <v>1395088</v>
      </c>
      <c r="J137" s="199"/>
      <c r="K137" s="48">
        <v>172500</v>
      </c>
      <c r="L137" s="199"/>
      <c r="M137" s="199">
        <v>497468285</v>
      </c>
      <c r="N137" s="346"/>
      <c r="O137" s="199">
        <v>-496073197</v>
      </c>
      <c r="P137" s="199"/>
      <c r="Q137" s="199">
        <f t="shared" ref="Q137:Q179" si="5">M137+O137</f>
        <v>1395088</v>
      </c>
    </row>
    <row r="138" spans="1:17" ht="21">
      <c r="A138" s="345" t="s">
        <v>233</v>
      </c>
      <c r="B138" s="346"/>
      <c r="C138" s="199">
        <v>80000</v>
      </c>
      <c r="D138" s="346"/>
      <c r="E138" s="199">
        <v>541558451</v>
      </c>
      <c r="F138" s="48"/>
      <c r="G138" s="199">
        <v>-523267920</v>
      </c>
      <c r="H138" s="346"/>
      <c r="I138" s="199">
        <f t="shared" si="4"/>
        <v>18290531</v>
      </c>
      <c r="J138" s="199"/>
      <c r="K138" s="48">
        <v>80000</v>
      </c>
      <c r="L138" s="199"/>
      <c r="M138" s="199">
        <v>541558451</v>
      </c>
      <c r="N138" s="346"/>
      <c r="O138" s="199">
        <v>-523267920</v>
      </c>
      <c r="P138" s="199"/>
      <c r="Q138" s="199">
        <f t="shared" si="5"/>
        <v>18290531</v>
      </c>
    </row>
    <row r="139" spans="1:17" ht="21">
      <c r="A139" s="345" t="s">
        <v>179</v>
      </c>
      <c r="B139" s="346"/>
      <c r="C139" s="199">
        <v>90000</v>
      </c>
      <c r="D139" s="346"/>
      <c r="E139" s="199">
        <v>508191181</v>
      </c>
      <c r="F139" s="48"/>
      <c r="G139" s="199">
        <v>-462531465</v>
      </c>
      <c r="H139" s="346"/>
      <c r="I139" s="199">
        <f t="shared" si="4"/>
        <v>45659716</v>
      </c>
      <c r="J139" s="199"/>
      <c r="K139" s="48">
        <v>90000</v>
      </c>
      <c r="L139" s="199"/>
      <c r="M139" s="199">
        <v>508191181</v>
      </c>
      <c r="N139" s="346"/>
      <c r="O139" s="199">
        <v>-462531465</v>
      </c>
      <c r="P139" s="199"/>
      <c r="Q139" s="199">
        <f t="shared" si="5"/>
        <v>45659716</v>
      </c>
    </row>
    <row r="140" spans="1:17" ht="21">
      <c r="A140" s="345" t="s">
        <v>120</v>
      </c>
      <c r="B140" s="346"/>
      <c r="C140" s="199">
        <v>100000</v>
      </c>
      <c r="D140" s="346"/>
      <c r="E140" s="199">
        <v>398117025</v>
      </c>
      <c r="F140" s="48"/>
      <c r="G140" s="199">
        <v>-399707505</v>
      </c>
      <c r="H140" s="346"/>
      <c r="I140" s="199">
        <f t="shared" si="4"/>
        <v>-1590480</v>
      </c>
      <c r="J140" s="199"/>
      <c r="K140" s="48">
        <v>100000</v>
      </c>
      <c r="L140" s="199"/>
      <c r="M140" s="199">
        <v>398117025</v>
      </c>
      <c r="N140" s="346"/>
      <c r="O140" s="199">
        <v>-399707505</v>
      </c>
      <c r="P140" s="199"/>
      <c r="Q140" s="199">
        <f t="shared" si="5"/>
        <v>-1590480</v>
      </c>
    </row>
    <row r="141" spans="1:17" ht="21">
      <c r="A141" s="345" t="s">
        <v>202</v>
      </c>
      <c r="B141" s="346"/>
      <c r="C141" s="199">
        <v>152000</v>
      </c>
      <c r="D141" s="346"/>
      <c r="E141" s="199">
        <v>497406727</v>
      </c>
      <c r="F141" s="48"/>
      <c r="G141" s="199">
        <v>-412411807</v>
      </c>
      <c r="H141" s="346"/>
      <c r="I141" s="199">
        <f t="shared" si="4"/>
        <v>84994920</v>
      </c>
      <c r="J141" s="199"/>
      <c r="K141" s="48">
        <v>152000</v>
      </c>
      <c r="L141" s="199"/>
      <c r="M141" s="199">
        <v>497406727</v>
      </c>
      <c r="N141" s="346"/>
      <c r="O141" s="199">
        <v>-412411807</v>
      </c>
      <c r="P141" s="199"/>
      <c r="Q141" s="199">
        <f t="shared" si="5"/>
        <v>84994920</v>
      </c>
    </row>
    <row r="142" spans="1:17" ht="21">
      <c r="A142" s="345" t="s">
        <v>85</v>
      </c>
      <c r="B142" s="346"/>
      <c r="C142" s="199">
        <v>37000</v>
      </c>
      <c r="D142" s="346"/>
      <c r="E142" s="199">
        <v>503321152</v>
      </c>
      <c r="F142" s="48"/>
      <c r="G142" s="199">
        <v>-505722937</v>
      </c>
      <c r="H142" s="346"/>
      <c r="I142" s="199">
        <f t="shared" si="4"/>
        <v>-2401785</v>
      </c>
      <c r="J142" s="199"/>
      <c r="K142" s="48">
        <v>37000</v>
      </c>
      <c r="L142" s="199"/>
      <c r="M142" s="199">
        <v>503321152</v>
      </c>
      <c r="N142" s="346"/>
      <c r="O142" s="199">
        <v>-505722937</v>
      </c>
      <c r="P142" s="199"/>
      <c r="Q142" s="199">
        <f t="shared" si="5"/>
        <v>-2401785</v>
      </c>
    </row>
    <row r="143" spans="1:17" ht="21">
      <c r="A143" s="345" t="s">
        <v>253</v>
      </c>
      <c r="B143" s="346"/>
      <c r="C143" s="199">
        <v>100000</v>
      </c>
      <c r="D143" s="346"/>
      <c r="E143" s="199">
        <v>314727984</v>
      </c>
      <c r="F143" s="48"/>
      <c r="G143" s="199">
        <v>-283602465</v>
      </c>
      <c r="H143" s="346"/>
      <c r="I143" s="199">
        <f t="shared" si="4"/>
        <v>31125519</v>
      </c>
      <c r="J143" s="199"/>
      <c r="K143" s="48">
        <v>100000</v>
      </c>
      <c r="L143" s="199"/>
      <c r="M143" s="199">
        <v>314727984</v>
      </c>
      <c r="N143" s="346"/>
      <c r="O143" s="199">
        <v>-283602465</v>
      </c>
      <c r="P143" s="199"/>
      <c r="Q143" s="199">
        <f t="shared" si="5"/>
        <v>31125519</v>
      </c>
    </row>
    <row r="144" spans="1:17" ht="21">
      <c r="A144" s="345" t="s">
        <v>167</v>
      </c>
      <c r="B144" s="346"/>
      <c r="C144" s="199">
        <v>100000</v>
      </c>
      <c r="D144" s="346"/>
      <c r="E144" s="199">
        <v>411536700</v>
      </c>
      <c r="F144" s="48"/>
      <c r="G144" s="199">
        <v>-371774700</v>
      </c>
      <c r="H144" s="346"/>
      <c r="I144" s="199">
        <f t="shared" si="4"/>
        <v>39762000</v>
      </c>
      <c r="J144" s="199"/>
      <c r="K144" s="48">
        <v>100000</v>
      </c>
      <c r="L144" s="199"/>
      <c r="M144" s="199">
        <v>411536700</v>
      </c>
      <c r="N144" s="346"/>
      <c r="O144" s="199">
        <v>-371774700</v>
      </c>
      <c r="P144" s="199"/>
      <c r="Q144" s="199">
        <f t="shared" si="5"/>
        <v>39762000</v>
      </c>
    </row>
    <row r="145" spans="1:17" ht="21">
      <c r="A145" s="345" t="s">
        <v>349</v>
      </c>
      <c r="B145" s="346"/>
      <c r="C145" s="199">
        <v>24630</v>
      </c>
      <c r="D145" s="346"/>
      <c r="E145" s="199">
        <v>490403553</v>
      </c>
      <c r="F145" s="48"/>
      <c r="G145" s="199">
        <v>-478651477</v>
      </c>
      <c r="H145" s="346"/>
      <c r="I145" s="199">
        <f t="shared" si="4"/>
        <v>11752076</v>
      </c>
      <c r="J145" s="199"/>
      <c r="K145" s="48">
        <v>24630</v>
      </c>
      <c r="L145" s="199"/>
      <c r="M145" s="199">
        <v>490403553</v>
      </c>
      <c r="N145" s="346"/>
      <c r="O145" s="199">
        <v>-478651477</v>
      </c>
      <c r="P145" s="199"/>
      <c r="Q145" s="199">
        <f t="shared" si="5"/>
        <v>11752076</v>
      </c>
    </row>
    <row r="146" spans="1:17" ht="21">
      <c r="A146" s="345" t="s">
        <v>317</v>
      </c>
      <c r="B146" s="346"/>
      <c r="C146" s="199">
        <v>416667</v>
      </c>
      <c r="D146" s="346"/>
      <c r="E146" s="199">
        <v>497732133</v>
      </c>
      <c r="F146" s="48"/>
      <c r="G146" s="199">
        <v>-458091742</v>
      </c>
      <c r="H146" s="346"/>
      <c r="I146" s="199">
        <f t="shared" si="4"/>
        <v>39640391</v>
      </c>
      <c r="J146" s="199"/>
      <c r="K146" s="48">
        <v>416667</v>
      </c>
      <c r="L146" s="199"/>
      <c r="M146" s="199">
        <v>497732133</v>
      </c>
      <c r="N146" s="346"/>
      <c r="O146" s="199">
        <v>-458091742</v>
      </c>
      <c r="P146" s="199"/>
      <c r="Q146" s="199">
        <f t="shared" si="5"/>
        <v>39640391</v>
      </c>
    </row>
    <row r="147" spans="1:17" ht="21">
      <c r="A147" s="345" t="s">
        <v>271</v>
      </c>
      <c r="B147" s="346"/>
      <c r="C147" s="199">
        <v>10000</v>
      </c>
      <c r="D147" s="346"/>
      <c r="E147" s="199">
        <v>487084510</v>
      </c>
      <c r="F147" s="48"/>
      <c r="G147" s="199">
        <v>-421602150</v>
      </c>
      <c r="H147" s="346"/>
      <c r="I147" s="199">
        <f t="shared" si="4"/>
        <v>65482360</v>
      </c>
      <c r="J147" s="199"/>
      <c r="K147" s="48">
        <v>10000</v>
      </c>
      <c r="L147" s="199"/>
      <c r="M147" s="199">
        <v>487084510</v>
      </c>
      <c r="N147" s="346"/>
      <c r="O147" s="199">
        <v>-421602150</v>
      </c>
      <c r="P147" s="199"/>
      <c r="Q147" s="199">
        <f t="shared" si="5"/>
        <v>65482360</v>
      </c>
    </row>
    <row r="148" spans="1:17" ht="21">
      <c r="A148" s="345" t="s">
        <v>129</v>
      </c>
      <c r="B148" s="346"/>
      <c r="C148" s="199">
        <v>77000</v>
      </c>
      <c r="D148" s="346"/>
      <c r="E148" s="199">
        <v>493758473</v>
      </c>
      <c r="F148" s="48"/>
      <c r="G148" s="199">
        <v>-442411893</v>
      </c>
      <c r="H148" s="346"/>
      <c r="I148" s="199">
        <f t="shared" si="4"/>
        <v>51346580</v>
      </c>
      <c r="J148" s="199"/>
      <c r="K148" s="48">
        <v>77000</v>
      </c>
      <c r="L148" s="199"/>
      <c r="M148" s="199">
        <v>493758473</v>
      </c>
      <c r="N148" s="346"/>
      <c r="O148" s="199">
        <v>-442411893</v>
      </c>
      <c r="P148" s="199"/>
      <c r="Q148" s="199">
        <f t="shared" si="5"/>
        <v>51346580</v>
      </c>
    </row>
    <row r="149" spans="1:17" ht="21">
      <c r="A149" s="345" t="s">
        <v>327</v>
      </c>
      <c r="B149" s="346"/>
      <c r="C149" s="199">
        <v>169000</v>
      </c>
      <c r="D149" s="346"/>
      <c r="E149" s="199">
        <v>499471573</v>
      </c>
      <c r="F149" s="48"/>
      <c r="G149" s="199">
        <v>-479288165</v>
      </c>
      <c r="H149" s="346"/>
      <c r="I149" s="199">
        <f t="shared" si="4"/>
        <v>20183408</v>
      </c>
      <c r="J149" s="199"/>
      <c r="K149" s="48">
        <v>169000</v>
      </c>
      <c r="L149" s="199"/>
      <c r="M149" s="199">
        <v>499471573</v>
      </c>
      <c r="N149" s="346"/>
      <c r="O149" s="199">
        <v>-479288165</v>
      </c>
      <c r="P149" s="199"/>
      <c r="Q149" s="199">
        <f t="shared" si="5"/>
        <v>20183408</v>
      </c>
    </row>
    <row r="150" spans="1:17" ht="21">
      <c r="A150" s="345" t="s">
        <v>355</v>
      </c>
      <c r="B150" s="346"/>
      <c r="C150" s="199">
        <v>15000</v>
      </c>
      <c r="D150" s="346"/>
      <c r="E150" s="199">
        <v>522621799</v>
      </c>
      <c r="F150" s="48"/>
      <c r="G150" s="199">
        <v>-489818137</v>
      </c>
      <c r="H150" s="346"/>
      <c r="I150" s="199">
        <f t="shared" si="4"/>
        <v>32803662</v>
      </c>
      <c r="J150" s="199"/>
      <c r="K150" s="48">
        <v>15000</v>
      </c>
      <c r="L150" s="199"/>
      <c r="M150" s="199">
        <v>522621799</v>
      </c>
      <c r="N150" s="346"/>
      <c r="O150" s="199">
        <v>-489818137</v>
      </c>
      <c r="P150" s="199"/>
      <c r="Q150" s="199">
        <f t="shared" si="5"/>
        <v>32803662</v>
      </c>
    </row>
    <row r="151" spans="1:17" ht="21">
      <c r="A151" s="345" t="s">
        <v>304</v>
      </c>
      <c r="B151" s="346"/>
      <c r="C151" s="199">
        <v>80000</v>
      </c>
      <c r="D151" s="346"/>
      <c r="E151" s="199">
        <v>541839460</v>
      </c>
      <c r="F151" s="48"/>
      <c r="G151" s="199">
        <v>-568948768</v>
      </c>
      <c r="H151" s="346"/>
      <c r="I151" s="199">
        <f t="shared" si="4"/>
        <v>-27109308</v>
      </c>
      <c r="J151" s="199"/>
      <c r="K151" s="48">
        <v>80000</v>
      </c>
      <c r="L151" s="199"/>
      <c r="M151" s="199">
        <v>541839460</v>
      </c>
      <c r="N151" s="346"/>
      <c r="O151" s="199">
        <v>-568948768</v>
      </c>
      <c r="P151" s="199"/>
      <c r="Q151" s="199">
        <f t="shared" si="5"/>
        <v>-27109308</v>
      </c>
    </row>
    <row r="152" spans="1:17" ht="21">
      <c r="A152" s="345" t="s">
        <v>102</v>
      </c>
      <c r="B152" s="346"/>
      <c r="C152" s="199">
        <v>63000</v>
      </c>
      <c r="D152" s="346"/>
      <c r="E152" s="199">
        <v>494112440</v>
      </c>
      <c r="F152" s="48"/>
      <c r="G152" s="199">
        <v>-517901377</v>
      </c>
      <c r="H152" s="346"/>
      <c r="I152" s="199">
        <f t="shared" si="4"/>
        <v>-23788937</v>
      </c>
      <c r="J152" s="199"/>
      <c r="K152" s="48">
        <v>63000</v>
      </c>
      <c r="L152" s="199"/>
      <c r="M152" s="199">
        <v>494112440</v>
      </c>
      <c r="N152" s="346"/>
      <c r="O152" s="199">
        <v>-517901377</v>
      </c>
      <c r="P152" s="199"/>
      <c r="Q152" s="199">
        <f t="shared" si="5"/>
        <v>-23788937</v>
      </c>
    </row>
    <row r="153" spans="1:17" ht="21">
      <c r="A153" s="345" t="s">
        <v>256</v>
      </c>
      <c r="B153" s="346"/>
      <c r="C153" s="199">
        <v>127000</v>
      </c>
      <c r="D153" s="346"/>
      <c r="E153" s="199">
        <v>501403908</v>
      </c>
      <c r="F153" s="48"/>
      <c r="G153" s="199">
        <v>-480990974</v>
      </c>
      <c r="H153" s="346"/>
      <c r="I153" s="199">
        <f t="shared" si="4"/>
        <v>20412934</v>
      </c>
      <c r="J153" s="199"/>
      <c r="K153" s="48">
        <v>127000</v>
      </c>
      <c r="L153" s="199"/>
      <c r="M153" s="199">
        <v>501403908</v>
      </c>
      <c r="N153" s="346"/>
      <c r="O153" s="199">
        <v>-480990974</v>
      </c>
      <c r="P153" s="199"/>
      <c r="Q153" s="199">
        <f t="shared" si="5"/>
        <v>20412934</v>
      </c>
    </row>
    <row r="154" spans="1:17" ht="21">
      <c r="A154" s="345" t="s">
        <v>152</v>
      </c>
      <c r="B154" s="346"/>
      <c r="C154" s="199">
        <v>20000</v>
      </c>
      <c r="D154" s="346"/>
      <c r="E154" s="199">
        <v>491855949</v>
      </c>
      <c r="F154" s="48"/>
      <c r="G154" s="199">
        <v>-438773670</v>
      </c>
      <c r="H154" s="346"/>
      <c r="I154" s="199">
        <f t="shared" si="4"/>
        <v>53082279</v>
      </c>
      <c r="J154" s="199"/>
      <c r="K154" s="48">
        <v>20000</v>
      </c>
      <c r="L154" s="199"/>
      <c r="M154" s="199">
        <v>491855949</v>
      </c>
      <c r="N154" s="346"/>
      <c r="O154" s="199">
        <v>-438773670</v>
      </c>
      <c r="P154" s="199"/>
      <c r="Q154" s="199">
        <f t="shared" si="5"/>
        <v>53082279</v>
      </c>
    </row>
    <row r="155" spans="1:17" ht="21">
      <c r="A155" s="345" t="s">
        <v>250</v>
      </c>
      <c r="B155" s="346"/>
      <c r="C155" s="199">
        <v>230000</v>
      </c>
      <c r="D155" s="346"/>
      <c r="E155" s="199">
        <v>507813887</v>
      </c>
      <c r="F155" s="48"/>
      <c r="G155" s="199">
        <v>-492813984</v>
      </c>
      <c r="H155" s="346"/>
      <c r="I155" s="199">
        <f t="shared" si="4"/>
        <v>14999903</v>
      </c>
      <c r="J155" s="199"/>
      <c r="K155" s="48">
        <v>230000</v>
      </c>
      <c r="L155" s="199"/>
      <c r="M155" s="199">
        <v>507813887</v>
      </c>
      <c r="N155" s="346"/>
      <c r="O155" s="199">
        <v>-492813984</v>
      </c>
      <c r="P155" s="199"/>
      <c r="Q155" s="199">
        <f t="shared" si="5"/>
        <v>14999903</v>
      </c>
    </row>
    <row r="156" spans="1:17" ht="21">
      <c r="A156" s="345" t="s">
        <v>108</v>
      </c>
      <c r="B156" s="346"/>
      <c r="C156" s="199">
        <v>33000</v>
      </c>
      <c r="D156" s="346"/>
      <c r="E156" s="199">
        <v>542900415</v>
      </c>
      <c r="F156" s="48"/>
      <c r="G156" s="199">
        <v>-536011641</v>
      </c>
      <c r="H156" s="346"/>
      <c r="I156" s="199">
        <f t="shared" si="4"/>
        <v>6888774</v>
      </c>
      <c r="J156" s="199"/>
      <c r="K156" s="48">
        <v>33000</v>
      </c>
      <c r="L156" s="199"/>
      <c r="M156" s="199">
        <v>542900415</v>
      </c>
      <c r="N156" s="346"/>
      <c r="O156" s="199">
        <v>-536011641</v>
      </c>
      <c r="P156" s="199"/>
      <c r="Q156" s="199">
        <f t="shared" si="5"/>
        <v>6888774</v>
      </c>
    </row>
    <row r="157" spans="1:17" ht="21">
      <c r="A157" s="345" t="s">
        <v>185</v>
      </c>
      <c r="B157" s="346"/>
      <c r="C157" s="199">
        <v>80000</v>
      </c>
      <c r="D157" s="346"/>
      <c r="E157" s="199">
        <v>548210543</v>
      </c>
      <c r="F157" s="48"/>
      <c r="G157" s="199">
        <v>-494639280</v>
      </c>
      <c r="H157" s="346"/>
      <c r="I157" s="199">
        <f t="shared" si="4"/>
        <v>53571263</v>
      </c>
      <c r="J157" s="199"/>
      <c r="K157" s="48">
        <v>80000</v>
      </c>
      <c r="L157" s="199"/>
      <c r="M157" s="199">
        <v>548210543</v>
      </c>
      <c r="N157" s="346"/>
      <c r="O157" s="199">
        <v>-494639280</v>
      </c>
      <c r="P157" s="199"/>
      <c r="Q157" s="199">
        <f t="shared" si="5"/>
        <v>53571263</v>
      </c>
    </row>
    <row r="158" spans="1:17" ht="21">
      <c r="A158" s="345" t="s">
        <v>220</v>
      </c>
      <c r="B158" s="346"/>
      <c r="C158" s="199">
        <v>26000</v>
      </c>
      <c r="D158" s="346"/>
      <c r="E158" s="199">
        <v>104673484</v>
      </c>
      <c r="F158" s="48"/>
      <c r="G158" s="199">
        <v>-106508482</v>
      </c>
      <c r="H158" s="346"/>
      <c r="I158" s="199">
        <f t="shared" si="4"/>
        <v>-1834998</v>
      </c>
      <c r="J158" s="199"/>
      <c r="K158" s="48">
        <v>26000</v>
      </c>
      <c r="L158" s="199"/>
      <c r="M158" s="199">
        <v>104673484</v>
      </c>
      <c r="N158" s="346"/>
      <c r="O158" s="199">
        <v>-106508482</v>
      </c>
      <c r="P158" s="199"/>
      <c r="Q158" s="199">
        <f t="shared" si="5"/>
        <v>-1834998</v>
      </c>
    </row>
    <row r="159" spans="1:17" ht="21">
      <c r="A159" s="345" t="s">
        <v>94</v>
      </c>
      <c r="B159" s="346"/>
      <c r="C159" s="199">
        <v>9089</v>
      </c>
      <c r="D159" s="346"/>
      <c r="E159" s="199">
        <v>402957462</v>
      </c>
      <c r="F159" s="48"/>
      <c r="G159" s="199">
        <v>-429610468</v>
      </c>
      <c r="H159" s="346"/>
      <c r="I159" s="199">
        <f t="shared" si="4"/>
        <v>-26653006</v>
      </c>
      <c r="J159" s="199"/>
      <c r="K159" s="48">
        <v>9089</v>
      </c>
      <c r="L159" s="199"/>
      <c r="M159" s="199">
        <v>402957462</v>
      </c>
      <c r="N159" s="346"/>
      <c r="O159" s="199">
        <v>-429610468</v>
      </c>
      <c r="P159" s="199"/>
      <c r="Q159" s="199">
        <f t="shared" si="5"/>
        <v>-26653006</v>
      </c>
    </row>
    <row r="160" spans="1:17" ht="21">
      <c r="A160" s="345" t="s">
        <v>302</v>
      </c>
      <c r="B160" s="346"/>
      <c r="C160" s="199">
        <v>16954</v>
      </c>
      <c r="D160" s="346"/>
      <c r="E160" s="199">
        <v>496998627</v>
      </c>
      <c r="F160" s="48"/>
      <c r="G160" s="199">
        <v>-474921025</v>
      </c>
      <c r="H160" s="346"/>
      <c r="I160" s="199">
        <f t="shared" si="4"/>
        <v>22077602</v>
      </c>
      <c r="J160" s="199"/>
      <c r="K160" s="48">
        <v>16954</v>
      </c>
      <c r="L160" s="199"/>
      <c r="M160" s="199">
        <v>496998627</v>
      </c>
      <c r="N160" s="346"/>
      <c r="O160" s="199">
        <v>-474921025</v>
      </c>
      <c r="P160" s="199"/>
      <c r="Q160" s="199">
        <f t="shared" si="5"/>
        <v>22077602</v>
      </c>
    </row>
    <row r="161" spans="1:17" ht="21">
      <c r="A161" s="345" t="s">
        <v>267</v>
      </c>
      <c r="B161" s="346"/>
      <c r="C161" s="199">
        <v>268270</v>
      </c>
      <c r="D161" s="346"/>
      <c r="E161" s="199">
        <v>492303171</v>
      </c>
      <c r="F161" s="48"/>
      <c r="G161" s="199">
        <v>-502146753</v>
      </c>
      <c r="H161" s="346"/>
      <c r="I161" s="199">
        <f t="shared" si="4"/>
        <v>-9843582</v>
      </c>
      <c r="J161" s="199"/>
      <c r="K161" s="48">
        <v>268270</v>
      </c>
      <c r="L161" s="199"/>
      <c r="M161" s="199">
        <v>492303171</v>
      </c>
      <c r="N161" s="346"/>
      <c r="O161" s="199">
        <v>-502146753</v>
      </c>
      <c r="P161" s="199"/>
      <c r="Q161" s="199">
        <f t="shared" si="5"/>
        <v>-9843582</v>
      </c>
    </row>
    <row r="162" spans="1:17" ht="21">
      <c r="A162" s="345" t="s">
        <v>291</v>
      </c>
      <c r="B162" s="346"/>
      <c r="C162" s="199">
        <v>10130</v>
      </c>
      <c r="D162" s="346"/>
      <c r="E162" s="199">
        <v>215237179</v>
      </c>
      <c r="F162" s="48"/>
      <c r="G162" s="199">
        <v>-186994821</v>
      </c>
      <c r="H162" s="346"/>
      <c r="I162" s="199">
        <f t="shared" si="4"/>
        <v>28242358</v>
      </c>
      <c r="J162" s="199"/>
      <c r="K162" s="48">
        <v>10130</v>
      </c>
      <c r="L162" s="199"/>
      <c r="M162" s="199">
        <v>215237179</v>
      </c>
      <c r="N162" s="346"/>
      <c r="O162" s="199">
        <v>-186994821</v>
      </c>
      <c r="P162" s="199"/>
      <c r="Q162" s="199">
        <f t="shared" si="5"/>
        <v>28242358</v>
      </c>
    </row>
    <row r="163" spans="1:17" ht="21">
      <c r="A163" s="345" t="s">
        <v>158</v>
      </c>
      <c r="B163" s="346"/>
      <c r="C163" s="199">
        <v>1700</v>
      </c>
      <c r="D163" s="346"/>
      <c r="E163" s="199">
        <v>36755001</v>
      </c>
      <c r="F163" s="48"/>
      <c r="G163" s="199">
        <v>-39847489</v>
      </c>
      <c r="H163" s="346"/>
      <c r="I163" s="199">
        <f t="shared" si="4"/>
        <v>-3092488</v>
      </c>
      <c r="J163" s="199"/>
      <c r="K163" s="48">
        <v>1700</v>
      </c>
      <c r="L163" s="199"/>
      <c r="M163" s="199">
        <v>36755001</v>
      </c>
      <c r="N163" s="346"/>
      <c r="O163" s="199">
        <v>-39847489</v>
      </c>
      <c r="P163" s="199"/>
      <c r="Q163" s="199">
        <f t="shared" si="5"/>
        <v>-3092488</v>
      </c>
    </row>
    <row r="164" spans="1:17" ht="21">
      <c r="A164" s="345" t="s">
        <v>103</v>
      </c>
      <c r="B164" s="346"/>
      <c r="C164" s="199">
        <v>8190</v>
      </c>
      <c r="D164" s="346"/>
      <c r="E164" s="199">
        <v>496987635</v>
      </c>
      <c r="F164" s="48"/>
      <c r="G164" s="199">
        <v>-410401395</v>
      </c>
      <c r="H164" s="346"/>
      <c r="I164" s="199">
        <f t="shared" si="4"/>
        <v>86586240</v>
      </c>
      <c r="J164" s="199"/>
      <c r="K164" s="48">
        <v>8190</v>
      </c>
      <c r="L164" s="199"/>
      <c r="M164" s="199">
        <v>496987635</v>
      </c>
      <c r="N164" s="346"/>
      <c r="O164" s="199">
        <v>-410401395</v>
      </c>
      <c r="P164" s="199"/>
      <c r="Q164" s="199">
        <f t="shared" si="5"/>
        <v>86586240</v>
      </c>
    </row>
    <row r="165" spans="1:17" ht="21">
      <c r="A165" s="345" t="s">
        <v>159</v>
      </c>
      <c r="B165" s="346"/>
      <c r="C165" s="199">
        <v>105000</v>
      </c>
      <c r="D165" s="346"/>
      <c r="E165" s="199">
        <v>491895943</v>
      </c>
      <c r="F165" s="48"/>
      <c r="G165" s="199">
        <v>-491085551</v>
      </c>
      <c r="H165" s="346"/>
      <c r="I165" s="199">
        <f t="shared" si="4"/>
        <v>810392</v>
      </c>
      <c r="J165" s="199"/>
      <c r="K165" s="48">
        <v>105000</v>
      </c>
      <c r="L165" s="199"/>
      <c r="M165" s="199">
        <v>491895943</v>
      </c>
      <c r="N165" s="346"/>
      <c r="O165" s="199">
        <v>-491085551</v>
      </c>
      <c r="P165" s="199"/>
      <c r="Q165" s="199">
        <f t="shared" si="5"/>
        <v>810392</v>
      </c>
    </row>
    <row r="166" spans="1:17" ht="21">
      <c r="A166" s="345" t="s">
        <v>303</v>
      </c>
      <c r="B166" s="346"/>
      <c r="C166" s="199">
        <v>63000</v>
      </c>
      <c r="D166" s="346"/>
      <c r="E166" s="199">
        <v>492174464</v>
      </c>
      <c r="F166" s="48"/>
      <c r="G166" s="199">
        <v>-497869942</v>
      </c>
      <c r="H166" s="346"/>
      <c r="I166" s="199">
        <f t="shared" si="4"/>
        <v>-5695478</v>
      </c>
      <c r="J166" s="199"/>
      <c r="K166" s="48">
        <v>63000</v>
      </c>
      <c r="L166" s="199"/>
      <c r="M166" s="199">
        <v>492174464</v>
      </c>
      <c r="N166" s="346"/>
      <c r="O166" s="199">
        <v>-497869942</v>
      </c>
      <c r="P166" s="199"/>
      <c r="Q166" s="199">
        <f t="shared" si="5"/>
        <v>-5695478</v>
      </c>
    </row>
    <row r="167" spans="1:17" ht="21">
      <c r="A167" s="345" t="s">
        <v>105</v>
      </c>
      <c r="B167" s="346"/>
      <c r="C167" s="199">
        <v>21000</v>
      </c>
      <c r="D167" s="346"/>
      <c r="E167" s="199">
        <v>500166236</v>
      </c>
      <c r="F167" s="48"/>
      <c r="G167" s="199">
        <v>-421884760</v>
      </c>
      <c r="H167" s="346"/>
      <c r="I167" s="199">
        <f t="shared" si="4"/>
        <v>78281476</v>
      </c>
      <c r="J167" s="199"/>
      <c r="K167" s="48">
        <v>21000</v>
      </c>
      <c r="L167" s="199"/>
      <c r="M167" s="199">
        <v>500166236</v>
      </c>
      <c r="N167" s="346"/>
      <c r="O167" s="199">
        <v>-421884760</v>
      </c>
      <c r="P167" s="199"/>
      <c r="Q167" s="199">
        <f t="shared" si="5"/>
        <v>78281476</v>
      </c>
    </row>
    <row r="168" spans="1:17" ht="21">
      <c r="A168" s="345" t="s">
        <v>88</v>
      </c>
      <c r="B168" s="346"/>
      <c r="C168" s="199">
        <v>50000</v>
      </c>
      <c r="D168" s="346"/>
      <c r="E168" s="199">
        <v>230624480</v>
      </c>
      <c r="F168" s="48"/>
      <c r="G168" s="199">
        <v>-225205097</v>
      </c>
      <c r="H168" s="346"/>
      <c r="I168" s="199">
        <f t="shared" si="4"/>
        <v>5419383</v>
      </c>
      <c r="J168" s="199"/>
      <c r="K168" s="48">
        <v>50000</v>
      </c>
      <c r="L168" s="199"/>
      <c r="M168" s="199">
        <v>230624480</v>
      </c>
      <c r="N168" s="346"/>
      <c r="O168" s="199">
        <v>-225205097</v>
      </c>
      <c r="P168" s="199"/>
      <c r="Q168" s="199">
        <f t="shared" si="5"/>
        <v>5419383</v>
      </c>
    </row>
    <row r="169" spans="1:17" ht="21">
      <c r="A169" s="345" t="s">
        <v>232</v>
      </c>
      <c r="B169" s="346"/>
      <c r="C169" s="199">
        <v>50000</v>
      </c>
      <c r="D169" s="346"/>
      <c r="E169" s="199">
        <v>218691020</v>
      </c>
      <c r="F169" s="48"/>
      <c r="G169" s="199">
        <v>-220529992</v>
      </c>
      <c r="H169" s="346"/>
      <c r="I169" s="199">
        <f t="shared" si="4"/>
        <v>-1838972</v>
      </c>
      <c r="J169" s="199"/>
      <c r="K169" s="48">
        <v>50000</v>
      </c>
      <c r="L169" s="199"/>
      <c r="M169" s="199">
        <v>218691020</v>
      </c>
      <c r="N169" s="346"/>
      <c r="O169" s="199">
        <v>-220529992</v>
      </c>
      <c r="P169" s="199"/>
      <c r="Q169" s="199">
        <f t="shared" si="5"/>
        <v>-1838972</v>
      </c>
    </row>
    <row r="170" spans="1:17" ht="21">
      <c r="A170" s="345" t="s">
        <v>265</v>
      </c>
      <c r="B170" s="346"/>
      <c r="C170" s="199">
        <v>243427</v>
      </c>
      <c r="D170" s="346"/>
      <c r="E170" s="199">
        <v>501385671</v>
      </c>
      <c r="F170" s="48"/>
      <c r="G170" s="199">
        <v>-501240835</v>
      </c>
      <c r="H170" s="346"/>
      <c r="I170" s="199">
        <f t="shared" si="4"/>
        <v>144836</v>
      </c>
      <c r="J170" s="199"/>
      <c r="K170" s="48">
        <v>243427</v>
      </c>
      <c r="L170" s="199"/>
      <c r="M170" s="199">
        <v>501385671</v>
      </c>
      <c r="N170" s="346"/>
      <c r="O170" s="199">
        <v>-501240835</v>
      </c>
      <c r="P170" s="199"/>
      <c r="Q170" s="199">
        <f t="shared" si="5"/>
        <v>144836</v>
      </c>
    </row>
    <row r="171" spans="1:17" ht="21">
      <c r="A171" s="345" t="s">
        <v>293</v>
      </c>
      <c r="B171" s="346"/>
      <c r="C171" s="199">
        <v>400000</v>
      </c>
      <c r="D171" s="346"/>
      <c r="E171" s="199">
        <v>479249080</v>
      </c>
      <c r="F171" s="48"/>
      <c r="G171" s="199">
        <v>-530822700</v>
      </c>
      <c r="H171" s="346"/>
      <c r="I171" s="199">
        <f t="shared" si="4"/>
        <v>-51573620</v>
      </c>
      <c r="J171" s="199"/>
      <c r="K171" s="48">
        <v>400000</v>
      </c>
      <c r="L171" s="199"/>
      <c r="M171" s="199">
        <v>479249080</v>
      </c>
      <c r="N171" s="346"/>
      <c r="O171" s="199">
        <v>-530822700</v>
      </c>
      <c r="P171" s="199"/>
      <c r="Q171" s="199">
        <f t="shared" si="5"/>
        <v>-51573620</v>
      </c>
    </row>
    <row r="172" spans="1:17" ht="21">
      <c r="A172" s="345" t="s">
        <v>261</v>
      </c>
      <c r="B172" s="346"/>
      <c r="C172" s="199">
        <v>20000</v>
      </c>
      <c r="D172" s="346"/>
      <c r="E172" s="199">
        <v>87911180</v>
      </c>
      <c r="F172" s="48"/>
      <c r="G172" s="199">
        <v>-108550260</v>
      </c>
      <c r="H172" s="346"/>
      <c r="I172" s="199">
        <f t="shared" si="4"/>
        <v>-20639080</v>
      </c>
      <c r="J172" s="199"/>
      <c r="K172" s="48">
        <v>20000</v>
      </c>
      <c r="L172" s="199"/>
      <c r="M172" s="199">
        <v>87911180</v>
      </c>
      <c r="N172" s="346"/>
      <c r="O172" s="199">
        <v>-108550260</v>
      </c>
      <c r="P172" s="199"/>
      <c r="Q172" s="199">
        <f t="shared" si="5"/>
        <v>-20639080</v>
      </c>
    </row>
    <row r="173" spans="1:17" ht="21">
      <c r="A173" s="345" t="s">
        <v>110</v>
      </c>
      <c r="B173" s="346"/>
      <c r="C173" s="199">
        <v>390000</v>
      </c>
      <c r="D173" s="346"/>
      <c r="E173" s="199">
        <v>492732058</v>
      </c>
      <c r="F173" s="48"/>
      <c r="G173" s="199">
        <v>-490026888</v>
      </c>
      <c r="H173" s="346"/>
      <c r="I173" s="199">
        <f t="shared" si="4"/>
        <v>2705170</v>
      </c>
      <c r="J173" s="199"/>
      <c r="K173" s="48">
        <v>390000</v>
      </c>
      <c r="L173" s="199"/>
      <c r="M173" s="199">
        <v>492732058</v>
      </c>
      <c r="N173" s="346"/>
      <c r="O173" s="199">
        <v>-490026888</v>
      </c>
      <c r="P173" s="199"/>
      <c r="Q173" s="199">
        <f t="shared" si="5"/>
        <v>2705170</v>
      </c>
    </row>
    <row r="174" spans="1:17" ht="21">
      <c r="A174" s="345" t="s">
        <v>274</v>
      </c>
      <c r="B174" s="346"/>
      <c r="C174" s="199">
        <v>258000</v>
      </c>
      <c r="D174" s="346"/>
      <c r="E174" s="199">
        <v>501132453</v>
      </c>
      <c r="F174" s="48"/>
      <c r="G174" s="199">
        <v>-494649601</v>
      </c>
      <c r="H174" s="346"/>
      <c r="I174" s="199">
        <f t="shared" si="4"/>
        <v>6482852</v>
      </c>
      <c r="J174" s="199"/>
      <c r="K174" s="48">
        <v>258000</v>
      </c>
      <c r="L174" s="199"/>
      <c r="M174" s="199">
        <v>501132453</v>
      </c>
      <c r="N174" s="346"/>
      <c r="O174" s="199">
        <v>-494649601</v>
      </c>
      <c r="P174" s="199"/>
      <c r="Q174" s="199">
        <f t="shared" si="5"/>
        <v>6482852</v>
      </c>
    </row>
    <row r="175" spans="1:17" ht="21">
      <c r="A175" s="345" t="s">
        <v>183</v>
      </c>
      <c r="B175" s="346"/>
      <c r="C175" s="199">
        <v>50000</v>
      </c>
      <c r="D175" s="346"/>
      <c r="E175" s="199">
        <v>392649760</v>
      </c>
      <c r="F175" s="48"/>
      <c r="G175" s="199">
        <v>-366956143</v>
      </c>
      <c r="H175" s="346"/>
      <c r="I175" s="199">
        <f t="shared" si="4"/>
        <v>25693617</v>
      </c>
      <c r="J175" s="199"/>
      <c r="K175" s="48">
        <v>50000</v>
      </c>
      <c r="L175" s="199"/>
      <c r="M175" s="199">
        <v>392649760</v>
      </c>
      <c r="N175" s="346"/>
      <c r="O175" s="199">
        <v>-366956143</v>
      </c>
      <c r="P175" s="199"/>
      <c r="Q175" s="199">
        <f t="shared" si="5"/>
        <v>25693617</v>
      </c>
    </row>
    <row r="176" spans="1:17" ht="21">
      <c r="A176" s="345" t="s">
        <v>121</v>
      </c>
      <c r="B176" s="346"/>
      <c r="C176" s="199">
        <v>240000</v>
      </c>
      <c r="D176" s="346"/>
      <c r="E176" s="199">
        <v>496872605</v>
      </c>
      <c r="F176" s="48"/>
      <c r="G176" s="199">
        <v>-506965500</v>
      </c>
      <c r="H176" s="346"/>
      <c r="I176" s="199">
        <f t="shared" si="4"/>
        <v>-10092895</v>
      </c>
      <c r="J176" s="199"/>
      <c r="K176" s="48">
        <v>240000</v>
      </c>
      <c r="L176" s="199"/>
      <c r="M176" s="199">
        <v>496872605</v>
      </c>
      <c r="N176" s="346"/>
      <c r="O176" s="199">
        <v>-506965500</v>
      </c>
      <c r="P176" s="199"/>
      <c r="Q176" s="199">
        <f t="shared" si="5"/>
        <v>-10092895</v>
      </c>
    </row>
    <row r="177" spans="1:17 16356:16378" ht="21">
      <c r="A177" s="345" t="s">
        <v>216</v>
      </c>
      <c r="B177" s="346"/>
      <c r="C177" s="199">
        <v>107000</v>
      </c>
      <c r="D177" s="346"/>
      <c r="E177" s="199">
        <v>503098648</v>
      </c>
      <c r="F177" s="48"/>
      <c r="G177" s="199">
        <v>-489484137</v>
      </c>
      <c r="H177" s="346"/>
      <c r="I177" s="199">
        <f t="shared" si="4"/>
        <v>13614511</v>
      </c>
      <c r="J177" s="199"/>
      <c r="K177" s="48">
        <v>107000</v>
      </c>
      <c r="L177" s="199"/>
      <c r="M177" s="199">
        <v>503098648</v>
      </c>
      <c r="N177" s="346"/>
      <c r="O177" s="199">
        <v>-489484137</v>
      </c>
      <c r="P177" s="199"/>
      <c r="Q177" s="199">
        <f t="shared" si="5"/>
        <v>13614511</v>
      </c>
    </row>
    <row r="178" spans="1:17 16356:16378" ht="21">
      <c r="A178" s="345" t="s">
        <v>125</v>
      </c>
      <c r="B178" s="346"/>
      <c r="C178" s="199">
        <v>292398</v>
      </c>
      <c r="D178" s="346"/>
      <c r="E178" s="199">
        <v>497025597</v>
      </c>
      <c r="F178" s="48"/>
      <c r="G178" s="199">
        <v>-554866565</v>
      </c>
      <c r="H178" s="346"/>
      <c r="I178" s="199">
        <f t="shared" si="4"/>
        <v>-57840968</v>
      </c>
      <c r="J178" s="199"/>
      <c r="K178" s="48">
        <v>292398</v>
      </c>
      <c r="L178" s="199"/>
      <c r="M178" s="199">
        <v>497025597</v>
      </c>
      <c r="N178" s="346"/>
      <c r="O178" s="199">
        <v>-554866565</v>
      </c>
      <c r="P178" s="199"/>
      <c r="Q178" s="199">
        <f t="shared" si="5"/>
        <v>-57840968</v>
      </c>
    </row>
    <row r="179" spans="1:17 16356:16378" ht="21">
      <c r="A179" s="345" t="s">
        <v>106</v>
      </c>
      <c r="B179" s="346"/>
      <c r="C179" s="199">
        <v>55000</v>
      </c>
      <c r="D179" s="346"/>
      <c r="E179" s="199">
        <v>508456583</v>
      </c>
      <c r="F179" s="48"/>
      <c r="G179" s="199">
        <v>-447769823</v>
      </c>
      <c r="H179" s="346"/>
      <c r="I179" s="199">
        <f t="shared" si="4"/>
        <v>60686760</v>
      </c>
      <c r="J179" s="199"/>
      <c r="K179" s="48">
        <v>55000</v>
      </c>
      <c r="L179" s="199"/>
      <c r="M179" s="199">
        <v>508456583</v>
      </c>
      <c r="N179" s="346"/>
      <c r="O179" s="199">
        <v>-447769823</v>
      </c>
      <c r="P179" s="199"/>
      <c r="Q179" s="199">
        <f t="shared" si="5"/>
        <v>60686760</v>
      </c>
    </row>
    <row r="180" spans="1:17 16356:16378" ht="21.6" thickBot="1">
      <c r="A180" s="345" t="s">
        <v>2</v>
      </c>
      <c r="B180" s="346"/>
      <c r="D180" s="346"/>
      <c r="E180" s="200">
        <f>SUM(E8:E179)</f>
        <v>502424772190</v>
      </c>
      <c r="F180" s="48"/>
      <c r="G180" s="200">
        <f>SUM(G8:G179)</f>
        <v>-474976315149</v>
      </c>
      <c r="H180" s="346"/>
      <c r="I180" s="200">
        <f>SUM(I8:I179)</f>
        <v>27448457041</v>
      </c>
      <c r="J180" s="199"/>
      <c r="K180" s="201"/>
      <c r="L180" s="199"/>
      <c r="M180" s="200">
        <f>SUM(M8:M179)</f>
        <v>502424772190</v>
      </c>
      <c r="N180" s="48"/>
      <c r="O180" s="200">
        <f>SUM(O8:O179)</f>
        <v>-474976315149</v>
      </c>
      <c r="P180" s="346"/>
      <c r="Q180" s="200">
        <f>SUM(Q8:Q179)</f>
        <v>27448457041</v>
      </c>
      <c r="XEB180" s="12">
        <f>SUM(C180:XEA180)</f>
        <v>109793828164</v>
      </c>
      <c r="XEX180" s="12">
        <f>SUM(E180:XEW180)</f>
        <v>219587656328</v>
      </c>
    </row>
    <row r="181" spans="1:17 16356:16378" s="13" customFormat="1" ht="24.75" customHeight="1" thickTop="1">
      <c r="A181" s="347"/>
      <c r="B181" s="347"/>
      <c r="C181" s="347"/>
      <c r="D181" s="347"/>
      <c r="E181" s="347"/>
      <c r="F181" s="347"/>
      <c r="G181" s="347"/>
      <c r="H181" s="347"/>
      <c r="I181" s="347"/>
      <c r="J181" s="347"/>
      <c r="K181" s="347"/>
      <c r="L181" s="347"/>
      <c r="M181" s="347"/>
      <c r="N181" s="347"/>
      <c r="O181" s="347"/>
      <c r="P181" s="347"/>
      <c r="Q181" s="347"/>
    </row>
    <row r="182" spans="1:17 16356:16378" s="13" customFormat="1" ht="24.6">
      <c r="A182" s="340"/>
      <c r="B182" s="340"/>
      <c r="C182" s="340"/>
      <c r="D182" s="340"/>
      <c r="E182" s="10"/>
      <c r="F182" s="10"/>
      <c r="G182" s="10"/>
      <c r="H182" s="10"/>
      <c r="I182" s="192"/>
      <c r="J182" s="192"/>
      <c r="K182" s="192"/>
      <c r="L182" s="192"/>
      <c r="M182" s="192"/>
      <c r="N182" s="192"/>
      <c r="O182" s="348"/>
      <c r="P182" s="192"/>
      <c r="Q182" s="192"/>
    </row>
    <row r="183" spans="1:17 16356:16378" s="13" customFormat="1" ht="24.6">
      <c r="A183" s="349" t="s">
        <v>38</v>
      </c>
      <c r="B183" s="350"/>
      <c r="C183" s="350"/>
      <c r="D183" s="350"/>
      <c r="E183" s="350"/>
      <c r="F183" s="350"/>
      <c r="G183" s="350"/>
      <c r="H183" s="350"/>
      <c r="I183" s="350"/>
      <c r="J183" s="350"/>
      <c r="K183" s="350"/>
      <c r="L183" s="350"/>
      <c r="M183" s="350"/>
      <c r="N183" s="350"/>
      <c r="O183" s="350"/>
      <c r="P183" s="350"/>
      <c r="Q183" s="351"/>
    </row>
    <row r="184" spans="1:17 16356:16378" s="13" customFormat="1" ht="24.6">
      <c r="A184" s="352"/>
      <c r="B184" s="352"/>
      <c r="C184" s="352"/>
      <c r="D184" s="352"/>
      <c r="E184" s="352"/>
      <c r="F184" s="352"/>
      <c r="G184" s="352"/>
      <c r="H184" s="352"/>
      <c r="I184" s="352"/>
      <c r="J184" s="352"/>
      <c r="K184" s="352"/>
      <c r="L184" s="352"/>
      <c r="M184" s="352"/>
      <c r="N184" s="352"/>
      <c r="O184" s="352"/>
      <c r="P184" s="352"/>
      <c r="Q184" s="352"/>
    </row>
    <row r="185" spans="1:17 16356:16378" s="199" customFormat="1" ht="21"/>
    <row r="186" spans="1:17 16356:16378" s="199" customFormat="1" ht="21"/>
    <row r="187" spans="1:17 16356:16378" s="199" customFormat="1" ht="21"/>
  </sheetData>
  <autoFilter ref="A7:Q179" xr:uid="{00000000-0009-0000-0000-000007000000}">
    <sortState xmlns:xlrd2="http://schemas.microsoft.com/office/spreadsheetml/2017/richdata2" ref="A8:Q179">
      <sortCondition ref="A7"/>
    </sortState>
  </autoFilter>
  <mergeCells count="6">
    <mergeCell ref="A183:Q183"/>
    <mergeCell ref="K6:Q6"/>
    <mergeCell ref="C6:I6"/>
    <mergeCell ref="A1:Q1"/>
    <mergeCell ref="A2:Q2"/>
    <mergeCell ref="A3:Q3"/>
  </mergeCells>
  <printOptions horizontalCentered="1"/>
  <pageMargins left="0.25" right="0.25" top="0.75" bottom="0.75" header="0.3" footer="0.3"/>
  <pageSetup paperSize="9" scale="57" fitToHeight="0" orientation="landscape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9" tint="0.59999389629810485"/>
  </sheetPr>
  <dimension ref="A1:R295"/>
  <sheetViews>
    <sheetView rightToLeft="1" view="pageBreakPreview" topLeftCell="A271" zoomScale="60" zoomScaleNormal="100" workbookViewId="0">
      <selection activeCell="A293" sqref="A293:XFD297"/>
    </sheetView>
  </sheetViews>
  <sheetFormatPr defaultColWidth="9.109375" defaultRowHeight="21"/>
  <cols>
    <col min="1" max="1" width="31.109375" style="318" bestFit="1" customWidth="1"/>
    <col min="2" max="2" width="0.5546875" style="318" customWidth="1"/>
    <col min="3" max="3" width="15.44140625" style="93" bestFit="1" customWidth="1"/>
    <col min="4" max="4" width="0.88671875" style="93" customWidth="1"/>
    <col min="5" max="5" width="26.5546875" style="93" bestFit="1" customWidth="1"/>
    <col min="6" max="6" width="0.88671875" style="93" customWidth="1"/>
    <col min="7" max="7" width="27.33203125" style="93" bestFit="1" customWidth="1"/>
    <col min="8" max="8" width="1.33203125" style="93" customWidth="1"/>
    <col min="9" max="9" width="26.6640625" style="97" bestFit="1" customWidth="1"/>
    <col min="10" max="10" width="1" style="97" customWidth="1"/>
    <col min="11" max="11" width="18.88671875" style="93" bestFit="1" customWidth="1"/>
    <col min="12" max="12" width="1.109375" style="93" customWidth="1"/>
    <col min="13" max="13" width="26" style="93" bestFit="1" customWidth="1"/>
    <col min="14" max="14" width="1.44140625" style="93" customWidth="1"/>
    <col min="15" max="15" width="26.6640625" style="93" bestFit="1" customWidth="1"/>
    <col min="16" max="16" width="1.109375" style="93" customWidth="1"/>
    <col min="17" max="17" width="24.6640625" style="93" bestFit="1" customWidth="1"/>
    <col min="18" max="18" width="10.88671875" style="11" bestFit="1" customWidth="1"/>
    <col min="19" max="16384" width="9.109375" style="11"/>
  </cols>
  <sheetData>
    <row r="1" spans="1:17" ht="21.6">
      <c r="A1" s="323" t="s">
        <v>77</v>
      </c>
      <c r="B1" s="323"/>
      <c r="C1" s="323"/>
      <c r="D1" s="323"/>
      <c r="E1" s="323"/>
      <c r="F1" s="323"/>
      <c r="G1" s="323"/>
      <c r="H1" s="323"/>
      <c r="I1" s="323"/>
      <c r="J1" s="323"/>
      <c r="K1" s="323"/>
      <c r="L1" s="323"/>
      <c r="M1" s="323"/>
      <c r="N1" s="323"/>
      <c r="O1" s="323"/>
      <c r="P1" s="323"/>
      <c r="Q1" s="323"/>
    </row>
    <row r="2" spans="1:17" ht="21.6">
      <c r="A2" s="323" t="s">
        <v>49</v>
      </c>
      <c r="B2" s="323"/>
      <c r="C2" s="323"/>
      <c r="D2" s="323"/>
      <c r="E2" s="323"/>
      <c r="F2" s="323"/>
      <c r="G2" s="323"/>
      <c r="H2" s="323"/>
      <c r="I2" s="323"/>
      <c r="J2" s="323"/>
      <c r="K2" s="323"/>
      <c r="L2" s="323"/>
      <c r="M2" s="323"/>
      <c r="N2" s="323"/>
      <c r="O2" s="323"/>
      <c r="P2" s="323"/>
      <c r="Q2" s="323"/>
    </row>
    <row r="3" spans="1:17" ht="21.6">
      <c r="A3" s="323" t="s">
        <v>377</v>
      </c>
      <c r="B3" s="323"/>
      <c r="C3" s="323"/>
      <c r="D3" s="323"/>
      <c r="E3" s="323"/>
      <c r="F3" s="323"/>
      <c r="G3" s="323"/>
      <c r="H3" s="323"/>
      <c r="I3" s="323"/>
      <c r="J3" s="323"/>
      <c r="K3" s="323"/>
      <c r="L3" s="323"/>
      <c r="M3" s="323"/>
      <c r="N3" s="323"/>
      <c r="O3" s="323"/>
      <c r="P3" s="323"/>
      <c r="Q3" s="323"/>
    </row>
    <row r="4" spans="1:17" ht="21.6">
      <c r="A4" s="312"/>
      <c r="B4" s="312"/>
      <c r="C4" s="312"/>
      <c r="D4" s="312"/>
      <c r="E4" s="312"/>
      <c r="F4" s="312"/>
      <c r="G4" s="312"/>
      <c r="H4" s="312"/>
      <c r="I4" s="312"/>
      <c r="J4" s="312"/>
      <c r="K4" s="312"/>
      <c r="L4" s="312"/>
      <c r="M4" s="312"/>
      <c r="N4" s="312"/>
      <c r="O4" s="312"/>
      <c r="P4" s="312"/>
      <c r="Q4" s="312"/>
    </row>
    <row r="5" spans="1:17">
      <c r="A5" s="353" t="s">
        <v>364</v>
      </c>
      <c r="B5" s="353"/>
      <c r="C5" s="353"/>
      <c r="D5" s="353"/>
      <c r="E5" s="353"/>
      <c r="F5" s="353"/>
      <c r="G5" s="353"/>
      <c r="H5" s="354"/>
    </row>
    <row r="6" spans="1:17" ht="22.2" thickBot="1">
      <c r="A6" s="355"/>
      <c r="B6" s="355"/>
      <c r="C6" s="266" t="s">
        <v>381</v>
      </c>
      <c r="D6" s="266"/>
      <c r="E6" s="266"/>
      <c r="F6" s="266"/>
      <c r="G6" s="266"/>
      <c r="H6" s="266"/>
      <c r="I6" s="266"/>
      <c r="J6" s="137"/>
      <c r="K6" s="267" t="s">
        <v>382</v>
      </c>
      <c r="L6" s="267"/>
      <c r="M6" s="267"/>
      <c r="N6" s="267"/>
      <c r="O6" s="267"/>
      <c r="P6" s="267"/>
      <c r="Q6" s="267"/>
    </row>
    <row r="7" spans="1:17" ht="42.6" thickBot="1">
      <c r="A7" s="356" t="s">
        <v>33</v>
      </c>
      <c r="B7" s="356"/>
      <c r="C7" s="96" t="s">
        <v>3</v>
      </c>
      <c r="D7" s="97"/>
      <c r="E7" s="95" t="s">
        <v>18</v>
      </c>
      <c r="F7" s="97"/>
      <c r="G7" s="96" t="s">
        <v>37</v>
      </c>
      <c r="H7" s="97" t="s">
        <v>266</v>
      </c>
      <c r="I7" s="95" t="s">
        <v>209</v>
      </c>
      <c r="J7" s="95"/>
      <c r="K7" s="96" t="s">
        <v>3</v>
      </c>
      <c r="L7" s="97"/>
      <c r="M7" s="95" t="s">
        <v>18</v>
      </c>
      <c r="N7" s="97"/>
      <c r="O7" s="96" t="s">
        <v>37</v>
      </c>
      <c r="P7" s="97"/>
      <c r="Q7" s="95" t="s">
        <v>209</v>
      </c>
    </row>
    <row r="8" spans="1:17">
      <c r="A8" s="330" t="s">
        <v>246</v>
      </c>
      <c r="C8" s="85">
        <v>2073928</v>
      </c>
      <c r="D8" s="85"/>
      <c r="E8" s="85">
        <v>32985410057</v>
      </c>
      <c r="F8" s="85"/>
      <c r="G8" s="85">
        <v>-31601598741</v>
      </c>
      <c r="H8" s="85">
        <v>-7916139170</v>
      </c>
      <c r="I8" s="94">
        <f>E8+G8</f>
        <v>1383811316</v>
      </c>
      <c r="J8" s="94"/>
      <c r="K8" s="85">
        <v>2073928</v>
      </c>
      <c r="L8" s="85"/>
      <c r="M8" s="85">
        <v>32985410057</v>
      </c>
      <c r="N8" s="85"/>
      <c r="O8" s="85">
        <v>-31601598741</v>
      </c>
      <c r="P8" s="85"/>
      <c r="Q8" s="85">
        <f>M8+O8</f>
        <v>1383811316</v>
      </c>
    </row>
    <row r="9" spans="1:17">
      <c r="A9" s="330" t="s">
        <v>328</v>
      </c>
      <c r="C9" s="85">
        <v>1329667</v>
      </c>
      <c r="D9" s="85"/>
      <c r="E9" s="85">
        <v>36070707089</v>
      </c>
      <c r="F9" s="85"/>
      <c r="G9" s="85">
        <v>-39679099553</v>
      </c>
      <c r="H9" s="85">
        <v>-1936256999</v>
      </c>
      <c r="I9" s="94">
        <f t="shared" ref="I9:I72" si="0">E9+G9</f>
        <v>-3608392464</v>
      </c>
      <c r="J9" s="94"/>
      <c r="K9" s="85">
        <v>1329667</v>
      </c>
      <c r="L9" s="85"/>
      <c r="M9" s="85">
        <v>36070707089</v>
      </c>
      <c r="N9" s="85"/>
      <c r="O9" s="85">
        <v>-39679099553</v>
      </c>
      <c r="P9" s="85"/>
      <c r="Q9" s="85">
        <f t="shared" ref="Q9:Q72" si="1">M9+O9</f>
        <v>-3608392464</v>
      </c>
    </row>
    <row r="10" spans="1:17">
      <c r="A10" s="330" t="s">
        <v>229</v>
      </c>
      <c r="C10" s="85">
        <v>3574918</v>
      </c>
      <c r="D10" s="85"/>
      <c r="E10" s="85">
        <v>40014067902</v>
      </c>
      <c r="F10" s="85"/>
      <c r="G10" s="85">
        <v>-42288402134</v>
      </c>
      <c r="H10" s="85">
        <v>-3071056837</v>
      </c>
      <c r="I10" s="94">
        <f t="shared" si="0"/>
        <v>-2274334232</v>
      </c>
      <c r="J10" s="94"/>
      <c r="K10" s="85">
        <v>3574918</v>
      </c>
      <c r="L10" s="85"/>
      <c r="M10" s="85">
        <v>40014067902</v>
      </c>
      <c r="N10" s="85"/>
      <c r="O10" s="85">
        <v>-42288402134</v>
      </c>
      <c r="P10" s="85"/>
      <c r="Q10" s="85">
        <f t="shared" si="1"/>
        <v>-2274334232</v>
      </c>
    </row>
    <row r="11" spans="1:17">
      <c r="A11" s="330" t="s">
        <v>306</v>
      </c>
      <c r="C11" s="85">
        <v>1103030</v>
      </c>
      <c r="D11" s="85"/>
      <c r="E11" s="85">
        <v>13344003045</v>
      </c>
      <c r="F11" s="85"/>
      <c r="G11" s="85">
        <v>-12422970792</v>
      </c>
      <c r="H11" s="85">
        <v>-24247525582</v>
      </c>
      <c r="I11" s="94">
        <f t="shared" si="0"/>
        <v>921032253</v>
      </c>
      <c r="J11" s="94"/>
      <c r="K11" s="85">
        <v>1103030</v>
      </c>
      <c r="L11" s="85"/>
      <c r="M11" s="85">
        <v>13344003045</v>
      </c>
      <c r="N11" s="85"/>
      <c r="O11" s="85">
        <v>-12422970792</v>
      </c>
      <c r="P11" s="85"/>
      <c r="Q11" s="85">
        <f t="shared" si="1"/>
        <v>921032253</v>
      </c>
    </row>
    <row r="12" spans="1:17">
      <c r="A12" s="330" t="s">
        <v>239</v>
      </c>
      <c r="C12" s="85">
        <v>8292860</v>
      </c>
      <c r="D12" s="85"/>
      <c r="E12" s="85">
        <v>28769876019</v>
      </c>
      <c r="F12" s="85"/>
      <c r="G12" s="85">
        <v>-28920715648</v>
      </c>
      <c r="H12" s="85">
        <v>-15815703967</v>
      </c>
      <c r="I12" s="94">
        <f t="shared" si="0"/>
        <v>-150839629</v>
      </c>
      <c r="J12" s="94"/>
      <c r="K12" s="85">
        <v>8292860</v>
      </c>
      <c r="L12" s="85"/>
      <c r="M12" s="85">
        <v>28769876019</v>
      </c>
      <c r="N12" s="85"/>
      <c r="O12" s="85">
        <v>-28920715648</v>
      </c>
      <c r="P12" s="85"/>
      <c r="Q12" s="85">
        <f t="shared" si="1"/>
        <v>-150839629</v>
      </c>
    </row>
    <row r="13" spans="1:17">
      <c r="A13" s="330" t="s">
        <v>221</v>
      </c>
      <c r="C13" s="85">
        <v>15903151</v>
      </c>
      <c r="D13" s="85"/>
      <c r="E13" s="85">
        <v>64498791190</v>
      </c>
      <c r="F13" s="85"/>
      <c r="G13" s="85">
        <v>-63044406683</v>
      </c>
      <c r="H13" s="85">
        <v>-45306747252</v>
      </c>
      <c r="I13" s="94">
        <f t="shared" si="0"/>
        <v>1454384507</v>
      </c>
      <c r="J13" s="94"/>
      <c r="K13" s="85">
        <v>15903151</v>
      </c>
      <c r="L13" s="85"/>
      <c r="M13" s="85">
        <v>64498791190</v>
      </c>
      <c r="N13" s="85"/>
      <c r="O13" s="85">
        <v>-63044406683</v>
      </c>
      <c r="P13" s="85"/>
      <c r="Q13" s="85">
        <f t="shared" si="1"/>
        <v>1454384507</v>
      </c>
    </row>
    <row r="14" spans="1:17">
      <c r="A14" s="330" t="s">
        <v>129</v>
      </c>
      <c r="C14" s="85">
        <v>6145812</v>
      </c>
      <c r="D14" s="85"/>
      <c r="E14" s="85">
        <v>39771181167</v>
      </c>
      <c r="F14" s="85"/>
      <c r="G14" s="85">
        <v>-35311432743</v>
      </c>
      <c r="H14" s="85">
        <v>-48992878931</v>
      </c>
      <c r="I14" s="94">
        <f t="shared" si="0"/>
        <v>4459748424</v>
      </c>
      <c r="J14" s="94"/>
      <c r="K14" s="85">
        <v>6145812</v>
      </c>
      <c r="L14" s="85"/>
      <c r="M14" s="85">
        <v>39771181167</v>
      </c>
      <c r="N14" s="85"/>
      <c r="O14" s="85">
        <v>-35311432743</v>
      </c>
      <c r="P14" s="85"/>
      <c r="Q14" s="85">
        <f t="shared" si="1"/>
        <v>4459748424</v>
      </c>
    </row>
    <row r="15" spans="1:17">
      <c r="A15" s="330" t="s">
        <v>366</v>
      </c>
      <c r="C15" s="85">
        <v>16809</v>
      </c>
      <c r="D15" s="85"/>
      <c r="E15" s="85">
        <v>647139049</v>
      </c>
      <c r="F15" s="85"/>
      <c r="G15" s="85">
        <v>-559249779</v>
      </c>
      <c r="H15" s="85">
        <v>-49458513231</v>
      </c>
      <c r="I15" s="94">
        <f t="shared" si="0"/>
        <v>87889270</v>
      </c>
      <c r="J15" s="94"/>
      <c r="K15" s="85">
        <v>16809</v>
      </c>
      <c r="L15" s="85"/>
      <c r="M15" s="85">
        <v>647139049</v>
      </c>
      <c r="N15" s="85"/>
      <c r="O15" s="85">
        <v>-559249779</v>
      </c>
      <c r="P15" s="85"/>
      <c r="Q15" s="85">
        <f t="shared" si="1"/>
        <v>87889270</v>
      </c>
    </row>
    <row r="16" spans="1:17">
      <c r="A16" s="330" t="s">
        <v>114</v>
      </c>
      <c r="C16" s="85">
        <v>8498501</v>
      </c>
      <c r="D16" s="85"/>
      <c r="E16" s="85">
        <v>33453822284</v>
      </c>
      <c r="F16" s="85"/>
      <c r="G16" s="85">
        <v>-34810882355</v>
      </c>
      <c r="H16" s="85">
        <v>-12934894159</v>
      </c>
      <c r="I16" s="94">
        <f t="shared" si="0"/>
        <v>-1357060071</v>
      </c>
      <c r="J16" s="94"/>
      <c r="K16" s="85">
        <v>8498501</v>
      </c>
      <c r="L16" s="85"/>
      <c r="M16" s="85">
        <v>33453822284</v>
      </c>
      <c r="N16" s="85"/>
      <c r="O16" s="85">
        <v>-34810882355</v>
      </c>
      <c r="P16" s="85"/>
      <c r="Q16" s="85">
        <f t="shared" si="1"/>
        <v>-1357060071</v>
      </c>
    </row>
    <row r="17" spans="1:17">
      <c r="A17" s="330" t="s">
        <v>196</v>
      </c>
      <c r="C17" s="85">
        <v>2010797</v>
      </c>
      <c r="D17" s="85"/>
      <c r="E17" s="85">
        <v>17549751618</v>
      </c>
      <c r="F17" s="85"/>
      <c r="G17" s="85">
        <v>-14682753605</v>
      </c>
      <c r="H17" s="85">
        <v>-3405221259</v>
      </c>
      <c r="I17" s="94">
        <f t="shared" si="0"/>
        <v>2866998013</v>
      </c>
      <c r="J17" s="94"/>
      <c r="K17" s="85">
        <v>2010797</v>
      </c>
      <c r="L17" s="85"/>
      <c r="M17" s="85">
        <v>17549751618</v>
      </c>
      <c r="N17" s="85"/>
      <c r="O17" s="85">
        <v>-14682753605</v>
      </c>
      <c r="P17" s="85"/>
      <c r="Q17" s="85">
        <f t="shared" si="1"/>
        <v>2866998013</v>
      </c>
    </row>
    <row r="18" spans="1:17">
      <c r="A18" s="330" t="s">
        <v>314</v>
      </c>
      <c r="C18" s="85">
        <v>4972284</v>
      </c>
      <c r="D18" s="85"/>
      <c r="E18" s="85">
        <v>23675527783</v>
      </c>
      <c r="F18" s="85"/>
      <c r="G18" s="85">
        <v>-25059483479</v>
      </c>
      <c r="H18" s="85">
        <v>-11685628851</v>
      </c>
      <c r="I18" s="94">
        <f t="shared" si="0"/>
        <v>-1383955696</v>
      </c>
      <c r="J18" s="94"/>
      <c r="K18" s="85">
        <v>4972284</v>
      </c>
      <c r="L18" s="85"/>
      <c r="M18" s="85">
        <v>23675527783</v>
      </c>
      <c r="N18" s="85"/>
      <c r="O18" s="85">
        <v>-25059483479</v>
      </c>
      <c r="P18" s="85"/>
      <c r="Q18" s="85">
        <f t="shared" si="1"/>
        <v>-1383955696</v>
      </c>
    </row>
    <row r="19" spans="1:17">
      <c r="A19" s="330" t="s">
        <v>84</v>
      </c>
      <c r="C19" s="85">
        <v>1996723</v>
      </c>
      <c r="D19" s="85"/>
      <c r="E19" s="85">
        <v>50018030957</v>
      </c>
      <c r="F19" s="85"/>
      <c r="G19" s="85">
        <v>-42892446389</v>
      </c>
      <c r="H19" s="85">
        <v>-72145527788</v>
      </c>
      <c r="I19" s="94">
        <f t="shared" si="0"/>
        <v>7125584568</v>
      </c>
      <c r="J19" s="94"/>
      <c r="K19" s="85">
        <v>1996723</v>
      </c>
      <c r="L19" s="85"/>
      <c r="M19" s="85">
        <v>50018030957</v>
      </c>
      <c r="N19" s="85"/>
      <c r="O19" s="85">
        <v>-42892446389</v>
      </c>
      <c r="P19" s="85"/>
      <c r="Q19" s="85">
        <f t="shared" si="1"/>
        <v>7125584568</v>
      </c>
    </row>
    <row r="20" spans="1:17">
      <c r="A20" s="330" t="s">
        <v>335</v>
      </c>
      <c r="C20" s="85">
        <v>9316956</v>
      </c>
      <c r="D20" s="85"/>
      <c r="E20" s="85">
        <v>26089702159</v>
      </c>
      <c r="F20" s="85"/>
      <c r="G20" s="85">
        <v>-24867181504</v>
      </c>
      <c r="H20" s="85">
        <v>-26854671217</v>
      </c>
      <c r="I20" s="94">
        <f t="shared" si="0"/>
        <v>1222520655</v>
      </c>
      <c r="J20" s="94"/>
      <c r="K20" s="85">
        <v>9316956</v>
      </c>
      <c r="L20" s="85"/>
      <c r="M20" s="85">
        <v>26089702159</v>
      </c>
      <c r="N20" s="85"/>
      <c r="O20" s="85">
        <v>-24867181504</v>
      </c>
      <c r="P20" s="85"/>
      <c r="Q20" s="85">
        <f t="shared" si="1"/>
        <v>1222520655</v>
      </c>
    </row>
    <row r="21" spans="1:17">
      <c r="A21" s="330" t="s">
        <v>108</v>
      </c>
      <c r="C21" s="85">
        <v>3157014</v>
      </c>
      <c r="D21" s="85"/>
      <c r="E21" s="85">
        <v>51937702642</v>
      </c>
      <c r="F21" s="85"/>
      <c r="G21" s="85">
        <v>-51278674393</v>
      </c>
      <c r="H21" s="85">
        <v>-12821684308</v>
      </c>
      <c r="I21" s="94">
        <f t="shared" si="0"/>
        <v>659028249</v>
      </c>
      <c r="J21" s="94"/>
      <c r="K21" s="85">
        <v>3157014</v>
      </c>
      <c r="L21" s="85"/>
      <c r="M21" s="85">
        <v>51937702642</v>
      </c>
      <c r="N21" s="85"/>
      <c r="O21" s="85">
        <v>-51278674393</v>
      </c>
      <c r="P21" s="85"/>
      <c r="Q21" s="85">
        <f t="shared" si="1"/>
        <v>659028249</v>
      </c>
    </row>
    <row r="22" spans="1:17">
      <c r="A22" s="330" t="s">
        <v>143</v>
      </c>
      <c r="C22" s="85">
        <v>41633291</v>
      </c>
      <c r="D22" s="85"/>
      <c r="E22" s="85">
        <v>34805266829</v>
      </c>
      <c r="F22" s="85"/>
      <c r="G22" s="85">
        <v>-38488582818</v>
      </c>
      <c r="H22" s="85">
        <v>-108615507915</v>
      </c>
      <c r="I22" s="94">
        <f t="shared" si="0"/>
        <v>-3683315989</v>
      </c>
      <c r="J22" s="94"/>
      <c r="K22" s="85">
        <v>41633291</v>
      </c>
      <c r="L22" s="85"/>
      <c r="M22" s="85">
        <v>34805266829</v>
      </c>
      <c r="N22" s="85"/>
      <c r="O22" s="85">
        <v>-38488582818</v>
      </c>
      <c r="P22" s="85"/>
      <c r="Q22" s="85">
        <f t="shared" si="1"/>
        <v>-3683315989</v>
      </c>
    </row>
    <row r="23" spans="1:17">
      <c r="A23" s="330" t="s">
        <v>341</v>
      </c>
      <c r="C23" s="85">
        <v>131241</v>
      </c>
      <c r="D23" s="85"/>
      <c r="E23" s="85">
        <v>7601910966</v>
      </c>
      <c r="F23" s="85"/>
      <c r="G23" s="85">
        <v>-7102248722</v>
      </c>
      <c r="H23" s="85">
        <v>-223118500195</v>
      </c>
      <c r="I23" s="94">
        <f t="shared" si="0"/>
        <v>499662244</v>
      </c>
      <c r="J23" s="94"/>
      <c r="K23" s="85">
        <v>131241</v>
      </c>
      <c r="L23" s="85"/>
      <c r="M23" s="85">
        <v>7601910966</v>
      </c>
      <c r="N23" s="85"/>
      <c r="O23" s="85">
        <v>-7102248722</v>
      </c>
      <c r="P23" s="85"/>
      <c r="Q23" s="85">
        <f t="shared" si="1"/>
        <v>499662244</v>
      </c>
    </row>
    <row r="24" spans="1:17">
      <c r="A24" s="330" t="s">
        <v>103</v>
      </c>
      <c r="C24" s="85">
        <v>798270</v>
      </c>
      <c r="D24" s="85"/>
      <c r="E24" s="85">
        <v>48801498053</v>
      </c>
      <c r="F24" s="85"/>
      <c r="G24" s="85">
        <v>-40001358000</v>
      </c>
      <c r="H24" s="85">
        <v>-47517103471</v>
      </c>
      <c r="I24" s="94">
        <f t="shared" si="0"/>
        <v>8800140053</v>
      </c>
      <c r="J24" s="94"/>
      <c r="K24" s="85">
        <v>798270</v>
      </c>
      <c r="L24" s="85"/>
      <c r="M24" s="85">
        <v>48801498053</v>
      </c>
      <c r="N24" s="85"/>
      <c r="O24" s="85">
        <v>-40001358000</v>
      </c>
      <c r="P24" s="85"/>
      <c r="Q24" s="85">
        <f t="shared" si="1"/>
        <v>8800140053</v>
      </c>
    </row>
    <row r="25" spans="1:17">
      <c r="A25" s="330" t="s">
        <v>324</v>
      </c>
      <c r="C25" s="85">
        <v>12405934</v>
      </c>
      <c r="D25" s="85"/>
      <c r="E25" s="85">
        <v>30534325888</v>
      </c>
      <c r="F25" s="85"/>
      <c r="G25" s="85">
        <v>-30028709021</v>
      </c>
      <c r="H25" s="85">
        <v>-11058787401</v>
      </c>
      <c r="I25" s="94">
        <f t="shared" si="0"/>
        <v>505616867</v>
      </c>
      <c r="J25" s="94"/>
      <c r="K25" s="85">
        <v>12405934</v>
      </c>
      <c r="L25" s="85"/>
      <c r="M25" s="85">
        <v>30534325888</v>
      </c>
      <c r="N25" s="85"/>
      <c r="O25" s="85">
        <v>-30028709021</v>
      </c>
      <c r="P25" s="85"/>
      <c r="Q25" s="85">
        <f t="shared" si="1"/>
        <v>505616867</v>
      </c>
    </row>
    <row r="26" spans="1:17">
      <c r="A26" s="330" t="s">
        <v>130</v>
      </c>
      <c r="C26" s="85">
        <v>906278</v>
      </c>
      <c r="D26" s="85"/>
      <c r="E26" s="85">
        <v>19855519637</v>
      </c>
      <c r="F26" s="85"/>
      <c r="G26" s="85">
        <v>-17837535791</v>
      </c>
      <c r="H26" s="85">
        <v>-27067271732</v>
      </c>
      <c r="I26" s="94">
        <f t="shared" si="0"/>
        <v>2017983846</v>
      </c>
      <c r="J26" s="94"/>
      <c r="K26" s="85">
        <v>906278</v>
      </c>
      <c r="L26" s="85"/>
      <c r="M26" s="85">
        <v>19855519637</v>
      </c>
      <c r="N26" s="85"/>
      <c r="O26" s="85">
        <v>-17837535791</v>
      </c>
      <c r="P26" s="85"/>
      <c r="Q26" s="85">
        <f t="shared" si="1"/>
        <v>2017983846</v>
      </c>
    </row>
    <row r="27" spans="1:17">
      <c r="A27" s="330" t="s">
        <v>218</v>
      </c>
      <c r="C27" s="85">
        <v>1062591</v>
      </c>
      <c r="D27" s="85"/>
      <c r="E27" s="85">
        <v>10340869437</v>
      </c>
      <c r="F27" s="85"/>
      <c r="G27" s="85">
        <v>-10552123153</v>
      </c>
      <c r="H27" s="85">
        <v>-40260462699</v>
      </c>
      <c r="I27" s="94">
        <f t="shared" si="0"/>
        <v>-211253716</v>
      </c>
      <c r="J27" s="94"/>
      <c r="K27" s="85">
        <v>1062591</v>
      </c>
      <c r="L27" s="85"/>
      <c r="M27" s="85">
        <v>10340869437</v>
      </c>
      <c r="N27" s="85"/>
      <c r="O27" s="85">
        <v>-10552123153</v>
      </c>
      <c r="P27" s="85"/>
      <c r="Q27" s="85">
        <f t="shared" si="1"/>
        <v>-211253716</v>
      </c>
    </row>
    <row r="28" spans="1:17">
      <c r="A28" s="330" t="s">
        <v>164</v>
      </c>
      <c r="C28" s="85">
        <v>9651983</v>
      </c>
      <c r="D28" s="85"/>
      <c r="E28" s="85">
        <v>33676883496</v>
      </c>
      <c r="F28" s="85"/>
      <c r="G28" s="85">
        <v>-32986032073</v>
      </c>
      <c r="H28" s="85">
        <v>28249587204</v>
      </c>
      <c r="I28" s="94">
        <f t="shared" si="0"/>
        <v>690851423</v>
      </c>
      <c r="J28" s="94"/>
      <c r="K28" s="85">
        <v>9651983</v>
      </c>
      <c r="L28" s="85"/>
      <c r="M28" s="85">
        <v>33676883496</v>
      </c>
      <c r="N28" s="85"/>
      <c r="O28" s="85">
        <v>-32986032073</v>
      </c>
      <c r="P28" s="85"/>
      <c r="Q28" s="85">
        <f t="shared" si="1"/>
        <v>690851423</v>
      </c>
    </row>
    <row r="29" spans="1:17">
      <c r="A29" s="330" t="s">
        <v>150</v>
      </c>
      <c r="C29" s="85">
        <v>2147640</v>
      </c>
      <c r="D29" s="85"/>
      <c r="E29" s="85">
        <v>55890675173</v>
      </c>
      <c r="F29" s="85"/>
      <c r="G29" s="85">
        <v>-50959145012</v>
      </c>
      <c r="H29" s="85">
        <v>26039058237</v>
      </c>
      <c r="I29" s="94">
        <f t="shared" si="0"/>
        <v>4931530161</v>
      </c>
      <c r="J29" s="94"/>
      <c r="K29" s="85">
        <v>2147640</v>
      </c>
      <c r="L29" s="85"/>
      <c r="M29" s="85">
        <v>55890675173</v>
      </c>
      <c r="N29" s="85"/>
      <c r="O29" s="85">
        <v>-50959145012</v>
      </c>
      <c r="P29" s="85"/>
      <c r="Q29" s="85">
        <f t="shared" si="1"/>
        <v>4931530161</v>
      </c>
    </row>
    <row r="30" spans="1:17">
      <c r="A30" s="330" t="s">
        <v>347</v>
      </c>
      <c r="C30" s="85">
        <v>201382</v>
      </c>
      <c r="D30" s="85"/>
      <c r="E30" s="85">
        <v>1054968509</v>
      </c>
      <c r="F30" s="85"/>
      <c r="G30" s="85">
        <v>-1221121045</v>
      </c>
      <c r="H30" s="85">
        <v>63540253820</v>
      </c>
      <c r="I30" s="94">
        <f t="shared" si="0"/>
        <v>-166152536</v>
      </c>
      <c r="J30" s="94"/>
      <c r="K30" s="85">
        <v>201382</v>
      </c>
      <c r="L30" s="85"/>
      <c r="M30" s="85">
        <v>1054968509</v>
      </c>
      <c r="N30" s="85"/>
      <c r="O30" s="85">
        <v>-1221121045</v>
      </c>
      <c r="P30" s="85"/>
      <c r="Q30" s="85">
        <f t="shared" si="1"/>
        <v>-166152536</v>
      </c>
    </row>
    <row r="31" spans="1:17">
      <c r="A31" s="330" t="s">
        <v>285</v>
      </c>
      <c r="C31" s="85">
        <v>22458382</v>
      </c>
      <c r="D31" s="85"/>
      <c r="E31" s="85">
        <v>30852810899</v>
      </c>
      <c r="F31" s="85"/>
      <c r="G31" s="85">
        <v>-32683440778</v>
      </c>
      <c r="H31" s="85">
        <v>32244014093</v>
      </c>
      <c r="I31" s="94">
        <f t="shared" si="0"/>
        <v>-1830629879</v>
      </c>
      <c r="J31" s="94"/>
      <c r="K31" s="85">
        <v>22458382</v>
      </c>
      <c r="L31" s="85"/>
      <c r="M31" s="85">
        <v>30852810899</v>
      </c>
      <c r="N31" s="85"/>
      <c r="O31" s="85">
        <v>-32683440778</v>
      </c>
      <c r="P31" s="85"/>
      <c r="Q31" s="85">
        <f t="shared" si="1"/>
        <v>-1830629879</v>
      </c>
    </row>
    <row r="32" spans="1:17">
      <c r="A32" s="330" t="s">
        <v>135</v>
      </c>
      <c r="C32" s="85">
        <v>9266022</v>
      </c>
      <c r="D32" s="85"/>
      <c r="E32" s="85">
        <v>46975534765</v>
      </c>
      <c r="F32" s="85"/>
      <c r="G32" s="85">
        <v>-37829121821</v>
      </c>
      <c r="H32" s="85">
        <v>29347188459</v>
      </c>
      <c r="I32" s="94">
        <f t="shared" si="0"/>
        <v>9146412944</v>
      </c>
      <c r="J32" s="94"/>
      <c r="K32" s="85">
        <v>9266022</v>
      </c>
      <c r="L32" s="85"/>
      <c r="M32" s="85">
        <v>46975534765</v>
      </c>
      <c r="N32" s="85"/>
      <c r="O32" s="85">
        <v>-37829121821</v>
      </c>
      <c r="P32" s="85"/>
      <c r="Q32" s="85">
        <f t="shared" si="1"/>
        <v>9146412944</v>
      </c>
    </row>
    <row r="33" spans="1:17">
      <c r="A33" s="330" t="s">
        <v>268</v>
      </c>
      <c r="C33" s="85">
        <v>4273132</v>
      </c>
      <c r="D33" s="85"/>
      <c r="E33" s="85">
        <v>16334958397</v>
      </c>
      <c r="F33" s="85"/>
      <c r="G33" s="85">
        <v>-17404236127</v>
      </c>
      <c r="H33" s="85">
        <v>46661474309</v>
      </c>
      <c r="I33" s="94">
        <f t="shared" si="0"/>
        <v>-1069277730</v>
      </c>
      <c r="J33" s="94"/>
      <c r="K33" s="85">
        <v>4273132</v>
      </c>
      <c r="L33" s="85"/>
      <c r="M33" s="85">
        <v>16334958397</v>
      </c>
      <c r="N33" s="85"/>
      <c r="O33" s="85">
        <v>-17404236127</v>
      </c>
      <c r="P33" s="85"/>
      <c r="Q33" s="85">
        <f t="shared" si="1"/>
        <v>-1069277730</v>
      </c>
    </row>
    <row r="34" spans="1:17">
      <c r="A34" s="330" t="s">
        <v>79</v>
      </c>
      <c r="C34" s="85">
        <v>829427</v>
      </c>
      <c r="D34" s="85"/>
      <c r="E34" s="85">
        <v>27092804143</v>
      </c>
      <c r="F34" s="85"/>
      <c r="G34" s="85">
        <v>-25181336027</v>
      </c>
      <c r="H34" s="85">
        <v>134212997466</v>
      </c>
      <c r="I34" s="94">
        <f t="shared" si="0"/>
        <v>1911468116</v>
      </c>
      <c r="J34" s="94"/>
      <c r="K34" s="85">
        <v>829427</v>
      </c>
      <c r="L34" s="85"/>
      <c r="M34" s="85">
        <v>27092804143</v>
      </c>
      <c r="N34" s="85"/>
      <c r="O34" s="85">
        <v>-25181336027</v>
      </c>
      <c r="P34" s="85"/>
      <c r="Q34" s="85">
        <f t="shared" si="1"/>
        <v>1911468116</v>
      </c>
    </row>
    <row r="35" spans="1:17">
      <c r="A35" s="330" t="s">
        <v>368</v>
      </c>
      <c r="C35" s="85">
        <v>1227322</v>
      </c>
      <c r="D35" s="85"/>
      <c r="E35" s="85">
        <v>7320116609</v>
      </c>
      <c r="F35" s="85"/>
      <c r="G35" s="85">
        <v>-7564120495</v>
      </c>
      <c r="H35" s="85">
        <v>17242830844</v>
      </c>
      <c r="I35" s="94">
        <f t="shared" si="0"/>
        <v>-244003886</v>
      </c>
      <c r="J35" s="94"/>
      <c r="K35" s="85">
        <v>1227322</v>
      </c>
      <c r="L35" s="85"/>
      <c r="M35" s="85">
        <v>7320116609</v>
      </c>
      <c r="N35" s="85"/>
      <c r="O35" s="85">
        <v>-7564120495</v>
      </c>
      <c r="P35" s="85"/>
      <c r="Q35" s="85">
        <f t="shared" si="1"/>
        <v>-244003886</v>
      </c>
    </row>
    <row r="36" spans="1:17">
      <c r="A36" s="330" t="s">
        <v>309</v>
      </c>
      <c r="C36" s="85">
        <v>1864834</v>
      </c>
      <c r="D36" s="85"/>
      <c r="E36" s="85">
        <v>18073947823</v>
      </c>
      <c r="F36" s="85"/>
      <c r="G36" s="85">
        <v>-19834999146</v>
      </c>
      <c r="H36" s="85">
        <v>35178223256</v>
      </c>
      <c r="I36" s="94">
        <f t="shared" si="0"/>
        <v>-1761051323</v>
      </c>
      <c r="J36" s="94"/>
      <c r="K36" s="85">
        <v>1864834</v>
      </c>
      <c r="L36" s="85"/>
      <c r="M36" s="85">
        <v>18073947823</v>
      </c>
      <c r="N36" s="85"/>
      <c r="O36" s="85">
        <v>-19834999146</v>
      </c>
      <c r="P36" s="85"/>
      <c r="Q36" s="85">
        <f t="shared" si="1"/>
        <v>-1761051323</v>
      </c>
    </row>
    <row r="37" spans="1:17">
      <c r="A37" s="330" t="s">
        <v>326</v>
      </c>
      <c r="C37" s="85">
        <v>12965758</v>
      </c>
      <c r="D37" s="85"/>
      <c r="E37" s="85">
        <v>29128262536</v>
      </c>
      <c r="F37" s="85"/>
      <c r="G37" s="85">
        <v>-28396759648</v>
      </c>
      <c r="H37" s="85">
        <v>4328350993</v>
      </c>
      <c r="I37" s="94">
        <f t="shared" si="0"/>
        <v>731502888</v>
      </c>
      <c r="J37" s="94"/>
      <c r="K37" s="85">
        <v>12965758</v>
      </c>
      <c r="L37" s="85"/>
      <c r="M37" s="85">
        <v>29128262536</v>
      </c>
      <c r="N37" s="85"/>
      <c r="O37" s="85">
        <v>-28396759648</v>
      </c>
      <c r="P37" s="85"/>
      <c r="Q37" s="85">
        <f t="shared" si="1"/>
        <v>731502888</v>
      </c>
    </row>
    <row r="38" spans="1:17">
      <c r="A38" s="330" t="s">
        <v>302</v>
      </c>
      <c r="C38" s="85">
        <v>1078281</v>
      </c>
      <c r="D38" s="85"/>
      <c r="E38" s="85">
        <v>31727210753</v>
      </c>
      <c r="F38" s="85"/>
      <c r="G38" s="85">
        <v>-30205162131</v>
      </c>
      <c r="H38" s="85">
        <v>28499742856</v>
      </c>
      <c r="I38" s="94">
        <f t="shared" si="0"/>
        <v>1522048622</v>
      </c>
      <c r="J38" s="94"/>
      <c r="K38" s="85">
        <v>1078281</v>
      </c>
      <c r="L38" s="85"/>
      <c r="M38" s="85">
        <v>31727210753</v>
      </c>
      <c r="N38" s="85"/>
      <c r="O38" s="85">
        <v>-30205162131</v>
      </c>
      <c r="P38" s="85"/>
      <c r="Q38" s="85">
        <f t="shared" si="1"/>
        <v>1522048622</v>
      </c>
    </row>
    <row r="39" spans="1:17">
      <c r="A39" s="330" t="s">
        <v>199</v>
      </c>
      <c r="C39" s="85">
        <v>41961910</v>
      </c>
      <c r="D39" s="85"/>
      <c r="E39" s="85">
        <v>74956889237</v>
      </c>
      <c r="F39" s="85"/>
      <c r="G39" s="85">
        <v>-75730701816</v>
      </c>
      <c r="H39" s="85">
        <v>57162240618</v>
      </c>
      <c r="I39" s="94">
        <f t="shared" si="0"/>
        <v>-773812579</v>
      </c>
      <c r="J39" s="94"/>
      <c r="K39" s="85">
        <v>41961910</v>
      </c>
      <c r="L39" s="85"/>
      <c r="M39" s="85">
        <v>74956889237</v>
      </c>
      <c r="N39" s="85"/>
      <c r="O39" s="85">
        <v>-75730701816</v>
      </c>
      <c r="P39" s="85"/>
      <c r="Q39" s="85">
        <f t="shared" si="1"/>
        <v>-773812579</v>
      </c>
    </row>
    <row r="40" spans="1:17">
      <c r="A40" s="330" t="s">
        <v>301</v>
      </c>
      <c r="C40" s="85">
        <v>1135697</v>
      </c>
      <c r="D40" s="85"/>
      <c r="E40" s="85">
        <v>26101083621</v>
      </c>
      <c r="F40" s="85"/>
      <c r="G40" s="85">
        <v>-27297759601</v>
      </c>
      <c r="H40" s="85">
        <v>2856162136</v>
      </c>
      <c r="I40" s="94">
        <f t="shared" si="0"/>
        <v>-1196675980</v>
      </c>
      <c r="J40" s="94"/>
      <c r="K40" s="85">
        <v>1135697</v>
      </c>
      <c r="L40" s="85"/>
      <c r="M40" s="85">
        <v>26101083621</v>
      </c>
      <c r="N40" s="85"/>
      <c r="O40" s="85">
        <v>-27297759601</v>
      </c>
      <c r="P40" s="85"/>
      <c r="Q40" s="85">
        <f t="shared" si="1"/>
        <v>-1196675980</v>
      </c>
    </row>
    <row r="41" spans="1:17">
      <c r="A41" s="330" t="s">
        <v>296</v>
      </c>
      <c r="C41" s="85">
        <v>2684740</v>
      </c>
      <c r="D41" s="85"/>
      <c r="E41" s="85">
        <v>16359534339</v>
      </c>
      <c r="F41" s="85"/>
      <c r="G41" s="85">
        <v>-17960793815</v>
      </c>
      <c r="H41" s="85">
        <v>30951975142</v>
      </c>
      <c r="I41" s="94">
        <f t="shared" si="0"/>
        <v>-1601259476</v>
      </c>
      <c r="J41" s="94"/>
      <c r="K41" s="85">
        <v>2684740</v>
      </c>
      <c r="L41" s="85"/>
      <c r="M41" s="85">
        <v>16359534339</v>
      </c>
      <c r="N41" s="85"/>
      <c r="O41" s="85">
        <v>-17960793815</v>
      </c>
      <c r="P41" s="85"/>
      <c r="Q41" s="85">
        <f t="shared" si="1"/>
        <v>-1601259476</v>
      </c>
    </row>
    <row r="42" spans="1:17">
      <c r="A42" s="330" t="s">
        <v>323</v>
      </c>
      <c r="C42" s="85">
        <v>34601996</v>
      </c>
      <c r="D42" s="85"/>
      <c r="E42" s="85">
        <v>54036295290</v>
      </c>
      <c r="F42" s="85"/>
      <c r="G42" s="85">
        <v>-52230043631</v>
      </c>
      <c r="H42" s="85">
        <v>142181678702</v>
      </c>
      <c r="I42" s="94">
        <f t="shared" si="0"/>
        <v>1806251659</v>
      </c>
      <c r="J42" s="94"/>
      <c r="K42" s="85">
        <v>34601996</v>
      </c>
      <c r="L42" s="85"/>
      <c r="M42" s="85">
        <v>54036295290</v>
      </c>
      <c r="N42" s="85"/>
      <c r="O42" s="85">
        <v>-52230043631</v>
      </c>
      <c r="P42" s="85"/>
      <c r="Q42" s="85">
        <f t="shared" si="1"/>
        <v>1806251659</v>
      </c>
    </row>
    <row r="43" spans="1:17">
      <c r="A43" s="330" t="s">
        <v>261</v>
      </c>
      <c r="C43" s="85">
        <v>5098602</v>
      </c>
      <c r="D43" s="85"/>
      <c r="E43" s="85">
        <v>22148319444</v>
      </c>
      <c r="F43" s="85"/>
      <c r="G43" s="85">
        <v>-27672728639</v>
      </c>
      <c r="H43" s="85">
        <v>26447304653</v>
      </c>
      <c r="I43" s="94">
        <f t="shared" si="0"/>
        <v>-5524409195</v>
      </c>
      <c r="J43" s="94"/>
      <c r="K43" s="85">
        <v>5098602</v>
      </c>
      <c r="L43" s="85"/>
      <c r="M43" s="85">
        <v>22148319444</v>
      </c>
      <c r="N43" s="85"/>
      <c r="O43" s="85">
        <v>-27672728639</v>
      </c>
      <c r="P43" s="85"/>
      <c r="Q43" s="85">
        <f t="shared" si="1"/>
        <v>-5524409195</v>
      </c>
    </row>
    <row r="44" spans="1:17">
      <c r="A44" s="330" t="s">
        <v>134</v>
      </c>
      <c r="C44" s="85">
        <v>7869060</v>
      </c>
      <c r="D44" s="85"/>
      <c r="E44" s="85">
        <v>28840595539</v>
      </c>
      <c r="F44" s="85"/>
      <c r="G44" s="85">
        <v>-30546189782</v>
      </c>
      <c r="H44" s="85">
        <v>33986325815</v>
      </c>
      <c r="I44" s="94">
        <f t="shared" si="0"/>
        <v>-1705594243</v>
      </c>
      <c r="J44" s="94"/>
      <c r="K44" s="85">
        <v>7869060</v>
      </c>
      <c r="L44" s="85"/>
      <c r="M44" s="85">
        <v>28840595539</v>
      </c>
      <c r="N44" s="85"/>
      <c r="O44" s="85">
        <v>-30546189782</v>
      </c>
      <c r="P44" s="85"/>
      <c r="Q44" s="85">
        <f t="shared" si="1"/>
        <v>-1705594243</v>
      </c>
    </row>
    <row r="45" spans="1:17">
      <c r="A45" s="330" t="s">
        <v>281</v>
      </c>
      <c r="C45" s="85">
        <v>2598703</v>
      </c>
      <c r="D45" s="85"/>
      <c r="E45" s="85">
        <v>34615425613</v>
      </c>
      <c r="F45" s="85"/>
      <c r="G45" s="85">
        <v>-31773860822</v>
      </c>
      <c r="H45" s="85">
        <v>103758447902</v>
      </c>
      <c r="I45" s="94">
        <f t="shared" si="0"/>
        <v>2841564791</v>
      </c>
      <c r="J45" s="94"/>
      <c r="K45" s="85">
        <v>2598703</v>
      </c>
      <c r="L45" s="85"/>
      <c r="M45" s="85">
        <v>34615425613</v>
      </c>
      <c r="N45" s="85"/>
      <c r="O45" s="85">
        <v>-31773860822</v>
      </c>
      <c r="P45" s="85"/>
      <c r="Q45" s="85">
        <f t="shared" si="1"/>
        <v>2841564791</v>
      </c>
    </row>
    <row r="46" spans="1:17">
      <c r="A46" s="330" t="s">
        <v>181</v>
      </c>
      <c r="C46" s="85">
        <v>609497</v>
      </c>
      <c r="D46" s="85"/>
      <c r="E46" s="85">
        <v>27809455625</v>
      </c>
      <c r="F46" s="85"/>
      <c r="G46" s="85">
        <v>-27621635772</v>
      </c>
      <c r="H46" s="85">
        <v>13890056903</v>
      </c>
      <c r="I46" s="94">
        <f t="shared" si="0"/>
        <v>187819853</v>
      </c>
      <c r="J46" s="94"/>
      <c r="K46" s="85">
        <v>609497</v>
      </c>
      <c r="L46" s="85"/>
      <c r="M46" s="85">
        <v>27809455625</v>
      </c>
      <c r="N46" s="85"/>
      <c r="O46" s="85">
        <v>-27621635772</v>
      </c>
      <c r="P46" s="85"/>
      <c r="Q46" s="85">
        <f t="shared" si="1"/>
        <v>187819853</v>
      </c>
    </row>
    <row r="47" spans="1:17">
      <c r="A47" s="330" t="s">
        <v>293</v>
      </c>
      <c r="C47" s="85">
        <v>23199225</v>
      </c>
      <c r="D47" s="85"/>
      <c r="E47" s="85">
        <v>27880978244</v>
      </c>
      <c r="F47" s="85"/>
      <c r="G47" s="85">
        <v>-30786688137</v>
      </c>
      <c r="H47" s="85">
        <v>22185395358</v>
      </c>
      <c r="I47" s="94">
        <f t="shared" si="0"/>
        <v>-2905709893</v>
      </c>
      <c r="J47" s="94"/>
      <c r="K47" s="85">
        <v>23199225</v>
      </c>
      <c r="L47" s="85"/>
      <c r="M47" s="85">
        <v>27880978244</v>
      </c>
      <c r="N47" s="85"/>
      <c r="O47" s="85">
        <v>-30786688137</v>
      </c>
      <c r="P47" s="85"/>
      <c r="Q47" s="85">
        <f t="shared" si="1"/>
        <v>-2905709893</v>
      </c>
    </row>
    <row r="48" spans="1:17">
      <c r="A48" s="330" t="s">
        <v>109</v>
      </c>
      <c r="C48" s="85">
        <v>14201789</v>
      </c>
      <c r="D48" s="85"/>
      <c r="E48" s="85">
        <v>40700142333</v>
      </c>
      <c r="F48" s="85"/>
      <c r="G48" s="85">
        <v>-43198902369</v>
      </c>
      <c r="H48" s="85">
        <v>33019861732</v>
      </c>
      <c r="I48" s="94">
        <f t="shared" si="0"/>
        <v>-2498760036</v>
      </c>
      <c r="J48" s="94"/>
      <c r="K48" s="85">
        <v>14201789</v>
      </c>
      <c r="L48" s="85"/>
      <c r="M48" s="85">
        <v>40700142333</v>
      </c>
      <c r="N48" s="85"/>
      <c r="O48" s="85">
        <v>-43198902369</v>
      </c>
      <c r="P48" s="85"/>
      <c r="Q48" s="85">
        <f t="shared" si="1"/>
        <v>-2498760036</v>
      </c>
    </row>
    <row r="49" spans="1:17">
      <c r="A49" s="330" t="s">
        <v>118</v>
      </c>
      <c r="C49" s="85">
        <v>7619089</v>
      </c>
      <c r="D49" s="85"/>
      <c r="E49" s="85">
        <v>26205193758</v>
      </c>
      <c r="F49" s="85"/>
      <c r="G49" s="85">
        <v>-28849542874</v>
      </c>
      <c r="H49" s="85">
        <v>46112946615</v>
      </c>
      <c r="I49" s="94">
        <f t="shared" si="0"/>
        <v>-2644349116</v>
      </c>
      <c r="J49" s="94"/>
      <c r="K49" s="85">
        <v>7619089</v>
      </c>
      <c r="L49" s="85"/>
      <c r="M49" s="85">
        <v>26205193758</v>
      </c>
      <c r="N49" s="85"/>
      <c r="O49" s="85">
        <v>-28849542874</v>
      </c>
      <c r="P49" s="85"/>
      <c r="Q49" s="85">
        <f t="shared" si="1"/>
        <v>-2644349116</v>
      </c>
    </row>
    <row r="50" spans="1:17">
      <c r="A50" s="330" t="s">
        <v>263</v>
      </c>
      <c r="C50" s="85">
        <v>815839</v>
      </c>
      <c r="D50" s="85"/>
      <c r="E50" s="85">
        <v>15319502082</v>
      </c>
      <c r="F50" s="85"/>
      <c r="G50" s="85">
        <v>-15246513452</v>
      </c>
      <c r="H50" s="85">
        <v>113243720971</v>
      </c>
      <c r="I50" s="94">
        <f t="shared" si="0"/>
        <v>72988630</v>
      </c>
      <c r="J50" s="94"/>
      <c r="K50" s="85">
        <v>815839</v>
      </c>
      <c r="L50" s="85"/>
      <c r="M50" s="85">
        <v>15319502082</v>
      </c>
      <c r="N50" s="85"/>
      <c r="O50" s="85">
        <v>-15246513452</v>
      </c>
      <c r="P50" s="85"/>
      <c r="Q50" s="85">
        <f t="shared" si="1"/>
        <v>72988630</v>
      </c>
    </row>
    <row r="51" spans="1:17">
      <c r="A51" s="330" t="s">
        <v>206</v>
      </c>
      <c r="C51" s="85">
        <v>12511212</v>
      </c>
      <c r="D51" s="85"/>
      <c r="E51" s="85">
        <v>32733579403</v>
      </c>
      <c r="F51" s="85"/>
      <c r="G51" s="85">
        <v>-30184041493</v>
      </c>
      <c r="H51" s="85">
        <v>94369626</v>
      </c>
      <c r="I51" s="94">
        <f t="shared" si="0"/>
        <v>2549537910</v>
      </c>
      <c r="J51" s="94"/>
      <c r="K51" s="85">
        <v>12511212</v>
      </c>
      <c r="L51" s="85"/>
      <c r="M51" s="85">
        <v>32733579403</v>
      </c>
      <c r="N51" s="85"/>
      <c r="O51" s="85">
        <v>-30184041493</v>
      </c>
      <c r="P51" s="85"/>
      <c r="Q51" s="85">
        <f t="shared" si="1"/>
        <v>2549537910</v>
      </c>
    </row>
    <row r="52" spans="1:17">
      <c r="A52" s="330" t="s">
        <v>178</v>
      </c>
      <c r="C52" s="85">
        <v>7773028</v>
      </c>
      <c r="D52" s="85"/>
      <c r="E52" s="85">
        <v>31092556622</v>
      </c>
      <c r="F52" s="85"/>
      <c r="G52" s="85">
        <v>-29330851127</v>
      </c>
      <c r="H52" s="85">
        <v>22011041369</v>
      </c>
      <c r="I52" s="94">
        <f t="shared" si="0"/>
        <v>1761705495</v>
      </c>
      <c r="J52" s="94"/>
      <c r="K52" s="85">
        <v>7773028</v>
      </c>
      <c r="L52" s="85"/>
      <c r="M52" s="85">
        <v>31092556622</v>
      </c>
      <c r="N52" s="85"/>
      <c r="O52" s="85">
        <v>-29330851127</v>
      </c>
      <c r="P52" s="85"/>
      <c r="Q52" s="85">
        <f t="shared" si="1"/>
        <v>1761705495</v>
      </c>
    </row>
    <row r="53" spans="1:17">
      <c r="A53" s="330" t="s">
        <v>300</v>
      </c>
      <c r="C53" s="85">
        <v>9443809</v>
      </c>
      <c r="D53" s="85"/>
      <c r="E53" s="85">
        <v>9979038294</v>
      </c>
      <c r="F53" s="85"/>
      <c r="G53" s="85">
        <v>-9997813532</v>
      </c>
      <c r="H53" s="85">
        <v>51325490834</v>
      </c>
      <c r="I53" s="94">
        <f t="shared" si="0"/>
        <v>-18775238</v>
      </c>
      <c r="J53" s="94"/>
      <c r="K53" s="85">
        <v>9443809</v>
      </c>
      <c r="L53" s="85"/>
      <c r="M53" s="85">
        <v>9979038294</v>
      </c>
      <c r="N53" s="85"/>
      <c r="O53" s="85">
        <v>-9997813532</v>
      </c>
      <c r="P53" s="85"/>
      <c r="Q53" s="85">
        <f t="shared" si="1"/>
        <v>-18775238</v>
      </c>
    </row>
    <row r="54" spans="1:17">
      <c r="A54" s="330" t="s">
        <v>367</v>
      </c>
      <c r="C54" s="85">
        <v>440643</v>
      </c>
      <c r="D54" s="85"/>
      <c r="E54" s="85">
        <v>4691206779</v>
      </c>
      <c r="F54" s="85"/>
      <c r="G54" s="85">
        <v>-5256451503</v>
      </c>
      <c r="H54" s="85">
        <v>32980644678</v>
      </c>
      <c r="I54" s="94">
        <f t="shared" si="0"/>
        <v>-565244724</v>
      </c>
      <c r="J54" s="94"/>
      <c r="K54" s="85">
        <v>440643</v>
      </c>
      <c r="L54" s="85"/>
      <c r="M54" s="85">
        <v>4691206779</v>
      </c>
      <c r="N54" s="85"/>
      <c r="O54" s="85">
        <v>-5256451503</v>
      </c>
      <c r="P54" s="85"/>
      <c r="Q54" s="85">
        <f t="shared" si="1"/>
        <v>-565244724</v>
      </c>
    </row>
    <row r="55" spans="1:17">
      <c r="A55" s="330" t="s">
        <v>146</v>
      </c>
      <c r="C55" s="85">
        <v>6391511</v>
      </c>
      <c r="D55" s="85"/>
      <c r="E55" s="85">
        <v>26966293356</v>
      </c>
      <c r="F55" s="85"/>
      <c r="G55" s="85">
        <v>-24700219117</v>
      </c>
      <c r="H55" s="85">
        <v>1584737080</v>
      </c>
      <c r="I55" s="94">
        <f t="shared" si="0"/>
        <v>2266074239</v>
      </c>
      <c r="J55" s="94"/>
      <c r="K55" s="85">
        <v>6391511</v>
      </c>
      <c r="L55" s="85"/>
      <c r="M55" s="85">
        <v>26966293356</v>
      </c>
      <c r="N55" s="85"/>
      <c r="O55" s="85">
        <v>-24700219117</v>
      </c>
      <c r="P55" s="85"/>
      <c r="Q55" s="85">
        <f t="shared" si="1"/>
        <v>2266074239</v>
      </c>
    </row>
    <row r="56" spans="1:17">
      <c r="A56" s="330" t="s">
        <v>265</v>
      </c>
      <c r="C56" s="85">
        <v>13943386</v>
      </c>
      <c r="D56" s="85"/>
      <c r="E56" s="85">
        <v>29384096453</v>
      </c>
      <c r="F56" s="85"/>
      <c r="G56" s="85">
        <v>-28710843201</v>
      </c>
      <c r="H56" s="85">
        <v>50400213107</v>
      </c>
      <c r="I56" s="94">
        <f t="shared" si="0"/>
        <v>673253252</v>
      </c>
      <c r="J56" s="94"/>
      <c r="K56" s="85">
        <v>13943386</v>
      </c>
      <c r="L56" s="85"/>
      <c r="M56" s="85">
        <v>29384096453</v>
      </c>
      <c r="N56" s="85"/>
      <c r="O56" s="85">
        <v>-28710843201</v>
      </c>
      <c r="P56" s="85"/>
      <c r="Q56" s="85">
        <f t="shared" si="1"/>
        <v>673253252</v>
      </c>
    </row>
    <row r="57" spans="1:17">
      <c r="A57" s="330" t="s">
        <v>245</v>
      </c>
      <c r="C57" s="85">
        <v>2602539</v>
      </c>
      <c r="D57" s="85"/>
      <c r="E57" s="85">
        <v>43462505406</v>
      </c>
      <c r="F57" s="85"/>
      <c r="G57" s="85">
        <v>-38469491393</v>
      </c>
      <c r="H57" s="85">
        <v>104708618541</v>
      </c>
      <c r="I57" s="94">
        <f t="shared" si="0"/>
        <v>4993014013</v>
      </c>
      <c r="J57" s="94"/>
      <c r="K57" s="85">
        <v>2602539</v>
      </c>
      <c r="L57" s="85"/>
      <c r="M57" s="85">
        <v>43462505406</v>
      </c>
      <c r="N57" s="85"/>
      <c r="O57" s="85">
        <v>-38469491393</v>
      </c>
      <c r="P57" s="85"/>
      <c r="Q57" s="85">
        <f t="shared" si="1"/>
        <v>4993014013</v>
      </c>
    </row>
    <row r="58" spans="1:17">
      <c r="A58" s="330" t="s">
        <v>170</v>
      </c>
      <c r="C58" s="85">
        <v>4232459</v>
      </c>
      <c r="D58" s="85"/>
      <c r="E58" s="85">
        <v>48131235946</v>
      </c>
      <c r="F58" s="85"/>
      <c r="G58" s="85">
        <v>-46237961803</v>
      </c>
      <c r="H58" s="85">
        <v>44176141379</v>
      </c>
      <c r="I58" s="94">
        <f t="shared" si="0"/>
        <v>1893274143</v>
      </c>
      <c r="J58" s="94"/>
      <c r="K58" s="85">
        <v>4232459</v>
      </c>
      <c r="L58" s="85"/>
      <c r="M58" s="85">
        <v>48131235946</v>
      </c>
      <c r="N58" s="85"/>
      <c r="O58" s="85">
        <v>-46237961803</v>
      </c>
      <c r="P58" s="85"/>
      <c r="Q58" s="85">
        <f t="shared" si="1"/>
        <v>1893274143</v>
      </c>
    </row>
    <row r="59" spans="1:17">
      <c r="A59" s="330" t="s">
        <v>352</v>
      </c>
      <c r="C59" s="85">
        <v>841120</v>
      </c>
      <c r="D59" s="85"/>
      <c r="E59" s="85">
        <v>2556840701</v>
      </c>
      <c r="F59" s="85"/>
      <c r="G59" s="85">
        <v>-2920550873</v>
      </c>
      <c r="H59" s="85">
        <v>33224294940</v>
      </c>
      <c r="I59" s="94">
        <f t="shared" si="0"/>
        <v>-363710172</v>
      </c>
      <c r="J59" s="94"/>
      <c r="K59" s="85">
        <v>841120</v>
      </c>
      <c r="L59" s="85"/>
      <c r="M59" s="85">
        <v>2556840701</v>
      </c>
      <c r="N59" s="85"/>
      <c r="O59" s="85">
        <v>-2920550873</v>
      </c>
      <c r="P59" s="85"/>
      <c r="Q59" s="85">
        <f t="shared" si="1"/>
        <v>-363710172</v>
      </c>
    </row>
    <row r="60" spans="1:17">
      <c r="A60" s="330" t="s">
        <v>132</v>
      </c>
      <c r="C60" s="85">
        <v>1225295</v>
      </c>
      <c r="D60" s="85"/>
      <c r="E60" s="85">
        <v>30571912821</v>
      </c>
      <c r="F60" s="85"/>
      <c r="G60" s="85">
        <v>-32112164383</v>
      </c>
      <c r="H60" s="85">
        <v>73069965961</v>
      </c>
      <c r="I60" s="94">
        <f t="shared" si="0"/>
        <v>-1540251562</v>
      </c>
      <c r="J60" s="94"/>
      <c r="K60" s="85">
        <v>1225295</v>
      </c>
      <c r="L60" s="85"/>
      <c r="M60" s="85">
        <v>30571912821</v>
      </c>
      <c r="N60" s="85"/>
      <c r="O60" s="85">
        <v>-32112164383</v>
      </c>
      <c r="P60" s="85"/>
      <c r="Q60" s="85">
        <f t="shared" si="1"/>
        <v>-1540251562</v>
      </c>
    </row>
    <row r="61" spans="1:17">
      <c r="A61" s="330" t="s">
        <v>334</v>
      </c>
      <c r="C61" s="85">
        <v>609215</v>
      </c>
      <c r="D61" s="85"/>
      <c r="E61" s="85">
        <v>29782924601</v>
      </c>
      <c r="F61" s="85"/>
      <c r="G61" s="85">
        <v>-26948762600</v>
      </c>
      <c r="H61" s="85">
        <v>51412634257</v>
      </c>
      <c r="I61" s="94">
        <f t="shared" si="0"/>
        <v>2834162001</v>
      </c>
      <c r="J61" s="94"/>
      <c r="K61" s="85">
        <v>609215</v>
      </c>
      <c r="L61" s="85"/>
      <c r="M61" s="85">
        <v>29782924601</v>
      </c>
      <c r="N61" s="85"/>
      <c r="O61" s="85">
        <v>-26948762600</v>
      </c>
      <c r="P61" s="85"/>
      <c r="Q61" s="85">
        <f t="shared" si="1"/>
        <v>2834162001</v>
      </c>
    </row>
    <row r="62" spans="1:17">
      <c r="A62" s="330" t="s">
        <v>81</v>
      </c>
      <c r="C62" s="85">
        <v>24674797</v>
      </c>
      <c r="D62" s="85"/>
      <c r="E62" s="85">
        <v>29727914136</v>
      </c>
      <c r="F62" s="85"/>
      <c r="G62" s="85">
        <v>-29369845880</v>
      </c>
      <c r="H62" s="85">
        <v>9497128005</v>
      </c>
      <c r="I62" s="94">
        <f t="shared" si="0"/>
        <v>358068256</v>
      </c>
      <c r="J62" s="94"/>
      <c r="K62" s="85">
        <v>24674797</v>
      </c>
      <c r="L62" s="85"/>
      <c r="M62" s="85">
        <v>29727914136</v>
      </c>
      <c r="N62" s="85"/>
      <c r="O62" s="85">
        <v>-29369845880</v>
      </c>
      <c r="P62" s="85"/>
      <c r="Q62" s="85">
        <f t="shared" si="1"/>
        <v>358068256</v>
      </c>
    </row>
    <row r="63" spans="1:17">
      <c r="A63" s="330" t="s">
        <v>280</v>
      </c>
      <c r="C63" s="85">
        <v>11518554</v>
      </c>
      <c r="D63" s="85"/>
      <c r="E63" s="85">
        <v>32082952131</v>
      </c>
      <c r="F63" s="85"/>
      <c r="G63" s="85">
        <v>-31922651872</v>
      </c>
      <c r="H63" s="85">
        <v>77645062978</v>
      </c>
      <c r="I63" s="94">
        <f t="shared" si="0"/>
        <v>160300259</v>
      </c>
      <c r="J63" s="94"/>
      <c r="K63" s="85">
        <v>11518554</v>
      </c>
      <c r="L63" s="85"/>
      <c r="M63" s="85">
        <v>32082952131</v>
      </c>
      <c r="N63" s="85"/>
      <c r="O63" s="85">
        <v>-31922651872</v>
      </c>
      <c r="P63" s="85"/>
      <c r="Q63" s="85">
        <f t="shared" si="1"/>
        <v>160300259</v>
      </c>
    </row>
    <row r="64" spans="1:17">
      <c r="A64" s="330" t="s">
        <v>157</v>
      </c>
      <c r="C64" s="85">
        <v>15285930</v>
      </c>
      <c r="D64" s="85"/>
      <c r="E64" s="85">
        <v>72783948055</v>
      </c>
      <c r="F64" s="85"/>
      <c r="G64" s="85">
        <v>-74995073672</v>
      </c>
      <c r="H64" s="85">
        <v>19282897934</v>
      </c>
      <c r="I64" s="94">
        <f t="shared" si="0"/>
        <v>-2211125617</v>
      </c>
      <c r="J64" s="94"/>
      <c r="K64" s="85">
        <v>15285930</v>
      </c>
      <c r="L64" s="85"/>
      <c r="M64" s="85">
        <v>72783948055</v>
      </c>
      <c r="N64" s="85"/>
      <c r="O64" s="85">
        <v>-74995073672</v>
      </c>
      <c r="P64" s="85"/>
      <c r="Q64" s="85">
        <f t="shared" si="1"/>
        <v>-2211125617</v>
      </c>
    </row>
    <row r="65" spans="1:17">
      <c r="A65" s="330" t="s">
        <v>186</v>
      </c>
      <c r="C65" s="85">
        <v>9391787</v>
      </c>
      <c r="D65" s="85"/>
      <c r="E65" s="85">
        <v>23059687496</v>
      </c>
      <c r="F65" s="85"/>
      <c r="G65" s="85">
        <v>-22434181804</v>
      </c>
      <c r="H65" s="85">
        <v>33530252203</v>
      </c>
      <c r="I65" s="94">
        <f t="shared" si="0"/>
        <v>625505692</v>
      </c>
      <c r="J65" s="94"/>
      <c r="K65" s="85">
        <v>9391787</v>
      </c>
      <c r="L65" s="85"/>
      <c r="M65" s="85">
        <v>23059687496</v>
      </c>
      <c r="N65" s="85"/>
      <c r="O65" s="85">
        <v>-22434181804</v>
      </c>
      <c r="P65" s="85"/>
      <c r="Q65" s="85">
        <f t="shared" si="1"/>
        <v>625505692</v>
      </c>
    </row>
    <row r="66" spans="1:17">
      <c r="A66" s="330" t="s">
        <v>241</v>
      </c>
      <c r="C66" s="85">
        <v>5617827</v>
      </c>
      <c r="D66" s="85"/>
      <c r="E66" s="85">
        <v>44228455363</v>
      </c>
      <c r="F66" s="85"/>
      <c r="G66" s="85">
        <v>-41547942920</v>
      </c>
      <c r="H66" s="85">
        <v>146865346630</v>
      </c>
      <c r="I66" s="94">
        <f t="shared" si="0"/>
        <v>2680512443</v>
      </c>
      <c r="J66" s="94"/>
      <c r="K66" s="85">
        <v>5617827</v>
      </c>
      <c r="L66" s="85"/>
      <c r="M66" s="85">
        <v>44228455363</v>
      </c>
      <c r="N66" s="85"/>
      <c r="O66" s="85">
        <v>-41547942920</v>
      </c>
      <c r="P66" s="85"/>
      <c r="Q66" s="85">
        <f t="shared" si="1"/>
        <v>2680512443</v>
      </c>
    </row>
    <row r="67" spans="1:17">
      <c r="A67" s="330" t="s">
        <v>95</v>
      </c>
      <c r="C67" s="85">
        <v>13292790</v>
      </c>
      <c r="D67" s="85"/>
      <c r="E67" s="85">
        <v>38808630734</v>
      </c>
      <c r="F67" s="85"/>
      <c r="G67" s="85">
        <v>-38227228027</v>
      </c>
      <c r="H67" s="85">
        <v>70975849666</v>
      </c>
      <c r="I67" s="94">
        <f t="shared" si="0"/>
        <v>581402707</v>
      </c>
      <c r="J67" s="94"/>
      <c r="K67" s="85">
        <v>13292790</v>
      </c>
      <c r="L67" s="85"/>
      <c r="M67" s="85">
        <v>38808630734</v>
      </c>
      <c r="N67" s="85"/>
      <c r="O67" s="85">
        <v>-38227228027</v>
      </c>
      <c r="P67" s="85"/>
      <c r="Q67" s="85">
        <f t="shared" si="1"/>
        <v>581402707</v>
      </c>
    </row>
    <row r="68" spans="1:17">
      <c r="A68" s="330" t="s">
        <v>120</v>
      </c>
      <c r="C68" s="85">
        <v>7439205</v>
      </c>
      <c r="D68" s="85"/>
      <c r="E68" s="85">
        <v>29749850585</v>
      </c>
      <c r="F68" s="85"/>
      <c r="G68" s="85">
        <v>-29735060701</v>
      </c>
      <c r="H68" s="85">
        <v>38884287452</v>
      </c>
      <c r="I68" s="94">
        <f t="shared" si="0"/>
        <v>14789884</v>
      </c>
      <c r="J68" s="94"/>
      <c r="K68" s="85">
        <v>7439205</v>
      </c>
      <c r="L68" s="85"/>
      <c r="M68" s="85">
        <v>29749850585</v>
      </c>
      <c r="N68" s="85"/>
      <c r="O68" s="85">
        <v>-29735060701</v>
      </c>
      <c r="P68" s="85"/>
      <c r="Q68" s="85">
        <f t="shared" si="1"/>
        <v>14789884</v>
      </c>
    </row>
    <row r="69" spans="1:17">
      <c r="A69" s="330" t="s">
        <v>198</v>
      </c>
      <c r="C69" s="85">
        <v>9948652</v>
      </c>
      <c r="D69" s="85"/>
      <c r="E69" s="85">
        <v>26602640733</v>
      </c>
      <c r="F69" s="85"/>
      <c r="G69" s="85">
        <v>-26681756396</v>
      </c>
      <c r="H69" s="85">
        <v>3713245881</v>
      </c>
      <c r="I69" s="94">
        <f t="shared" si="0"/>
        <v>-79115663</v>
      </c>
      <c r="J69" s="94"/>
      <c r="K69" s="85">
        <v>9948652</v>
      </c>
      <c r="L69" s="85"/>
      <c r="M69" s="85">
        <v>26602640733</v>
      </c>
      <c r="N69" s="85"/>
      <c r="O69" s="85">
        <v>-26681756396</v>
      </c>
      <c r="P69" s="85"/>
      <c r="Q69" s="85">
        <f t="shared" si="1"/>
        <v>-79115663</v>
      </c>
    </row>
    <row r="70" spans="1:17">
      <c r="A70" s="330" t="s">
        <v>138</v>
      </c>
      <c r="C70" s="85">
        <v>1139835</v>
      </c>
      <c r="D70" s="85"/>
      <c r="E70" s="85">
        <v>15398190026</v>
      </c>
      <c r="F70" s="85"/>
      <c r="G70" s="85">
        <v>-17664295989</v>
      </c>
      <c r="H70" s="85">
        <v>27311869969</v>
      </c>
      <c r="I70" s="94">
        <f t="shared" si="0"/>
        <v>-2266105963</v>
      </c>
      <c r="J70" s="94"/>
      <c r="K70" s="85">
        <v>1139835</v>
      </c>
      <c r="L70" s="85"/>
      <c r="M70" s="85">
        <v>15398190026</v>
      </c>
      <c r="N70" s="85"/>
      <c r="O70" s="85">
        <v>-17664295989</v>
      </c>
      <c r="P70" s="85"/>
      <c r="Q70" s="85">
        <f t="shared" si="1"/>
        <v>-2266105963</v>
      </c>
    </row>
    <row r="71" spans="1:17">
      <c r="A71" s="330" t="s">
        <v>308</v>
      </c>
      <c r="C71" s="85">
        <v>4364386</v>
      </c>
      <c r="D71" s="85"/>
      <c r="E71" s="85">
        <v>14698559859</v>
      </c>
      <c r="F71" s="85"/>
      <c r="G71" s="85">
        <v>-15089017469</v>
      </c>
      <c r="H71" s="85">
        <v>84771246136</v>
      </c>
      <c r="I71" s="94">
        <f t="shared" si="0"/>
        <v>-390457610</v>
      </c>
      <c r="J71" s="94"/>
      <c r="K71" s="85">
        <v>4364386</v>
      </c>
      <c r="L71" s="85"/>
      <c r="M71" s="85">
        <v>14698559859</v>
      </c>
      <c r="N71" s="85"/>
      <c r="O71" s="85">
        <v>-15089017469</v>
      </c>
      <c r="P71" s="85"/>
      <c r="Q71" s="85">
        <f t="shared" si="1"/>
        <v>-390457610</v>
      </c>
    </row>
    <row r="72" spans="1:17">
      <c r="A72" s="330" t="s">
        <v>189</v>
      </c>
      <c r="C72" s="85">
        <v>5995808</v>
      </c>
      <c r="D72" s="85"/>
      <c r="E72" s="85">
        <v>34687973728</v>
      </c>
      <c r="F72" s="85"/>
      <c r="G72" s="85">
        <v>-37191229564</v>
      </c>
      <c r="H72" s="85">
        <v>38460645193</v>
      </c>
      <c r="I72" s="94">
        <f t="shared" si="0"/>
        <v>-2503255836</v>
      </c>
      <c r="J72" s="94"/>
      <c r="K72" s="85">
        <v>5995808</v>
      </c>
      <c r="L72" s="85"/>
      <c r="M72" s="85">
        <v>34687973728</v>
      </c>
      <c r="N72" s="85"/>
      <c r="O72" s="85">
        <v>-37191229564</v>
      </c>
      <c r="P72" s="85"/>
      <c r="Q72" s="85">
        <f t="shared" si="1"/>
        <v>-2503255836</v>
      </c>
    </row>
    <row r="73" spans="1:17">
      <c r="A73" s="330" t="s">
        <v>342</v>
      </c>
      <c r="C73" s="85">
        <v>856640</v>
      </c>
      <c r="D73" s="85"/>
      <c r="E73" s="85">
        <v>19730251127</v>
      </c>
      <c r="F73" s="85"/>
      <c r="G73" s="85">
        <v>-21884654898</v>
      </c>
      <c r="H73" s="85">
        <v>-784621461</v>
      </c>
      <c r="I73" s="94">
        <f t="shared" ref="I73:I136" si="2">E73+G73</f>
        <v>-2154403771</v>
      </c>
      <c r="J73" s="94"/>
      <c r="K73" s="85">
        <v>856640</v>
      </c>
      <c r="L73" s="85"/>
      <c r="M73" s="85">
        <v>19730251127</v>
      </c>
      <c r="N73" s="85"/>
      <c r="O73" s="85">
        <v>-21884654898</v>
      </c>
      <c r="P73" s="85"/>
      <c r="Q73" s="85">
        <f t="shared" ref="Q73:Q136" si="3">M73+O73</f>
        <v>-2154403771</v>
      </c>
    </row>
    <row r="74" spans="1:17">
      <c r="A74" s="330" t="s">
        <v>126</v>
      </c>
      <c r="C74" s="85">
        <v>13269896</v>
      </c>
      <c r="D74" s="85"/>
      <c r="E74" s="85">
        <v>28874967923</v>
      </c>
      <c r="F74" s="85"/>
      <c r="G74" s="85">
        <v>-30233634754</v>
      </c>
      <c r="H74" s="85">
        <v>16685039400</v>
      </c>
      <c r="I74" s="94">
        <f t="shared" si="2"/>
        <v>-1358666831</v>
      </c>
      <c r="J74" s="94"/>
      <c r="K74" s="85">
        <v>13269896</v>
      </c>
      <c r="L74" s="85"/>
      <c r="M74" s="85">
        <v>28874967923</v>
      </c>
      <c r="N74" s="85"/>
      <c r="O74" s="85">
        <v>-30233634754</v>
      </c>
      <c r="P74" s="85"/>
      <c r="Q74" s="85">
        <f t="shared" si="3"/>
        <v>-1358666831</v>
      </c>
    </row>
    <row r="75" spans="1:17">
      <c r="A75" s="330" t="s">
        <v>348</v>
      </c>
      <c r="C75" s="85">
        <v>9206497</v>
      </c>
      <c r="D75" s="85"/>
      <c r="E75" s="85">
        <v>60492858250</v>
      </c>
      <c r="F75" s="85"/>
      <c r="G75" s="85">
        <v>-56923688096</v>
      </c>
      <c r="H75" s="85">
        <v>33126587001</v>
      </c>
      <c r="I75" s="94">
        <f t="shared" si="2"/>
        <v>3569170154</v>
      </c>
      <c r="J75" s="94"/>
      <c r="K75" s="85">
        <v>9206497</v>
      </c>
      <c r="L75" s="85"/>
      <c r="M75" s="85">
        <v>60492858250</v>
      </c>
      <c r="N75" s="85"/>
      <c r="O75" s="85">
        <v>-56923688096</v>
      </c>
      <c r="P75" s="85"/>
      <c r="Q75" s="85">
        <f t="shared" si="3"/>
        <v>3569170154</v>
      </c>
    </row>
    <row r="76" spans="1:17">
      <c r="A76" s="330" t="s">
        <v>354</v>
      </c>
      <c r="C76" s="85">
        <v>1234480</v>
      </c>
      <c r="D76" s="85"/>
      <c r="E76" s="85">
        <v>3158645091</v>
      </c>
      <c r="F76" s="85"/>
      <c r="G76" s="85">
        <v>-3460520262</v>
      </c>
      <c r="H76" s="85">
        <v>-127471206</v>
      </c>
      <c r="I76" s="94">
        <f t="shared" si="2"/>
        <v>-301875171</v>
      </c>
      <c r="J76" s="94"/>
      <c r="K76" s="85">
        <v>1234480</v>
      </c>
      <c r="L76" s="85"/>
      <c r="M76" s="85">
        <v>3158645091</v>
      </c>
      <c r="N76" s="85"/>
      <c r="O76" s="85">
        <v>-3460520262</v>
      </c>
      <c r="P76" s="85"/>
      <c r="Q76" s="85">
        <f t="shared" si="3"/>
        <v>-301875171</v>
      </c>
    </row>
    <row r="77" spans="1:17">
      <c r="A77" s="330" t="s">
        <v>203</v>
      </c>
      <c r="C77" s="85">
        <v>10106403</v>
      </c>
      <c r="D77" s="85"/>
      <c r="E77" s="85">
        <v>53657127552</v>
      </c>
      <c r="F77" s="85"/>
      <c r="G77" s="85">
        <v>-52742916991</v>
      </c>
      <c r="H77" s="85">
        <v>1628708778</v>
      </c>
      <c r="I77" s="94">
        <f t="shared" si="2"/>
        <v>914210561</v>
      </c>
      <c r="J77" s="94"/>
      <c r="K77" s="85">
        <v>10106403</v>
      </c>
      <c r="L77" s="85"/>
      <c r="M77" s="85">
        <v>53657127552</v>
      </c>
      <c r="N77" s="85"/>
      <c r="O77" s="85">
        <v>-52742916991</v>
      </c>
      <c r="P77" s="85"/>
      <c r="Q77" s="85">
        <f t="shared" si="3"/>
        <v>914210561</v>
      </c>
    </row>
    <row r="78" spans="1:17">
      <c r="A78" s="330" t="s">
        <v>327</v>
      </c>
      <c r="C78" s="85">
        <v>10402471</v>
      </c>
      <c r="D78" s="85"/>
      <c r="E78" s="85">
        <v>30659808727</v>
      </c>
      <c r="F78" s="85"/>
      <c r="G78" s="85">
        <v>-29501664180</v>
      </c>
      <c r="H78" s="85">
        <v>16247186233</v>
      </c>
      <c r="I78" s="94">
        <f t="shared" si="2"/>
        <v>1158144547</v>
      </c>
      <c r="J78" s="94"/>
      <c r="K78" s="85">
        <v>10402471</v>
      </c>
      <c r="L78" s="85"/>
      <c r="M78" s="85">
        <v>30659808727</v>
      </c>
      <c r="N78" s="85"/>
      <c r="O78" s="85">
        <v>-29501664180</v>
      </c>
      <c r="P78" s="85"/>
      <c r="Q78" s="85">
        <f t="shared" si="3"/>
        <v>1158144547</v>
      </c>
    </row>
    <row r="79" spans="1:17">
      <c r="A79" s="330" t="s">
        <v>321</v>
      </c>
      <c r="C79" s="85">
        <v>5000516</v>
      </c>
      <c r="D79" s="85"/>
      <c r="E79" s="85">
        <v>27687149522</v>
      </c>
      <c r="F79" s="85"/>
      <c r="G79" s="85">
        <v>-27263517900</v>
      </c>
      <c r="H79" s="85">
        <v>76223089078</v>
      </c>
      <c r="I79" s="94">
        <f t="shared" si="2"/>
        <v>423631622</v>
      </c>
      <c r="J79" s="94"/>
      <c r="K79" s="85">
        <v>5000516</v>
      </c>
      <c r="L79" s="85"/>
      <c r="M79" s="85">
        <v>27687149522</v>
      </c>
      <c r="N79" s="85"/>
      <c r="O79" s="85">
        <v>-27263517900</v>
      </c>
      <c r="P79" s="85"/>
      <c r="Q79" s="85">
        <f t="shared" si="3"/>
        <v>423631622</v>
      </c>
    </row>
    <row r="80" spans="1:17">
      <c r="A80" s="330" t="s">
        <v>201</v>
      </c>
      <c r="C80" s="85">
        <v>39241</v>
      </c>
      <c r="D80" s="85"/>
      <c r="E80" s="85">
        <v>5456761424</v>
      </c>
      <c r="F80" s="85"/>
      <c r="G80" s="85">
        <v>-5283958126</v>
      </c>
      <c r="H80" s="85">
        <v>38101928744</v>
      </c>
      <c r="I80" s="94">
        <f t="shared" si="2"/>
        <v>172803298</v>
      </c>
      <c r="J80" s="94"/>
      <c r="K80" s="85">
        <v>39241</v>
      </c>
      <c r="L80" s="85"/>
      <c r="M80" s="85">
        <v>5456761424</v>
      </c>
      <c r="N80" s="85"/>
      <c r="O80" s="85">
        <v>-5283958126</v>
      </c>
      <c r="P80" s="85"/>
      <c r="Q80" s="85">
        <f t="shared" si="3"/>
        <v>172803298</v>
      </c>
    </row>
    <row r="81" spans="1:17">
      <c r="A81" s="330" t="s">
        <v>287</v>
      </c>
      <c r="C81" s="85">
        <v>1744950</v>
      </c>
      <c r="D81" s="85"/>
      <c r="E81" s="85">
        <v>4345091712</v>
      </c>
      <c r="F81" s="85"/>
      <c r="G81" s="85">
        <v>-4516813895</v>
      </c>
      <c r="H81" s="85">
        <v>34118692692</v>
      </c>
      <c r="I81" s="94">
        <f t="shared" si="2"/>
        <v>-171722183</v>
      </c>
      <c r="J81" s="94"/>
      <c r="K81" s="85">
        <v>1744950</v>
      </c>
      <c r="L81" s="85"/>
      <c r="M81" s="85">
        <v>4345091712</v>
      </c>
      <c r="N81" s="85"/>
      <c r="O81" s="85">
        <v>-4516813895</v>
      </c>
      <c r="P81" s="85"/>
      <c r="Q81" s="85">
        <f t="shared" si="3"/>
        <v>-171722183</v>
      </c>
    </row>
    <row r="82" spans="1:17">
      <c r="A82" s="330" t="s">
        <v>89</v>
      </c>
      <c r="C82" s="85">
        <v>1689415</v>
      </c>
      <c r="D82" s="85"/>
      <c r="E82" s="85">
        <v>16172265509</v>
      </c>
      <c r="F82" s="85"/>
      <c r="G82" s="85">
        <v>-14985507411</v>
      </c>
      <c r="H82" s="85">
        <v>18614345747</v>
      </c>
      <c r="I82" s="94">
        <f t="shared" si="2"/>
        <v>1186758098</v>
      </c>
      <c r="J82" s="94"/>
      <c r="K82" s="85">
        <v>1689415</v>
      </c>
      <c r="L82" s="85"/>
      <c r="M82" s="85">
        <v>16172265509</v>
      </c>
      <c r="N82" s="85"/>
      <c r="O82" s="85">
        <v>-14985507411</v>
      </c>
      <c r="P82" s="85"/>
      <c r="Q82" s="85">
        <f t="shared" si="3"/>
        <v>1186758098</v>
      </c>
    </row>
    <row r="83" spans="1:17">
      <c r="A83" s="330" t="s">
        <v>340</v>
      </c>
      <c r="C83" s="85">
        <v>18321120</v>
      </c>
      <c r="D83" s="85"/>
      <c r="E83" s="85">
        <v>27828103068</v>
      </c>
      <c r="F83" s="85"/>
      <c r="G83" s="85">
        <v>-27081406586</v>
      </c>
      <c r="H83" s="85">
        <v>53129459574</v>
      </c>
      <c r="I83" s="94">
        <f t="shared" si="2"/>
        <v>746696482</v>
      </c>
      <c r="J83" s="94"/>
      <c r="K83" s="85">
        <v>18321120</v>
      </c>
      <c r="L83" s="85"/>
      <c r="M83" s="85">
        <v>27828103068</v>
      </c>
      <c r="N83" s="85"/>
      <c r="O83" s="85">
        <v>-27081406586</v>
      </c>
      <c r="P83" s="85"/>
      <c r="Q83" s="85">
        <f t="shared" si="3"/>
        <v>746696482</v>
      </c>
    </row>
    <row r="84" spans="1:17">
      <c r="A84" s="330" t="s">
        <v>232</v>
      </c>
      <c r="C84" s="85">
        <v>7504680</v>
      </c>
      <c r="D84" s="85"/>
      <c r="E84" s="85">
        <v>32078116766</v>
      </c>
      <c r="F84" s="85"/>
      <c r="G84" s="85">
        <v>-33100140487</v>
      </c>
      <c r="H84" s="85">
        <v>22199580581</v>
      </c>
      <c r="I84" s="94">
        <f t="shared" si="2"/>
        <v>-1022023721</v>
      </c>
      <c r="J84" s="94"/>
      <c r="K84" s="85">
        <v>7504680</v>
      </c>
      <c r="L84" s="85"/>
      <c r="M84" s="85">
        <v>32078116766</v>
      </c>
      <c r="N84" s="85"/>
      <c r="O84" s="85">
        <v>-33100140487</v>
      </c>
      <c r="P84" s="85"/>
      <c r="Q84" s="85">
        <f t="shared" si="3"/>
        <v>-1022023721</v>
      </c>
    </row>
    <row r="85" spans="1:17">
      <c r="A85" s="330" t="s">
        <v>320</v>
      </c>
      <c r="C85" s="93">
        <v>4101905</v>
      </c>
      <c r="D85" s="85"/>
      <c r="E85" s="85">
        <v>28827915567</v>
      </c>
      <c r="F85" s="85"/>
      <c r="G85" s="85">
        <v>-30502055080</v>
      </c>
      <c r="H85" s="85">
        <v>32957632170</v>
      </c>
      <c r="I85" s="94">
        <f t="shared" si="2"/>
        <v>-1674139513</v>
      </c>
      <c r="J85" s="94"/>
      <c r="K85" s="85">
        <v>4101905</v>
      </c>
      <c r="L85" s="85"/>
      <c r="M85" s="85">
        <v>28827915567</v>
      </c>
      <c r="N85" s="85"/>
      <c r="O85" s="85">
        <v>-30502055080</v>
      </c>
      <c r="P85" s="85"/>
      <c r="Q85" s="85">
        <f t="shared" si="3"/>
        <v>-1674139513</v>
      </c>
    </row>
    <row r="86" spans="1:17">
      <c r="A86" s="330" t="s">
        <v>179</v>
      </c>
      <c r="C86" s="85">
        <v>5057738</v>
      </c>
      <c r="D86" s="85"/>
      <c r="E86" s="85">
        <v>29411720086</v>
      </c>
      <c r="F86" s="85"/>
      <c r="G86" s="85">
        <v>-25992921855</v>
      </c>
      <c r="H86" s="85">
        <v>-474518250</v>
      </c>
      <c r="I86" s="94">
        <f t="shared" si="2"/>
        <v>3418798231</v>
      </c>
      <c r="J86" s="94"/>
      <c r="K86" s="85">
        <v>5057738</v>
      </c>
      <c r="L86" s="85"/>
      <c r="M86" s="85">
        <v>29411720086</v>
      </c>
      <c r="N86" s="85"/>
      <c r="O86" s="85">
        <v>-25992921855</v>
      </c>
      <c r="P86" s="85"/>
      <c r="Q86" s="85">
        <f t="shared" si="3"/>
        <v>3418798231</v>
      </c>
    </row>
    <row r="87" spans="1:17">
      <c r="A87" s="330" t="s">
        <v>270</v>
      </c>
      <c r="C87" s="85">
        <v>26981472</v>
      </c>
      <c r="D87" s="85"/>
      <c r="E87" s="85">
        <v>37146991157</v>
      </c>
      <c r="F87" s="85"/>
      <c r="G87" s="85">
        <v>-37334737684</v>
      </c>
      <c r="H87" s="85">
        <v>-8908157064</v>
      </c>
      <c r="I87" s="94">
        <f t="shared" si="2"/>
        <v>-187746527</v>
      </c>
      <c r="J87" s="94"/>
      <c r="K87" s="85">
        <v>26981472</v>
      </c>
      <c r="L87" s="85"/>
      <c r="M87" s="85">
        <v>37146991157</v>
      </c>
      <c r="N87" s="85"/>
      <c r="O87" s="85">
        <v>-37334737684</v>
      </c>
      <c r="P87" s="85"/>
      <c r="Q87" s="85">
        <f t="shared" si="3"/>
        <v>-187746527</v>
      </c>
    </row>
    <row r="88" spans="1:17">
      <c r="A88" s="330" t="s">
        <v>344</v>
      </c>
      <c r="C88" s="93">
        <v>4024896</v>
      </c>
      <c r="D88" s="85"/>
      <c r="E88" s="85">
        <v>29166909968</v>
      </c>
      <c r="F88" s="85"/>
      <c r="G88" s="85">
        <v>-28366720393</v>
      </c>
      <c r="H88" s="85">
        <v>75227766970</v>
      </c>
      <c r="I88" s="94">
        <f t="shared" si="2"/>
        <v>800189575</v>
      </c>
      <c r="J88" s="94"/>
      <c r="K88" s="85">
        <v>4024896</v>
      </c>
      <c r="L88" s="85"/>
      <c r="M88" s="85">
        <v>29166909968</v>
      </c>
      <c r="N88" s="85"/>
      <c r="O88" s="85">
        <v>-28366720393</v>
      </c>
      <c r="P88" s="85"/>
      <c r="Q88" s="85">
        <f t="shared" si="3"/>
        <v>800189575</v>
      </c>
    </row>
    <row r="89" spans="1:17">
      <c r="A89" s="330" t="s">
        <v>222</v>
      </c>
      <c r="C89" s="85">
        <v>3634129</v>
      </c>
      <c r="D89" s="85"/>
      <c r="E89" s="85">
        <v>21566660419</v>
      </c>
      <c r="F89" s="85"/>
      <c r="G89" s="85">
        <v>-21313785005</v>
      </c>
      <c r="H89" s="85">
        <v>11397130955</v>
      </c>
      <c r="I89" s="94">
        <f t="shared" si="2"/>
        <v>252875414</v>
      </c>
      <c r="J89" s="94"/>
      <c r="K89" s="85">
        <v>3634129</v>
      </c>
      <c r="L89" s="85"/>
      <c r="M89" s="85">
        <v>21566660419</v>
      </c>
      <c r="N89" s="85"/>
      <c r="O89" s="85">
        <v>-21313785005</v>
      </c>
      <c r="P89" s="85"/>
      <c r="Q89" s="85">
        <f t="shared" si="3"/>
        <v>252875414</v>
      </c>
    </row>
    <row r="90" spans="1:17">
      <c r="A90" s="330" t="s">
        <v>288</v>
      </c>
      <c r="C90" s="85">
        <v>223648</v>
      </c>
      <c r="D90" s="85"/>
      <c r="E90" s="85">
        <v>11191452603</v>
      </c>
      <c r="F90" s="85"/>
      <c r="G90" s="85">
        <v>-12487562430</v>
      </c>
      <c r="H90" s="85">
        <v>66200943424</v>
      </c>
      <c r="I90" s="94">
        <f t="shared" si="2"/>
        <v>-1296109827</v>
      </c>
      <c r="J90" s="94"/>
      <c r="K90" s="85">
        <v>223648</v>
      </c>
      <c r="L90" s="85"/>
      <c r="M90" s="85">
        <v>11191452603</v>
      </c>
      <c r="N90" s="85"/>
      <c r="O90" s="85">
        <v>-12487562430</v>
      </c>
      <c r="P90" s="85"/>
      <c r="Q90" s="85">
        <f t="shared" si="3"/>
        <v>-1296109827</v>
      </c>
    </row>
    <row r="91" spans="1:17">
      <c r="A91" s="330" t="s">
        <v>161</v>
      </c>
      <c r="C91" s="85">
        <v>1288680</v>
      </c>
      <c r="D91" s="85"/>
      <c r="E91" s="85">
        <v>28131031297</v>
      </c>
      <c r="F91" s="85"/>
      <c r="G91" s="85">
        <v>-28707486856</v>
      </c>
      <c r="H91" s="85">
        <v>17907796931</v>
      </c>
      <c r="I91" s="94">
        <f t="shared" si="2"/>
        <v>-576455559</v>
      </c>
      <c r="J91" s="94"/>
      <c r="K91" s="85">
        <v>1288680</v>
      </c>
      <c r="L91" s="85"/>
      <c r="M91" s="85">
        <v>28131031297</v>
      </c>
      <c r="N91" s="85"/>
      <c r="O91" s="85">
        <v>-28707486856</v>
      </c>
      <c r="P91" s="85"/>
      <c r="Q91" s="85">
        <f t="shared" si="3"/>
        <v>-576455559</v>
      </c>
    </row>
    <row r="92" spans="1:17">
      <c r="A92" s="330" t="s">
        <v>197</v>
      </c>
      <c r="C92" s="85">
        <v>4110671</v>
      </c>
      <c r="D92" s="85"/>
      <c r="E92" s="85">
        <v>21003132292</v>
      </c>
      <c r="F92" s="85"/>
      <c r="G92" s="85">
        <v>-21942961168</v>
      </c>
      <c r="H92" s="85">
        <v>3609538246</v>
      </c>
      <c r="I92" s="94">
        <f t="shared" si="2"/>
        <v>-939828876</v>
      </c>
      <c r="J92" s="94"/>
      <c r="K92" s="85">
        <v>4110671</v>
      </c>
      <c r="L92" s="85"/>
      <c r="M92" s="85">
        <v>21003132292</v>
      </c>
      <c r="N92" s="85"/>
      <c r="O92" s="85">
        <v>-21942961168</v>
      </c>
      <c r="P92" s="85"/>
      <c r="Q92" s="85">
        <f t="shared" si="3"/>
        <v>-939828876</v>
      </c>
    </row>
    <row r="93" spans="1:17">
      <c r="A93" s="330" t="s">
        <v>91</v>
      </c>
      <c r="C93" s="85">
        <v>1047419</v>
      </c>
      <c r="D93" s="85"/>
      <c r="E93" s="318">
        <v>42011889681</v>
      </c>
      <c r="F93" s="85"/>
      <c r="G93" s="85">
        <v>-31683316058</v>
      </c>
      <c r="H93" s="85">
        <v>-2936718346</v>
      </c>
      <c r="I93" s="94">
        <f t="shared" si="2"/>
        <v>10328573623</v>
      </c>
      <c r="J93" s="94"/>
      <c r="K93" s="85">
        <v>1047419</v>
      </c>
      <c r="L93" s="85"/>
      <c r="M93" s="85">
        <v>42011889681</v>
      </c>
      <c r="N93" s="85"/>
      <c r="O93" s="85">
        <v>-31683316058</v>
      </c>
      <c r="P93" s="85"/>
      <c r="Q93" s="85">
        <f t="shared" si="3"/>
        <v>10328573623</v>
      </c>
    </row>
    <row r="94" spans="1:17">
      <c r="A94" s="330" t="s">
        <v>94</v>
      </c>
      <c r="C94" s="85">
        <v>770385</v>
      </c>
      <c r="D94" s="85"/>
      <c r="E94" s="85">
        <v>34154733935</v>
      </c>
      <c r="F94" s="85"/>
      <c r="G94" s="85">
        <v>-36413847503</v>
      </c>
      <c r="H94" s="85">
        <v>45575386664</v>
      </c>
      <c r="I94" s="94">
        <f t="shared" si="2"/>
        <v>-2259113568</v>
      </c>
      <c r="J94" s="94"/>
      <c r="K94" s="85">
        <v>770385</v>
      </c>
      <c r="L94" s="85"/>
      <c r="M94" s="85">
        <v>34154733935</v>
      </c>
      <c r="N94" s="85"/>
      <c r="O94" s="85">
        <v>-36413847503</v>
      </c>
      <c r="P94" s="85"/>
      <c r="Q94" s="85">
        <f t="shared" si="3"/>
        <v>-2259113568</v>
      </c>
    </row>
    <row r="95" spans="1:17">
      <c r="A95" s="330" t="s">
        <v>346</v>
      </c>
      <c r="C95" s="85">
        <v>1738746</v>
      </c>
      <c r="D95" s="85"/>
      <c r="E95" s="85">
        <v>5584461894</v>
      </c>
      <c r="F95" s="85"/>
      <c r="G95" s="85">
        <v>-6075327625</v>
      </c>
      <c r="H95" s="85">
        <v>28245709513</v>
      </c>
      <c r="I95" s="94">
        <f t="shared" si="2"/>
        <v>-490865731</v>
      </c>
      <c r="J95" s="94"/>
      <c r="K95" s="85">
        <v>1738746</v>
      </c>
      <c r="L95" s="85"/>
      <c r="M95" s="85">
        <v>5584461894</v>
      </c>
      <c r="N95" s="85"/>
      <c r="O95" s="85">
        <v>-6075327625</v>
      </c>
      <c r="P95" s="85"/>
      <c r="Q95" s="85">
        <f t="shared" si="3"/>
        <v>-490865731</v>
      </c>
    </row>
    <row r="96" spans="1:17">
      <c r="A96" s="330" t="s">
        <v>137</v>
      </c>
      <c r="C96" s="85">
        <v>8001002</v>
      </c>
      <c r="D96" s="85"/>
      <c r="E96" s="85">
        <v>68796875731</v>
      </c>
      <c r="F96" s="85"/>
      <c r="G96" s="85">
        <v>-64581575833</v>
      </c>
      <c r="H96" s="85">
        <v>8010220611</v>
      </c>
      <c r="I96" s="94">
        <f t="shared" si="2"/>
        <v>4215299898</v>
      </c>
      <c r="J96" s="94"/>
      <c r="K96" s="85">
        <v>8001002</v>
      </c>
      <c r="L96" s="85"/>
      <c r="M96" s="85">
        <v>68796875731</v>
      </c>
      <c r="N96" s="85"/>
      <c r="O96" s="85">
        <v>-64581575833</v>
      </c>
      <c r="P96" s="85"/>
      <c r="Q96" s="85">
        <f t="shared" si="3"/>
        <v>4215299898</v>
      </c>
    </row>
    <row r="97" spans="1:17">
      <c r="A97" s="330" t="s">
        <v>115</v>
      </c>
      <c r="C97" s="85">
        <v>14158524</v>
      </c>
      <c r="D97" s="85"/>
      <c r="E97" s="85">
        <v>29978218071</v>
      </c>
      <c r="F97" s="85"/>
      <c r="G97" s="85">
        <v>-30696006388</v>
      </c>
      <c r="H97" s="85">
        <v>34249130197</v>
      </c>
      <c r="I97" s="94">
        <f t="shared" si="2"/>
        <v>-717788317</v>
      </c>
      <c r="J97" s="94"/>
      <c r="K97" s="85">
        <v>14158524</v>
      </c>
      <c r="L97" s="85"/>
      <c r="M97" s="85">
        <v>29978218071</v>
      </c>
      <c r="N97" s="85"/>
      <c r="O97" s="85">
        <v>-30696006388</v>
      </c>
      <c r="P97" s="85"/>
      <c r="Q97" s="85">
        <f t="shared" si="3"/>
        <v>-717788317</v>
      </c>
    </row>
    <row r="98" spans="1:17">
      <c r="A98" s="330" t="s">
        <v>117</v>
      </c>
      <c r="C98" s="85">
        <v>2907519</v>
      </c>
      <c r="D98" s="85"/>
      <c r="E98" s="85">
        <v>30058280328</v>
      </c>
      <c r="F98" s="85"/>
      <c r="G98" s="85">
        <v>-29277921125</v>
      </c>
      <c r="H98" s="85">
        <v>49715010341</v>
      </c>
      <c r="I98" s="94">
        <f t="shared" si="2"/>
        <v>780359203</v>
      </c>
      <c r="J98" s="94"/>
      <c r="K98" s="85">
        <v>2907519</v>
      </c>
      <c r="L98" s="85"/>
      <c r="M98" s="85">
        <v>30058280328</v>
      </c>
      <c r="N98" s="85"/>
      <c r="O98" s="85">
        <v>-29277921125</v>
      </c>
      <c r="P98" s="85"/>
      <c r="Q98" s="85">
        <f t="shared" si="3"/>
        <v>780359203</v>
      </c>
    </row>
    <row r="99" spans="1:17">
      <c r="A99" s="330" t="s">
        <v>119</v>
      </c>
      <c r="C99" s="85">
        <v>2898722</v>
      </c>
      <c r="D99" s="85"/>
      <c r="E99" s="85">
        <v>72555530535</v>
      </c>
      <c r="F99" s="85"/>
      <c r="G99" s="85">
        <v>-64632127319</v>
      </c>
      <c r="H99" s="85">
        <v>54976833452</v>
      </c>
      <c r="I99" s="94">
        <f t="shared" si="2"/>
        <v>7923403216</v>
      </c>
      <c r="J99" s="94"/>
      <c r="K99" s="85">
        <v>2898722</v>
      </c>
      <c r="L99" s="85"/>
      <c r="M99" s="85">
        <v>72555530535</v>
      </c>
      <c r="N99" s="85"/>
      <c r="O99" s="85">
        <v>-64632127319</v>
      </c>
      <c r="P99" s="85"/>
      <c r="Q99" s="85">
        <f t="shared" si="3"/>
        <v>7923403216</v>
      </c>
    </row>
    <row r="100" spans="1:17">
      <c r="A100" s="330" t="s">
        <v>307</v>
      </c>
      <c r="C100" s="85">
        <v>10320286</v>
      </c>
      <c r="D100" s="85"/>
      <c r="E100" s="85">
        <v>21830897276</v>
      </c>
      <c r="F100" s="85"/>
      <c r="G100" s="85">
        <v>-22559277779</v>
      </c>
      <c r="H100" s="85">
        <v>109721513739</v>
      </c>
      <c r="I100" s="94">
        <f t="shared" si="2"/>
        <v>-728380503</v>
      </c>
      <c r="J100" s="94"/>
      <c r="K100" s="85">
        <v>10320286</v>
      </c>
      <c r="L100" s="85"/>
      <c r="M100" s="85">
        <v>21830897276</v>
      </c>
      <c r="N100" s="85"/>
      <c r="O100" s="85">
        <v>-22559277779</v>
      </c>
      <c r="P100" s="85"/>
      <c r="Q100" s="85">
        <f t="shared" si="3"/>
        <v>-728380503</v>
      </c>
    </row>
    <row r="101" spans="1:17">
      <c r="A101" s="330" t="s">
        <v>145</v>
      </c>
      <c r="C101" s="85">
        <v>4234760</v>
      </c>
      <c r="D101" s="85"/>
      <c r="E101" s="85">
        <v>25341570335</v>
      </c>
      <c r="F101" s="85"/>
      <c r="G101" s="85">
        <v>-26277379613</v>
      </c>
      <c r="H101" s="85">
        <v>39542164645</v>
      </c>
      <c r="I101" s="94">
        <f t="shared" si="2"/>
        <v>-935809278</v>
      </c>
      <c r="J101" s="94"/>
      <c r="K101" s="85">
        <v>4234760</v>
      </c>
      <c r="L101" s="85"/>
      <c r="M101" s="85">
        <v>25341570335</v>
      </c>
      <c r="N101" s="85"/>
      <c r="O101" s="85">
        <v>-26277379613</v>
      </c>
      <c r="P101" s="85"/>
      <c r="Q101" s="85">
        <f t="shared" si="3"/>
        <v>-935809278</v>
      </c>
    </row>
    <row r="102" spans="1:17">
      <c r="A102" s="330" t="s">
        <v>139</v>
      </c>
      <c r="C102" s="85">
        <v>2013055</v>
      </c>
      <c r="D102" s="85"/>
      <c r="E102" s="85">
        <v>14207648995</v>
      </c>
      <c r="F102" s="85"/>
      <c r="G102" s="85">
        <v>-14175419407</v>
      </c>
      <c r="H102" s="85">
        <v>52765841063</v>
      </c>
      <c r="I102" s="94">
        <f t="shared" si="2"/>
        <v>32229588</v>
      </c>
      <c r="J102" s="94"/>
      <c r="K102" s="85">
        <v>2013055</v>
      </c>
      <c r="L102" s="85"/>
      <c r="M102" s="85">
        <v>14207648995</v>
      </c>
      <c r="N102" s="85"/>
      <c r="O102" s="85">
        <v>-14175419407</v>
      </c>
      <c r="P102" s="85"/>
      <c r="Q102" s="85">
        <f t="shared" si="3"/>
        <v>32229588</v>
      </c>
    </row>
    <row r="103" spans="1:17">
      <c r="A103" s="330" t="s">
        <v>253</v>
      </c>
      <c r="C103" s="85">
        <v>9461918</v>
      </c>
      <c r="D103" s="85"/>
      <c r="E103" s="85">
        <v>29467806172</v>
      </c>
      <c r="F103" s="85"/>
      <c r="G103" s="85">
        <v>-26834232688</v>
      </c>
      <c r="H103" s="85">
        <v>54748745744</v>
      </c>
      <c r="I103" s="94">
        <f t="shared" si="2"/>
        <v>2633573484</v>
      </c>
      <c r="J103" s="94"/>
      <c r="K103" s="85">
        <v>9461918</v>
      </c>
      <c r="L103" s="85"/>
      <c r="M103" s="85">
        <v>29467806172</v>
      </c>
      <c r="N103" s="85"/>
      <c r="O103" s="85">
        <v>-26834232688</v>
      </c>
      <c r="P103" s="85"/>
      <c r="Q103" s="85">
        <f t="shared" si="3"/>
        <v>2633573484</v>
      </c>
    </row>
    <row r="104" spans="1:17">
      <c r="A104" s="330" t="s">
        <v>282</v>
      </c>
      <c r="C104" s="85">
        <v>4727925</v>
      </c>
      <c r="D104" s="85"/>
      <c r="E104" s="85">
        <v>28198763079</v>
      </c>
      <c r="F104" s="85"/>
      <c r="G104" s="85">
        <v>-29561703294</v>
      </c>
      <c r="H104" s="85">
        <v>70006835596</v>
      </c>
      <c r="I104" s="94">
        <f t="shared" si="2"/>
        <v>-1362940215</v>
      </c>
      <c r="J104" s="94"/>
      <c r="K104" s="85">
        <v>4727925</v>
      </c>
      <c r="L104" s="85"/>
      <c r="M104" s="85">
        <v>28198763079</v>
      </c>
      <c r="N104" s="85"/>
      <c r="O104" s="85">
        <v>-29561703294</v>
      </c>
      <c r="P104" s="85"/>
      <c r="Q104" s="85">
        <f t="shared" si="3"/>
        <v>-1362940215</v>
      </c>
    </row>
    <row r="105" spans="1:17">
      <c r="A105" s="330" t="s">
        <v>149</v>
      </c>
      <c r="C105" s="93">
        <v>32359395</v>
      </c>
      <c r="D105" s="85"/>
      <c r="E105" s="85">
        <v>32231190317</v>
      </c>
      <c r="F105" s="85"/>
      <c r="G105" s="85">
        <v>-30558513773</v>
      </c>
      <c r="H105" s="85">
        <v>64499360964</v>
      </c>
      <c r="I105" s="94">
        <f t="shared" si="2"/>
        <v>1672676544</v>
      </c>
      <c r="J105" s="94"/>
      <c r="K105" s="85">
        <v>32359395</v>
      </c>
      <c r="L105" s="85"/>
      <c r="M105" s="85">
        <v>32231190317</v>
      </c>
      <c r="N105" s="85"/>
      <c r="O105" s="85">
        <v>-30558513773</v>
      </c>
      <c r="P105" s="85"/>
      <c r="Q105" s="85">
        <f t="shared" si="3"/>
        <v>1672676544</v>
      </c>
    </row>
    <row r="106" spans="1:17">
      <c r="A106" s="330" t="s">
        <v>370</v>
      </c>
      <c r="C106" s="93">
        <v>5822501</v>
      </c>
      <c r="D106" s="85"/>
      <c r="E106" s="85">
        <v>27202928463</v>
      </c>
      <c r="F106" s="85"/>
      <c r="G106" s="85">
        <v>-29811580384</v>
      </c>
      <c r="H106" s="85">
        <v>-1011790411</v>
      </c>
      <c r="I106" s="94">
        <f t="shared" si="2"/>
        <v>-2608651921</v>
      </c>
      <c r="J106" s="94"/>
      <c r="K106" s="85">
        <v>5822501</v>
      </c>
      <c r="L106" s="85"/>
      <c r="M106" s="85">
        <v>27202928463</v>
      </c>
      <c r="N106" s="85"/>
      <c r="O106" s="85">
        <v>-29811580384</v>
      </c>
      <c r="P106" s="85"/>
      <c r="Q106" s="85">
        <f t="shared" si="3"/>
        <v>-2608651921</v>
      </c>
    </row>
    <row r="107" spans="1:17">
      <c r="A107" s="330" t="s">
        <v>141</v>
      </c>
      <c r="C107" s="93">
        <v>5581292</v>
      </c>
      <c r="D107" s="85"/>
      <c r="E107" s="318">
        <v>19157531681</v>
      </c>
      <c r="F107" s="85"/>
      <c r="G107" s="85">
        <v>-20207925782</v>
      </c>
      <c r="H107" s="85">
        <v>32613765873</v>
      </c>
      <c r="I107" s="94">
        <f t="shared" si="2"/>
        <v>-1050394101</v>
      </c>
      <c r="J107" s="94"/>
      <c r="K107" s="85">
        <v>5581292</v>
      </c>
      <c r="L107" s="85"/>
      <c r="M107" s="85">
        <v>19157531681</v>
      </c>
      <c r="N107" s="85"/>
      <c r="O107" s="85">
        <v>-20207925782</v>
      </c>
      <c r="P107" s="85"/>
      <c r="Q107" s="85">
        <f t="shared" si="3"/>
        <v>-1050394101</v>
      </c>
    </row>
    <row r="108" spans="1:17">
      <c r="A108" s="330" t="s">
        <v>284</v>
      </c>
      <c r="C108" s="85">
        <v>2020441</v>
      </c>
      <c r="D108" s="85"/>
      <c r="E108" s="85">
        <v>16689965019</v>
      </c>
      <c r="F108" s="85"/>
      <c r="G108" s="85">
        <v>-17332659217</v>
      </c>
      <c r="H108" s="85">
        <v>36511407202</v>
      </c>
      <c r="I108" s="94">
        <f t="shared" si="2"/>
        <v>-642694198</v>
      </c>
      <c r="J108" s="94"/>
      <c r="K108" s="85">
        <v>2020441</v>
      </c>
      <c r="L108" s="85"/>
      <c r="M108" s="85">
        <v>16689965019</v>
      </c>
      <c r="N108" s="85"/>
      <c r="O108" s="85">
        <v>-17332659217</v>
      </c>
      <c r="P108" s="85"/>
      <c r="Q108" s="85">
        <f t="shared" si="3"/>
        <v>-642694198</v>
      </c>
    </row>
    <row r="109" spans="1:17">
      <c r="A109" s="330" t="s">
        <v>319</v>
      </c>
      <c r="C109" s="85">
        <v>11969273</v>
      </c>
      <c r="D109" s="85"/>
      <c r="E109" s="85">
        <v>19762670731</v>
      </c>
      <c r="F109" s="85"/>
      <c r="G109" s="85">
        <v>-20643126862</v>
      </c>
      <c r="H109" s="85">
        <v>22937075507</v>
      </c>
      <c r="I109" s="94">
        <f t="shared" si="2"/>
        <v>-880456131</v>
      </c>
      <c r="J109" s="94"/>
      <c r="K109" s="85">
        <v>11969273</v>
      </c>
      <c r="L109" s="85"/>
      <c r="M109" s="85">
        <v>19762670731</v>
      </c>
      <c r="N109" s="85"/>
      <c r="O109" s="85">
        <v>-20643126862</v>
      </c>
      <c r="P109" s="85"/>
      <c r="Q109" s="85">
        <f t="shared" si="3"/>
        <v>-880456131</v>
      </c>
    </row>
    <row r="110" spans="1:17">
      <c r="A110" s="330" t="s">
        <v>205</v>
      </c>
      <c r="C110" s="85">
        <v>8530412</v>
      </c>
      <c r="D110" s="85"/>
      <c r="E110" s="85">
        <v>39566075126</v>
      </c>
      <c r="F110" s="85"/>
      <c r="G110" s="85">
        <v>-31120337701</v>
      </c>
      <c r="H110" s="85">
        <v>61876173913</v>
      </c>
      <c r="I110" s="94">
        <f t="shared" si="2"/>
        <v>8445737425</v>
      </c>
      <c r="J110" s="94"/>
      <c r="K110" s="85">
        <v>8530412</v>
      </c>
      <c r="L110" s="85"/>
      <c r="M110" s="85">
        <v>39566075126</v>
      </c>
      <c r="N110" s="85"/>
      <c r="O110" s="85">
        <v>-31120337701</v>
      </c>
      <c r="P110" s="85"/>
      <c r="Q110" s="85">
        <f t="shared" si="3"/>
        <v>8445737425</v>
      </c>
    </row>
    <row r="111" spans="1:17">
      <c r="A111" s="330" t="s">
        <v>195</v>
      </c>
      <c r="C111" s="85">
        <v>1005027</v>
      </c>
      <c r="D111" s="85"/>
      <c r="E111" s="85">
        <v>8681719209</v>
      </c>
      <c r="F111" s="85"/>
      <c r="G111" s="85">
        <v>-8471919322</v>
      </c>
      <c r="H111" s="85">
        <v>44319115398</v>
      </c>
      <c r="I111" s="94">
        <f t="shared" si="2"/>
        <v>209799887</v>
      </c>
      <c r="J111" s="94"/>
      <c r="K111" s="85">
        <v>1005027</v>
      </c>
      <c r="L111" s="85"/>
      <c r="M111" s="85">
        <v>8681719209</v>
      </c>
      <c r="N111" s="85"/>
      <c r="O111" s="85">
        <v>-8471919322</v>
      </c>
      <c r="P111" s="85"/>
      <c r="Q111" s="85">
        <f t="shared" si="3"/>
        <v>209799887</v>
      </c>
    </row>
    <row r="112" spans="1:17">
      <c r="A112" s="330" t="s">
        <v>236</v>
      </c>
      <c r="C112" s="85">
        <v>13536910</v>
      </c>
      <c r="D112" s="85"/>
      <c r="E112" s="85">
        <v>54498279815</v>
      </c>
      <c r="F112" s="85"/>
      <c r="G112" s="85">
        <v>-51295664852</v>
      </c>
      <c r="H112" s="85">
        <v>49640748851</v>
      </c>
      <c r="I112" s="94">
        <f t="shared" si="2"/>
        <v>3202614963</v>
      </c>
      <c r="J112" s="94"/>
      <c r="K112" s="85">
        <v>13536910</v>
      </c>
      <c r="L112" s="85"/>
      <c r="M112" s="85">
        <v>54498279815</v>
      </c>
      <c r="N112" s="85"/>
      <c r="O112" s="85">
        <v>-51295664852</v>
      </c>
      <c r="P112" s="85"/>
      <c r="Q112" s="85">
        <f t="shared" si="3"/>
        <v>3202614963</v>
      </c>
    </row>
    <row r="113" spans="1:18">
      <c r="A113" s="330" t="s">
        <v>148</v>
      </c>
      <c r="C113" s="85">
        <v>2218484</v>
      </c>
      <c r="D113" s="85"/>
      <c r="E113" s="85">
        <v>6944439382</v>
      </c>
      <c r="F113" s="85"/>
      <c r="G113" s="85">
        <v>-8135292754</v>
      </c>
      <c r="H113" s="85">
        <v>58045099</v>
      </c>
      <c r="I113" s="94">
        <f t="shared" si="2"/>
        <v>-1190853372</v>
      </c>
      <c r="J113" s="94"/>
      <c r="K113" s="85">
        <v>2218484</v>
      </c>
      <c r="L113" s="85"/>
      <c r="M113" s="85">
        <v>6944439382</v>
      </c>
      <c r="N113" s="85"/>
      <c r="O113" s="85">
        <v>-8135292754</v>
      </c>
      <c r="P113" s="85"/>
      <c r="Q113" s="85">
        <f t="shared" si="3"/>
        <v>-1190853372</v>
      </c>
    </row>
    <row r="114" spans="1:18">
      <c r="A114" s="330" t="s">
        <v>140</v>
      </c>
      <c r="C114" s="85">
        <v>16194362</v>
      </c>
      <c r="D114" s="85"/>
      <c r="E114" s="85">
        <v>17530728044</v>
      </c>
      <c r="F114" s="85"/>
      <c r="G114" s="85">
        <v>-17418042006</v>
      </c>
      <c r="H114" s="85">
        <v>89709792918</v>
      </c>
      <c r="I114" s="85">
        <f t="shared" si="2"/>
        <v>112686038</v>
      </c>
      <c r="J114" s="85"/>
      <c r="K114" s="85">
        <v>16194362</v>
      </c>
      <c r="L114" s="85"/>
      <c r="M114" s="85">
        <v>17530728044</v>
      </c>
      <c r="N114" s="85"/>
      <c r="O114" s="85">
        <v>-17418042006</v>
      </c>
      <c r="P114" s="85"/>
      <c r="Q114" s="85">
        <f t="shared" si="3"/>
        <v>112686038</v>
      </c>
    </row>
    <row r="115" spans="1:18">
      <c r="A115" s="330" t="s">
        <v>248</v>
      </c>
      <c r="C115" s="93">
        <v>11520174</v>
      </c>
      <c r="D115" s="85"/>
      <c r="E115" s="85">
        <v>23819388251</v>
      </c>
      <c r="F115" s="85"/>
      <c r="G115" s="85">
        <v>-23888098023</v>
      </c>
      <c r="H115" s="85">
        <v>13549642476</v>
      </c>
      <c r="I115" s="85">
        <f t="shared" si="2"/>
        <v>-68709772</v>
      </c>
      <c r="J115" s="85"/>
      <c r="K115" s="85">
        <v>11520174</v>
      </c>
      <c r="L115" s="85"/>
      <c r="M115" s="85">
        <v>23819388251</v>
      </c>
      <c r="N115" s="85"/>
      <c r="O115" s="85">
        <v>-23888098023</v>
      </c>
      <c r="P115" s="85"/>
      <c r="Q115" s="85">
        <f t="shared" si="3"/>
        <v>-68709772</v>
      </c>
    </row>
    <row r="116" spans="1:18">
      <c r="A116" s="330" t="s">
        <v>329</v>
      </c>
      <c r="C116" s="85">
        <v>400609</v>
      </c>
      <c r="D116" s="85"/>
      <c r="E116" s="85">
        <v>19453309644</v>
      </c>
      <c r="F116" s="85"/>
      <c r="G116" s="85">
        <v>-17573685865</v>
      </c>
      <c r="H116" s="85">
        <v>27599151449</v>
      </c>
      <c r="I116" s="85">
        <f t="shared" si="2"/>
        <v>1879623779</v>
      </c>
      <c r="J116" s="85"/>
      <c r="K116" s="85">
        <v>400609</v>
      </c>
      <c r="L116" s="85"/>
      <c r="M116" s="85">
        <v>19453309644</v>
      </c>
      <c r="N116" s="85"/>
      <c r="O116" s="85">
        <v>-17573685865</v>
      </c>
      <c r="P116" s="85"/>
      <c r="Q116" s="85">
        <f t="shared" si="3"/>
        <v>1879623779</v>
      </c>
      <c r="R116" s="20"/>
    </row>
    <row r="117" spans="1:18">
      <c r="A117" s="330" t="s">
        <v>383</v>
      </c>
      <c r="C117" s="85">
        <v>2713389</v>
      </c>
      <c r="D117" s="85"/>
      <c r="E117" s="85">
        <v>28401982856</v>
      </c>
      <c r="F117" s="85"/>
      <c r="G117" s="85">
        <v>-30170952390</v>
      </c>
      <c r="H117" s="85">
        <v>44850795263</v>
      </c>
      <c r="I117" s="85">
        <f t="shared" si="2"/>
        <v>-1768969534</v>
      </c>
      <c r="J117" s="85"/>
      <c r="K117" s="85">
        <v>2713389</v>
      </c>
      <c r="L117" s="85"/>
      <c r="M117" s="85">
        <v>28401982856</v>
      </c>
      <c r="N117" s="85"/>
      <c r="O117" s="85">
        <v>-30170952390</v>
      </c>
      <c r="P117" s="85"/>
      <c r="Q117" s="85">
        <f t="shared" si="3"/>
        <v>-1768969534</v>
      </c>
    </row>
    <row r="118" spans="1:18">
      <c r="A118" s="330" t="s">
        <v>110</v>
      </c>
      <c r="C118" s="85">
        <v>22166347</v>
      </c>
      <c r="D118" s="85"/>
      <c r="E118" s="85">
        <v>27785450579</v>
      </c>
      <c r="F118" s="85"/>
      <c r="G118" s="85">
        <v>-27851553948</v>
      </c>
      <c r="H118" s="85">
        <v>45229195202</v>
      </c>
      <c r="I118" s="94">
        <f t="shared" si="2"/>
        <v>-66103369</v>
      </c>
      <c r="J118" s="94"/>
      <c r="K118" s="85">
        <v>22166347</v>
      </c>
      <c r="L118" s="85"/>
      <c r="M118" s="85">
        <v>27785450579</v>
      </c>
      <c r="N118" s="85"/>
      <c r="O118" s="85">
        <v>-27851553948</v>
      </c>
      <c r="P118" s="85"/>
      <c r="Q118" s="85">
        <f t="shared" si="3"/>
        <v>-66103369</v>
      </c>
    </row>
    <row r="119" spans="1:18">
      <c r="A119" s="330" t="s">
        <v>191</v>
      </c>
      <c r="C119" s="85">
        <v>3687010</v>
      </c>
      <c r="D119" s="85"/>
      <c r="E119" s="85">
        <v>27488042181</v>
      </c>
      <c r="F119" s="85"/>
      <c r="G119" s="85">
        <v>-29957663842</v>
      </c>
      <c r="H119" s="85">
        <v>27769625896</v>
      </c>
      <c r="I119" s="94">
        <f t="shared" si="2"/>
        <v>-2469621661</v>
      </c>
      <c r="J119" s="94"/>
      <c r="K119" s="85">
        <v>3687010</v>
      </c>
      <c r="L119" s="85"/>
      <c r="M119" s="85">
        <v>27488042181</v>
      </c>
      <c r="N119" s="85"/>
      <c r="O119" s="85">
        <v>-29957663842</v>
      </c>
      <c r="P119" s="85"/>
      <c r="Q119" s="85">
        <f t="shared" si="3"/>
        <v>-2469621661</v>
      </c>
    </row>
    <row r="120" spans="1:18">
      <c r="A120" s="330" t="s">
        <v>190</v>
      </c>
      <c r="C120" s="85">
        <v>8280540</v>
      </c>
      <c r="D120" s="85"/>
      <c r="E120" s="85">
        <v>28875297923</v>
      </c>
      <c r="F120" s="85"/>
      <c r="G120" s="85">
        <v>-30924884351</v>
      </c>
      <c r="H120" s="85">
        <v>71572261380</v>
      </c>
      <c r="I120" s="94">
        <f t="shared" si="2"/>
        <v>-2049586428</v>
      </c>
      <c r="J120" s="94"/>
      <c r="K120" s="85">
        <v>8280540</v>
      </c>
      <c r="L120" s="85"/>
      <c r="M120" s="85">
        <v>28875297923</v>
      </c>
      <c r="N120" s="85"/>
      <c r="O120" s="85">
        <v>-30924884351</v>
      </c>
      <c r="P120" s="85"/>
      <c r="Q120" s="85">
        <f t="shared" si="3"/>
        <v>-2049586428</v>
      </c>
    </row>
    <row r="121" spans="1:18">
      <c r="A121" s="330" t="s">
        <v>168</v>
      </c>
      <c r="C121" s="85">
        <v>11233173</v>
      </c>
      <c r="D121" s="85"/>
      <c r="E121" s="85">
        <v>47401094714</v>
      </c>
      <c r="F121" s="85"/>
      <c r="G121" s="85">
        <v>-45938304746</v>
      </c>
      <c r="H121" s="85">
        <v>2461912575</v>
      </c>
      <c r="I121" s="94">
        <f t="shared" si="2"/>
        <v>1462789968</v>
      </c>
      <c r="J121" s="94"/>
      <c r="K121" s="85">
        <v>11233173</v>
      </c>
      <c r="L121" s="85"/>
      <c r="M121" s="85">
        <v>47401094714</v>
      </c>
      <c r="N121" s="85"/>
      <c r="O121" s="85">
        <v>-45938304746</v>
      </c>
      <c r="P121" s="85"/>
      <c r="Q121" s="85">
        <f t="shared" si="3"/>
        <v>1462789968</v>
      </c>
    </row>
    <row r="122" spans="1:18">
      <c r="A122" s="330" t="s">
        <v>104</v>
      </c>
      <c r="C122" s="85">
        <v>2558564</v>
      </c>
      <c r="D122" s="85"/>
      <c r="E122" s="85">
        <v>25636872690</v>
      </c>
      <c r="F122" s="85"/>
      <c r="G122" s="85">
        <v>-25992940365</v>
      </c>
      <c r="H122" s="85">
        <v>6282212367</v>
      </c>
      <c r="I122" s="94">
        <f t="shared" si="2"/>
        <v>-356067675</v>
      </c>
      <c r="J122" s="94"/>
      <c r="K122" s="85">
        <v>2558564</v>
      </c>
      <c r="L122" s="85"/>
      <c r="M122" s="85">
        <v>25636872690</v>
      </c>
      <c r="N122" s="85"/>
      <c r="O122" s="85">
        <v>-25992940365</v>
      </c>
      <c r="P122" s="85"/>
      <c r="Q122" s="85">
        <f t="shared" si="3"/>
        <v>-356067675</v>
      </c>
    </row>
    <row r="123" spans="1:18">
      <c r="A123" s="330" t="s">
        <v>105</v>
      </c>
      <c r="C123" s="85">
        <v>909626</v>
      </c>
      <c r="D123" s="85"/>
      <c r="E123" s="85">
        <v>21954309253</v>
      </c>
      <c r="F123" s="85"/>
      <c r="G123" s="85">
        <v>-18274159392</v>
      </c>
      <c r="H123" s="85">
        <v>231034288945</v>
      </c>
      <c r="I123" s="94">
        <f t="shared" si="2"/>
        <v>3680149861</v>
      </c>
      <c r="J123" s="94"/>
      <c r="K123" s="85">
        <v>909626</v>
      </c>
      <c r="L123" s="85"/>
      <c r="M123" s="85">
        <v>21954309253</v>
      </c>
      <c r="N123" s="85"/>
      <c r="O123" s="85">
        <v>-18274159392</v>
      </c>
      <c r="P123" s="85"/>
      <c r="Q123" s="85">
        <f t="shared" si="3"/>
        <v>3680149861</v>
      </c>
    </row>
    <row r="124" spans="1:18">
      <c r="A124" s="330" t="s">
        <v>152</v>
      </c>
      <c r="C124" s="85">
        <v>3046740</v>
      </c>
      <c r="D124" s="85"/>
      <c r="E124" s="85">
        <v>75654725191</v>
      </c>
      <c r="F124" s="85"/>
      <c r="G124" s="85">
        <v>-66841464570</v>
      </c>
      <c r="H124" s="85">
        <v>15011006752</v>
      </c>
      <c r="I124" s="94">
        <f t="shared" si="2"/>
        <v>8813260621</v>
      </c>
      <c r="J124" s="94"/>
      <c r="K124" s="85">
        <v>3046740</v>
      </c>
      <c r="L124" s="85"/>
      <c r="M124" s="85">
        <v>75654725191</v>
      </c>
      <c r="N124" s="85"/>
      <c r="O124" s="85">
        <v>-66841464570</v>
      </c>
      <c r="P124" s="85"/>
      <c r="Q124" s="85">
        <f t="shared" si="3"/>
        <v>8813260621</v>
      </c>
    </row>
    <row r="125" spans="1:18">
      <c r="A125" s="330" t="s">
        <v>369</v>
      </c>
      <c r="C125" s="85">
        <v>1193652</v>
      </c>
      <c r="D125" s="85"/>
      <c r="E125" s="85">
        <v>14547100190</v>
      </c>
      <c r="F125" s="85"/>
      <c r="G125" s="85">
        <v>-14280063474</v>
      </c>
      <c r="H125" s="85">
        <v>60729936770</v>
      </c>
      <c r="I125" s="94">
        <f t="shared" si="2"/>
        <v>267036716</v>
      </c>
      <c r="J125" s="94"/>
      <c r="K125" s="85">
        <v>1193652</v>
      </c>
      <c r="L125" s="85"/>
      <c r="M125" s="85">
        <v>14547100190</v>
      </c>
      <c r="N125" s="85"/>
      <c r="O125" s="85">
        <v>-14280063474</v>
      </c>
      <c r="P125" s="85"/>
      <c r="Q125" s="85">
        <f t="shared" si="3"/>
        <v>267036716</v>
      </c>
    </row>
    <row r="126" spans="1:18">
      <c r="A126" s="330" t="s">
        <v>332</v>
      </c>
      <c r="C126" s="85">
        <v>30368991</v>
      </c>
      <c r="D126" s="85"/>
      <c r="E126" s="85">
        <v>64693517268</v>
      </c>
      <c r="F126" s="85"/>
      <c r="G126" s="85">
        <v>-68430764844</v>
      </c>
      <c r="H126" s="85">
        <v>27790896763</v>
      </c>
      <c r="I126" s="94">
        <f t="shared" si="2"/>
        <v>-3737247576</v>
      </c>
      <c r="J126" s="94"/>
      <c r="K126" s="85">
        <v>30368991</v>
      </c>
      <c r="L126" s="85"/>
      <c r="M126" s="85">
        <v>64693517268</v>
      </c>
      <c r="N126" s="85"/>
      <c r="O126" s="85">
        <v>-68430764844</v>
      </c>
      <c r="P126" s="85"/>
      <c r="Q126" s="85">
        <f t="shared" si="3"/>
        <v>-3737247576</v>
      </c>
    </row>
    <row r="127" spans="1:18">
      <c r="A127" s="330" t="s">
        <v>269</v>
      </c>
      <c r="C127" s="85">
        <v>4792353</v>
      </c>
      <c r="D127" s="85"/>
      <c r="E127" s="85">
        <v>64311819751</v>
      </c>
      <c r="F127" s="85"/>
      <c r="G127" s="85">
        <v>-51258902261</v>
      </c>
      <c r="H127" s="85">
        <v>68431213112</v>
      </c>
      <c r="I127" s="94">
        <f t="shared" si="2"/>
        <v>13052917490</v>
      </c>
      <c r="J127" s="94"/>
      <c r="K127" s="85">
        <v>4792353</v>
      </c>
      <c r="L127" s="85"/>
      <c r="M127" s="85">
        <v>64311819751</v>
      </c>
      <c r="N127" s="85"/>
      <c r="O127" s="85">
        <v>-51258902261</v>
      </c>
      <c r="P127" s="85"/>
      <c r="Q127" s="85">
        <f t="shared" si="3"/>
        <v>13052917490</v>
      </c>
    </row>
    <row r="128" spans="1:18">
      <c r="A128" s="330" t="s">
        <v>88</v>
      </c>
      <c r="C128" s="85">
        <v>6676596</v>
      </c>
      <c r="D128" s="85"/>
      <c r="E128" s="85">
        <v>30629156226</v>
      </c>
      <c r="F128" s="85"/>
      <c r="G128" s="85">
        <v>-30072069051</v>
      </c>
      <c r="H128" s="85">
        <v>70271564873</v>
      </c>
      <c r="I128" s="94">
        <f t="shared" si="2"/>
        <v>557087175</v>
      </c>
      <c r="J128" s="94"/>
      <c r="K128" s="85">
        <v>6676596</v>
      </c>
      <c r="L128" s="85"/>
      <c r="M128" s="85">
        <v>30629156226</v>
      </c>
      <c r="N128" s="85"/>
      <c r="O128" s="85">
        <v>-30072069051</v>
      </c>
      <c r="P128" s="85"/>
      <c r="Q128" s="85">
        <f t="shared" si="3"/>
        <v>557087175</v>
      </c>
    </row>
    <row r="129" spans="1:17">
      <c r="A129" s="330" t="s">
        <v>322</v>
      </c>
      <c r="C129" s="85">
        <v>403655</v>
      </c>
      <c r="D129" s="85"/>
      <c r="E129" s="85">
        <v>28159953280</v>
      </c>
      <c r="F129" s="85"/>
      <c r="G129" s="85">
        <v>-26402464036</v>
      </c>
      <c r="H129" s="85">
        <v>107945289580</v>
      </c>
      <c r="I129" s="94">
        <f t="shared" si="2"/>
        <v>1757489244</v>
      </c>
      <c r="J129" s="94"/>
      <c r="K129" s="85">
        <v>403655</v>
      </c>
      <c r="L129" s="85"/>
      <c r="M129" s="85">
        <v>28159953280</v>
      </c>
      <c r="N129" s="85"/>
      <c r="O129" s="85">
        <v>-26402464036</v>
      </c>
      <c r="P129" s="85"/>
      <c r="Q129" s="85">
        <f t="shared" si="3"/>
        <v>1757489244</v>
      </c>
    </row>
    <row r="130" spans="1:17">
      <c r="A130" s="330" t="s">
        <v>330</v>
      </c>
      <c r="C130" s="85">
        <v>827903</v>
      </c>
      <c r="D130" s="85"/>
      <c r="E130" s="85">
        <v>6616734899</v>
      </c>
      <c r="F130" s="85"/>
      <c r="G130" s="85">
        <v>-7011763848</v>
      </c>
      <c r="H130" s="85">
        <v>46719922710</v>
      </c>
      <c r="I130" s="94">
        <f t="shared" si="2"/>
        <v>-395028949</v>
      </c>
      <c r="J130" s="94"/>
      <c r="K130" s="85">
        <v>827903</v>
      </c>
      <c r="L130" s="85"/>
      <c r="M130" s="85">
        <v>6616734899</v>
      </c>
      <c r="N130" s="85"/>
      <c r="O130" s="85">
        <v>-7011763848</v>
      </c>
      <c r="P130" s="85"/>
      <c r="Q130" s="85">
        <f t="shared" si="3"/>
        <v>-395028949</v>
      </c>
    </row>
    <row r="131" spans="1:17">
      <c r="A131" s="330" t="s">
        <v>237</v>
      </c>
      <c r="C131" s="85">
        <v>2502859</v>
      </c>
      <c r="D131" s="85"/>
      <c r="E131" s="85">
        <v>23013694652</v>
      </c>
      <c r="F131" s="85"/>
      <c r="G131" s="85">
        <v>-22590740264</v>
      </c>
      <c r="H131" s="85">
        <v>126704452149</v>
      </c>
      <c r="I131" s="94">
        <f t="shared" si="2"/>
        <v>422954388</v>
      </c>
      <c r="J131" s="94"/>
      <c r="K131" s="85">
        <v>2502859</v>
      </c>
      <c r="L131" s="85"/>
      <c r="M131" s="85">
        <v>23013694652</v>
      </c>
      <c r="N131" s="85"/>
      <c r="O131" s="85">
        <v>-22590740264</v>
      </c>
      <c r="P131" s="85"/>
      <c r="Q131" s="85">
        <f t="shared" si="3"/>
        <v>422954388</v>
      </c>
    </row>
    <row r="132" spans="1:17">
      <c r="A132" s="330" t="s">
        <v>279</v>
      </c>
      <c r="C132" s="85">
        <v>4767626</v>
      </c>
      <c r="D132" s="85"/>
      <c r="E132" s="85">
        <v>30663003308</v>
      </c>
      <c r="F132" s="85"/>
      <c r="G132" s="85">
        <v>-28151196239</v>
      </c>
      <c r="H132" s="85">
        <v>31669503637</v>
      </c>
      <c r="I132" s="94">
        <f t="shared" si="2"/>
        <v>2511807069</v>
      </c>
      <c r="J132" s="94"/>
      <c r="K132" s="85">
        <v>4767626</v>
      </c>
      <c r="L132" s="85"/>
      <c r="M132" s="85">
        <v>30663003308</v>
      </c>
      <c r="N132" s="85"/>
      <c r="O132" s="85">
        <v>-28151196239</v>
      </c>
      <c r="P132" s="85"/>
      <c r="Q132" s="85">
        <f t="shared" si="3"/>
        <v>2511807069</v>
      </c>
    </row>
    <row r="133" spans="1:17">
      <c r="A133" s="330" t="s">
        <v>185</v>
      </c>
      <c r="C133" s="85">
        <v>5418759</v>
      </c>
      <c r="D133" s="85"/>
      <c r="E133" s="85">
        <v>37490160996</v>
      </c>
      <c r="F133" s="85"/>
      <c r="G133" s="85">
        <v>-33504138133</v>
      </c>
      <c r="H133" s="85">
        <v>59035674386</v>
      </c>
      <c r="I133" s="94">
        <f t="shared" si="2"/>
        <v>3986022863</v>
      </c>
      <c r="J133" s="94"/>
      <c r="K133" s="85">
        <v>5418759</v>
      </c>
      <c r="L133" s="85"/>
      <c r="M133" s="85">
        <v>37490160996</v>
      </c>
      <c r="N133" s="85"/>
      <c r="O133" s="85">
        <v>-33504138133</v>
      </c>
      <c r="P133" s="85"/>
      <c r="Q133" s="85">
        <f t="shared" si="3"/>
        <v>3986022863</v>
      </c>
    </row>
    <row r="134" spans="1:17">
      <c r="A134" s="330" t="s">
        <v>272</v>
      </c>
      <c r="C134" s="85">
        <v>917361</v>
      </c>
      <c r="D134" s="85"/>
      <c r="E134" s="85">
        <v>36166061165</v>
      </c>
      <c r="F134" s="85"/>
      <c r="G134" s="85">
        <v>-36909339488</v>
      </c>
      <c r="H134" s="85">
        <v>22669704920</v>
      </c>
      <c r="I134" s="94">
        <f t="shared" si="2"/>
        <v>-743278323</v>
      </c>
      <c r="J134" s="94"/>
      <c r="K134" s="85">
        <v>917361</v>
      </c>
      <c r="L134" s="85"/>
      <c r="M134" s="85">
        <v>36166061165</v>
      </c>
      <c r="N134" s="85"/>
      <c r="O134" s="85">
        <v>-36909339488</v>
      </c>
      <c r="P134" s="85"/>
      <c r="Q134" s="85">
        <f t="shared" si="3"/>
        <v>-743278323</v>
      </c>
    </row>
    <row r="135" spans="1:17">
      <c r="A135" s="330" t="s">
        <v>127</v>
      </c>
      <c r="C135" s="85">
        <v>21541687</v>
      </c>
      <c r="D135" s="85"/>
      <c r="E135" s="85">
        <v>207496950299</v>
      </c>
      <c r="F135" s="85"/>
      <c r="G135" s="85">
        <v>-179445247006</v>
      </c>
      <c r="H135" s="85">
        <v>47932289502</v>
      </c>
      <c r="I135" s="94">
        <f t="shared" si="2"/>
        <v>28051703293</v>
      </c>
      <c r="J135" s="94"/>
      <c r="K135" s="85">
        <v>21541687</v>
      </c>
      <c r="L135" s="85"/>
      <c r="M135" s="85">
        <v>207496950299</v>
      </c>
      <c r="N135" s="85"/>
      <c r="O135" s="85">
        <v>-179445247006</v>
      </c>
      <c r="P135" s="85"/>
      <c r="Q135" s="85">
        <f t="shared" si="3"/>
        <v>28051703293</v>
      </c>
    </row>
    <row r="136" spans="1:17">
      <c r="A136" s="330" t="s">
        <v>111</v>
      </c>
      <c r="C136" s="85">
        <v>1906034</v>
      </c>
      <c r="D136" s="85"/>
      <c r="E136" s="85">
        <v>27169899026</v>
      </c>
      <c r="F136" s="85"/>
      <c r="G136" s="85">
        <v>-24119443137</v>
      </c>
      <c r="H136" s="85">
        <v>23065327404</v>
      </c>
      <c r="I136" s="94">
        <f t="shared" si="2"/>
        <v>3050455889</v>
      </c>
      <c r="J136" s="94"/>
      <c r="K136" s="85">
        <v>1906034</v>
      </c>
      <c r="L136" s="85"/>
      <c r="M136" s="85">
        <v>27169899026</v>
      </c>
      <c r="N136" s="85"/>
      <c r="O136" s="85">
        <v>-24119443137</v>
      </c>
      <c r="P136" s="85"/>
      <c r="Q136" s="85">
        <f t="shared" si="3"/>
        <v>3050455889</v>
      </c>
    </row>
    <row r="137" spans="1:17">
      <c r="A137" s="330" t="s">
        <v>276</v>
      </c>
      <c r="C137" s="85">
        <v>614146</v>
      </c>
      <c r="D137" s="85"/>
      <c r="E137" s="85">
        <v>22954492860</v>
      </c>
      <c r="F137" s="85"/>
      <c r="G137" s="85">
        <v>-23137640408</v>
      </c>
      <c r="H137" s="85">
        <v>17862886341</v>
      </c>
      <c r="I137" s="94">
        <f t="shared" ref="I137:I200" si="4">E137+G137</f>
        <v>-183147548</v>
      </c>
      <c r="J137" s="94"/>
      <c r="K137" s="85">
        <v>614146</v>
      </c>
      <c r="L137" s="85"/>
      <c r="M137" s="85">
        <v>22954492860</v>
      </c>
      <c r="N137" s="85"/>
      <c r="O137" s="85">
        <v>-23137640408</v>
      </c>
      <c r="P137" s="85"/>
      <c r="Q137" s="85">
        <f t="shared" ref="Q137:Q200" si="5">M137+O137</f>
        <v>-183147548</v>
      </c>
    </row>
    <row r="138" spans="1:17">
      <c r="A138" s="330" t="s">
        <v>153</v>
      </c>
      <c r="C138" s="85">
        <v>701083</v>
      </c>
      <c r="D138" s="85"/>
      <c r="E138" s="85">
        <v>32838472531</v>
      </c>
      <c r="F138" s="85"/>
      <c r="G138" s="85">
        <v>-34120789793</v>
      </c>
      <c r="H138" s="85">
        <v>2802854081</v>
      </c>
      <c r="I138" s="94">
        <f t="shared" si="4"/>
        <v>-1282317262</v>
      </c>
      <c r="J138" s="94"/>
      <c r="K138" s="85">
        <v>701083</v>
      </c>
      <c r="L138" s="85"/>
      <c r="M138" s="85">
        <v>32838472531</v>
      </c>
      <c r="N138" s="85"/>
      <c r="O138" s="85">
        <v>-34120789793</v>
      </c>
      <c r="P138" s="85"/>
      <c r="Q138" s="85">
        <f t="shared" si="5"/>
        <v>-1282317262</v>
      </c>
    </row>
    <row r="139" spans="1:17">
      <c r="A139" s="330" t="s">
        <v>171</v>
      </c>
      <c r="C139" s="85">
        <v>11460267</v>
      </c>
      <c r="D139" s="85"/>
      <c r="E139" s="85">
        <v>40252010390</v>
      </c>
      <c r="F139" s="85"/>
      <c r="G139" s="85">
        <v>-38846987386</v>
      </c>
      <c r="H139" s="85">
        <v>21032166474</v>
      </c>
      <c r="I139" s="94">
        <f t="shared" si="4"/>
        <v>1405023004</v>
      </c>
      <c r="J139" s="94"/>
      <c r="K139" s="85">
        <v>11460267</v>
      </c>
      <c r="L139" s="85"/>
      <c r="M139" s="85">
        <v>40252010390</v>
      </c>
      <c r="N139" s="85"/>
      <c r="O139" s="85">
        <v>-38846987386</v>
      </c>
      <c r="P139" s="85"/>
      <c r="Q139" s="85">
        <f t="shared" si="5"/>
        <v>1405023004</v>
      </c>
    </row>
    <row r="140" spans="1:17">
      <c r="A140" s="330" t="s">
        <v>131</v>
      </c>
      <c r="C140" s="85">
        <v>8391433</v>
      </c>
      <c r="D140" s="85"/>
      <c r="E140" s="85">
        <v>144725093947</v>
      </c>
      <c r="F140" s="85"/>
      <c r="G140" s="85">
        <v>-149396336172</v>
      </c>
      <c r="H140" s="85">
        <v>50711790223</v>
      </c>
      <c r="I140" s="94">
        <f t="shared" si="4"/>
        <v>-4671242225</v>
      </c>
      <c r="J140" s="94"/>
      <c r="K140" s="85">
        <v>8391433</v>
      </c>
      <c r="L140" s="85"/>
      <c r="M140" s="85">
        <v>144725093947</v>
      </c>
      <c r="N140" s="85"/>
      <c r="O140" s="85">
        <v>-149396336172</v>
      </c>
      <c r="P140" s="85"/>
      <c r="Q140" s="85">
        <f t="shared" si="5"/>
        <v>-4671242225</v>
      </c>
    </row>
    <row r="141" spans="1:17">
      <c r="A141" s="330" t="s">
        <v>200</v>
      </c>
      <c r="C141" s="85">
        <v>12197298</v>
      </c>
      <c r="D141" s="85"/>
      <c r="E141" s="85">
        <v>71899613780</v>
      </c>
      <c r="F141" s="85"/>
      <c r="G141" s="85">
        <v>-58707913984</v>
      </c>
      <c r="H141" s="85">
        <v>34172206325</v>
      </c>
      <c r="I141" s="94">
        <f t="shared" si="4"/>
        <v>13191699796</v>
      </c>
      <c r="J141" s="94"/>
      <c r="K141" s="85">
        <v>12197298</v>
      </c>
      <c r="L141" s="85"/>
      <c r="M141" s="85">
        <v>71899613780</v>
      </c>
      <c r="N141" s="85"/>
      <c r="O141" s="85">
        <v>-58707913984</v>
      </c>
      <c r="P141" s="85"/>
      <c r="Q141" s="85">
        <f t="shared" si="5"/>
        <v>13191699796</v>
      </c>
    </row>
    <row r="142" spans="1:17">
      <c r="A142" s="330" t="s">
        <v>226</v>
      </c>
      <c r="C142" s="85">
        <v>1067520</v>
      </c>
      <c r="D142" s="85"/>
      <c r="E142" s="85">
        <v>16331379465</v>
      </c>
      <c r="F142" s="85"/>
      <c r="G142" s="85">
        <v>-16554224797</v>
      </c>
      <c r="H142" s="85">
        <v>54648009783</v>
      </c>
      <c r="I142" s="94">
        <f t="shared" si="4"/>
        <v>-222845332</v>
      </c>
      <c r="J142" s="94"/>
      <c r="K142" s="85">
        <v>1067520</v>
      </c>
      <c r="L142" s="85"/>
      <c r="M142" s="85">
        <v>16331379465</v>
      </c>
      <c r="N142" s="85"/>
      <c r="O142" s="85">
        <v>-16554224797</v>
      </c>
      <c r="P142" s="85"/>
      <c r="Q142" s="85">
        <f t="shared" si="5"/>
        <v>-222845332</v>
      </c>
    </row>
    <row r="143" spans="1:17">
      <c r="A143" s="330" t="s">
        <v>228</v>
      </c>
      <c r="C143" s="85">
        <v>10195990</v>
      </c>
      <c r="D143" s="85"/>
      <c r="E143" s="85">
        <v>76420341905</v>
      </c>
      <c r="F143" s="85"/>
      <c r="G143" s="85">
        <v>-87670551388</v>
      </c>
      <c r="H143" s="85">
        <v>35262261123</v>
      </c>
      <c r="I143" s="94">
        <f t="shared" si="4"/>
        <v>-11250209483</v>
      </c>
      <c r="J143" s="94"/>
      <c r="K143" s="85">
        <v>10195990</v>
      </c>
      <c r="L143" s="85"/>
      <c r="M143" s="85">
        <v>76420341905</v>
      </c>
      <c r="N143" s="85"/>
      <c r="O143" s="85">
        <v>-87670551388</v>
      </c>
      <c r="P143" s="85"/>
      <c r="Q143" s="85">
        <f t="shared" si="5"/>
        <v>-11250209483</v>
      </c>
    </row>
    <row r="144" spans="1:17">
      <c r="A144" s="330" t="s">
        <v>267</v>
      </c>
      <c r="C144" s="85">
        <v>15431121</v>
      </c>
      <c r="D144" s="85"/>
      <c r="E144" s="85">
        <v>28684501906</v>
      </c>
      <c r="F144" s="85"/>
      <c r="G144" s="85">
        <v>-28883912881</v>
      </c>
      <c r="H144" s="85">
        <v>42820631900</v>
      </c>
      <c r="I144" s="94">
        <f t="shared" si="4"/>
        <v>-199410975</v>
      </c>
      <c r="J144" s="94"/>
      <c r="K144" s="85">
        <v>15431121</v>
      </c>
      <c r="L144" s="85"/>
      <c r="M144" s="85">
        <v>28684501906</v>
      </c>
      <c r="N144" s="85"/>
      <c r="O144" s="85">
        <v>-28883912881</v>
      </c>
      <c r="P144" s="85"/>
      <c r="Q144" s="85">
        <f t="shared" si="5"/>
        <v>-199410975</v>
      </c>
    </row>
    <row r="145" spans="1:17">
      <c r="A145" s="330" t="s">
        <v>254</v>
      </c>
      <c r="C145" s="85">
        <v>4355232</v>
      </c>
      <c r="D145" s="85"/>
      <c r="E145" s="85">
        <v>18500189726</v>
      </c>
      <c r="F145" s="85"/>
      <c r="G145" s="85">
        <v>-30332805090</v>
      </c>
      <c r="H145" s="85">
        <v>24160353058</v>
      </c>
      <c r="I145" s="94">
        <f t="shared" si="4"/>
        <v>-11832615364</v>
      </c>
      <c r="J145" s="94"/>
      <c r="K145" s="85">
        <v>4355232</v>
      </c>
      <c r="L145" s="85"/>
      <c r="M145" s="85">
        <v>18500189726</v>
      </c>
      <c r="N145" s="85"/>
      <c r="O145" s="85">
        <v>-30332805090</v>
      </c>
      <c r="P145" s="85"/>
      <c r="Q145" s="85">
        <f t="shared" si="5"/>
        <v>-11832615364</v>
      </c>
    </row>
    <row r="146" spans="1:17">
      <c r="A146" s="330" t="s">
        <v>243</v>
      </c>
      <c r="C146" s="85">
        <v>8960008</v>
      </c>
      <c r="D146" s="85"/>
      <c r="E146" s="85">
        <v>20521027478</v>
      </c>
      <c r="F146" s="85"/>
      <c r="G146" s="85">
        <v>-20538840870</v>
      </c>
      <c r="H146" s="85">
        <v>38975543742</v>
      </c>
      <c r="I146" s="94">
        <f t="shared" si="4"/>
        <v>-17813392</v>
      </c>
      <c r="J146" s="94"/>
      <c r="K146" s="85">
        <v>8960008</v>
      </c>
      <c r="L146" s="85"/>
      <c r="M146" s="85">
        <v>20521027478</v>
      </c>
      <c r="N146" s="85"/>
      <c r="O146" s="85">
        <v>-20538840870</v>
      </c>
      <c r="P146" s="85"/>
      <c r="Q146" s="85">
        <f t="shared" si="5"/>
        <v>-17813392</v>
      </c>
    </row>
    <row r="147" spans="1:17">
      <c r="A147" s="330" t="s">
        <v>165</v>
      </c>
      <c r="C147" s="85">
        <v>4511825</v>
      </c>
      <c r="D147" s="85"/>
      <c r="E147" s="85">
        <v>15908222791</v>
      </c>
      <c r="F147" s="85"/>
      <c r="G147" s="85">
        <v>-12647642591</v>
      </c>
      <c r="H147" s="85">
        <v>30287139066</v>
      </c>
      <c r="I147" s="94">
        <f t="shared" si="4"/>
        <v>3260580200</v>
      </c>
      <c r="J147" s="94"/>
      <c r="K147" s="85">
        <v>4511825</v>
      </c>
      <c r="L147" s="85"/>
      <c r="M147" s="85">
        <v>15908222791</v>
      </c>
      <c r="N147" s="85"/>
      <c r="O147" s="85">
        <v>-12647642591</v>
      </c>
      <c r="P147" s="85"/>
      <c r="Q147" s="85">
        <f t="shared" si="5"/>
        <v>3260580200</v>
      </c>
    </row>
    <row r="148" spans="1:17">
      <c r="A148" s="330" t="s">
        <v>99</v>
      </c>
      <c r="C148" s="85">
        <v>9196416</v>
      </c>
      <c r="D148" s="85"/>
      <c r="E148" s="85">
        <v>14718132698</v>
      </c>
      <c r="F148" s="85"/>
      <c r="G148" s="85">
        <v>-13945174370</v>
      </c>
      <c r="H148" s="85">
        <v>39033926048</v>
      </c>
      <c r="I148" s="94">
        <f t="shared" si="4"/>
        <v>772958328</v>
      </c>
      <c r="J148" s="94"/>
      <c r="K148" s="85">
        <v>9196416</v>
      </c>
      <c r="L148" s="85"/>
      <c r="M148" s="85">
        <v>14718132698</v>
      </c>
      <c r="N148" s="85"/>
      <c r="O148" s="85">
        <v>-13945174370</v>
      </c>
      <c r="P148" s="85"/>
      <c r="Q148" s="85">
        <f t="shared" si="5"/>
        <v>772958328</v>
      </c>
    </row>
    <row r="149" spans="1:17">
      <c r="A149" s="330" t="s">
        <v>107</v>
      </c>
      <c r="C149" s="85">
        <v>2043900</v>
      </c>
      <c r="D149" s="85"/>
      <c r="E149" s="85">
        <v>48314748548</v>
      </c>
      <c r="F149" s="85"/>
      <c r="G149" s="85">
        <v>-40004936877</v>
      </c>
      <c r="H149" s="85">
        <v>4222452778</v>
      </c>
      <c r="I149" s="94">
        <f t="shared" si="4"/>
        <v>8309811671</v>
      </c>
      <c r="J149" s="94"/>
      <c r="K149" s="85">
        <v>2043900</v>
      </c>
      <c r="L149" s="85"/>
      <c r="M149" s="85">
        <v>48314748548</v>
      </c>
      <c r="N149" s="85"/>
      <c r="O149" s="85">
        <v>-40004936877</v>
      </c>
      <c r="P149" s="85"/>
      <c r="Q149" s="85">
        <f t="shared" si="5"/>
        <v>8309811671</v>
      </c>
    </row>
    <row r="150" spans="1:17">
      <c r="A150" s="330" t="s">
        <v>113</v>
      </c>
      <c r="C150" s="85">
        <v>4664051</v>
      </c>
      <c r="D150" s="85"/>
      <c r="E150" s="85">
        <v>29162326353</v>
      </c>
      <c r="F150" s="85"/>
      <c r="G150" s="85">
        <v>-30116077968</v>
      </c>
      <c r="H150" s="85">
        <v>36352276528</v>
      </c>
      <c r="I150" s="94">
        <f t="shared" si="4"/>
        <v>-953751615</v>
      </c>
      <c r="J150" s="94"/>
      <c r="K150" s="85">
        <v>4664051</v>
      </c>
      <c r="L150" s="85"/>
      <c r="M150" s="85">
        <v>29162326353</v>
      </c>
      <c r="N150" s="85"/>
      <c r="O150" s="85">
        <v>-30116077968</v>
      </c>
      <c r="P150" s="85"/>
      <c r="Q150" s="85">
        <f t="shared" si="5"/>
        <v>-953751615</v>
      </c>
    </row>
    <row r="151" spans="1:17">
      <c r="A151" s="330" t="s">
        <v>92</v>
      </c>
      <c r="C151" s="85">
        <v>20939466</v>
      </c>
      <c r="D151" s="85"/>
      <c r="E151" s="85">
        <v>43419831710</v>
      </c>
      <c r="F151" s="85"/>
      <c r="G151" s="85">
        <v>-39527449865</v>
      </c>
      <c r="H151" s="85">
        <v>23788448126</v>
      </c>
      <c r="I151" s="94">
        <f t="shared" si="4"/>
        <v>3892381845</v>
      </c>
      <c r="J151" s="94"/>
      <c r="K151" s="85">
        <v>20939466</v>
      </c>
      <c r="L151" s="85"/>
      <c r="M151" s="85">
        <v>43419831710</v>
      </c>
      <c r="N151" s="85"/>
      <c r="O151" s="85">
        <v>-39527449865</v>
      </c>
      <c r="P151" s="85"/>
      <c r="Q151" s="85">
        <f t="shared" si="5"/>
        <v>3892381845</v>
      </c>
    </row>
    <row r="152" spans="1:17">
      <c r="A152" s="330" t="s">
        <v>298</v>
      </c>
      <c r="C152" s="85">
        <v>22105096</v>
      </c>
      <c r="D152" s="85"/>
      <c r="E152" s="85">
        <v>63767302114</v>
      </c>
      <c r="F152" s="85"/>
      <c r="G152" s="85">
        <v>-65085716352</v>
      </c>
      <c r="H152" s="85">
        <v>9128487957</v>
      </c>
      <c r="I152" s="94">
        <f t="shared" si="4"/>
        <v>-1318414238</v>
      </c>
      <c r="J152" s="94"/>
      <c r="K152" s="85">
        <v>22105096</v>
      </c>
      <c r="L152" s="85"/>
      <c r="M152" s="85">
        <v>63767302114</v>
      </c>
      <c r="N152" s="85"/>
      <c r="O152" s="85">
        <v>-65085716352</v>
      </c>
      <c r="P152" s="85"/>
      <c r="Q152" s="85">
        <f t="shared" si="5"/>
        <v>-1318414238</v>
      </c>
    </row>
    <row r="153" spans="1:17">
      <c r="A153" s="330" t="s">
        <v>147</v>
      </c>
      <c r="C153" s="85">
        <v>1920387</v>
      </c>
      <c r="D153" s="85"/>
      <c r="E153" s="85">
        <v>26095492736</v>
      </c>
      <c r="F153" s="85"/>
      <c r="G153" s="85">
        <v>-26190940772</v>
      </c>
      <c r="H153" s="85">
        <v>22046273455</v>
      </c>
      <c r="I153" s="94">
        <f t="shared" si="4"/>
        <v>-95448036</v>
      </c>
      <c r="J153" s="94"/>
      <c r="K153" s="85">
        <v>1920387</v>
      </c>
      <c r="L153" s="85"/>
      <c r="M153" s="85">
        <v>26095492736</v>
      </c>
      <c r="N153" s="85"/>
      <c r="O153" s="85">
        <v>-26190940772</v>
      </c>
      <c r="P153" s="85"/>
      <c r="Q153" s="85">
        <f t="shared" si="5"/>
        <v>-95448036</v>
      </c>
    </row>
    <row r="154" spans="1:17">
      <c r="A154" s="330" t="s">
        <v>256</v>
      </c>
      <c r="C154" s="85">
        <v>11433050</v>
      </c>
      <c r="D154" s="85"/>
      <c r="E154" s="85">
        <v>45005492478</v>
      </c>
      <c r="F154" s="85"/>
      <c r="G154" s="85">
        <v>-43300738977</v>
      </c>
      <c r="H154" s="85">
        <v>21448394218</v>
      </c>
      <c r="I154" s="94">
        <f t="shared" si="4"/>
        <v>1704753501</v>
      </c>
      <c r="J154" s="94"/>
      <c r="K154" s="85">
        <v>11433050</v>
      </c>
      <c r="L154" s="85"/>
      <c r="M154" s="85">
        <v>45005492478</v>
      </c>
      <c r="N154" s="85"/>
      <c r="O154" s="85">
        <v>-43300738977</v>
      </c>
      <c r="P154" s="85"/>
      <c r="Q154" s="85">
        <f t="shared" si="5"/>
        <v>1704753501</v>
      </c>
    </row>
    <row r="155" spans="1:17">
      <c r="A155" s="330" t="s">
        <v>315</v>
      </c>
      <c r="C155" s="85">
        <v>544804</v>
      </c>
      <c r="D155" s="85"/>
      <c r="E155" s="85">
        <v>3736780675</v>
      </c>
      <c r="F155" s="85"/>
      <c r="G155" s="85">
        <v>-3574311949</v>
      </c>
      <c r="H155" s="85">
        <v>25027147334</v>
      </c>
      <c r="I155" s="94">
        <f t="shared" si="4"/>
        <v>162468726</v>
      </c>
      <c r="J155" s="94"/>
      <c r="K155" s="85">
        <v>544804</v>
      </c>
      <c r="L155" s="85"/>
      <c r="M155" s="85">
        <v>3736780675</v>
      </c>
      <c r="N155" s="85"/>
      <c r="O155" s="85">
        <v>-3574311949</v>
      </c>
      <c r="P155" s="85"/>
      <c r="Q155" s="85">
        <f t="shared" si="5"/>
        <v>162468726</v>
      </c>
    </row>
    <row r="156" spans="1:17">
      <c r="A156" s="330" t="s">
        <v>318</v>
      </c>
      <c r="C156" s="85">
        <v>4345401</v>
      </c>
      <c r="D156" s="85"/>
      <c r="E156" s="85">
        <v>21770511159</v>
      </c>
      <c r="F156" s="85"/>
      <c r="G156" s="85">
        <v>-20042692813</v>
      </c>
      <c r="H156" s="85">
        <v>62927778398</v>
      </c>
      <c r="I156" s="94">
        <f t="shared" si="4"/>
        <v>1727818346</v>
      </c>
      <c r="J156" s="94"/>
      <c r="K156" s="85">
        <v>4345401</v>
      </c>
      <c r="L156" s="85"/>
      <c r="M156" s="85">
        <v>21770511159</v>
      </c>
      <c r="N156" s="85"/>
      <c r="O156" s="85">
        <v>-20042692813</v>
      </c>
      <c r="P156" s="85"/>
      <c r="Q156" s="85">
        <f t="shared" si="5"/>
        <v>1727818346</v>
      </c>
    </row>
    <row r="157" spans="1:17">
      <c r="A157" s="330" t="s">
        <v>177</v>
      </c>
      <c r="C157" s="85">
        <v>20989371</v>
      </c>
      <c r="D157" s="85"/>
      <c r="E157" s="85">
        <v>35615674606</v>
      </c>
      <c r="F157" s="85"/>
      <c r="G157" s="85">
        <v>-31985254346</v>
      </c>
      <c r="H157" s="85">
        <v>14570955002</v>
      </c>
      <c r="I157" s="94">
        <f t="shared" si="4"/>
        <v>3630420260</v>
      </c>
      <c r="J157" s="94"/>
      <c r="K157" s="85">
        <v>20989371</v>
      </c>
      <c r="L157" s="85"/>
      <c r="M157" s="85">
        <v>35615674606</v>
      </c>
      <c r="N157" s="85"/>
      <c r="O157" s="85">
        <v>-31985254346</v>
      </c>
      <c r="P157" s="85"/>
      <c r="Q157" s="85">
        <f t="shared" si="5"/>
        <v>3630420260</v>
      </c>
    </row>
    <row r="158" spans="1:17">
      <c r="A158" s="330" t="s">
        <v>155</v>
      </c>
      <c r="C158" s="85">
        <v>19143650</v>
      </c>
      <c r="D158" s="85"/>
      <c r="E158" s="85">
        <v>151286474998</v>
      </c>
      <c r="F158" s="85"/>
      <c r="G158" s="85">
        <v>-154331234245</v>
      </c>
      <c r="H158" s="85">
        <v>54351549102</v>
      </c>
      <c r="I158" s="94">
        <f t="shared" si="4"/>
        <v>-3044759247</v>
      </c>
      <c r="J158" s="94"/>
      <c r="K158" s="85">
        <v>19143650</v>
      </c>
      <c r="L158" s="85"/>
      <c r="M158" s="85">
        <v>151286474998</v>
      </c>
      <c r="N158" s="85"/>
      <c r="O158" s="85">
        <v>-154331234245</v>
      </c>
      <c r="P158" s="85"/>
      <c r="Q158" s="85">
        <f t="shared" si="5"/>
        <v>-3044759247</v>
      </c>
    </row>
    <row r="159" spans="1:17">
      <c r="A159" s="330" t="s">
        <v>82</v>
      </c>
      <c r="C159" s="85">
        <v>8397207</v>
      </c>
      <c r="D159" s="85"/>
      <c r="E159" s="85">
        <v>79215341943</v>
      </c>
      <c r="F159" s="85"/>
      <c r="G159" s="85">
        <v>-76627696419</v>
      </c>
      <c r="H159" s="85">
        <v>34177591648</v>
      </c>
      <c r="I159" s="94">
        <f t="shared" si="4"/>
        <v>2587645524</v>
      </c>
      <c r="J159" s="94"/>
      <c r="K159" s="85">
        <v>8397207</v>
      </c>
      <c r="L159" s="85"/>
      <c r="M159" s="85">
        <v>79215341943</v>
      </c>
      <c r="N159" s="85"/>
      <c r="O159" s="85">
        <v>-76627696419</v>
      </c>
      <c r="P159" s="85"/>
      <c r="Q159" s="85">
        <f t="shared" si="5"/>
        <v>2587645524</v>
      </c>
    </row>
    <row r="160" spans="1:17">
      <c r="A160" s="330" t="s">
        <v>371</v>
      </c>
      <c r="C160" s="85">
        <v>4761698</v>
      </c>
      <c r="D160" s="85"/>
      <c r="E160" s="85">
        <v>28684197339</v>
      </c>
      <c r="F160" s="85"/>
      <c r="G160" s="85">
        <v>-30053616510</v>
      </c>
      <c r="H160" s="85">
        <v>37123974868</v>
      </c>
      <c r="I160" s="94">
        <f t="shared" si="4"/>
        <v>-1369419171</v>
      </c>
      <c r="J160" s="94"/>
      <c r="K160" s="85">
        <v>4761698</v>
      </c>
      <c r="L160" s="85"/>
      <c r="M160" s="85">
        <v>28684197339</v>
      </c>
      <c r="N160" s="85"/>
      <c r="O160" s="85">
        <v>-30053616510</v>
      </c>
      <c r="P160" s="85"/>
      <c r="Q160" s="85">
        <f t="shared" si="5"/>
        <v>-1369419171</v>
      </c>
    </row>
    <row r="161" spans="1:17">
      <c r="A161" s="330" t="s">
        <v>231</v>
      </c>
      <c r="C161" s="85">
        <v>1142205</v>
      </c>
      <c r="D161" s="85"/>
      <c r="E161" s="85">
        <v>30814997013</v>
      </c>
      <c r="F161" s="85"/>
      <c r="G161" s="85">
        <v>-25580762075</v>
      </c>
      <c r="H161" s="85">
        <v>51537406445</v>
      </c>
      <c r="I161" s="94">
        <f t="shared" si="4"/>
        <v>5234234938</v>
      </c>
      <c r="J161" s="94"/>
      <c r="K161" s="85">
        <v>1142205</v>
      </c>
      <c r="L161" s="85"/>
      <c r="M161" s="85">
        <v>30814997013</v>
      </c>
      <c r="N161" s="85"/>
      <c r="O161" s="85">
        <v>-25580762075</v>
      </c>
      <c r="P161" s="85"/>
      <c r="Q161" s="85">
        <f t="shared" si="5"/>
        <v>5234234938</v>
      </c>
    </row>
    <row r="162" spans="1:17">
      <c r="A162" s="330" t="s">
        <v>183</v>
      </c>
      <c r="C162" s="85">
        <v>9643899</v>
      </c>
      <c r="D162" s="85"/>
      <c r="E162" s="85">
        <v>75637625454</v>
      </c>
      <c r="F162" s="85"/>
      <c r="G162" s="85">
        <v>-70777759519</v>
      </c>
      <c r="H162" s="85">
        <v>39191159921</v>
      </c>
      <c r="I162" s="94">
        <f t="shared" si="4"/>
        <v>4859865935</v>
      </c>
      <c r="J162" s="94"/>
      <c r="K162" s="85">
        <v>9643899</v>
      </c>
      <c r="L162" s="85"/>
      <c r="M162" s="85">
        <v>75637625454</v>
      </c>
      <c r="N162" s="85"/>
      <c r="O162" s="85">
        <v>-70777759519</v>
      </c>
      <c r="P162" s="85"/>
      <c r="Q162" s="85">
        <f t="shared" si="5"/>
        <v>4859865935</v>
      </c>
    </row>
    <row r="163" spans="1:17">
      <c r="A163" s="330" t="s">
        <v>176</v>
      </c>
      <c r="C163" s="85">
        <v>20654765</v>
      </c>
      <c r="D163" s="85"/>
      <c r="E163" s="85">
        <v>130377369096</v>
      </c>
      <c r="F163" s="85"/>
      <c r="G163" s="85">
        <v>-114978467233</v>
      </c>
      <c r="H163" s="85">
        <v>170780618063</v>
      </c>
      <c r="I163" s="94">
        <f t="shared" si="4"/>
        <v>15398901863</v>
      </c>
      <c r="J163" s="94"/>
      <c r="K163" s="85">
        <v>20654765</v>
      </c>
      <c r="L163" s="85"/>
      <c r="M163" s="85">
        <v>130377369096</v>
      </c>
      <c r="N163" s="85"/>
      <c r="O163" s="85">
        <v>-114978467233</v>
      </c>
      <c r="P163" s="85"/>
      <c r="Q163" s="85">
        <f t="shared" si="5"/>
        <v>15398901863</v>
      </c>
    </row>
    <row r="164" spans="1:17">
      <c r="A164" s="330" t="s">
        <v>93</v>
      </c>
      <c r="C164" s="85">
        <v>2801429</v>
      </c>
      <c r="D164" s="85"/>
      <c r="E164" s="85">
        <v>95183113806</v>
      </c>
      <c r="F164" s="85"/>
      <c r="G164" s="85">
        <v>-96297018004</v>
      </c>
      <c r="H164" s="85">
        <v>18057821350</v>
      </c>
      <c r="I164" s="94">
        <f t="shared" si="4"/>
        <v>-1113904198</v>
      </c>
      <c r="J164" s="94"/>
      <c r="K164" s="85">
        <v>2801429</v>
      </c>
      <c r="L164" s="85"/>
      <c r="M164" s="85">
        <v>95183113806</v>
      </c>
      <c r="N164" s="85"/>
      <c r="O164" s="85">
        <v>-96297018004</v>
      </c>
      <c r="P164" s="85"/>
      <c r="Q164" s="85">
        <f t="shared" si="5"/>
        <v>-1113904198</v>
      </c>
    </row>
    <row r="165" spans="1:17">
      <c r="A165" s="330" t="s">
        <v>125</v>
      </c>
      <c r="C165" s="85">
        <v>17293793</v>
      </c>
      <c r="D165" s="85"/>
      <c r="E165" s="85">
        <v>29877775394</v>
      </c>
      <c r="F165" s="85"/>
      <c r="G165" s="85">
        <v>-32817418426</v>
      </c>
      <c r="H165" s="85">
        <v>4657350179</v>
      </c>
      <c r="I165" s="94">
        <f t="shared" si="4"/>
        <v>-2939643032</v>
      </c>
      <c r="J165" s="94"/>
      <c r="K165" s="85">
        <v>17293793</v>
      </c>
      <c r="L165" s="85"/>
      <c r="M165" s="85">
        <v>29877775394</v>
      </c>
      <c r="N165" s="85"/>
      <c r="O165" s="85">
        <v>-32817418426</v>
      </c>
      <c r="P165" s="85"/>
      <c r="Q165" s="85">
        <f t="shared" si="5"/>
        <v>-2939643032</v>
      </c>
    </row>
    <row r="166" spans="1:17">
      <c r="A166" s="330" t="s">
        <v>215</v>
      </c>
      <c r="C166" s="85">
        <v>1529069</v>
      </c>
      <c r="D166" s="85"/>
      <c r="E166" s="85">
        <v>13314946309</v>
      </c>
      <c r="F166" s="85"/>
      <c r="G166" s="85">
        <v>-14850117057</v>
      </c>
      <c r="H166" s="85">
        <v>43618409682</v>
      </c>
      <c r="I166" s="94">
        <f t="shared" si="4"/>
        <v>-1535170748</v>
      </c>
      <c r="J166" s="94"/>
      <c r="K166" s="85">
        <v>1529069</v>
      </c>
      <c r="L166" s="85"/>
      <c r="M166" s="85">
        <v>13314946309</v>
      </c>
      <c r="N166" s="85"/>
      <c r="O166" s="85">
        <v>-14850117057</v>
      </c>
      <c r="P166" s="85"/>
      <c r="Q166" s="85">
        <f t="shared" si="5"/>
        <v>-1535170748</v>
      </c>
    </row>
    <row r="167" spans="1:17">
      <c r="A167" s="330" t="s">
        <v>373</v>
      </c>
      <c r="C167" s="85">
        <v>6464451</v>
      </c>
      <c r="D167" s="85"/>
      <c r="E167" s="85">
        <v>26777089983</v>
      </c>
      <c r="F167" s="85"/>
      <c r="G167" s="85">
        <v>-28658107996</v>
      </c>
      <c r="H167" s="85">
        <v>3126644877</v>
      </c>
      <c r="I167" s="94">
        <f t="shared" si="4"/>
        <v>-1881018013</v>
      </c>
      <c r="J167" s="94"/>
      <c r="K167" s="85">
        <v>6464451</v>
      </c>
      <c r="L167" s="85"/>
      <c r="M167" s="85">
        <v>26777089983</v>
      </c>
      <c r="N167" s="85"/>
      <c r="O167" s="85">
        <v>-28658107996</v>
      </c>
      <c r="P167" s="85"/>
      <c r="Q167" s="85">
        <f t="shared" si="5"/>
        <v>-1881018013</v>
      </c>
    </row>
    <row r="168" spans="1:17">
      <c r="A168" s="330" t="s">
        <v>167</v>
      </c>
      <c r="C168" s="85">
        <v>6938421</v>
      </c>
      <c r="D168" s="85"/>
      <c r="E168" s="85">
        <v>28581737369</v>
      </c>
      <c r="F168" s="85"/>
      <c r="G168" s="85">
        <v>-25795293862</v>
      </c>
      <c r="H168" s="85">
        <v>73246937949</v>
      </c>
      <c r="I168" s="94">
        <f t="shared" si="4"/>
        <v>2786443507</v>
      </c>
      <c r="J168" s="94"/>
      <c r="K168" s="85">
        <v>6938421</v>
      </c>
      <c r="L168" s="85"/>
      <c r="M168" s="85">
        <v>28581737369</v>
      </c>
      <c r="N168" s="85"/>
      <c r="O168" s="85">
        <v>-25795293862</v>
      </c>
      <c r="P168" s="85"/>
      <c r="Q168" s="85">
        <f t="shared" si="5"/>
        <v>2786443507</v>
      </c>
    </row>
    <row r="169" spans="1:17">
      <c r="A169" s="330" t="s">
        <v>193</v>
      </c>
      <c r="C169" s="85">
        <v>10438705</v>
      </c>
      <c r="D169" s="85"/>
      <c r="E169" s="85">
        <v>40987549089</v>
      </c>
      <c r="F169" s="85"/>
      <c r="G169" s="85">
        <v>-42317796292</v>
      </c>
      <c r="H169" s="85">
        <v>36972551396</v>
      </c>
      <c r="I169" s="94">
        <f t="shared" si="4"/>
        <v>-1330247203</v>
      </c>
      <c r="J169" s="94"/>
      <c r="K169" s="85">
        <v>10438705</v>
      </c>
      <c r="L169" s="85"/>
      <c r="M169" s="85">
        <v>40987549089</v>
      </c>
      <c r="N169" s="85"/>
      <c r="O169" s="85">
        <v>-42317796292</v>
      </c>
      <c r="P169" s="85"/>
      <c r="Q169" s="85">
        <f t="shared" si="5"/>
        <v>-1330247203</v>
      </c>
    </row>
    <row r="170" spans="1:17">
      <c r="A170" s="330" t="s">
        <v>297</v>
      </c>
      <c r="C170" s="85">
        <v>14000324</v>
      </c>
      <c r="D170" s="85"/>
      <c r="E170" s="85">
        <v>21098205466</v>
      </c>
      <c r="F170" s="85"/>
      <c r="G170" s="85">
        <v>-19423529340</v>
      </c>
      <c r="H170" s="85">
        <v>49776574906</v>
      </c>
      <c r="I170" s="94">
        <f t="shared" si="4"/>
        <v>1674676126</v>
      </c>
      <c r="J170" s="94"/>
      <c r="K170" s="85">
        <v>14000324</v>
      </c>
      <c r="L170" s="85"/>
      <c r="M170" s="85">
        <v>21098205466</v>
      </c>
      <c r="N170" s="85"/>
      <c r="O170" s="85">
        <v>-19423529340</v>
      </c>
      <c r="P170" s="85"/>
      <c r="Q170" s="85">
        <f t="shared" si="5"/>
        <v>1674676126</v>
      </c>
    </row>
    <row r="171" spans="1:17">
      <c r="A171" s="330" t="s">
        <v>97</v>
      </c>
      <c r="C171" s="85">
        <v>2252557</v>
      </c>
      <c r="D171" s="85"/>
      <c r="E171" s="85">
        <v>19906081606</v>
      </c>
      <c r="F171" s="85"/>
      <c r="G171" s="85">
        <v>-20600219434</v>
      </c>
      <c r="H171" s="85">
        <v>23082864098</v>
      </c>
      <c r="I171" s="94">
        <f t="shared" si="4"/>
        <v>-694137828</v>
      </c>
      <c r="J171" s="94"/>
      <c r="K171" s="85">
        <v>2252557</v>
      </c>
      <c r="L171" s="85"/>
      <c r="M171" s="85">
        <v>19906081606</v>
      </c>
      <c r="N171" s="85"/>
      <c r="O171" s="85">
        <v>-20600219434</v>
      </c>
      <c r="P171" s="85"/>
      <c r="Q171" s="85">
        <f t="shared" si="5"/>
        <v>-694137828</v>
      </c>
    </row>
    <row r="172" spans="1:17">
      <c r="A172" s="330" t="s">
        <v>247</v>
      </c>
      <c r="C172" s="85">
        <v>5452860</v>
      </c>
      <c r="D172" s="85"/>
      <c r="E172" s="85">
        <v>29107631147</v>
      </c>
      <c r="F172" s="85"/>
      <c r="G172" s="85">
        <v>-27426823150</v>
      </c>
      <c r="H172" s="85">
        <v>10328633170</v>
      </c>
      <c r="I172" s="94">
        <f t="shared" si="4"/>
        <v>1680807997</v>
      </c>
      <c r="J172" s="94"/>
      <c r="K172" s="85">
        <v>5452860</v>
      </c>
      <c r="L172" s="85"/>
      <c r="M172" s="85">
        <v>29107631147</v>
      </c>
      <c r="N172" s="85"/>
      <c r="O172" s="85">
        <v>-27426823150</v>
      </c>
      <c r="P172" s="85"/>
      <c r="Q172" s="85">
        <f t="shared" si="5"/>
        <v>1680807997</v>
      </c>
    </row>
    <row r="173" spans="1:17">
      <c r="A173" s="330" t="s">
        <v>385</v>
      </c>
      <c r="C173" s="85">
        <v>10598700</v>
      </c>
      <c r="D173" s="85"/>
      <c r="E173" s="85">
        <v>60685273356</v>
      </c>
      <c r="F173" s="85"/>
      <c r="G173" s="85">
        <v>-57592402696</v>
      </c>
      <c r="H173" s="85">
        <v>46462185386</v>
      </c>
      <c r="I173" s="94">
        <f t="shared" si="4"/>
        <v>3092870660</v>
      </c>
      <c r="J173" s="94"/>
      <c r="K173" s="85">
        <v>10598700</v>
      </c>
      <c r="L173" s="85"/>
      <c r="M173" s="85">
        <v>60685273356</v>
      </c>
      <c r="N173" s="85"/>
      <c r="O173" s="85">
        <v>-57592402696</v>
      </c>
      <c r="P173" s="85"/>
      <c r="Q173" s="85">
        <f t="shared" si="5"/>
        <v>3092870660</v>
      </c>
    </row>
    <row r="174" spans="1:17">
      <c r="A174" s="330" t="s">
        <v>271</v>
      </c>
      <c r="C174" s="85">
        <v>2149790</v>
      </c>
      <c r="D174" s="85"/>
      <c r="E174" s="85">
        <v>105332668367</v>
      </c>
      <c r="F174" s="85"/>
      <c r="G174" s="85">
        <v>-90635608697</v>
      </c>
      <c r="H174" s="85">
        <v>55693687805</v>
      </c>
      <c r="I174" s="94">
        <f t="shared" si="4"/>
        <v>14697059670</v>
      </c>
      <c r="J174" s="94"/>
      <c r="K174" s="85">
        <v>2149790</v>
      </c>
      <c r="L174" s="85"/>
      <c r="M174" s="85">
        <v>105332668367</v>
      </c>
      <c r="N174" s="85"/>
      <c r="O174" s="85">
        <v>-90635608697</v>
      </c>
      <c r="P174" s="85"/>
      <c r="Q174" s="85">
        <f t="shared" si="5"/>
        <v>14697059670</v>
      </c>
    </row>
    <row r="175" spans="1:17">
      <c r="A175" s="330" t="s">
        <v>87</v>
      </c>
      <c r="C175" s="85">
        <v>11982911</v>
      </c>
      <c r="D175" s="85"/>
      <c r="E175" s="85">
        <v>70040282558</v>
      </c>
      <c r="F175" s="85"/>
      <c r="G175" s="85">
        <v>-74447579251</v>
      </c>
      <c r="H175" s="85">
        <v>51779912353</v>
      </c>
      <c r="I175" s="94">
        <f t="shared" si="4"/>
        <v>-4407296693</v>
      </c>
      <c r="J175" s="94"/>
      <c r="K175" s="85">
        <v>11982911</v>
      </c>
      <c r="L175" s="85"/>
      <c r="M175" s="85">
        <v>70040282558</v>
      </c>
      <c r="N175" s="85"/>
      <c r="O175" s="85">
        <v>-74447579251</v>
      </c>
      <c r="P175" s="85"/>
      <c r="Q175" s="85">
        <f t="shared" si="5"/>
        <v>-4407296693</v>
      </c>
    </row>
    <row r="176" spans="1:17">
      <c r="A176" s="330" t="s">
        <v>101</v>
      </c>
      <c r="C176" s="85">
        <v>7059446</v>
      </c>
      <c r="D176" s="85"/>
      <c r="E176" s="85">
        <v>25241739945</v>
      </c>
      <c r="F176" s="85"/>
      <c r="G176" s="85">
        <v>-27382059844</v>
      </c>
      <c r="H176" s="85">
        <v>46002989822</v>
      </c>
      <c r="I176" s="94">
        <f t="shared" si="4"/>
        <v>-2140319899</v>
      </c>
      <c r="J176" s="94"/>
      <c r="K176" s="85">
        <v>7059446</v>
      </c>
      <c r="L176" s="85"/>
      <c r="M176" s="85">
        <v>25241739945</v>
      </c>
      <c r="N176" s="85"/>
      <c r="O176" s="85">
        <v>-27382059844</v>
      </c>
      <c r="P176" s="85"/>
      <c r="Q176" s="85">
        <f t="shared" si="5"/>
        <v>-2140319899</v>
      </c>
    </row>
    <row r="177" spans="1:17">
      <c r="A177" s="330" t="s">
        <v>202</v>
      </c>
      <c r="C177" s="85">
        <v>19440868</v>
      </c>
      <c r="D177" s="85"/>
      <c r="E177" s="85">
        <v>63850443740</v>
      </c>
      <c r="F177" s="85"/>
      <c r="G177" s="85">
        <v>-52747654516</v>
      </c>
      <c r="H177" s="85">
        <v>56222780726</v>
      </c>
      <c r="I177" s="94">
        <f t="shared" si="4"/>
        <v>11102789224</v>
      </c>
      <c r="J177" s="94"/>
      <c r="K177" s="85">
        <v>19440868</v>
      </c>
      <c r="L177" s="85"/>
      <c r="M177" s="85">
        <v>63850443740</v>
      </c>
      <c r="N177" s="85"/>
      <c r="O177" s="85">
        <v>-52747654516</v>
      </c>
      <c r="P177" s="85"/>
      <c r="Q177" s="85">
        <f t="shared" si="5"/>
        <v>11102789224</v>
      </c>
    </row>
    <row r="178" spans="1:17">
      <c r="A178" s="330" t="s">
        <v>275</v>
      </c>
      <c r="C178" s="85">
        <v>3829551</v>
      </c>
      <c r="D178" s="85"/>
      <c r="E178" s="85">
        <v>21089479054</v>
      </c>
      <c r="F178" s="85"/>
      <c r="G178" s="85">
        <v>-23716147021</v>
      </c>
      <c r="H178" s="85">
        <v>136545932670</v>
      </c>
      <c r="I178" s="94">
        <f t="shared" si="4"/>
        <v>-2626667967</v>
      </c>
      <c r="J178" s="94"/>
      <c r="K178" s="85">
        <v>3829551</v>
      </c>
      <c r="L178" s="85"/>
      <c r="M178" s="85">
        <v>21089479054</v>
      </c>
      <c r="N178" s="85"/>
      <c r="O178" s="85">
        <v>-23716147021</v>
      </c>
      <c r="P178" s="85"/>
      <c r="Q178" s="85">
        <f t="shared" si="5"/>
        <v>-2626667967</v>
      </c>
    </row>
    <row r="179" spans="1:17">
      <c r="A179" s="330" t="s">
        <v>90</v>
      </c>
      <c r="C179" s="85">
        <v>61630982</v>
      </c>
      <c r="D179" s="85"/>
      <c r="E179" s="85">
        <v>200640509332</v>
      </c>
      <c r="F179" s="85"/>
      <c r="G179" s="85">
        <v>-181648583257</v>
      </c>
      <c r="H179" s="85">
        <v>39662753848</v>
      </c>
      <c r="I179" s="94">
        <f t="shared" si="4"/>
        <v>18991926075</v>
      </c>
      <c r="J179" s="94"/>
      <c r="K179" s="85">
        <v>61630982</v>
      </c>
      <c r="L179" s="85"/>
      <c r="M179" s="85">
        <v>200640509332</v>
      </c>
      <c r="N179" s="85"/>
      <c r="O179" s="85">
        <v>-181648583257</v>
      </c>
      <c r="P179" s="85"/>
      <c r="Q179" s="85">
        <f t="shared" si="5"/>
        <v>18991926075</v>
      </c>
    </row>
    <row r="180" spans="1:17">
      <c r="A180" s="330" t="s">
        <v>260</v>
      </c>
      <c r="C180" s="85">
        <v>15713040</v>
      </c>
      <c r="D180" s="85"/>
      <c r="E180" s="85">
        <v>25600438210</v>
      </c>
      <c r="F180" s="85"/>
      <c r="G180" s="85">
        <v>-24803841296</v>
      </c>
      <c r="H180" s="85">
        <v>25377432000</v>
      </c>
      <c r="I180" s="94">
        <f t="shared" si="4"/>
        <v>796596914</v>
      </c>
      <c r="J180" s="94"/>
      <c r="K180" s="85">
        <v>15713040</v>
      </c>
      <c r="L180" s="85"/>
      <c r="M180" s="85">
        <v>25600438210</v>
      </c>
      <c r="N180" s="85"/>
      <c r="O180" s="85">
        <v>-24803841296</v>
      </c>
      <c r="P180" s="85"/>
      <c r="Q180" s="85">
        <f t="shared" si="5"/>
        <v>796596914</v>
      </c>
    </row>
    <row r="181" spans="1:17">
      <c r="A181" s="330" t="s">
        <v>116</v>
      </c>
      <c r="C181" s="85">
        <v>10212925</v>
      </c>
      <c r="D181" s="85"/>
      <c r="E181" s="85">
        <v>58171865896</v>
      </c>
      <c r="F181" s="85"/>
      <c r="G181" s="85">
        <v>-54212524237</v>
      </c>
      <c r="H181" s="85">
        <v>4862426088</v>
      </c>
      <c r="I181" s="94">
        <f t="shared" si="4"/>
        <v>3959341659</v>
      </c>
      <c r="J181" s="94"/>
      <c r="K181" s="85">
        <v>10212925</v>
      </c>
      <c r="L181" s="85"/>
      <c r="M181" s="85">
        <v>58171865896</v>
      </c>
      <c r="N181" s="85"/>
      <c r="O181" s="85">
        <v>-54212524237</v>
      </c>
      <c r="P181" s="85"/>
      <c r="Q181" s="85">
        <f t="shared" si="5"/>
        <v>3959341659</v>
      </c>
    </row>
    <row r="182" spans="1:17">
      <c r="A182" s="330" t="s">
        <v>317</v>
      </c>
      <c r="C182" s="85">
        <v>18290350</v>
      </c>
      <c r="D182" s="85"/>
      <c r="E182" s="85">
        <v>21581467113</v>
      </c>
      <c r="F182" s="85"/>
      <c r="G182" s="85">
        <v>-20108763797</v>
      </c>
      <c r="H182" s="85">
        <v>2448947251</v>
      </c>
      <c r="I182" s="94">
        <f t="shared" si="4"/>
        <v>1472703316</v>
      </c>
      <c r="J182" s="94"/>
      <c r="K182" s="85">
        <v>18290350</v>
      </c>
      <c r="L182" s="85"/>
      <c r="M182" s="85">
        <v>21581467113</v>
      </c>
      <c r="N182" s="85"/>
      <c r="O182" s="85">
        <v>-20108763797</v>
      </c>
      <c r="P182" s="85"/>
      <c r="Q182" s="85">
        <f t="shared" si="5"/>
        <v>1472703316</v>
      </c>
    </row>
    <row r="183" spans="1:17">
      <c r="A183" s="330" t="s">
        <v>234</v>
      </c>
      <c r="C183" s="85">
        <v>2815854</v>
      </c>
      <c r="D183" s="85"/>
      <c r="E183" s="85">
        <v>20226294209</v>
      </c>
      <c r="F183" s="85"/>
      <c r="G183" s="85">
        <v>-20937265526</v>
      </c>
      <c r="H183" s="85">
        <v>13972272889</v>
      </c>
      <c r="I183" s="94">
        <f t="shared" si="4"/>
        <v>-710971317</v>
      </c>
      <c r="J183" s="94"/>
      <c r="K183" s="85">
        <v>2815854</v>
      </c>
      <c r="L183" s="85"/>
      <c r="M183" s="85">
        <v>20226294209</v>
      </c>
      <c r="N183" s="85"/>
      <c r="O183" s="85">
        <v>-20937265526</v>
      </c>
      <c r="P183" s="85"/>
      <c r="Q183" s="85">
        <f t="shared" si="5"/>
        <v>-710971317</v>
      </c>
    </row>
    <row r="184" spans="1:17">
      <c r="A184" s="330" t="s">
        <v>283</v>
      </c>
      <c r="C184" s="85">
        <v>3636122</v>
      </c>
      <c r="D184" s="85"/>
      <c r="E184" s="85">
        <v>139157752357</v>
      </c>
      <c r="F184" s="85"/>
      <c r="G184" s="85">
        <v>-136844480630</v>
      </c>
      <c r="H184" s="85">
        <v>87686250526</v>
      </c>
      <c r="I184" s="94">
        <f t="shared" si="4"/>
        <v>2313271727</v>
      </c>
      <c r="J184" s="94"/>
      <c r="K184" s="85">
        <v>3636122</v>
      </c>
      <c r="L184" s="85"/>
      <c r="M184" s="85">
        <v>139157752357</v>
      </c>
      <c r="N184" s="85"/>
      <c r="O184" s="85">
        <v>-136844480630</v>
      </c>
      <c r="P184" s="85"/>
      <c r="Q184" s="85">
        <f t="shared" si="5"/>
        <v>2313271727</v>
      </c>
    </row>
    <row r="185" spans="1:17">
      <c r="A185" s="330" t="s">
        <v>194</v>
      </c>
      <c r="C185" s="85">
        <v>919010</v>
      </c>
      <c r="D185" s="85"/>
      <c r="E185" s="85">
        <v>29406913460</v>
      </c>
      <c r="F185" s="85"/>
      <c r="G185" s="85">
        <v>-28091413136</v>
      </c>
      <c r="H185" s="85">
        <v>40299893413</v>
      </c>
      <c r="I185" s="94">
        <f t="shared" si="4"/>
        <v>1315500324</v>
      </c>
      <c r="J185" s="94"/>
      <c r="K185" s="85">
        <v>919010</v>
      </c>
      <c r="L185" s="85"/>
      <c r="M185" s="85">
        <v>29406913460</v>
      </c>
      <c r="N185" s="85"/>
      <c r="O185" s="85">
        <v>-28091413136</v>
      </c>
      <c r="P185" s="85"/>
      <c r="Q185" s="85">
        <f t="shared" si="5"/>
        <v>1315500324</v>
      </c>
    </row>
    <row r="186" spans="1:17">
      <c r="A186" s="330" t="s">
        <v>240</v>
      </c>
      <c r="C186" s="85">
        <v>10710707</v>
      </c>
      <c r="D186" s="85"/>
      <c r="E186" s="85">
        <v>63988339546</v>
      </c>
      <c r="F186" s="85"/>
      <c r="G186" s="85">
        <v>-76977653064</v>
      </c>
      <c r="H186" s="85">
        <v>69490602477</v>
      </c>
      <c r="I186" s="94">
        <f t="shared" si="4"/>
        <v>-12989313518</v>
      </c>
      <c r="J186" s="94"/>
      <c r="K186" s="85">
        <v>10710707</v>
      </c>
      <c r="L186" s="85"/>
      <c r="M186" s="85">
        <v>63988339546</v>
      </c>
      <c r="N186" s="85"/>
      <c r="O186" s="85">
        <v>-76977653064</v>
      </c>
      <c r="P186" s="85"/>
      <c r="Q186" s="85">
        <f t="shared" si="5"/>
        <v>-12989313518</v>
      </c>
    </row>
    <row r="187" spans="1:17">
      <c r="A187" s="330" t="s">
        <v>142</v>
      </c>
      <c r="C187" s="85">
        <v>22672314</v>
      </c>
      <c r="D187" s="85"/>
      <c r="E187" s="85">
        <v>83365893397</v>
      </c>
      <c r="F187" s="85"/>
      <c r="G187" s="85">
        <v>-69550458779</v>
      </c>
      <c r="H187" s="85">
        <v>28968241254</v>
      </c>
      <c r="I187" s="94">
        <f t="shared" si="4"/>
        <v>13815434618</v>
      </c>
      <c r="J187" s="94"/>
      <c r="K187" s="85">
        <v>22672314</v>
      </c>
      <c r="L187" s="85"/>
      <c r="M187" s="85">
        <v>83365893397</v>
      </c>
      <c r="N187" s="85"/>
      <c r="O187" s="85">
        <v>-69550458779</v>
      </c>
      <c r="P187" s="85"/>
      <c r="Q187" s="85">
        <f t="shared" si="5"/>
        <v>13815434618</v>
      </c>
    </row>
    <row r="188" spans="1:17">
      <c r="A188" s="330" t="s">
        <v>244</v>
      </c>
      <c r="C188" s="85">
        <v>1731097</v>
      </c>
      <c r="D188" s="85"/>
      <c r="E188" s="85">
        <v>23230759137</v>
      </c>
      <c r="F188" s="85"/>
      <c r="G188" s="85">
        <v>-22129449074</v>
      </c>
      <c r="H188" s="85">
        <v>22009355558</v>
      </c>
      <c r="I188" s="94">
        <f t="shared" si="4"/>
        <v>1101310063</v>
      </c>
      <c r="J188" s="94"/>
      <c r="K188" s="85">
        <v>1731097</v>
      </c>
      <c r="L188" s="85"/>
      <c r="M188" s="85">
        <v>23230759137</v>
      </c>
      <c r="N188" s="85"/>
      <c r="O188" s="85">
        <v>-22129449074</v>
      </c>
      <c r="P188" s="85"/>
      <c r="Q188" s="85">
        <f t="shared" si="5"/>
        <v>1101310063</v>
      </c>
    </row>
    <row r="189" spans="1:17">
      <c r="A189" s="330" t="s">
        <v>310</v>
      </c>
      <c r="C189" s="85">
        <v>1714480</v>
      </c>
      <c r="D189" s="85"/>
      <c r="E189" s="85">
        <v>25836867277</v>
      </c>
      <c r="F189" s="85"/>
      <c r="G189" s="85">
        <v>-23195235069</v>
      </c>
      <c r="H189" s="85">
        <v>21071785771</v>
      </c>
      <c r="I189" s="94">
        <f t="shared" si="4"/>
        <v>2641632208</v>
      </c>
      <c r="J189" s="94"/>
      <c r="K189" s="85">
        <v>1714480</v>
      </c>
      <c r="L189" s="85"/>
      <c r="M189" s="85">
        <v>25836867277</v>
      </c>
      <c r="N189" s="85"/>
      <c r="O189" s="85">
        <v>-23195235069</v>
      </c>
      <c r="P189" s="85"/>
      <c r="Q189" s="85">
        <f t="shared" si="5"/>
        <v>2641632208</v>
      </c>
    </row>
    <row r="190" spans="1:17">
      <c r="A190" s="330" t="s">
        <v>249</v>
      </c>
      <c r="C190" s="85">
        <v>1134986</v>
      </c>
      <c r="D190" s="85"/>
      <c r="E190" s="85">
        <v>29954581727</v>
      </c>
      <c r="F190" s="85"/>
      <c r="G190" s="85">
        <v>-31962836172</v>
      </c>
      <c r="H190" s="85">
        <v>35265086226</v>
      </c>
      <c r="I190" s="94">
        <f t="shared" si="4"/>
        <v>-2008254445</v>
      </c>
      <c r="J190" s="94"/>
      <c r="K190" s="85">
        <v>1134986</v>
      </c>
      <c r="L190" s="85"/>
      <c r="M190" s="85">
        <v>29954581727</v>
      </c>
      <c r="N190" s="85"/>
      <c r="O190" s="85">
        <v>-31962836172</v>
      </c>
      <c r="P190" s="85"/>
      <c r="Q190" s="85">
        <f t="shared" si="5"/>
        <v>-2008254445</v>
      </c>
    </row>
    <row r="191" spans="1:17">
      <c r="A191" s="330" t="s">
        <v>386</v>
      </c>
      <c r="C191" s="85">
        <v>11722406</v>
      </c>
      <c r="D191" s="85"/>
      <c r="E191" s="85">
        <v>26008731955</v>
      </c>
      <c r="F191" s="85"/>
      <c r="G191" s="85">
        <v>-26265963172</v>
      </c>
      <c r="H191" s="85">
        <v>45280416249</v>
      </c>
      <c r="I191" s="94">
        <f t="shared" si="4"/>
        <v>-257231217</v>
      </c>
      <c r="J191" s="94"/>
      <c r="K191" s="85">
        <v>11722406</v>
      </c>
      <c r="L191" s="85"/>
      <c r="M191" s="85">
        <v>26008731955</v>
      </c>
      <c r="N191" s="85"/>
      <c r="O191" s="85">
        <v>-26265963172</v>
      </c>
      <c r="P191" s="85"/>
      <c r="Q191" s="85">
        <f t="shared" si="5"/>
        <v>-257231217</v>
      </c>
    </row>
    <row r="192" spans="1:17">
      <c r="A192" s="330" t="s">
        <v>112</v>
      </c>
      <c r="C192" s="85">
        <v>414176</v>
      </c>
      <c r="D192" s="85"/>
      <c r="E192" s="85">
        <v>1997213230</v>
      </c>
      <c r="F192" s="85"/>
      <c r="G192" s="85">
        <v>-2051704073</v>
      </c>
      <c r="H192" s="85">
        <v>-7409744150</v>
      </c>
      <c r="I192" s="94">
        <f t="shared" si="4"/>
        <v>-54490843</v>
      </c>
      <c r="J192" s="94"/>
      <c r="K192" s="85">
        <v>414176</v>
      </c>
      <c r="L192" s="85"/>
      <c r="M192" s="85">
        <v>1997213230</v>
      </c>
      <c r="N192" s="85"/>
      <c r="O192" s="85">
        <v>-2051704073</v>
      </c>
      <c r="P192" s="85"/>
      <c r="Q192" s="85">
        <f t="shared" si="5"/>
        <v>-54490843</v>
      </c>
    </row>
    <row r="193" spans="1:17">
      <c r="A193" s="330" t="s">
        <v>156</v>
      </c>
      <c r="C193" s="85">
        <v>23213159</v>
      </c>
      <c r="D193" s="85"/>
      <c r="E193" s="85">
        <v>40842822050</v>
      </c>
      <c r="F193" s="85"/>
      <c r="G193" s="85">
        <v>-37679717709</v>
      </c>
      <c r="H193" s="85">
        <v>1929723025</v>
      </c>
      <c r="I193" s="94">
        <f t="shared" si="4"/>
        <v>3163104341</v>
      </c>
      <c r="J193" s="94"/>
      <c r="K193" s="85">
        <v>23213159</v>
      </c>
      <c r="L193" s="85"/>
      <c r="M193" s="85">
        <v>40842822050</v>
      </c>
      <c r="N193" s="85"/>
      <c r="O193" s="85">
        <v>-37679717709</v>
      </c>
      <c r="P193" s="85"/>
      <c r="Q193" s="85">
        <f t="shared" si="5"/>
        <v>3163104341</v>
      </c>
    </row>
    <row r="194" spans="1:17">
      <c r="A194" s="330" t="s">
        <v>294</v>
      </c>
      <c r="C194" s="85">
        <v>1277982</v>
      </c>
      <c r="D194" s="85"/>
      <c r="E194" s="85">
        <v>21977539526</v>
      </c>
      <c r="F194" s="85"/>
      <c r="G194" s="85">
        <v>-24480184201</v>
      </c>
      <c r="H194" s="85">
        <v>7234513765</v>
      </c>
      <c r="I194" s="94">
        <f t="shared" si="4"/>
        <v>-2502644675</v>
      </c>
      <c r="J194" s="94"/>
      <c r="K194" s="85">
        <v>1277982</v>
      </c>
      <c r="L194" s="85"/>
      <c r="M194" s="85">
        <v>21977539526</v>
      </c>
      <c r="N194" s="85"/>
      <c r="O194" s="85">
        <v>-24480184201</v>
      </c>
      <c r="P194" s="85"/>
      <c r="Q194" s="85">
        <f t="shared" si="5"/>
        <v>-2502644675</v>
      </c>
    </row>
    <row r="195" spans="1:17">
      <c r="A195" s="330" t="s">
        <v>251</v>
      </c>
      <c r="C195" s="85">
        <v>10358196</v>
      </c>
      <c r="D195" s="85"/>
      <c r="E195" s="85">
        <v>20387198177</v>
      </c>
      <c r="F195" s="85"/>
      <c r="G195" s="85">
        <v>-21200626789</v>
      </c>
      <c r="H195" s="85">
        <v>91908956352</v>
      </c>
      <c r="I195" s="94">
        <f t="shared" si="4"/>
        <v>-813428612</v>
      </c>
      <c r="J195" s="94"/>
      <c r="K195" s="85">
        <v>10358196</v>
      </c>
      <c r="L195" s="85"/>
      <c r="M195" s="85">
        <v>20387198177</v>
      </c>
      <c r="N195" s="85"/>
      <c r="O195" s="85">
        <v>-21200626789</v>
      </c>
      <c r="P195" s="85"/>
      <c r="Q195" s="85">
        <f t="shared" si="5"/>
        <v>-813428612</v>
      </c>
    </row>
    <row r="196" spans="1:17">
      <c r="A196" s="330" t="s">
        <v>162</v>
      </c>
      <c r="C196" s="85">
        <v>16460998</v>
      </c>
      <c r="D196" s="85"/>
      <c r="E196" s="85">
        <v>40220389347</v>
      </c>
      <c r="F196" s="85"/>
      <c r="G196" s="85">
        <v>-39107701601</v>
      </c>
      <c r="H196" s="85">
        <v>15582992932</v>
      </c>
      <c r="I196" s="94">
        <f t="shared" si="4"/>
        <v>1112687746</v>
      </c>
      <c r="J196" s="94"/>
      <c r="K196" s="85">
        <v>16460998</v>
      </c>
      <c r="L196" s="85"/>
      <c r="M196" s="85">
        <v>40220389347</v>
      </c>
      <c r="N196" s="85"/>
      <c r="O196" s="85">
        <v>-39107701601</v>
      </c>
      <c r="P196" s="85"/>
      <c r="Q196" s="85">
        <f t="shared" si="5"/>
        <v>1112687746</v>
      </c>
    </row>
    <row r="197" spans="1:17">
      <c r="A197" s="330" t="s">
        <v>343</v>
      </c>
      <c r="C197" s="85">
        <v>492427</v>
      </c>
      <c r="D197" s="85"/>
      <c r="E197" s="85">
        <v>9339603895</v>
      </c>
      <c r="F197" s="85"/>
      <c r="G197" s="85">
        <v>-9594142365</v>
      </c>
      <c r="H197" s="85">
        <v>39914895564</v>
      </c>
      <c r="I197" s="94">
        <f t="shared" si="4"/>
        <v>-254538470</v>
      </c>
      <c r="J197" s="94"/>
      <c r="K197" s="85">
        <v>492427</v>
      </c>
      <c r="L197" s="85"/>
      <c r="M197" s="85">
        <v>9339603895</v>
      </c>
      <c r="N197" s="85"/>
      <c r="O197" s="85">
        <v>-9594142365</v>
      </c>
      <c r="P197" s="85"/>
      <c r="Q197" s="85">
        <f t="shared" si="5"/>
        <v>-254538470</v>
      </c>
    </row>
    <row r="198" spans="1:17">
      <c r="A198" s="330" t="s">
        <v>123</v>
      </c>
      <c r="C198" s="85">
        <v>14796235</v>
      </c>
      <c r="D198" s="85"/>
      <c r="E198" s="85">
        <v>63539412777</v>
      </c>
      <c r="F198" s="85"/>
      <c r="G198" s="85">
        <v>-69054986803</v>
      </c>
      <c r="H198" s="85">
        <v>62933379014</v>
      </c>
      <c r="I198" s="94">
        <f t="shared" si="4"/>
        <v>-5515574026</v>
      </c>
      <c r="J198" s="94"/>
      <c r="K198" s="85">
        <v>14796235</v>
      </c>
      <c r="L198" s="85"/>
      <c r="M198" s="85">
        <v>63539412777</v>
      </c>
      <c r="N198" s="85"/>
      <c r="O198" s="85">
        <v>-69054986803</v>
      </c>
      <c r="P198" s="85"/>
      <c r="Q198" s="85">
        <f t="shared" si="5"/>
        <v>-5515574026</v>
      </c>
    </row>
    <row r="199" spans="1:17">
      <c r="A199" s="330" t="s">
        <v>133</v>
      </c>
      <c r="C199" s="85">
        <v>3487834</v>
      </c>
      <c r="D199" s="85"/>
      <c r="E199" s="85">
        <v>18999606009</v>
      </c>
      <c r="F199" s="85"/>
      <c r="G199" s="85">
        <v>-20109072051</v>
      </c>
      <c r="H199" s="85">
        <v>33729159173</v>
      </c>
      <c r="I199" s="94">
        <f t="shared" si="4"/>
        <v>-1109466042</v>
      </c>
      <c r="J199" s="94"/>
      <c r="K199" s="85">
        <v>3487834</v>
      </c>
      <c r="L199" s="85"/>
      <c r="M199" s="85">
        <v>18999606009</v>
      </c>
      <c r="N199" s="85"/>
      <c r="O199" s="85">
        <v>-20109072051</v>
      </c>
      <c r="P199" s="85"/>
      <c r="Q199" s="85">
        <f t="shared" si="5"/>
        <v>-1109466042</v>
      </c>
    </row>
    <row r="200" spans="1:17">
      <c r="A200" s="330" t="s">
        <v>188</v>
      </c>
      <c r="C200" s="85">
        <v>87197961</v>
      </c>
      <c r="D200" s="85"/>
      <c r="E200" s="85">
        <v>96560554314</v>
      </c>
      <c r="F200" s="85"/>
      <c r="G200" s="85">
        <v>-94133538584</v>
      </c>
      <c r="H200" s="85">
        <v>31788133629</v>
      </c>
      <c r="I200" s="94">
        <f t="shared" si="4"/>
        <v>2427015730</v>
      </c>
      <c r="J200" s="94"/>
      <c r="K200" s="85">
        <v>87197961</v>
      </c>
      <c r="L200" s="85"/>
      <c r="M200" s="85">
        <v>96560554314</v>
      </c>
      <c r="N200" s="85"/>
      <c r="O200" s="85">
        <v>-94133538584</v>
      </c>
      <c r="P200" s="85"/>
      <c r="Q200" s="85">
        <f t="shared" si="5"/>
        <v>2427015730</v>
      </c>
    </row>
    <row r="201" spans="1:17">
      <c r="A201" s="330" t="s">
        <v>264</v>
      </c>
      <c r="C201" s="85">
        <v>12043428</v>
      </c>
      <c r="D201" s="85"/>
      <c r="E201" s="85">
        <v>56985623315</v>
      </c>
      <c r="F201" s="85"/>
      <c r="G201" s="85">
        <v>-54463576462</v>
      </c>
      <c r="H201" s="85">
        <v>54994639809</v>
      </c>
      <c r="I201" s="94">
        <f t="shared" ref="I201:I264" si="6">E201+G201</f>
        <v>2522046853</v>
      </c>
      <c r="J201" s="94"/>
      <c r="K201" s="85">
        <v>12043428</v>
      </c>
      <c r="L201" s="85"/>
      <c r="M201" s="85">
        <v>56985623315</v>
      </c>
      <c r="N201" s="85"/>
      <c r="O201" s="85">
        <v>-54463576462</v>
      </c>
      <c r="P201" s="85"/>
      <c r="Q201" s="85">
        <f t="shared" ref="Q201:Q264" si="7">M201+O201</f>
        <v>2522046853</v>
      </c>
    </row>
    <row r="202" spans="1:17">
      <c r="A202" s="330" t="s">
        <v>350</v>
      </c>
      <c r="C202" s="85">
        <v>19060509</v>
      </c>
      <c r="D202" s="85"/>
      <c r="E202" s="85">
        <v>55363423198</v>
      </c>
      <c r="F202" s="85"/>
      <c r="G202" s="85">
        <v>-62699425998</v>
      </c>
      <c r="H202" s="85">
        <v>-1898296444</v>
      </c>
      <c r="I202" s="94">
        <f t="shared" si="6"/>
        <v>-7336002800</v>
      </c>
      <c r="J202" s="94"/>
      <c r="K202" s="85">
        <v>19060509</v>
      </c>
      <c r="L202" s="85"/>
      <c r="M202" s="85">
        <v>55363423198</v>
      </c>
      <c r="N202" s="85"/>
      <c r="O202" s="85">
        <v>-62699425998</v>
      </c>
      <c r="P202" s="85"/>
      <c r="Q202" s="85">
        <f t="shared" si="7"/>
        <v>-7336002800</v>
      </c>
    </row>
    <row r="203" spans="1:17">
      <c r="A203" s="330" t="s">
        <v>158</v>
      </c>
      <c r="C203" s="85">
        <v>1036289</v>
      </c>
      <c r="D203" s="85"/>
      <c r="E203" s="85">
        <v>21859211771</v>
      </c>
      <c r="F203" s="85"/>
      <c r="G203" s="85">
        <v>-24290302240</v>
      </c>
      <c r="H203" s="85">
        <v>92552472052</v>
      </c>
      <c r="I203" s="94">
        <f t="shared" si="6"/>
        <v>-2431090469</v>
      </c>
      <c r="J203" s="94"/>
      <c r="K203" s="85">
        <v>1036289</v>
      </c>
      <c r="L203" s="85"/>
      <c r="M203" s="85">
        <v>21859211771</v>
      </c>
      <c r="N203" s="85"/>
      <c r="O203" s="85">
        <v>-24290302240</v>
      </c>
      <c r="P203" s="85"/>
      <c r="Q203" s="85">
        <f t="shared" si="7"/>
        <v>-2431090469</v>
      </c>
    </row>
    <row r="204" spans="1:17">
      <c r="A204" s="330" t="s">
        <v>273</v>
      </c>
      <c r="C204" s="85">
        <v>832498</v>
      </c>
      <c r="D204" s="85"/>
      <c r="E204" s="85">
        <v>28732349798</v>
      </c>
      <c r="F204" s="85"/>
      <c r="G204" s="85">
        <v>-31590346191</v>
      </c>
      <c r="H204" s="85">
        <v>33702814457</v>
      </c>
      <c r="I204" s="94">
        <f t="shared" si="6"/>
        <v>-2857996393</v>
      </c>
      <c r="J204" s="94"/>
      <c r="K204" s="85">
        <v>832498</v>
      </c>
      <c r="L204" s="85"/>
      <c r="M204" s="85">
        <v>28732349798</v>
      </c>
      <c r="N204" s="85"/>
      <c r="O204" s="85">
        <v>-31590346191</v>
      </c>
      <c r="P204" s="85"/>
      <c r="Q204" s="85">
        <f t="shared" si="7"/>
        <v>-2857996393</v>
      </c>
    </row>
    <row r="205" spans="1:17">
      <c r="A205" s="330" t="s">
        <v>154</v>
      </c>
      <c r="C205" s="85">
        <v>513476</v>
      </c>
      <c r="D205" s="85"/>
      <c r="E205" s="85">
        <v>30625249072</v>
      </c>
      <c r="F205" s="85"/>
      <c r="G205" s="85">
        <v>-27777100909</v>
      </c>
      <c r="H205" s="85">
        <v>5255793844</v>
      </c>
      <c r="I205" s="94">
        <f t="shared" si="6"/>
        <v>2848148163</v>
      </c>
      <c r="J205" s="94"/>
      <c r="K205" s="85">
        <v>513476</v>
      </c>
      <c r="L205" s="85"/>
      <c r="M205" s="85">
        <v>30625249072</v>
      </c>
      <c r="N205" s="85"/>
      <c r="O205" s="85">
        <v>-27777100909</v>
      </c>
      <c r="P205" s="85"/>
      <c r="Q205" s="85">
        <f t="shared" si="7"/>
        <v>2848148163</v>
      </c>
    </row>
    <row r="206" spans="1:17">
      <c r="A206" s="330" t="s">
        <v>83</v>
      </c>
      <c r="C206" s="85">
        <v>19600800</v>
      </c>
      <c r="D206" s="85"/>
      <c r="E206" s="85">
        <v>53737355314</v>
      </c>
      <c r="F206" s="85"/>
      <c r="G206" s="85">
        <v>-52685209852</v>
      </c>
      <c r="H206" s="85">
        <v>63807936571</v>
      </c>
      <c r="I206" s="94">
        <f t="shared" si="6"/>
        <v>1052145462</v>
      </c>
      <c r="J206" s="94"/>
      <c r="K206" s="85">
        <v>19600800</v>
      </c>
      <c r="L206" s="85"/>
      <c r="M206" s="85">
        <v>53737355314</v>
      </c>
      <c r="N206" s="85"/>
      <c r="O206" s="85">
        <v>-52685209852</v>
      </c>
      <c r="P206" s="85"/>
      <c r="Q206" s="85">
        <f t="shared" si="7"/>
        <v>1052145462</v>
      </c>
    </row>
    <row r="207" spans="1:17">
      <c r="A207" s="330" t="s">
        <v>224</v>
      </c>
      <c r="C207" s="85">
        <v>2616276</v>
      </c>
      <c r="D207" s="85"/>
      <c r="E207" s="85">
        <v>34849502719</v>
      </c>
      <c r="F207" s="85"/>
      <c r="G207" s="85">
        <v>-31644048802</v>
      </c>
      <c r="H207" s="85">
        <v>21566876369</v>
      </c>
      <c r="I207" s="94">
        <f t="shared" si="6"/>
        <v>3205453917</v>
      </c>
      <c r="J207" s="94"/>
      <c r="K207" s="85">
        <v>2616276</v>
      </c>
      <c r="L207" s="85"/>
      <c r="M207" s="85">
        <v>34849502719</v>
      </c>
      <c r="N207" s="85"/>
      <c r="O207" s="85">
        <v>-31644048802</v>
      </c>
      <c r="P207" s="85"/>
      <c r="Q207" s="85">
        <f t="shared" si="7"/>
        <v>3205453917</v>
      </c>
    </row>
    <row r="208" spans="1:17">
      <c r="A208" s="330" t="s">
        <v>169</v>
      </c>
      <c r="C208" s="85">
        <v>5772179</v>
      </c>
      <c r="D208" s="85"/>
      <c r="E208" s="85">
        <v>22469360042</v>
      </c>
      <c r="F208" s="85"/>
      <c r="G208" s="85">
        <v>-22079187293</v>
      </c>
      <c r="H208" s="85">
        <v>7058025070</v>
      </c>
      <c r="I208" s="94">
        <f t="shared" si="6"/>
        <v>390172749</v>
      </c>
      <c r="J208" s="94"/>
      <c r="K208" s="85">
        <v>5772179</v>
      </c>
      <c r="L208" s="85"/>
      <c r="M208" s="85">
        <v>22469360042</v>
      </c>
      <c r="N208" s="85"/>
      <c r="O208" s="85">
        <v>-22079187293</v>
      </c>
      <c r="P208" s="85"/>
      <c r="Q208" s="85">
        <f t="shared" si="7"/>
        <v>390172749</v>
      </c>
    </row>
    <row r="209" spans="1:17">
      <c r="A209" s="330" t="s">
        <v>316</v>
      </c>
      <c r="C209" s="85">
        <v>9397709</v>
      </c>
      <c r="D209" s="85"/>
      <c r="E209" s="85">
        <v>11518430317</v>
      </c>
      <c r="F209" s="85"/>
      <c r="G209" s="85">
        <v>-12022887119</v>
      </c>
      <c r="H209" s="85">
        <v>1604843880</v>
      </c>
      <c r="I209" s="94">
        <f t="shared" si="6"/>
        <v>-504456802</v>
      </c>
      <c r="J209" s="94"/>
      <c r="K209" s="85">
        <v>9397709</v>
      </c>
      <c r="L209" s="85"/>
      <c r="M209" s="85">
        <v>11518430317</v>
      </c>
      <c r="N209" s="85"/>
      <c r="O209" s="85">
        <v>-12022887119</v>
      </c>
      <c r="P209" s="85"/>
      <c r="Q209" s="85">
        <f t="shared" si="7"/>
        <v>-504456802</v>
      </c>
    </row>
    <row r="210" spans="1:17">
      <c r="A210" s="330" t="s">
        <v>227</v>
      </c>
      <c r="C210" s="85">
        <v>531592</v>
      </c>
      <c r="D210" s="85"/>
      <c r="E210" s="85">
        <v>5918405113</v>
      </c>
      <c r="F210" s="85"/>
      <c r="G210" s="85">
        <v>-7440280713</v>
      </c>
      <c r="H210" s="85">
        <v>30843750591</v>
      </c>
      <c r="I210" s="94">
        <f t="shared" si="6"/>
        <v>-1521875600</v>
      </c>
      <c r="J210" s="94"/>
      <c r="K210" s="85">
        <v>531592</v>
      </c>
      <c r="L210" s="85"/>
      <c r="M210" s="85">
        <v>5918405113</v>
      </c>
      <c r="N210" s="85"/>
      <c r="O210" s="85">
        <v>-7440280713</v>
      </c>
      <c r="P210" s="85"/>
      <c r="Q210" s="85">
        <f t="shared" si="7"/>
        <v>-1521875600</v>
      </c>
    </row>
    <row r="211" spans="1:17">
      <c r="A211" s="330" t="s">
        <v>159</v>
      </c>
      <c r="C211" s="85">
        <v>25701200</v>
      </c>
      <c r="D211" s="85"/>
      <c r="E211" s="85">
        <v>120715612890</v>
      </c>
      <c r="F211" s="85"/>
      <c r="G211" s="85">
        <v>-120204647334</v>
      </c>
      <c r="H211" s="85">
        <v>22184562656</v>
      </c>
      <c r="I211" s="94">
        <f t="shared" si="6"/>
        <v>510965556</v>
      </c>
      <c r="J211" s="94"/>
      <c r="K211" s="85">
        <v>25701200</v>
      </c>
      <c r="L211" s="85"/>
      <c r="M211" s="85">
        <v>120715612890</v>
      </c>
      <c r="N211" s="85"/>
      <c r="O211" s="85">
        <v>-120204647334</v>
      </c>
      <c r="P211" s="85"/>
      <c r="Q211" s="85">
        <f t="shared" si="7"/>
        <v>510965556</v>
      </c>
    </row>
    <row r="212" spans="1:17">
      <c r="A212" s="330" t="s">
        <v>180</v>
      </c>
      <c r="C212" s="85">
        <v>12232601</v>
      </c>
      <c r="D212" s="85"/>
      <c r="E212" s="85">
        <v>30885935245</v>
      </c>
      <c r="F212" s="85"/>
      <c r="G212" s="85">
        <v>-30265784576</v>
      </c>
      <c r="H212" s="85">
        <v>38567713100</v>
      </c>
      <c r="I212" s="94">
        <f t="shared" si="6"/>
        <v>620150669</v>
      </c>
      <c r="J212" s="94"/>
      <c r="K212" s="85">
        <v>12232601</v>
      </c>
      <c r="L212" s="85"/>
      <c r="M212" s="85">
        <v>30885935245</v>
      </c>
      <c r="N212" s="85"/>
      <c r="O212" s="85">
        <v>-30265784576</v>
      </c>
      <c r="P212" s="85"/>
      <c r="Q212" s="85">
        <f t="shared" si="7"/>
        <v>620150669</v>
      </c>
    </row>
    <row r="213" spans="1:17">
      <c r="A213" s="330" t="s">
        <v>80</v>
      </c>
      <c r="C213" s="85">
        <v>10823361</v>
      </c>
      <c r="D213" s="85"/>
      <c r="E213" s="85">
        <v>43649108845</v>
      </c>
      <c r="F213" s="85"/>
      <c r="G213" s="85">
        <v>-41518834368</v>
      </c>
      <c r="H213" s="85">
        <v>3852356217</v>
      </c>
      <c r="I213" s="94">
        <f t="shared" si="6"/>
        <v>2130274477</v>
      </c>
      <c r="J213" s="94"/>
      <c r="K213" s="85">
        <v>10823361</v>
      </c>
      <c r="L213" s="85"/>
      <c r="M213" s="85">
        <v>43649108845</v>
      </c>
      <c r="N213" s="85"/>
      <c r="O213" s="85">
        <v>-41518834368</v>
      </c>
      <c r="P213" s="85"/>
      <c r="Q213" s="85">
        <f t="shared" si="7"/>
        <v>2130274477</v>
      </c>
    </row>
    <row r="214" spans="1:17">
      <c r="A214" s="330" t="s">
        <v>333</v>
      </c>
      <c r="C214" s="85">
        <v>1568379</v>
      </c>
      <c r="D214" s="85"/>
      <c r="E214" s="85">
        <v>18755337159</v>
      </c>
      <c r="F214" s="85"/>
      <c r="G214" s="85">
        <v>-19877851103</v>
      </c>
      <c r="H214" s="85">
        <v>83923107800</v>
      </c>
      <c r="I214" s="94">
        <f t="shared" si="6"/>
        <v>-1122513944</v>
      </c>
      <c r="J214" s="94"/>
      <c r="K214" s="85">
        <v>1568379</v>
      </c>
      <c r="L214" s="85"/>
      <c r="M214" s="85">
        <v>18755337159</v>
      </c>
      <c r="N214" s="85"/>
      <c r="O214" s="85">
        <v>-19877851103</v>
      </c>
      <c r="P214" s="85"/>
      <c r="Q214" s="85">
        <f t="shared" si="7"/>
        <v>-1122513944</v>
      </c>
    </row>
    <row r="215" spans="1:17">
      <c r="A215" s="330" t="s">
        <v>96</v>
      </c>
      <c r="C215" s="85">
        <v>13476296</v>
      </c>
      <c r="D215" s="85"/>
      <c r="E215" s="85">
        <v>36169502510</v>
      </c>
      <c r="F215" s="85"/>
      <c r="G215" s="85">
        <v>-36917471385</v>
      </c>
      <c r="H215" s="85">
        <v>33384918196</v>
      </c>
      <c r="I215" s="94">
        <f t="shared" si="6"/>
        <v>-747968875</v>
      </c>
      <c r="J215" s="94"/>
      <c r="K215" s="85">
        <v>13476296</v>
      </c>
      <c r="L215" s="85"/>
      <c r="M215" s="85">
        <v>36169502510</v>
      </c>
      <c r="N215" s="85"/>
      <c r="O215" s="85">
        <v>-36917471385</v>
      </c>
      <c r="P215" s="85"/>
      <c r="Q215" s="85">
        <f t="shared" si="7"/>
        <v>-747968875</v>
      </c>
    </row>
    <row r="216" spans="1:17">
      <c r="A216" s="330" t="s">
        <v>124</v>
      </c>
      <c r="C216" s="85">
        <v>18189889</v>
      </c>
      <c r="D216" s="85"/>
      <c r="E216" s="85">
        <v>46903823865</v>
      </c>
      <c r="F216" s="85"/>
      <c r="G216" s="85">
        <v>-47844070142</v>
      </c>
      <c r="H216" s="85"/>
      <c r="I216" s="94">
        <f t="shared" si="6"/>
        <v>-940246277</v>
      </c>
      <c r="J216" s="94"/>
      <c r="K216" s="85">
        <v>18189889</v>
      </c>
      <c r="L216" s="85"/>
      <c r="M216" s="85">
        <v>46903823865</v>
      </c>
      <c r="N216" s="85"/>
      <c r="O216" s="85">
        <v>-47844070142</v>
      </c>
      <c r="P216" s="85"/>
      <c r="Q216" s="85">
        <f t="shared" si="7"/>
        <v>-940246277</v>
      </c>
    </row>
    <row r="217" spans="1:17">
      <c r="A217" s="330" t="s">
        <v>136</v>
      </c>
      <c r="C217" s="85">
        <v>2806930</v>
      </c>
      <c r="D217" s="85"/>
      <c r="E217" s="85">
        <v>45620240335</v>
      </c>
      <c r="F217" s="85"/>
      <c r="G217" s="85">
        <v>-47405986747</v>
      </c>
      <c r="H217" s="85"/>
      <c r="I217" s="94">
        <f t="shared" si="6"/>
        <v>-1785746412</v>
      </c>
      <c r="J217" s="94"/>
      <c r="K217" s="85">
        <v>2806930</v>
      </c>
      <c r="L217" s="85"/>
      <c r="M217" s="85">
        <v>45620240335</v>
      </c>
      <c r="N217" s="85"/>
      <c r="O217" s="85">
        <v>-47405986747</v>
      </c>
      <c r="P217" s="85"/>
      <c r="Q217" s="85">
        <f t="shared" si="7"/>
        <v>-1785746412</v>
      </c>
    </row>
    <row r="218" spans="1:17">
      <c r="A218" s="330" t="s">
        <v>286</v>
      </c>
      <c r="C218" s="85">
        <v>16483386</v>
      </c>
      <c r="D218" s="85"/>
      <c r="E218" s="85">
        <v>25872404263</v>
      </c>
      <c r="F218" s="85"/>
      <c r="G218" s="85">
        <v>-27265155600</v>
      </c>
      <c r="H218" s="85"/>
      <c r="I218" s="94">
        <f t="shared" si="6"/>
        <v>-1392751337</v>
      </c>
      <c r="J218" s="94"/>
      <c r="K218" s="85">
        <v>16483386</v>
      </c>
      <c r="L218" s="85"/>
      <c r="M218" s="85">
        <v>25872404263</v>
      </c>
      <c r="N218" s="85"/>
      <c r="O218" s="85">
        <v>-27265155600</v>
      </c>
      <c r="P218" s="85"/>
      <c r="Q218" s="85">
        <f t="shared" si="7"/>
        <v>-1392751337</v>
      </c>
    </row>
    <row r="219" spans="1:17">
      <c r="A219" s="330" t="s">
        <v>299</v>
      </c>
      <c r="C219" s="85">
        <v>1042718</v>
      </c>
      <c r="D219" s="85"/>
      <c r="E219" s="85">
        <v>28296827503</v>
      </c>
      <c r="F219" s="85"/>
      <c r="G219" s="85">
        <v>-32577629615</v>
      </c>
      <c r="H219" s="85"/>
      <c r="I219" s="94">
        <f t="shared" si="6"/>
        <v>-4280802112</v>
      </c>
      <c r="J219" s="94"/>
      <c r="K219" s="85">
        <v>1042718</v>
      </c>
      <c r="L219" s="85"/>
      <c r="M219" s="85">
        <v>28296827503</v>
      </c>
      <c r="N219" s="85"/>
      <c r="O219" s="85">
        <v>-32577629615</v>
      </c>
      <c r="P219" s="85"/>
      <c r="Q219" s="85">
        <f t="shared" si="7"/>
        <v>-4280802112</v>
      </c>
    </row>
    <row r="220" spans="1:17">
      <c r="A220" s="330" t="s">
        <v>192</v>
      </c>
      <c r="C220" s="85">
        <v>6069259</v>
      </c>
      <c r="D220" s="85"/>
      <c r="E220" s="85">
        <v>41809708084</v>
      </c>
      <c r="F220" s="85"/>
      <c r="G220" s="85">
        <v>-35595566764</v>
      </c>
      <c r="H220" s="85"/>
      <c r="I220" s="94">
        <f t="shared" si="6"/>
        <v>6214141320</v>
      </c>
      <c r="J220" s="94"/>
      <c r="K220" s="85">
        <v>6069259</v>
      </c>
      <c r="L220" s="85"/>
      <c r="M220" s="85">
        <v>41809708084</v>
      </c>
      <c r="N220" s="85"/>
      <c r="O220" s="85">
        <v>-35595566764</v>
      </c>
      <c r="P220" s="85"/>
      <c r="Q220" s="85">
        <f t="shared" si="7"/>
        <v>6214141320</v>
      </c>
    </row>
    <row r="221" spans="1:17">
      <c r="A221" s="330" t="s">
        <v>102</v>
      </c>
      <c r="C221" s="85">
        <v>3582487</v>
      </c>
      <c r="D221" s="85"/>
      <c r="E221" s="85">
        <v>28311311061</v>
      </c>
      <c r="F221" s="85"/>
      <c r="G221" s="85">
        <v>-29450396016</v>
      </c>
      <c r="H221" s="85"/>
      <c r="I221" s="94">
        <f t="shared" si="6"/>
        <v>-1139084955</v>
      </c>
      <c r="J221" s="94"/>
      <c r="K221" s="85">
        <v>3582487</v>
      </c>
      <c r="L221" s="85"/>
      <c r="M221" s="85">
        <v>28311311061</v>
      </c>
      <c r="N221" s="85"/>
      <c r="O221" s="85">
        <v>-29450396016</v>
      </c>
      <c r="P221" s="85"/>
      <c r="Q221" s="85">
        <f t="shared" si="7"/>
        <v>-1139084955</v>
      </c>
    </row>
    <row r="222" spans="1:17">
      <c r="A222" s="330" t="s">
        <v>225</v>
      </c>
      <c r="C222" s="85">
        <v>10059868</v>
      </c>
      <c r="D222" s="85"/>
      <c r="E222" s="85">
        <v>22780026850</v>
      </c>
      <c r="F222" s="85"/>
      <c r="G222" s="85">
        <v>-23300027463</v>
      </c>
      <c r="H222" s="85"/>
      <c r="I222" s="94">
        <f t="shared" si="6"/>
        <v>-520000613</v>
      </c>
      <c r="J222" s="94"/>
      <c r="K222" s="85">
        <v>10059868</v>
      </c>
      <c r="L222" s="85"/>
      <c r="M222" s="85">
        <v>22780026850</v>
      </c>
      <c r="N222" s="85"/>
      <c r="O222" s="85">
        <v>-23300027463</v>
      </c>
      <c r="P222" s="85"/>
      <c r="Q222" s="85">
        <f t="shared" si="7"/>
        <v>-520000613</v>
      </c>
    </row>
    <row r="223" spans="1:17">
      <c r="A223" s="330" t="s">
        <v>122</v>
      </c>
      <c r="C223" s="85">
        <v>6099077</v>
      </c>
      <c r="D223" s="85"/>
      <c r="E223" s="85">
        <v>29586402966</v>
      </c>
      <c r="F223" s="85"/>
      <c r="G223" s="85">
        <v>-31587122836</v>
      </c>
      <c r="H223" s="85"/>
      <c r="I223" s="94">
        <f t="shared" si="6"/>
        <v>-2000719870</v>
      </c>
      <c r="J223" s="94"/>
      <c r="K223" s="85">
        <v>6099077</v>
      </c>
      <c r="L223" s="85"/>
      <c r="M223" s="85">
        <v>29586402966</v>
      </c>
      <c r="N223" s="85"/>
      <c r="O223" s="85">
        <v>-31587122836</v>
      </c>
      <c r="P223" s="85"/>
      <c r="Q223" s="85">
        <f t="shared" si="7"/>
        <v>-2000719870</v>
      </c>
    </row>
    <row r="224" spans="1:17">
      <c r="A224" s="330" t="s">
        <v>295</v>
      </c>
      <c r="C224" s="85">
        <v>773404</v>
      </c>
      <c r="D224" s="85"/>
      <c r="E224" s="85">
        <v>21853972654</v>
      </c>
      <c r="F224" s="85"/>
      <c r="G224" s="85">
        <v>-25109081364</v>
      </c>
      <c r="H224" s="85"/>
      <c r="I224" s="94">
        <f t="shared" si="6"/>
        <v>-3255108710</v>
      </c>
      <c r="J224" s="94"/>
      <c r="K224" s="85">
        <v>773404</v>
      </c>
      <c r="L224" s="85"/>
      <c r="M224" s="85">
        <v>21853972654</v>
      </c>
      <c r="N224" s="85"/>
      <c r="O224" s="85">
        <v>-25109081364</v>
      </c>
      <c r="P224" s="85"/>
      <c r="Q224" s="85">
        <f t="shared" si="7"/>
        <v>-3255108710</v>
      </c>
    </row>
    <row r="225" spans="1:17">
      <c r="A225" s="330" t="s">
        <v>303</v>
      </c>
      <c r="C225" s="85">
        <v>3328046</v>
      </c>
      <c r="D225" s="85"/>
      <c r="E225" s="85">
        <v>26366705690</v>
      </c>
      <c r="F225" s="85"/>
      <c r="G225" s="85">
        <v>-26300540809</v>
      </c>
      <c r="H225" s="85"/>
      <c r="I225" s="94">
        <f t="shared" si="6"/>
        <v>66164881</v>
      </c>
      <c r="J225" s="94"/>
      <c r="K225" s="85">
        <v>3328046</v>
      </c>
      <c r="L225" s="85"/>
      <c r="M225" s="85">
        <v>26366705690</v>
      </c>
      <c r="N225" s="85"/>
      <c r="O225" s="85">
        <v>-26300540809</v>
      </c>
      <c r="P225" s="85"/>
      <c r="Q225" s="85">
        <f t="shared" si="7"/>
        <v>66164881</v>
      </c>
    </row>
    <row r="226" spans="1:17">
      <c r="A226" s="330" t="s">
        <v>166</v>
      </c>
      <c r="C226" s="85">
        <v>515318</v>
      </c>
      <c r="D226" s="85"/>
      <c r="E226" s="85">
        <v>29556932204</v>
      </c>
      <c r="F226" s="85"/>
      <c r="G226" s="85">
        <v>-29720852798</v>
      </c>
      <c r="H226" s="85"/>
      <c r="I226" s="94">
        <f t="shared" si="6"/>
        <v>-163920594</v>
      </c>
      <c r="J226" s="94"/>
      <c r="K226" s="85">
        <v>515318</v>
      </c>
      <c r="L226" s="85"/>
      <c r="M226" s="85">
        <v>29556932204</v>
      </c>
      <c r="N226" s="85"/>
      <c r="O226" s="85">
        <v>-29720852798</v>
      </c>
      <c r="P226" s="85"/>
      <c r="Q226" s="85">
        <f t="shared" si="7"/>
        <v>-163920594</v>
      </c>
    </row>
    <row r="227" spans="1:17">
      <c r="A227" s="330" t="s">
        <v>372</v>
      </c>
      <c r="C227" s="85">
        <v>5329768</v>
      </c>
      <c r="D227" s="85"/>
      <c r="E227" s="85">
        <v>29669112932</v>
      </c>
      <c r="F227" s="85"/>
      <c r="G227" s="85">
        <v>-31772907312</v>
      </c>
      <c r="H227" s="85"/>
      <c r="I227" s="94">
        <f t="shared" si="6"/>
        <v>-2103794380</v>
      </c>
      <c r="J227" s="94"/>
      <c r="K227" s="85">
        <v>5329768</v>
      </c>
      <c r="L227" s="85"/>
      <c r="M227" s="85">
        <v>29669112932</v>
      </c>
      <c r="N227" s="85"/>
      <c r="O227" s="85">
        <v>-31772907312</v>
      </c>
      <c r="P227" s="85"/>
      <c r="Q227" s="85">
        <f t="shared" si="7"/>
        <v>-2103794380</v>
      </c>
    </row>
    <row r="228" spans="1:17">
      <c r="A228" s="330" t="s">
        <v>144</v>
      </c>
      <c r="C228" s="85">
        <v>1573853</v>
      </c>
      <c r="D228" s="85"/>
      <c r="E228" s="85">
        <v>16427130038</v>
      </c>
      <c r="F228" s="85"/>
      <c r="G228" s="85">
        <v>-17537916924</v>
      </c>
      <c r="H228" s="85"/>
      <c r="I228" s="94">
        <f t="shared" si="6"/>
        <v>-1110786886</v>
      </c>
      <c r="J228" s="94"/>
      <c r="K228" s="85">
        <v>1573853</v>
      </c>
      <c r="L228" s="85"/>
      <c r="M228" s="85">
        <v>16427130038</v>
      </c>
      <c r="N228" s="85"/>
      <c r="O228" s="85">
        <v>-17537916924</v>
      </c>
      <c r="P228" s="85"/>
      <c r="Q228" s="85">
        <f t="shared" si="7"/>
        <v>-1110786886</v>
      </c>
    </row>
    <row r="229" spans="1:17">
      <c r="A229" s="330" t="s">
        <v>86</v>
      </c>
      <c r="C229" s="85">
        <v>10172034</v>
      </c>
      <c r="D229" s="85"/>
      <c r="E229" s="85">
        <v>25713570946</v>
      </c>
      <c r="F229" s="85"/>
      <c r="G229" s="85">
        <v>-27897657188</v>
      </c>
      <c r="H229" s="85"/>
      <c r="I229" s="94">
        <f t="shared" si="6"/>
        <v>-2184086242</v>
      </c>
      <c r="J229" s="94"/>
      <c r="K229" s="85">
        <v>10172034</v>
      </c>
      <c r="L229" s="85"/>
      <c r="M229" s="85">
        <v>25713570946</v>
      </c>
      <c r="N229" s="85"/>
      <c r="O229" s="85">
        <v>-27897657188</v>
      </c>
      <c r="P229" s="85"/>
      <c r="Q229" s="85">
        <f t="shared" si="7"/>
        <v>-2184086242</v>
      </c>
    </row>
    <row r="230" spans="1:17">
      <c r="A230" s="330" t="s">
        <v>100</v>
      </c>
      <c r="C230" s="85">
        <v>27459426</v>
      </c>
      <c r="D230" s="85"/>
      <c r="E230" s="85">
        <v>44356068926</v>
      </c>
      <c r="F230" s="85"/>
      <c r="G230" s="85">
        <v>-41708352814</v>
      </c>
      <c r="H230" s="85"/>
      <c r="I230" s="94">
        <f t="shared" si="6"/>
        <v>2647716112</v>
      </c>
      <c r="J230" s="94"/>
      <c r="K230" s="85">
        <v>27459426</v>
      </c>
      <c r="L230" s="85"/>
      <c r="M230" s="85">
        <v>44356068926</v>
      </c>
      <c r="N230" s="85"/>
      <c r="O230" s="85">
        <v>-41708352814</v>
      </c>
      <c r="P230" s="85"/>
      <c r="Q230" s="85">
        <f t="shared" si="7"/>
        <v>2647716112</v>
      </c>
    </row>
    <row r="231" spans="1:17">
      <c r="A231" s="330" t="s">
        <v>235</v>
      </c>
      <c r="C231" s="85">
        <v>19079319</v>
      </c>
      <c r="D231" s="85"/>
      <c r="E231" s="85">
        <v>209192741487</v>
      </c>
      <c r="F231" s="85"/>
      <c r="G231" s="85">
        <v>-231003408095</v>
      </c>
      <c r="H231" s="85"/>
      <c r="I231" s="94">
        <f t="shared" si="6"/>
        <v>-21810666608</v>
      </c>
      <c r="J231" s="94"/>
      <c r="K231" s="85">
        <v>19079319</v>
      </c>
      <c r="L231" s="85"/>
      <c r="M231" s="85">
        <v>209192741487</v>
      </c>
      <c r="N231" s="85"/>
      <c r="O231" s="85">
        <v>-231003408095</v>
      </c>
      <c r="P231" s="85"/>
      <c r="Q231" s="85">
        <f t="shared" si="7"/>
        <v>-21810666608</v>
      </c>
    </row>
    <row r="232" spans="1:17">
      <c r="A232" s="330" t="s">
        <v>312</v>
      </c>
      <c r="C232" s="85">
        <v>8967300</v>
      </c>
      <c r="D232" s="85"/>
      <c r="E232" s="85">
        <v>21509348239</v>
      </c>
      <c r="F232" s="85"/>
      <c r="G232" s="85">
        <v>-26768575531</v>
      </c>
      <c r="H232" s="85"/>
      <c r="I232" s="94">
        <f t="shared" si="6"/>
        <v>-5259227292</v>
      </c>
      <c r="J232" s="94"/>
      <c r="K232" s="85">
        <v>8967300</v>
      </c>
      <c r="L232" s="85"/>
      <c r="M232" s="85">
        <v>21509348239</v>
      </c>
      <c r="N232" s="85"/>
      <c r="O232" s="85">
        <v>-26768575531</v>
      </c>
      <c r="P232" s="85"/>
      <c r="Q232" s="85">
        <f t="shared" si="7"/>
        <v>-5259227292</v>
      </c>
    </row>
    <row r="233" spans="1:17">
      <c r="A233" s="330" t="s">
        <v>259</v>
      </c>
      <c r="C233" s="85">
        <v>10365791</v>
      </c>
      <c r="D233" s="85"/>
      <c r="E233" s="85">
        <v>27151341826</v>
      </c>
      <c r="F233" s="85"/>
      <c r="G233" s="85">
        <v>-31200239303</v>
      </c>
      <c r="H233" s="85"/>
      <c r="I233" s="94">
        <f t="shared" si="6"/>
        <v>-4048897477</v>
      </c>
      <c r="J233" s="94"/>
      <c r="K233" s="85">
        <v>10365791</v>
      </c>
      <c r="L233" s="85"/>
      <c r="M233" s="85">
        <v>27151341826</v>
      </c>
      <c r="N233" s="85"/>
      <c r="O233" s="85">
        <v>-31200239303</v>
      </c>
      <c r="P233" s="85"/>
      <c r="Q233" s="85">
        <f t="shared" si="7"/>
        <v>-4048897477</v>
      </c>
    </row>
    <row r="234" spans="1:17">
      <c r="A234" s="330" t="s">
        <v>174</v>
      </c>
      <c r="C234" s="85">
        <v>50587089</v>
      </c>
      <c r="D234" s="85"/>
      <c r="E234" s="85">
        <v>120653105909</v>
      </c>
      <c r="F234" s="85"/>
      <c r="G234" s="85">
        <v>-115758592583</v>
      </c>
      <c r="H234" s="85"/>
      <c r="I234" s="94">
        <f t="shared" si="6"/>
        <v>4894513326</v>
      </c>
      <c r="J234" s="94"/>
      <c r="K234" s="85">
        <v>50587089</v>
      </c>
      <c r="L234" s="85"/>
      <c r="M234" s="85">
        <v>120653105909</v>
      </c>
      <c r="N234" s="85"/>
      <c r="O234" s="85">
        <v>-115758592583</v>
      </c>
      <c r="P234" s="85"/>
      <c r="Q234" s="85">
        <f t="shared" si="7"/>
        <v>4894513326</v>
      </c>
    </row>
    <row r="235" spans="1:17">
      <c r="A235" s="330" t="s">
        <v>173</v>
      </c>
      <c r="C235" s="85">
        <v>2927062</v>
      </c>
      <c r="D235" s="85"/>
      <c r="E235" s="85">
        <v>8822046618</v>
      </c>
      <c r="F235" s="85"/>
      <c r="G235" s="85">
        <v>-10125568017</v>
      </c>
      <c r="H235" s="85"/>
      <c r="I235" s="94">
        <f t="shared" si="6"/>
        <v>-1303521399</v>
      </c>
      <c r="J235" s="94"/>
      <c r="K235" s="85">
        <v>2927062</v>
      </c>
      <c r="L235" s="85"/>
      <c r="M235" s="85">
        <v>8822046618</v>
      </c>
      <c r="N235" s="85"/>
      <c r="O235" s="85">
        <v>-10125568017</v>
      </c>
      <c r="P235" s="85"/>
      <c r="Q235" s="85">
        <f t="shared" si="7"/>
        <v>-1303521399</v>
      </c>
    </row>
    <row r="236" spans="1:17">
      <c r="A236" s="330" t="s">
        <v>216</v>
      </c>
      <c r="C236" s="85">
        <v>5994042</v>
      </c>
      <c r="D236" s="85"/>
      <c r="E236" s="85">
        <v>28719379313</v>
      </c>
      <c r="F236" s="85"/>
      <c r="G236" s="85">
        <v>-27420453030</v>
      </c>
      <c r="H236" s="85"/>
      <c r="I236" s="94">
        <f t="shared" si="6"/>
        <v>1298926283</v>
      </c>
      <c r="J236" s="94"/>
      <c r="K236" s="85">
        <v>5994042</v>
      </c>
      <c r="L236" s="85"/>
      <c r="M236" s="85">
        <v>28719379313</v>
      </c>
      <c r="N236" s="85"/>
      <c r="O236" s="85">
        <v>-27420453030</v>
      </c>
      <c r="P236" s="85"/>
      <c r="Q236" s="85">
        <f t="shared" si="7"/>
        <v>1298926283</v>
      </c>
    </row>
    <row r="237" spans="1:17">
      <c r="A237" s="330" t="s">
        <v>220</v>
      </c>
      <c r="C237" s="85">
        <v>6250715</v>
      </c>
      <c r="D237" s="85"/>
      <c r="E237" s="85">
        <v>25139915056</v>
      </c>
      <c r="F237" s="85"/>
      <c r="G237" s="85">
        <v>-25605929298</v>
      </c>
      <c r="H237" s="85"/>
      <c r="I237" s="94">
        <f t="shared" si="6"/>
        <v>-466014242</v>
      </c>
      <c r="J237" s="94"/>
      <c r="K237" s="85">
        <v>6250715</v>
      </c>
      <c r="L237" s="85"/>
      <c r="M237" s="85">
        <v>25139915056</v>
      </c>
      <c r="N237" s="85"/>
      <c r="O237" s="85">
        <v>-25605929298</v>
      </c>
      <c r="P237" s="85"/>
      <c r="Q237" s="85">
        <f t="shared" si="7"/>
        <v>-466014242</v>
      </c>
    </row>
    <row r="238" spans="1:17">
      <c r="A238" s="330" t="s">
        <v>182</v>
      </c>
      <c r="C238" s="85">
        <v>3997151</v>
      </c>
      <c r="D238" s="85"/>
      <c r="E238" s="85">
        <v>19827106081</v>
      </c>
      <c r="F238" s="85"/>
      <c r="G238" s="85">
        <v>-23164735162</v>
      </c>
      <c r="H238" s="85"/>
      <c r="I238" s="94">
        <f t="shared" si="6"/>
        <v>-3337629081</v>
      </c>
      <c r="J238" s="94"/>
      <c r="K238" s="85">
        <v>3997151</v>
      </c>
      <c r="L238" s="85"/>
      <c r="M238" s="85">
        <v>19827106081</v>
      </c>
      <c r="N238" s="85"/>
      <c r="O238" s="85">
        <v>-23164735162</v>
      </c>
      <c r="P238" s="85"/>
      <c r="Q238" s="85">
        <f t="shared" si="7"/>
        <v>-3337629081</v>
      </c>
    </row>
    <row r="239" spans="1:17">
      <c r="A239" s="330" t="s">
        <v>304</v>
      </c>
      <c r="C239" s="85">
        <v>7808515</v>
      </c>
      <c r="D239" s="85"/>
      <c r="E239" s="85">
        <v>52937210573</v>
      </c>
      <c r="F239" s="85"/>
      <c r="G239" s="85">
        <v>-55533062464</v>
      </c>
      <c r="H239" s="85"/>
      <c r="I239" s="94">
        <f t="shared" si="6"/>
        <v>-2595851891</v>
      </c>
      <c r="J239" s="94"/>
      <c r="K239" s="85">
        <v>7808515</v>
      </c>
      <c r="L239" s="85"/>
      <c r="M239" s="85">
        <v>52937210573</v>
      </c>
      <c r="N239" s="85"/>
      <c r="O239" s="85">
        <v>-55533062464</v>
      </c>
      <c r="P239" s="85"/>
      <c r="Q239" s="85">
        <f t="shared" si="7"/>
        <v>-2595851891</v>
      </c>
    </row>
    <row r="240" spans="1:17">
      <c r="A240" s="330" t="s">
        <v>291</v>
      </c>
      <c r="C240" s="85">
        <v>2475085</v>
      </c>
      <c r="D240" s="85"/>
      <c r="E240" s="85">
        <v>52159594780</v>
      </c>
      <c r="F240" s="85"/>
      <c r="G240" s="85">
        <v>-45688852599</v>
      </c>
      <c r="H240" s="85"/>
      <c r="I240" s="94">
        <f t="shared" si="6"/>
        <v>6470742181</v>
      </c>
      <c r="J240" s="94"/>
      <c r="K240" s="85">
        <v>2475085</v>
      </c>
      <c r="L240" s="85"/>
      <c r="M240" s="85">
        <v>52159594780</v>
      </c>
      <c r="N240" s="85"/>
      <c r="O240" s="85">
        <v>-45688852599</v>
      </c>
      <c r="P240" s="85"/>
      <c r="Q240" s="85">
        <f t="shared" si="7"/>
        <v>6470742181</v>
      </c>
    </row>
    <row r="241" spans="1:17">
      <c r="A241" s="330" t="s">
        <v>217</v>
      </c>
      <c r="C241" s="85">
        <v>7015455</v>
      </c>
      <c r="D241" s="85"/>
      <c r="E241" s="85">
        <v>34868565216</v>
      </c>
      <c r="F241" s="85"/>
      <c r="G241" s="85">
        <v>-28926962301</v>
      </c>
      <c r="H241" s="85"/>
      <c r="I241" s="94">
        <f t="shared" si="6"/>
        <v>5941602915</v>
      </c>
      <c r="J241" s="94"/>
      <c r="K241" s="85">
        <v>7015455</v>
      </c>
      <c r="L241" s="85"/>
      <c r="M241" s="85">
        <v>34868565216</v>
      </c>
      <c r="N241" s="85"/>
      <c r="O241" s="85">
        <v>-28926962301</v>
      </c>
      <c r="P241" s="85"/>
      <c r="Q241" s="85">
        <f t="shared" si="7"/>
        <v>5941602915</v>
      </c>
    </row>
    <row r="242" spans="1:17">
      <c r="A242" s="330" t="s">
        <v>289</v>
      </c>
      <c r="C242" s="85">
        <v>11721182</v>
      </c>
      <c r="D242" s="85"/>
      <c r="E242" s="85">
        <v>28313001553</v>
      </c>
      <c r="F242" s="85"/>
      <c r="G242" s="85">
        <v>-29926211766</v>
      </c>
      <c r="H242" s="85"/>
      <c r="I242" s="94">
        <f t="shared" si="6"/>
        <v>-1613210213</v>
      </c>
      <c r="J242" s="94"/>
      <c r="K242" s="85">
        <v>11721182</v>
      </c>
      <c r="L242" s="85"/>
      <c r="M242" s="85">
        <v>28313001553</v>
      </c>
      <c r="N242" s="85"/>
      <c r="O242" s="85">
        <v>-29926211766</v>
      </c>
      <c r="P242" s="85"/>
      <c r="Q242" s="85">
        <f t="shared" si="7"/>
        <v>-1613210213</v>
      </c>
    </row>
    <row r="243" spans="1:17">
      <c r="A243" s="330" t="s">
        <v>223</v>
      </c>
      <c r="C243" s="85">
        <v>1364884</v>
      </c>
      <c r="D243" s="85"/>
      <c r="E243" s="85">
        <v>45275179317</v>
      </c>
      <c r="F243" s="85"/>
      <c r="G243" s="85">
        <v>-39793857039</v>
      </c>
      <c r="H243" s="85"/>
      <c r="I243" s="94">
        <f t="shared" si="6"/>
        <v>5481322278</v>
      </c>
      <c r="J243" s="94"/>
      <c r="K243" s="85">
        <v>1364884</v>
      </c>
      <c r="L243" s="85"/>
      <c r="M243" s="85">
        <v>45275179317</v>
      </c>
      <c r="N243" s="85"/>
      <c r="O243" s="85">
        <v>-39793857039</v>
      </c>
      <c r="P243" s="85"/>
      <c r="Q243" s="85">
        <f t="shared" si="7"/>
        <v>5481322278</v>
      </c>
    </row>
    <row r="244" spans="1:17">
      <c r="A244" s="330" t="s">
        <v>355</v>
      </c>
      <c r="C244" s="85">
        <v>3127177</v>
      </c>
      <c r="D244" s="85"/>
      <c r="E244" s="85">
        <v>108799960393</v>
      </c>
      <c r="F244" s="85"/>
      <c r="G244" s="85">
        <v>-102116534256</v>
      </c>
      <c r="H244" s="85"/>
      <c r="I244" s="94">
        <f t="shared" si="6"/>
        <v>6683426137</v>
      </c>
      <c r="J244" s="94"/>
      <c r="K244" s="85">
        <v>3127177</v>
      </c>
      <c r="L244" s="85"/>
      <c r="M244" s="85">
        <v>108799960393</v>
      </c>
      <c r="N244" s="85"/>
      <c r="O244" s="85">
        <v>-102116534256</v>
      </c>
      <c r="P244" s="85"/>
      <c r="Q244" s="85">
        <f t="shared" si="7"/>
        <v>6683426137</v>
      </c>
    </row>
    <row r="245" spans="1:17">
      <c r="A245" s="330" t="s">
        <v>219</v>
      </c>
      <c r="C245" s="85">
        <v>14183646</v>
      </c>
      <c r="D245" s="85"/>
      <c r="E245" s="85">
        <v>28691980481</v>
      </c>
      <c r="F245" s="85"/>
      <c r="G245" s="85">
        <v>-29129057334</v>
      </c>
      <c r="H245" s="85"/>
      <c r="I245" s="94">
        <f t="shared" si="6"/>
        <v>-437076853</v>
      </c>
      <c r="J245" s="94"/>
      <c r="K245" s="85">
        <v>14183646</v>
      </c>
      <c r="L245" s="85"/>
      <c r="M245" s="85">
        <v>28691980481</v>
      </c>
      <c r="N245" s="85"/>
      <c r="O245" s="85">
        <v>-29129057334</v>
      </c>
      <c r="P245" s="85"/>
      <c r="Q245" s="85">
        <f t="shared" si="7"/>
        <v>-437076853</v>
      </c>
    </row>
    <row r="246" spans="1:17">
      <c r="A246" s="330" t="s">
        <v>262</v>
      </c>
      <c r="C246" s="85">
        <v>19552694</v>
      </c>
      <c r="D246" s="85"/>
      <c r="E246" s="85">
        <v>14810502872</v>
      </c>
      <c r="F246" s="85"/>
      <c r="G246" s="85">
        <v>-14577266606</v>
      </c>
      <c r="H246" s="85"/>
      <c r="I246" s="94">
        <f t="shared" si="6"/>
        <v>233236266</v>
      </c>
      <c r="J246" s="94"/>
      <c r="K246" s="85">
        <v>19552694</v>
      </c>
      <c r="L246" s="85"/>
      <c r="M246" s="85">
        <v>14810502872</v>
      </c>
      <c r="N246" s="85"/>
      <c r="O246" s="85">
        <v>-14577266606</v>
      </c>
      <c r="P246" s="85"/>
      <c r="Q246" s="85">
        <f t="shared" si="7"/>
        <v>233236266</v>
      </c>
    </row>
    <row r="247" spans="1:17">
      <c r="A247" s="330" t="s">
        <v>160</v>
      </c>
      <c r="C247" s="85">
        <v>3140419</v>
      </c>
      <c r="D247" s="85"/>
      <c r="E247" s="85">
        <v>35494109978</v>
      </c>
      <c r="F247" s="85"/>
      <c r="G247" s="85">
        <v>-36617934039</v>
      </c>
      <c r="H247" s="85"/>
      <c r="I247" s="94">
        <f t="shared" si="6"/>
        <v>-1123824061</v>
      </c>
      <c r="J247" s="94"/>
      <c r="K247" s="85">
        <v>3140419</v>
      </c>
      <c r="L247" s="85"/>
      <c r="M247" s="85">
        <v>35494109978</v>
      </c>
      <c r="N247" s="85"/>
      <c r="O247" s="85">
        <v>-36617934039</v>
      </c>
      <c r="P247" s="85"/>
      <c r="Q247" s="85">
        <f t="shared" si="7"/>
        <v>-1123824061</v>
      </c>
    </row>
    <row r="248" spans="1:17">
      <c r="A248" s="330" t="s">
        <v>277</v>
      </c>
      <c r="C248" s="85">
        <v>10332325</v>
      </c>
      <c r="D248" s="85"/>
      <c r="E248" s="85">
        <v>34910611220</v>
      </c>
      <c r="F248" s="85"/>
      <c r="G248" s="85">
        <v>-36964780753</v>
      </c>
      <c r="H248" s="85"/>
      <c r="I248" s="94">
        <f t="shared" si="6"/>
        <v>-2054169533</v>
      </c>
      <c r="J248" s="94"/>
      <c r="K248" s="85">
        <v>10332325</v>
      </c>
      <c r="L248" s="85"/>
      <c r="M248" s="85">
        <v>34910611220</v>
      </c>
      <c r="N248" s="85"/>
      <c r="O248" s="85">
        <v>-36964780753</v>
      </c>
      <c r="P248" s="85"/>
      <c r="Q248" s="85">
        <f t="shared" si="7"/>
        <v>-2054169533</v>
      </c>
    </row>
    <row r="249" spans="1:17">
      <c r="A249" s="330" t="s">
        <v>233</v>
      </c>
      <c r="C249" s="85">
        <v>4119839</v>
      </c>
      <c r="D249" s="85"/>
      <c r="E249" s="85">
        <v>27889169777</v>
      </c>
      <c r="F249" s="85"/>
      <c r="G249" s="85">
        <v>-26947244806</v>
      </c>
      <c r="H249" s="85"/>
      <c r="I249" s="94">
        <f t="shared" si="6"/>
        <v>941924971</v>
      </c>
      <c r="J249" s="94"/>
      <c r="K249" s="85">
        <v>4119839</v>
      </c>
      <c r="L249" s="85"/>
      <c r="M249" s="85">
        <v>27889169777</v>
      </c>
      <c r="N249" s="85"/>
      <c r="O249" s="85">
        <v>-26947244806</v>
      </c>
      <c r="P249" s="85"/>
      <c r="Q249" s="85">
        <f t="shared" si="7"/>
        <v>941924971</v>
      </c>
    </row>
    <row r="250" spans="1:17">
      <c r="A250" s="330" t="s">
        <v>85</v>
      </c>
      <c r="C250" s="85">
        <v>1825905</v>
      </c>
      <c r="D250" s="85"/>
      <c r="E250" s="85">
        <v>25029413537</v>
      </c>
      <c r="F250" s="85"/>
      <c r="G250" s="85">
        <v>-24956811901</v>
      </c>
      <c r="H250" s="85"/>
      <c r="I250" s="94">
        <f t="shared" si="6"/>
        <v>72601636</v>
      </c>
      <c r="J250" s="94"/>
      <c r="K250" s="85">
        <v>1825905</v>
      </c>
      <c r="L250" s="85"/>
      <c r="M250" s="85">
        <v>25029413537</v>
      </c>
      <c r="N250" s="85"/>
      <c r="O250" s="85">
        <v>-24956811901</v>
      </c>
      <c r="P250" s="85"/>
      <c r="Q250" s="85">
        <f t="shared" si="7"/>
        <v>72601636</v>
      </c>
    </row>
    <row r="251" spans="1:17">
      <c r="A251" s="330" t="s">
        <v>311</v>
      </c>
      <c r="C251" s="85">
        <v>755353</v>
      </c>
      <c r="D251" s="85"/>
      <c r="E251" s="85">
        <v>22556544698</v>
      </c>
      <c r="F251" s="85"/>
      <c r="G251" s="85">
        <v>-20581035591</v>
      </c>
      <c r="H251" s="85"/>
      <c r="I251" s="94">
        <f t="shared" si="6"/>
        <v>1975509107</v>
      </c>
      <c r="J251" s="94"/>
      <c r="K251" s="85">
        <v>755353</v>
      </c>
      <c r="L251" s="85"/>
      <c r="M251" s="85">
        <v>22556544698</v>
      </c>
      <c r="N251" s="85"/>
      <c r="O251" s="85">
        <v>-20581035591</v>
      </c>
      <c r="P251" s="85"/>
      <c r="Q251" s="85">
        <f t="shared" si="7"/>
        <v>1975509107</v>
      </c>
    </row>
    <row r="252" spans="1:17">
      <c r="A252" s="330" t="s">
        <v>351</v>
      </c>
      <c r="C252" s="85">
        <v>11576575</v>
      </c>
      <c r="D252" s="85"/>
      <c r="E252" s="85">
        <v>24626465973</v>
      </c>
      <c r="F252" s="85"/>
      <c r="G252" s="85">
        <v>-27618466512</v>
      </c>
      <c r="H252" s="85"/>
      <c r="I252" s="94">
        <f t="shared" si="6"/>
        <v>-2992000539</v>
      </c>
      <c r="J252" s="94"/>
      <c r="K252" s="85">
        <v>11576575</v>
      </c>
      <c r="L252" s="85"/>
      <c r="M252" s="85">
        <v>24626465973</v>
      </c>
      <c r="N252" s="85"/>
      <c r="O252" s="85">
        <v>-27618466512</v>
      </c>
      <c r="P252" s="85"/>
      <c r="Q252" s="85">
        <f t="shared" si="7"/>
        <v>-2992000539</v>
      </c>
    </row>
    <row r="253" spans="1:17">
      <c r="A253" s="330" t="s">
        <v>163</v>
      </c>
      <c r="C253" s="85">
        <v>37412096</v>
      </c>
      <c r="D253" s="85"/>
      <c r="E253" s="85">
        <v>44664582333</v>
      </c>
      <c r="F253" s="85"/>
      <c r="G253" s="85">
        <v>-45222424742</v>
      </c>
      <c r="H253" s="85"/>
      <c r="I253" s="94">
        <f t="shared" si="6"/>
        <v>-557842409</v>
      </c>
      <c r="J253" s="94"/>
      <c r="K253" s="85">
        <v>37412096</v>
      </c>
      <c r="L253" s="85"/>
      <c r="M253" s="85">
        <v>44664582333</v>
      </c>
      <c r="N253" s="85"/>
      <c r="O253" s="85">
        <v>-45222424742</v>
      </c>
      <c r="P253" s="85"/>
      <c r="Q253" s="85">
        <f t="shared" si="7"/>
        <v>-557842409</v>
      </c>
    </row>
    <row r="254" spans="1:17">
      <c r="A254" s="330" t="s">
        <v>250</v>
      </c>
      <c r="C254" s="85">
        <v>23527614</v>
      </c>
      <c r="D254" s="85"/>
      <c r="E254" s="85">
        <v>53206846189</v>
      </c>
      <c r="F254" s="85"/>
      <c r="G254" s="85">
        <v>-50411900868</v>
      </c>
      <c r="H254" s="85"/>
      <c r="I254" s="94">
        <f t="shared" si="6"/>
        <v>2794945321</v>
      </c>
      <c r="J254" s="94"/>
      <c r="K254" s="85">
        <v>23527614</v>
      </c>
      <c r="L254" s="85"/>
      <c r="M254" s="85">
        <v>53206846189</v>
      </c>
      <c r="N254" s="85"/>
      <c r="O254" s="85">
        <v>-50411900868</v>
      </c>
      <c r="P254" s="85"/>
      <c r="Q254" s="85">
        <f t="shared" si="7"/>
        <v>2794945321</v>
      </c>
    </row>
    <row r="255" spans="1:17">
      <c r="A255" s="330" t="s">
        <v>274</v>
      </c>
      <c r="C255" s="85">
        <v>20714864</v>
      </c>
      <c r="D255" s="85"/>
      <c r="E255" s="85">
        <v>40174232206</v>
      </c>
      <c r="F255" s="85"/>
      <c r="G255" s="85">
        <v>-39715500957</v>
      </c>
      <c r="H255" s="85"/>
      <c r="I255" s="94">
        <f t="shared" si="6"/>
        <v>458731249</v>
      </c>
      <c r="J255" s="94"/>
      <c r="K255" s="85">
        <v>20714864</v>
      </c>
      <c r="L255" s="85"/>
      <c r="M255" s="85">
        <v>40174232206</v>
      </c>
      <c r="N255" s="85"/>
      <c r="O255" s="85">
        <v>-39715500957</v>
      </c>
      <c r="P255" s="85"/>
      <c r="Q255" s="85">
        <f t="shared" si="7"/>
        <v>458731249</v>
      </c>
    </row>
    <row r="256" spans="1:17">
      <c r="A256" s="330" t="s">
        <v>305</v>
      </c>
      <c r="C256" s="85">
        <v>6739795</v>
      </c>
      <c r="D256" s="85"/>
      <c r="E256" s="85">
        <v>21613210330</v>
      </c>
      <c r="F256" s="85"/>
      <c r="G256" s="85">
        <v>-22912950816</v>
      </c>
      <c r="H256" s="85"/>
      <c r="I256" s="94">
        <f t="shared" si="6"/>
        <v>-1299740486</v>
      </c>
      <c r="J256" s="94"/>
      <c r="K256" s="85">
        <v>6739795</v>
      </c>
      <c r="L256" s="85"/>
      <c r="M256" s="85">
        <v>21613210330</v>
      </c>
      <c r="N256" s="85"/>
      <c r="O256" s="85">
        <v>-22912950816</v>
      </c>
      <c r="P256" s="85"/>
      <c r="Q256" s="85">
        <f t="shared" si="7"/>
        <v>-1299740486</v>
      </c>
    </row>
    <row r="257" spans="1:17">
      <c r="A257" s="330" t="s">
        <v>106</v>
      </c>
      <c r="C257" s="85">
        <v>3770993</v>
      </c>
      <c r="D257" s="85"/>
      <c r="E257" s="85">
        <v>35611278123</v>
      </c>
      <c r="F257" s="85"/>
      <c r="G257" s="85">
        <v>-30700670299</v>
      </c>
      <c r="H257" s="85"/>
      <c r="I257" s="94">
        <f t="shared" si="6"/>
        <v>4910607824</v>
      </c>
      <c r="J257" s="94"/>
      <c r="K257" s="85">
        <v>3770993</v>
      </c>
      <c r="L257" s="85"/>
      <c r="M257" s="85">
        <v>35611278123</v>
      </c>
      <c r="N257" s="85"/>
      <c r="O257" s="85">
        <v>-30700670299</v>
      </c>
      <c r="P257" s="85"/>
      <c r="Q257" s="85">
        <f t="shared" si="7"/>
        <v>4910607824</v>
      </c>
    </row>
    <row r="258" spans="1:17">
      <c r="A258" s="330" t="s">
        <v>339</v>
      </c>
      <c r="C258" s="85">
        <v>831278</v>
      </c>
      <c r="D258" s="85"/>
      <c r="E258" s="85">
        <v>4263872587</v>
      </c>
      <c r="F258" s="85"/>
      <c r="G258" s="85">
        <v>-4677038532</v>
      </c>
      <c r="H258" s="85"/>
      <c r="I258" s="94">
        <f t="shared" si="6"/>
        <v>-413165945</v>
      </c>
      <c r="J258" s="94"/>
      <c r="K258" s="85">
        <v>831278</v>
      </c>
      <c r="L258" s="85"/>
      <c r="M258" s="85">
        <v>4263872587</v>
      </c>
      <c r="N258" s="85"/>
      <c r="O258" s="85">
        <v>-4677038532</v>
      </c>
      <c r="P258" s="85"/>
      <c r="Q258" s="85">
        <f t="shared" si="7"/>
        <v>-413165945</v>
      </c>
    </row>
    <row r="259" spans="1:17">
      <c r="A259" s="330" t="s">
        <v>151</v>
      </c>
      <c r="C259" s="85">
        <v>3283164</v>
      </c>
      <c r="D259" s="85"/>
      <c r="E259" s="85">
        <v>38576096845</v>
      </c>
      <c r="F259" s="85"/>
      <c r="G259" s="85">
        <v>-36520010461</v>
      </c>
      <c r="H259" s="85"/>
      <c r="I259" s="94">
        <f t="shared" si="6"/>
        <v>2056086384</v>
      </c>
      <c r="J259" s="94"/>
      <c r="K259" s="85">
        <v>3283164</v>
      </c>
      <c r="L259" s="85"/>
      <c r="M259" s="85">
        <v>38576096845</v>
      </c>
      <c r="N259" s="85"/>
      <c r="O259" s="85">
        <v>-36520010461</v>
      </c>
      <c r="P259" s="85"/>
      <c r="Q259" s="85">
        <f t="shared" si="7"/>
        <v>2056086384</v>
      </c>
    </row>
    <row r="260" spans="1:17">
      <c r="A260" s="330" t="s">
        <v>349</v>
      </c>
      <c r="C260" s="85">
        <v>1709609</v>
      </c>
      <c r="D260" s="85"/>
      <c r="E260" s="85">
        <v>34583539422</v>
      </c>
      <c r="F260" s="85"/>
      <c r="G260" s="85">
        <v>-33223989959</v>
      </c>
      <c r="H260" s="85"/>
      <c r="I260" s="94">
        <f t="shared" si="6"/>
        <v>1359549463</v>
      </c>
      <c r="J260" s="94"/>
      <c r="K260" s="85">
        <v>1709609</v>
      </c>
      <c r="L260" s="85"/>
      <c r="M260" s="85">
        <v>34583539422</v>
      </c>
      <c r="N260" s="85"/>
      <c r="O260" s="85">
        <v>-33223989959</v>
      </c>
      <c r="P260" s="85"/>
      <c r="Q260" s="85">
        <f t="shared" si="7"/>
        <v>1359549463</v>
      </c>
    </row>
    <row r="261" spans="1:17">
      <c r="A261" s="330" t="s">
        <v>121</v>
      </c>
      <c r="C261" s="85">
        <v>19466485</v>
      </c>
      <c r="D261" s="85"/>
      <c r="E261" s="85">
        <v>41371709830</v>
      </c>
      <c r="F261" s="85"/>
      <c r="G261" s="85">
        <v>-41120151259</v>
      </c>
      <c r="H261" s="85"/>
      <c r="I261" s="94">
        <f t="shared" si="6"/>
        <v>251558571</v>
      </c>
      <c r="J261" s="94"/>
      <c r="K261" s="85">
        <v>19466485</v>
      </c>
      <c r="L261" s="85"/>
      <c r="M261" s="85">
        <v>41371709830</v>
      </c>
      <c r="N261" s="85"/>
      <c r="O261" s="85">
        <v>-41120151259</v>
      </c>
      <c r="P261" s="85"/>
      <c r="Q261" s="85">
        <f t="shared" si="7"/>
        <v>251558571</v>
      </c>
    </row>
    <row r="262" spans="1:17">
      <c r="A262" s="330" t="s">
        <v>313</v>
      </c>
      <c r="C262" s="85">
        <v>52285248</v>
      </c>
      <c r="D262" s="85"/>
      <c r="E262" s="85">
        <v>147294743298</v>
      </c>
      <c r="F262" s="85"/>
      <c r="G262" s="85">
        <v>-139758491435</v>
      </c>
      <c r="H262" s="85"/>
      <c r="I262" s="94">
        <f t="shared" si="6"/>
        <v>7536251863</v>
      </c>
      <c r="J262" s="94"/>
      <c r="K262" s="85">
        <v>52285248</v>
      </c>
      <c r="L262" s="85"/>
      <c r="M262" s="85">
        <v>147294743298</v>
      </c>
      <c r="N262" s="85"/>
      <c r="O262" s="85">
        <v>-139758491435</v>
      </c>
      <c r="P262" s="85"/>
      <c r="Q262" s="85">
        <f t="shared" si="7"/>
        <v>7536251863</v>
      </c>
    </row>
    <row r="263" spans="1:17">
      <c r="A263" s="330" t="s">
        <v>238</v>
      </c>
      <c r="C263" s="85">
        <v>47045406</v>
      </c>
      <c r="D263" s="85"/>
      <c r="E263" s="85">
        <v>52564406080</v>
      </c>
      <c r="F263" s="85"/>
      <c r="G263" s="85">
        <v>-50553295848</v>
      </c>
      <c r="H263" s="85"/>
      <c r="I263" s="94">
        <f t="shared" si="6"/>
        <v>2011110232</v>
      </c>
      <c r="J263" s="94"/>
      <c r="K263" s="85">
        <v>47045406</v>
      </c>
      <c r="L263" s="85"/>
      <c r="M263" s="85">
        <v>52564406080</v>
      </c>
      <c r="N263" s="85"/>
      <c r="O263" s="85">
        <v>-50553295848</v>
      </c>
      <c r="P263" s="85"/>
      <c r="Q263" s="85">
        <f t="shared" si="7"/>
        <v>2011110232</v>
      </c>
    </row>
    <row r="264" spans="1:17">
      <c r="A264" s="330" t="s">
        <v>230</v>
      </c>
      <c r="C264" s="85">
        <v>17617379</v>
      </c>
      <c r="D264" s="85"/>
      <c r="E264" s="85">
        <v>33554056525</v>
      </c>
      <c r="F264" s="85"/>
      <c r="G264" s="85">
        <v>-34149483414</v>
      </c>
      <c r="H264" s="85"/>
      <c r="I264" s="94">
        <f t="shared" si="6"/>
        <v>-595426889</v>
      </c>
      <c r="J264" s="94"/>
      <c r="K264" s="85">
        <v>17617379</v>
      </c>
      <c r="L264" s="85"/>
      <c r="M264" s="85">
        <v>33554056525</v>
      </c>
      <c r="N264" s="85"/>
      <c r="O264" s="85">
        <v>-34149483414</v>
      </c>
      <c r="P264" s="85"/>
      <c r="Q264" s="85">
        <f t="shared" si="7"/>
        <v>-595426889</v>
      </c>
    </row>
    <row r="265" spans="1:17">
      <c r="A265" s="330" t="s">
        <v>384</v>
      </c>
      <c r="C265" s="85">
        <v>1546510</v>
      </c>
      <c r="D265" s="85"/>
      <c r="E265" s="85">
        <v>17079494834</v>
      </c>
      <c r="F265" s="85"/>
      <c r="G265" s="85">
        <v>-17143568777</v>
      </c>
      <c r="H265" s="85"/>
      <c r="I265" s="94">
        <f t="shared" ref="I265:I285" si="8">E265+G265</f>
        <v>-64073943</v>
      </c>
      <c r="J265" s="94"/>
      <c r="K265" s="85">
        <v>1546510</v>
      </c>
      <c r="L265" s="85"/>
      <c r="M265" s="85">
        <v>17079494834</v>
      </c>
      <c r="N265" s="85"/>
      <c r="O265" s="85">
        <v>-17143568777</v>
      </c>
      <c r="P265" s="85"/>
      <c r="Q265" s="85">
        <f t="shared" ref="Q265:Q286" si="9">M265+O265</f>
        <v>-64073943</v>
      </c>
    </row>
    <row r="266" spans="1:17">
      <c r="A266" s="330" t="s">
        <v>98</v>
      </c>
      <c r="C266" s="85">
        <v>16328446</v>
      </c>
      <c r="D266" s="85"/>
      <c r="E266" s="85">
        <v>34069481378</v>
      </c>
      <c r="F266" s="85"/>
      <c r="G266" s="85">
        <v>-33631236502</v>
      </c>
      <c r="H266" s="85"/>
      <c r="I266" s="94">
        <f t="shared" si="8"/>
        <v>438244876</v>
      </c>
      <c r="J266" s="94"/>
      <c r="K266" s="85">
        <v>16328446</v>
      </c>
      <c r="L266" s="85"/>
      <c r="M266" s="85">
        <v>34069481378</v>
      </c>
      <c r="N266" s="85"/>
      <c r="O266" s="85">
        <v>-33631236502</v>
      </c>
      <c r="P266" s="85"/>
      <c r="Q266" s="85">
        <f t="shared" si="9"/>
        <v>438244876</v>
      </c>
    </row>
    <row r="267" spans="1:17">
      <c r="A267" s="330" t="s">
        <v>172</v>
      </c>
      <c r="C267" s="85">
        <v>4553099</v>
      </c>
      <c r="D267" s="85"/>
      <c r="E267" s="85">
        <v>35529163284</v>
      </c>
      <c r="F267" s="85"/>
      <c r="G267" s="85">
        <v>-33537719737</v>
      </c>
      <c r="H267" s="85"/>
      <c r="I267" s="94">
        <f t="shared" si="8"/>
        <v>1991443547</v>
      </c>
      <c r="J267" s="94"/>
      <c r="K267" s="85">
        <v>4553099</v>
      </c>
      <c r="L267" s="85"/>
      <c r="M267" s="85">
        <v>35529163284</v>
      </c>
      <c r="N267" s="85"/>
      <c r="O267" s="85">
        <v>-33537719737</v>
      </c>
      <c r="P267" s="85"/>
      <c r="Q267" s="85">
        <f t="shared" si="9"/>
        <v>1991443547</v>
      </c>
    </row>
    <row r="268" spans="1:17">
      <c r="A268" s="330" t="s">
        <v>184</v>
      </c>
      <c r="C268" s="85">
        <v>32668432</v>
      </c>
      <c r="D268" s="85"/>
      <c r="E268" s="85">
        <v>60401741986</v>
      </c>
      <c r="F268" s="85"/>
      <c r="G268" s="85">
        <v>-56277537022</v>
      </c>
      <c r="H268" s="85"/>
      <c r="I268" s="94">
        <f t="shared" si="8"/>
        <v>4124204964</v>
      </c>
      <c r="J268" s="94"/>
      <c r="K268" s="85">
        <v>32668432</v>
      </c>
      <c r="L268" s="85"/>
      <c r="M268" s="85">
        <v>60401741986</v>
      </c>
      <c r="N268" s="85"/>
      <c r="O268" s="85">
        <v>-56277537022</v>
      </c>
      <c r="P268" s="85"/>
      <c r="Q268" s="85">
        <f t="shared" si="9"/>
        <v>4124204964</v>
      </c>
    </row>
    <row r="269" spans="1:17">
      <c r="A269" s="330" t="s">
        <v>175</v>
      </c>
      <c r="C269" s="85">
        <v>5616473</v>
      </c>
      <c r="D269" s="85"/>
      <c r="E269" s="85">
        <v>40867962499</v>
      </c>
      <c r="F269" s="85"/>
      <c r="G269" s="85">
        <v>-35564060263</v>
      </c>
      <c r="H269" s="85"/>
      <c r="I269" s="94">
        <f t="shared" si="8"/>
        <v>5303902236</v>
      </c>
      <c r="J269" s="94"/>
      <c r="K269" s="85">
        <v>5616473</v>
      </c>
      <c r="L269" s="85"/>
      <c r="M269" s="85">
        <v>40867962499</v>
      </c>
      <c r="N269" s="85"/>
      <c r="O269" s="85">
        <v>-35564060263</v>
      </c>
      <c r="P269" s="85"/>
      <c r="Q269" s="85">
        <f t="shared" si="9"/>
        <v>5303902236</v>
      </c>
    </row>
    <row r="270" spans="1:17">
      <c r="A270" s="330" t="s">
        <v>128</v>
      </c>
      <c r="C270" s="85">
        <v>3782363</v>
      </c>
      <c r="D270" s="85"/>
      <c r="E270" s="85">
        <v>13084305636</v>
      </c>
      <c r="F270" s="85"/>
      <c r="G270" s="85">
        <v>-14697284691</v>
      </c>
      <c r="H270" s="85"/>
      <c r="I270" s="94">
        <f t="shared" si="8"/>
        <v>-1612979055</v>
      </c>
      <c r="J270" s="94"/>
      <c r="K270" s="85">
        <v>3782363</v>
      </c>
      <c r="L270" s="85"/>
      <c r="M270" s="85">
        <v>13084305636</v>
      </c>
      <c r="N270" s="85"/>
      <c r="O270" s="85">
        <v>-14697284691</v>
      </c>
      <c r="P270" s="85"/>
      <c r="Q270" s="85">
        <f t="shared" si="9"/>
        <v>-1612979055</v>
      </c>
    </row>
    <row r="271" spans="1:17">
      <c r="A271" s="330" t="s">
        <v>258</v>
      </c>
      <c r="C271" s="85">
        <v>2119384</v>
      </c>
      <c r="D271" s="85"/>
      <c r="E271" s="85">
        <v>27535531807</v>
      </c>
      <c r="F271" s="85"/>
      <c r="G271" s="85">
        <v>-25218080776</v>
      </c>
      <c r="H271" s="85"/>
      <c r="I271" s="94">
        <f t="shared" si="8"/>
        <v>2317451031</v>
      </c>
      <c r="J271" s="94"/>
      <c r="K271" s="85">
        <v>2119384</v>
      </c>
      <c r="L271" s="85"/>
      <c r="M271" s="85">
        <v>27535531807</v>
      </c>
      <c r="N271" s="85"/>
      <c r="O271" s="85">
        <v>-25218080776</v>
      </c>
      <c r="P271" s="85"/>
      <c r="Q271" s="85">
        <f t="shared" si="9"/>
        <v>2317451031</v>
      </c>
    </row>
    <row r="272" spans="1:17">
      <c r="A272" s="330" t="s">
        <v>252</v>
      </c>
      <c r="C272" s="85">
        <v>1030058</v>
      </c>
      <c r="D272" s="85"/>
      <c r="E272" s="85">
        <v>34762394811</v>
      </c>
      <c r="F272" s="85"/>
      <c r="G272" s="85">
        <v>-35069573559</v>
      </c>
      <c r="H272" s="85"/>
      <c r="I272" s="94">
        <f t="shared" si="8"/>
        <v>-307178748</v>
      </c>
      <c r="J272" s="94"/>
      <c r="K272" s="85">
        <v>1030058</v>
      </c>
      <c r="L272" s="85"/>
      <c r="M272" s="85">
        <v>34762394811</v>
      </c>
      <c r="N272" s="85"/>
      <c r="O272" s="85">
        <v>-35069573559</v>
      </c>
      <c r="P272" s="85"/>
      <c r="Q272" s="85">
        <f t="shared" si="9"/>
        <v>-307178748</v>
      </c>
    </row>
    <row r="273" spans="1:17">
      <c r="A273" s="330" t="s">
        <v>325</v>
      </c>
      <c r="C273" s="85">
        <v>12587339</v>
      </c>
      <c r="D273" s="85"/>
      <c r="E273" s="85">
        <v>49924652893</v>
      </c>
      <c r="F273" s="85"/>
      <c r="G273" s="85">
        <v>-46759004475</v>
      </c>
      <c r="H273" s="85"/>
      <c r="I273" s="94">
        <f t="shared" si="8"/>
        <v>3165648418</v>
      </c>
      <c r="J273" s="94"/>
      <c r="K273" s="85">
        <v>12587339</v>
      </c>
      <c r="L273" s="85"/>
      <c r="M273" s="85">
        <v>49924652893</v>
      </c>
      <c r="N273" s="85"/>
      <c r="O273" s="85">
        <v>-46759004475</v>
      </c>
      <c r="P273" s="85"/>
      <c r="Q273" s="85">
        <f t="shared" si="9"/>
        <v>3165648418</v>
      </c>
    </row>
    <row r="274" spans="1:17">
      <c r="A274" s="330" t="s">
        <v>336</v>
      </c>
      <c r="C274" s="85">
        <v>2047075</v>
      </c>
      <c r="D274" s="85"/>
      <c r="E274" s="85">
        <v>30889704644</v>
      </c>
      <c r="F274" s="85"/>
      <c r="G274" s="85">
        <v>-32924599546</v>
      </c>
      <c r="H274" s="85"/>
      <c r="I274" s="94">
        <f t="shared" si="8"/>
        <v>-2034894902</v>
      </c>
      <c r="J274" s="94"/>
      <c r="K274" s="85">
        <v>2047075</v>
      </c>
      <c r="L274" s="85"/>
      <c r="M274" s="85">
        <v>30889704644</v>
      </c>
      <c r="N274" s="85"/>
      <c r="O274" s="85">
        <v>-32924599546</v>
      </c>
      <c r="P274" s="85"/>
      <c r="Q274" s="85">
        <f t="shared" si="9"/>
        <v>-2034894902</v>
      </c>
    </row>
    <row r="275" spans="1:17">
      <c r="A275" s="330" t="s">
        <v>242</v>
      </c>
      <c r="C275" s="85">
        <v>626610</v>
      </c>
      <c r="D275" s="85"/>
      <c r="E275" s="85">
        <v>26403954018</v>
      </c>
      <c r="F275" s="85"/>
      <c r="G275" s="85">
        <v>-25033685051</v>
      </c>
      <c r="H275" s="85"/>
      <c r="I275" s="94">
        <f t="shared" si="8"/>
        <v>1370268967</v>
      </c>
      <c r="J275" s="94"/>
      <c r="K275" s="85">
        <v>626610</v>
      </c>
      <c r="L275" s="85"/>
      <c r="M275" s="85">
        <v>26403954018</v>
      </c>
      <c r="N275" s="85"/>
      <c r="O275" s="85">
        <v>-25033685051</v>
      </c>
      <c r="P275" s="85"/>
      <c r="Q275" s="85">
        <f t="shared" si="9"/>
        <v>1370268967</v>
      </c>
    </row>
    <row r="276" spans="1:17">
      <c r="A276" s="330" t="s">
        <v>278</v>
      </c>
      <c r="C276" s="85">
        <v>7740074</v>
      </c>
      <c r="D276" s="85"/>
      <c r="E276" s="85">
        <v>62090745922</v>
      </c>
      <c r="F276" s="85"/>
      <c r="G276" s="132">
        <v>-51319117138</v>
      </c>
      <c r="H276" s="85"/>
      <c r="I276" s="94">
        <f t="shared" si="8"/>
        <v>10771628784</v>
      </c>
      <c r="J276" s="94"/>
      <c r="K276" s="85">
        <v>7740074</v>
      </c>
      <c r="L276" s="85"/>
      <c r="M276" s="85">
        <v>62090745922</v>
      </c>
      <c r="N276" s="85"/>
      <c r="O276" s="132">
        <v>-51319117138</v>
      </c>
      <c r="P276" s="85"/>
      <c r="Q276" s="85">
        <f t="shared" si="9"/>
        <v>10771628784</v>
      </c>
    </row>
    <row r="277" spans="1:17">
      <c r="A277" s="330" t="s">
        <v>331</v>
      </c>
      <c r="C277" s="85">
        <v>5942853</v>
      </c>
      <c r="D277" s="85"/>
      <c r="E277" s="85">
        <v>35090508570</v>
      </c>
      <c r="F277" s="85"/>
      <c r="G277" s="85">
        <v>-32373061776</v>
      </c>
      <c r="H277" s="85"/>
      <c r="I277" s="94">
        <f t="shared" si="8"/>
        <v>2717446794</v>
      </c>
      <c r="J277" s="94"/>
      <c r="K277" s="85">
        <v>5942853</v>
      </c>
      <c r="L277" s="85"/>
      <c r="M277" s="85">
        <v>35090508570</v>
      </c>
      <c r="N277" s="85"/>
      <c r="O277" s="85">
        <v>-32373061776</v>
      </c>
      <c r="P277" s="85"/>
      <c r="Q277" s="85">
        <f t="shared" si="9"/>
        <v>2717446794</v>
      </c>
    </row>
    <row r="278" spans="1:17">
      <c r="A278" s="330" t="s">
        <v>292</v>
      </c>
      <c r="C278" s="85">
        <v>3007362</v>
      </c>
      <c r="D278" s="85"/>
      <c r="E278" s="85">
        <v>31389416061</v>
      </c>
      <c r="F278" s="85"/>
      <c r="G278" s="85">
        <v>-29299637027</v>
      </c>
      <c r="H278" s="85"/>
      <c r="I278" s="94">
        <f t="shared" si="8"/>
        <v>2089779034</v>
      </c>
      <c r="J278" s="94"/>
      <c r="K278" s="85">
        <v>3007362</v>
      </c>
      <c r="L278" s="85"/>
      <c r="M278" s="85">
        <v>31389416061</v>
      </c>
      <c r="N278" s="85"/>
      <c r="O278" s="85">
        <v>-29299637027</v>
      </c>
      <c r="P278" s="85"/>
      <c r="Q278" s="85">
        <f t="shared" si="9"/>
        <v>2089779034</v>
      </c>
    </row>
    <row r="279" spans="1:17">
      <c r="A279" s="330" t="s">
        <v>255</v>
      </c>
      <c r="C279" s="85">
        <v>8189905</v>
      </c>
      <c r="D279" s="85"/>
      <c r="E279" s="85">
        <v>30716653525</v>
      </c>
      <c r="F279" s="85"/>
      <c r="G279" s="85">
        <v>-29514932363</v>
      </c>
      <c r="H279" s="85"/>
      <c r="I279" s="94">
        <f t="shared" si="8"/>
        <v>1201721162</v>
      </c>
      <c r="J279" s="94"/>
      <c r="K279" s="85">
        <v>8189905</v>
      </c>
      <c r="L279" s="85"/>
      <c r="M279" s="85">
        <v>30716653525</v>
      </c>
      <c r="N279" s="85"/>
      <c r="O279" s="85">
        <v>-29514932363</v>
      </c>
      <c r="P279" s="85"/>
      <c r="Q279" s="85">
        <f t="shared" si="9"/>
        <v>1201721162</v>
      </c>
    </row>
    <row r="280" spans="1:17">
      <c r="A280" s="330" t="s">
        <v>345</v>
      </c>
      <c r="C280" s="85">
        <v>14015609</v>
      </c>
      <c r="D280" s="85"/>
      <c r="E280" s="85">
        <v>27293211395</v>
      </c>
      <c r="F280" s="85"/>
      <c r="G280" s="85">
        <v>-24966531301</v>
      </c>
      <c r="H280" s="85"/>
      <c r="I280" s="94">
        <f t="shared" si="8"/>
        <v>2326680094</v>
      </c>
      <c r="J280" s="94"/>
      <c r="K280" s="85">
        <v>14015609</v>
      </c>
      <c r="L280" s="85"/>
      <c r="M280" s="85">
        <v>27293211395</v>
      </c>
      <c r="N280" s="85"/>
      <c r="O280" s="85">
        <v>-24966531301</v>
      </c>
      <c r="P280" s="85"/>
      <c r="Q280" s="85">
        <f t="shared" si="9"/>
        <v>2326680094</v>
      </c>
    </row>
    <row r="281" spans="1:17">
      <c r="A281" s="330" t="s">
        <v>338</v>
      </c>
      <c r="C281" s="85">
        <v>1</v>
      </c>
      <c r="D281" s="85"/>
      <c r="E281" s="85">
        <v>882</v>
      </c>
      <c r="F281" s="85"/>
      <c r="G281" s="85">
        <v>10530784382</v>
      </c>
      <c r="H281" s="85"/>
      <c r="I281" s="94">
        <f t="shared" si="8"/>
        <v>10530785264</v>
      </c>
      <c r="J281" s="94"/>
      <c r="K281" s="85">
        <v>1</v>
      </c>
      <c r="L281" s="85"/>
      <c r="M281" s="85">
        <v>882</v>
      </c>
      <c r="N281" s="85"/>
      <c r="O281" s="85">
        <v>10530784382</v>
      </c>
      <c r="P281" s="85"/>
      <c r="Q281" s="85">
        <f t="shared" si="9"/>
        <v>10530785264</v>
      </c>
    </row>
    <row r="282" spans="1:17">
      <c r="A282" s="330" t="s">
        <v>374</v>
      </c>
      <c r="C282" s="85">
        <v>754117</v>
      </c>
      <c r="D282" s="85"/>
      <c r="E282" s="85">
        <v>1838842402</v>
      </c>
      <c r="F282" s="85"/>
      <c r="G282" s="85">
        <v>-1980766539</v>
      </c>
      <c r="H282" s="85"/>
      <c r="I282" s="94">
        <f t="shared" si="8"/>
        <v>-141924137</v>
      </c>
      <c r="J282" s="94"/>
      <c r="K282" s="85">
        <v>754117</v>
      </c>
      <c r="L282" s="85"/>
      <c r="M282" s="85">
        <v>1838842402</v>
      </c>
      <c r="N282" s="85"/>
      <c r="O282" s="85">
        <v>-1980766539</v>
      </c>
      <c r="P282" s="85"/>
      <c r="Q282" s="85">
        <f t="shared" si="9"/>
        <v>-141924137</v>
      </c>
    </row>
    <row r="283" spans="1:17">
      <c r="A283" s="330" t="s">
        <v>375</v>
      </c>
      <c r="C283" s="85">
        <v>1599082</v>
      </c>
      <c r="D283" s="85"/>
      <c r="E283" s="85">
        <v>11603842478</v>
      </c>
      <c r="F283" s="85"/>
      <c r="G283" s="85">
        <v>-16420231886</v>
      </c>
      <c r="H283" s="85"/>
      <c r="I283" s="94">
        <f t="shared" si="8"/>
        <v>-4816389408</v>
      </c>
      <c r="J283" s="94"/>
      <c r="K283" s="85">
        <v>1599082</v>
      </c>
      <c r="L283" s="85"/>
      <c r="M283" s="85">
        <v>11603842478</v>
      </c>
      <c r="N283" s="85"/>
      <c r="O283" s="85">
        <v>-16420231886</v>
      </c>
      <c r="P283" s="85"/>
      <c r="Q283" s="85">
        <f t="shared" si="9"/>
        <v>-4816389408</v>
      </c>
    </row>
    <row r="284" spans="1:17">
      <c r="A284" s="330" t="s">
        <v>387</v>
      </c>
      <c r="C284" s="85">
        <v>5111402</v>
      </c>
      <c r="D284" s="85"/>
      <c r="E284" s="85">
        <v>14458158148</v>
      </c>
      <c r="F284" s="85"/>
      <c r="G284" s="85">
        <v>-20312087350</v>
      </c>
      <c r="H284" s="85"/>
      <c r="I284" s="94">
        <f t="shared" si="8"/>
        <v>-5853929202</v>
      </c>
      <c r="J284" s="94"/>
      <c r="K284" s="85">
        <v>5111402</v>
      </c>
      <c r="L284" s="85"/>
      <c r="M284" s="85">
        <v>14458158148</v>
      </c>
      <c r="N284" s="85"/>
      <c r="O284" s="85">
        <v>-20312087350</v>
      </c>
      <c r="P284" s="85"/>
      <c r="Q284" s="85">
        <f t="shared" si="9"/>
        <v>-5853929202</v>
      </c>
    </row>
    <row r="285" spans="1:17">
      <c r="A285" s="330" t="s">
        <v>389</v>
      </c>
      <c r="C285" s="85">
        <v>4860735</v>
      </c>
      <c r="D285" s="85"/>
      <c r="E285" s="85">
        <v>3849278025</v>
      </c>
      <c r="F285" s="85"/>
      <c r="G285" s="85">
        <v>-7100754911</v>
      </c>
      <c r="H285" s="85"/>
      <c r="I285" s="94">
        <f t="shared" si="8"/>
        <v>-3251476886</v>
      </c>
      <c r="J285" s="94"/>
      <c r="K285" s="85">
        <v>4860735</v>
      </c>
      <c r="L285" s="85"/>
      <c r="M285" s="85">
        <v>3849278025</v>
      </c>
      <c r="N285" s="85"/>
      <c r="O285" s="85">
        <v>-7100754911</v>
      </c>
      <c r="P285" s="85"/>
      <c r="Q285" s="85">
        <f t="shared" si="9"/>
        <v>-3251476886</v>
      </c>
    </row>
    <row r="286" spans="1:17">
      <c r="A286" s="330" t="s">
        <v>388</v>
      </c>
      <c r="C286" s="85">
        <v>1658191</v>
      </c>
      <c r="D286" s="85"/>
      <c r="E286" s="85">
        <v>1005270918</v>
      </c>
      <c r="F286" s="85"/>
      <c r="G286" s="85">
        <v>-2548978048</v>
      </c>
      <c r="H286" s="85"/>
      <c r="I286" s="94">
        <f>E286+G286</f>
        <v>-1543707130</v>
      </c>
      <c r="J286" s="94"/>
      <c r="K286" s="85">
        <v>1658191</v>
      </c>
      <c r="L286" s="85"/>
      <c r="M286" s="85">
        <v>1005270918</v>
      </c>
      <c r="N286" s="85"/>
      <c r="O286" s="85">
        <v>-2548978048</v>
      </c>
      <c r="P286" s="85"/>
      <c r="Q286" s="85">
        <f t="shared" si="9"/>
        <v>-1543707130</v>
      </c>
    </row>
    <row r="287" spans="1:17">
      <c r="A287" s="330" t="s">
        <v>337</v>
      </c>
      <c r="C287" s="85">
        <v>2074675</v>
      </c>
      <c r="D287" s="85"/>
      <c r="E287" s="85">
        <v>4762020793</v>
      </c>
      <c r="F287" s="85"/>
      <c r="G287" s="85">
        <v>-4762020793</v>
      </c>
      <c r="H287" s="85"/>
      <c r="I287" s="94">
        <f>E287+G287</f>
        <v>0</v>
      </c>
      <c r="J287" s="94"/>
      <c r="K287" s="85">
        <v>2074675</v>
      </c>
      <c r="L287" s="85"/>
      <c r="M287" s="85">
        <v>4762020793</v>
      </c>
      <c r="N287" s="85"/>
      <c r="O287" s="85">
        <v>-4762020793</v>
      </c>
      <c r="P287" s="85"/>
      <c r="Q287" s="85">
        <v>0</v>
      </c>
    </row>
    <row r="288" spans="1:17" ht="22.2" thickBot="1">
      <c r="A288" s="355" t="s">
        <v>2</v>
      </c>
      <c r="B288" s="355"/>
      <c r="D288" s="355"/>
      <c r="E288" s="102">
        <f>SUM(E8:E287)</f>
        <v>10217142640476</v>
      </c>
      <c r="F288" s="103"/>
      <c r="G288" s="102">
        <f>SUM(G8:G287)</f>
        <v>-10006991600333</v>
      </c>
      <c r="H288" s="103"/>
      <c r="I288" s="163">
        <f>SUM(I8:I287)</f>
        <v>210151040143</v>
      </c>
      <c r="J288" s="104"/>
      <c r="L288" s="103"/>
      <c r="M288" s="102">
        <f>SUM(M8:M287)</f>
        <v>10217142640476</v>
      </c>
      <c r="N288" s="103"/>
      <c r="O288" s="102">
        <f>SUM(O8:O287)</f>
        <v>-10006991600333</v>
      </c>
      <c r="P288" s="103"/>
      <c r="Q288" s="102">
        <f>SUM(Q8:Q287)</f>
        <v>210151040143</v>
      </c>
    </row>
    <row r="289" spans="1:17" ht="21.6" thickTop="1">
      <c r="A289" s="355"/>
      <c r="B289" s="355"/>
    </row>
    <row r="290" spans="1:17">
      <c r="A290" s="355"/>
      <c r="B290" s="355"/>
    </row>
    <row r="291" spans="1:17" s="164" customFormat="1" ht="18">
      <c r="A291" s="357" t="s">
        <v>210</v>
      </c>
      <c r="B291" s="358"/>
      <c r="C291" s="358"/>
      <c r="D291" s="358"/>
      <c r="E291" s="358"/>
      <c r="F291" s="358"/>
      <c r="G291" s="358"/>
      <c r="H291" s="358"/>
      <c r="I291" s="358"/>
      <c r="J291" s="358"/>
      <c r="K291" s="358"/>
      <c r="L291" s="358"/>
      <c r="M291" s="358"/>
      <c r="N291" s="358"/>
      <c r="O291" s="358"/>
      <c r="P291" s="358"/>
      <c r="Q291" s="359"/>
    </row>
    <row r="292" spans="1:17" s="44" customFormat="1">
      <c r="A292" s="98"/>
      <c r="B292" s="98"/>
      <c r="C292" s="98"/>
      <c r="D292" s="98"/>
      <c r="E292" s="98"/>
      <c r="F292" s="98"/>
      <c r="G292" s="98"/>
      <c r="H292" s="98"/>
      <c r="I292" s="98"/>
      <c r="J292" s="98"/>
      <c r="K292" s="98"/>
      <c r="L292" s="98"/>
      <c r="M292" s="98"/>
      <c r="N292" s="98"/>
      <c r="O292" s="98"/>
      <c r="P292" s="98"/>
      <c r="Q292" s="98"/>
    </row>
    <row r="293" spans="1:17" s="85" customFormat="1"/>
    <row r="294" spans="1:17" s="85" customFormat="1"/>
    <row r="295" spans="1:17" s="85" customFormat="1"/>
  </sheetData>
  <autoFilter ref="A7:Q276" xr:uid="{00000000-0009-0000-0000-000008000000}">
    <sortState xmlns:xlrd2="http://schemas.microsoft.com/office/spreadsheetml/2017/richdata2" ref="A8:Q189">
      <sortCondition ref="A7"/>
    </sortState>
  </autoFilter>
  <mergeCells count="7">
    <mergeCell ref="A291:Q291"/>
    <mergeCell ref="C6:I6"/>
    <mergeCell ref="K6:Q6"/>
    <mergeCell ref="A5:G5"/>
    <mergeCell ref="A1:Q1"/>
    <mergeCell ref="A2:Q2"/>
    <mergeCell ref="A3:Q3"/>
  </mergeCells>
  <printOptions horizontalCentered="1"/>
  <pageMargins left="0.25" right="0.25" top="0.75" bottom="0.75" header="0.3" footer="0.3"/>
  <pageSetup paperSize="9" scale="59" fitToHeight="0" orientation="landscape" r:id="rId1"/>
  <rowBreaks count="1" manualBreakCount="1">
    <brk id="157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24</vt:i4>
      </vt:variant>
    </vt:vector>
  </HeadingPairs>
  <TitlesOfParts>
    <vt:vector size="38" baseType="lpstr">
      <vt:lpstr>روکش</vt:lpstr>
      <vt:lpstr> سهام</vt:lpstr>
      <vt:lpstr>اوراق</vt:lpstr>
      <vt:lpstr>سپرده</vt:lpstr>
      <vt:lpstr>درآمدها</vt:lpstr>
      <vt:lpstr>درآمد سرمایه گذاری در سهام </vt:lpstr>
      <vt:lpstr>درآمد سرمایه گذاری در اوراق بها</vt:lpstr>
      <vt:lpstr>درآمد سپرده بانکی</vt:lpstr>
      <vt:lpstr>سایر درآمدها</vt:lpstr>
      <vt:lpstr>درآمد سود سهام</vt:lpstr>
      <vt:lpstr>سود اوراق بهادار </vt:lpstr>
      <vt:lpstr>سود سپرده بانکی</vt:lpstr>
      <vt:lpstr>درآمد ناشی ازفروش</vt:lpstr>
      <vt:lpstr>درآمد ناشی از تغییر قیمت اوراق </vt:lpstr>
      <vt:lpstr>a</vt:lpstr>
      <vt:lpstr>b</vt:lpstr>
      <vt:lpstr>' سهام'!Print_Area</vt:lpstr>
      <vt:lpstr>اوراق!Print_Area</vt:lpstr>
      <vt:lpstr>'درآمد سپرده بانکی'!Print_Area</vt:lpstr>
      <vt:lpstr>'درآمد سرمایه گذاری در اوراق بها'!Print_Area</vt:lpstr>
      <vt:lpstr>'درآمد سرمایه گذاری در سهام '!Print_Area</vt:lpstr>
      <vt:lpstr>'درآمد سود سهام'!Print_Area</vt:lpstr>
      <vt:lpstr>'درآمد ناشی از تغییر قیمت اوراق '!Print_Area</vt:lpstr>
      <vt:lpstr>'درآمد ناشی ازفروش'!Print_Area</vt:lpstr>
      <vt:lpstr>درآمدها!Print_Area</vt:lpstr>
      <vt:lpstr>روکش!Print_Area</vt:lpstr>
      <vt:lpstr>'سایر درآمدها'!Print_Area</vt:lpstr>
      <vt:lpstr>سپرده!Print_Area</vt:lpstr>
      <vt:lpstr>'سود اوراق بهادار '!Print_Area</vt:lpstr>
      <vt:lpstr>'سود سپرده بانکی'!Print_Area</vt:lpstr>
      <vt:lpstr>' سهام'!Print_Titles</vt:lpstr>
      <vt:lpstr>'درآمد سرمایه گذاری در سهام '!Print_Titles</vt:lpstr>
      <vt:lpstr>'درآمد ناشی از تغییر قیمت اوراق '!Print_Titles</vt:lpstr>
      <vt:lpstr>'درآمد ناشی ازفروش'!Print_Titles</vt:lpstr>
      <vt:lpstr>تحققنیافته</vt:lpstr>
      <vt:lpstr>درآمدسودسهام</vt:lpstr>
      <vt:lpstr>سود</vt:lpstr>
      <vt:lpstr>فروش</vt:lpstr>
    </vt:vector>
  </TitlesOfParts>
  <Company>15KHODAEI-A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 Akbar Iranshahi</dc:creator>
  <cp:lastModifiedBy>sayeh samaei</cp:lastModifiedBy>
  <cp:lastPrinted>2023-04-30T14:00:33Z</cp:lastPrinted>
  <dcterms:created xsi:type="dcterms:W3CDTF">2017-11-22T14:26:20Z</dcterms:created>
  <dcterms:modified xsi:type="dcterms:W3CDTF">2024-07-27T12:11:54Z</dcterms:modified>
</cp:coreProperties>
</file>